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tcdud-my.sharepoint.com/personal/edosulli_tcd_ie/Documents/MAI/Low Carbon Transport/Assignment 6/"/>
    </mc:Choice>
  </mc:AlternateContent>
  <xr:revisionPtr revIDLastSave="655" documentId="10_ncr:40000_{4DDFCEF6-A234-436C-85BB-0DFE9F3C19F1}" xr6:coauthVersionLast="47" xr6:coauthVersionMax="47" xr10:uidLastSave="{5D9843C4-0E32-4E65-AF6E-857B795C0CE2}"/>
  <bookViews>
    <workbookView xWindow="-108" yWindow="-108" windowWidth="23256" windowHeight="12576" activeTab="6" xr2:uid="{00000000-000D-0000-FFFF-FFFF00000000}"/>
  </bookViews>
  <sheets>
    <sheet name="Simulation" sheetId="1" r:id="rId1"/>
    <sheet name="Improved" sheetId="8" r:id="rId2"/>
    <sheet name="Graphs" sheetId="5" r:id="rId3"/>
    <sheet name="Calculations" sheetId="6" r:id="rId4"/>
    <sheet name="Engine Data" sheetId="2" r:id="rId5"/>
    <sheet name="BSFC (Drive Cycle)" sheetId="4" r:id="rId6"/>
    <sheet name="Drive Cycle Data" sheetId="3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M14" i="6" l="1"/>
  <c r="M11" i="6"/>
  <c r="M8" i="6"/>
  <c r="B26" i="8"/>
  <c r="N4" i="6"/>
  <c r="N3" i="6"/>
  <c r="N5" i="6" s="1"/>
  <c r="C18" i="1"/>
  <c r="G9" i="6"/>
  <c r="G10" i="6"/>
  <c r="F1438" i="8" l="1"/>
  <c r="G1438" i="8" s="1"/>
  <c r="F1437" i="8"/>
  <c r="G1437" i="8" s="1"/>
  <c r="Q1437" i="8" s="1"/>
  <c r="G1436" i="8"/>
  <c r="F1436" i="8"/>
  <c r="F1435" i="8"/>
  <c r="G1435" i="8" s="1"/>
  <c r="F1434" i="8"/>
  <c r="G1434" i="8" s="1"/>
  <c r="F1433" i="8"/>
  <c r="G1433" i="8" s="1"/>
  <c r="H1433" i="8" s="1"/>
  <c r="I1433" i="8" s="1"/>
  <c r="J1433" i="8" s="1"/>
  <c r="F1432" i="8"/>
  <c r="G1432" i="8" s="1"/>
  <c r="F1431" i="8"/>
  <c r="G1431" i="8" s="1"/>
  <c r="G1430" i="8"/>
  <c r="F1430" i="8"/>
  <c r="F1429" i="8"/>
  <c r="G1429" i="8" s="1"/>
  <c r="Q1429" i="8" s="1"/>
  <c r="F1428" i="8"/>
  <c r="G1428" i="8" s="1"/>
  <c r="F1427" i="8"/>
  <c r="G1427" i="8" s="1"/>
  <c r="F1426" i="8"/>
  <c r="G1426" i="8" s="1"/>
  <c r="Q1425" i="8"/>
  <c r="F1425" i="8"/>
  <c r="G1425" i="8" s="1"/>
  <c r="F1424" i="8"/>
  <c r="G1424" i="8" s="1"/>
  <c r="G1423" i="8"/>
  <c r="F1423" i="8"/>
  <c r="G1422" i="8"/>
  <c r="F1422" i="8"/>
  <c r="F1421" i="8"/>
  <c r="G1421" i="8" s="1"/>
  <c r="Q1421" i="8" s="1"/>
  <c r="F1420" i="8"/>
  <c r="G1420" i="8" s="1"/>
  <c r="Q1419" i="8"/>
  <c r="F1419" i="8"/>
  <c r="G1419" i="8" s="1"/>
  <c r="F1418" i="8"/>
  <c r="G1418" i="8" s="1"/>
  <c r="G1417" i="8"/>
  <c r="F1417" i="8"/>
  <c r="F1416" i="8"/>
  <c r="G1416" i="8" s="1"/>
  <c r="G1415" i="8"/>
  <c r="F1415" i="8"/>
  <c r="F1414" i="8"/>
  <c r="G1414" i="8" s="1"/>
  <c r="G1413" i="8"/>
  <c r="F1413" i="8"/>
  <c r="F1412" i="8"/>
  <c r="G1412" i="8" s="1"/>
  <c r="H1413" i="8" s="1"/>
  <c r="G1411" i="8"/>
  <c r="F1411" i="8"/>
  <c r="F1410" i="8"/>
  <c r="G1410" i="8" s="1"/>
  <c r="G1409" i="8"/>
  <c r="F1409" i="8"/>
  <c r="F1408" i="8"/>
  <c r="G1408" i="8" s="1"/>
  <c r="Q1407" i="8"/>
  <c r="F1407" i="8"/>
  <c r="G1407" i="8" s="1"/>
  <c r="F1406" i="8"/>
  <c r="G1406" i="8" s="1"/>
  <c r="F1405" i="8"/>
  <c r="G1405" i="8" s="1"/>
  <c r="H1405" i="8" s="1"/>
  <c r="Q1404" i="8"/>
  <c r="F1404" i="8"/>
  <c r="G1404" i="8" s="1"/>
  <c r="F1403" i="8"/>
  <c r="G1403" i="8" s="1"/>
  <c r="G1402" i="8"/>
  <c r="F1402" i="8"/>
  <c r="F1401" i="8"/>
  <c r="G1401" i="8" s="1"/>
  <c r="F1400" i="8"/>
  <c r="G1400" i="8" s="1"/>
  <c r="F1399" i="8"/>
  <c r="G1399" i="8" s="1"/>
  <c r="F1398" i="8"/>
  <c r="G1398" i="8" s="1"/>
  <c r="G1397" i="8"/>
  <c r="F1397" i="8"/>
  <c r="G1396" i="8"/>
  <c r="F1396" i="8"/>
  <c r="F1395" i="8"/>
  <c r="G1395" i="8" s="1"/>
  <c r="Q1395" i="8" s="1"/>
  <c r="Q1394" i="8"/>
  <c r="F1394" i="8"/>
  <c r="G1394" i="8" s="1"/>
  <c r="F1393" i="8"/>
  <c r="G1393" i="8" s="1"/>
  <c r="F1392" i="8"/>
  <c r="G1392" i="8" s="1"/>
  <c r="Q1392" i="8" s="1"/>
  <c r="F1391" i="8"/>
  <c r="G1391" i="8" s="1"/>
  <c r="Q1391" i="8" s="1"/>
  <c r="F1390" i="8"/>
  <c r="G1390" i="8" s="1"/>
  <c r="Q1390" i="8" s="1"/>
  <c r="F1389" i="8"/>
  <c r="G1389" i="8" s="1"/>
  <c r="F1388" i="8"/>
  <c r="G1388" i="8" s="1"/>
  <c r="F1387" i="8"/>
  <c r="G1387" i="8" s="1"/>
  <c r="F1386" i="8"/>
  <c r="G1386" i="8" s="1"/>
  <c r="F1385" i="8"/>
  <c r="G1385" i="8" s="1"/>
  <c r="Q1385" i="8" s="1"/>
  <c r="F1384" i="8"/>
  <c r="G1384" i="8" s="1"/>
  <c r="H1385" i="8" s="1"/>
  <c r="G1383" i="8"/>
  <c r="F1383" i="8"/>
  <c r="F1382" i="8"/>
  <c r="G1382" i="8" s="1"/>
  <c r="F1381" i="8"/>
  <c r="G1381" i="8" s="1"/>
  <c r="F1380" i="8"/>
  <c r="G1380" i="8" s="1"/>
  <c r="Q1380" i="8" s="1"/>
  <c r="F1379" i="8"/>
  <c r="G1379" i="8" s="1"/>
  <c r="F1378" i="8"/>
  <c r="G1378" i="8" s="1"/>
  <c r="Q1378" i="8" s="1"/>
  <c r="F1377" i="8"/>
  <c r="G1377" i="8" s="1"/>
  <c r="F1376" i="8"/>
  <c r="G1376" i="8" s="1"/>
  <c r="F1375" i="8"/>
  <c r="G1375" i="8" s="1"/>
  <c r="F1374" i="8"/>
  <c r="G1374" i="8" s="1"/>
  <c r="F1373" i="8"/>
  <c r="G1373" i="8" s="1"/>
  <c r="F1372" i="8"/>
  <c r="G1372" i="8" s="1"/>
  <c r="F1371" i="8"/>
  <c r="G1371" i="8" s="1"/>
  <c r="G1370" i="8"/>
  <c r="F1370" i="8"/>
  <c r="F1369" i="8"/>
  <c r="G1369" i="8" s="1"/>
  <c r="Q1369" i="8" s="1"/>
  <c r="F1368" i="8"/>
  <c r="G1368" i="8" s="1"/>
  <c r="F1367" i="8"/>
  <c r="G1367" i="8" s="1"/>
  <c r="G1366" i="8"/>
  <c r="F1366" i="8"/>
  <c r="F1365" i="8"/>
  <c r="G1365" i="8" s="1"/>
  <c r="Q1365" i="8" s="1"/>
  <c r="Q1364" i="8"/>
  <c r="F1364" i="8"/>
  <c r="G1364" i="8" s="1"/>
  <c r="F1363" i="8"/>
  <c r="G1363" i="8" s="1"/>
  <c r="G1362" i="8"/>
  <c r="Q1362" i="8" s="1"/>
  <c r="F1362" i="8"/>
  <c r="F1361" i="8"/>
  <c r="G1361" i="8" s="1"/>
  <c r="F1360" i="8"/>
  <c r="G1360" i="8" s="1"/>
  <c r="F1359" i="8"/>
  <c r="G1359" i="8" s="1"/>
  <c r="F1358" i="8"/>
  <c r="G1358" i="8" s="1"/>
  <c r="H1358" i="8" s="1"/>
  <c r="F1357" i="8"/>
  <c r="G1357" i="8" s="1"/>
  <c r="F1356" i="8"/>
  <c r="G1356" i="8" s="1"/>
  <c r="F1355" i="8"/>
  <c r="G1355" i="8" s="1"/>
  <c r="F1354" i="8"/>
  <c r="G1354" i="8" s="1"/>
  <c r="F1353" i="8"/>
  <c r="G1353" i="8" s="1"/>
  <c r="F1352" i="8"/>
  <c r="G1352" i="8" s="1"/>
  <c r="F1351" i="8"/>
  <c r="G1351" i="8" s="1"/>
  <c r="F1350" i="8"/>
  <c r="G1350" i="8" s="1"/>
  <c r="F1349" i="8"/>
  <c r="G1349" i="8" s="1"/>
  <c r="Q1349" i="8" s="1"/>
  <c r="F1348" i="8"/>
  <c r="G1348" i="8" s="1"/>
  <c r="F1347" i="8"/>
  <c r="G1347" i="8" s="1"/>
  <c r="G1346" i="8"/>
  <c r="F1346" i="8"/>
  <c r="F1345" i="8"/>
  <c r="G1345" i="8" s="1"/>
  <c r="F1344" i="8"/>
  <c r="G1344" i="8" s="1"/>
  <c r="F1343" i="8"/>
  <c r="G1343" i="8" s="1"/>
  <c r="F1342" i="8"/>
  <c r="G1342" i="8" s="1"/>
  <c r="F1341" i="8"/>
  <c r="G1341" i="8" s="1"/>
  <c r="Q1341" i="8" s="1"/>
  <c r="F1340" i="8"/>
  <c r="G1340" i="8" s="1"/>
  <c r="Q1340" i="8" s="1"/>
  <c r="F1339" i="8"/>
  <c r="G1339" i="8" s="1"/>
  <c r="Q1338" i="8"/>
  <c r="F1338" i="8"/>
  <c r="G1338" i="8" s="1"/>
  <c r="F1337" i="8"/>
  <c r="G1337" i="8" s="1"/>
  <c r="F1336" i="8"/>
  <c r="G1336" i="8" s="1"/>
  <c r="F1335" i="8"/>
  <c r="G1335" i="8" s="1"/>
  <c r="Q1335" i="8" s="1"/>
  <c r="F1334" i="8"/>
  <c r="G1334" i="8" s="1"/>
  <c r="Q1334" i="8" s="1"/>
  <c r="F1333" i="8"/>
  <c r="G1333" i="8" s="1"/>
  <c r="F1332" i="8"/>
  <c r="G1332" i="8" s="1"/>
  <c r="Q1332" i="8" s="1"/>
  <c r="F1331" i="8"/>
  <c r="G1331" i="8" s="1"/>
  <c r="H1331" i="8" s="1"/>
  <c r="F1330" i="8"/>
  <c r="G1330" i="8" s="1"/>
  <c r="F1329" i="8"/>
  <c r="G1329" i="8" s="1"/>
  <c r="F1328" i="8"/>
  <c r="G1328" i="8" s="1"/>
  <c r="H1328" i="8" s="1"/>
  <c r="F1327" i="8"/>
  <c r="G1327" i="8" s="1"/>
  <c r="Q1327" i="8" s="1"/>
  <c r="F1326" i="8"/>
  <c r="G1326" i="8" s="1"/>
  <c r="G1325" i="8"/>
  <c r="H1325" i="8" s="1"/>
  <c r="F1325" i="8"/>
  <c r="H1324" i="8"/>
  <c r="T1324" i="8" s="1"/>
  <c r="F1324" i="8"/>
  <c r="G1324" i="8" s="1"/>
  <c r="T1323" i="8"/>
  <c r="I1323" i="8"/>
  <c r="J1323" i="8" s="1"/>
  <c r="F1323" i="8"/>
  <c r="G1323" i="8" s="1"/>
  <c r="H1323" i="8" s="1"/>
  <c r="F1322" i="8"/>
  <c r="G1322" i="8" s="1"/>
  <c r="F1321" i="8"/>
  <c r="G1321" i="8" s="1"/>
  <c r="H1321" i="8" s="1"/>
  <c r="G1320" i="8"/>
  <c r="F1320" i="8"/>
  <c r="F1319" i="8"/>
  <c r="G1319" i="8" s="1"/>
  <c r="Q1319" i="8" s="1"/>
  <c r="F1318" i="8"/>
  <c r="G1318" i="8" s="1"/>
  <c r="Q1318" i="8" s="1"/>
  <c r="F1317" i="8"/>
  <c r="G1317" i="8" s="1"/>
  <c r="Q1316" i="8"/>
  <c r="F1316" i="8"/>
  <c r="G1316" i="8" s="1"/>
  <c r="F1315" i="8"/>
  <c r="G1315" i="8" s="1"/>
  <c r="F1314" i="8"/>
  <c r="G1314" i="8" s="1"/>
  <c r="F1313" i="8"/>
  <c r="G1313" i="8" s="1"/>
  <c r="F1312" i="8"/>
  <c r="G1312" i="8" s="1"/>
  <c r="H1312" i="8" s="1"/>
  <c r="I1311" i="8"/>
  <c r="J1311" i="8" s="1"/>
  <c r="F1311" i="8"/>
  <c r="G1311" i="8" s="1"/>
  <c r="Q1311" i="8" s="1"/>
  <c r="F1310" i="8"/>
  <c r="G1310" i="8" s="1"/>
  <c r="H1311" i="8" s="1"/>
  <c r="G1309" i="8"/>
  <c r="F1309" i="8"/>
  <c r="F1308" i="8"/>
  <c r="G1308" i="8" s="1"/>
  <c r="Q1308" i="8" s="1"/>
  <c r="G1307" i="8"/>
  <c r="F1307" i="8"/>
  <c r="F1306" i="8"/>
  <c r="G1306" i="8" s="1"/>
  <c r="G1305" i="8"/>
  <c r="Q1305" i="8" s="1"/>
  <c r="F1305" i="8"/>
  <c r="F1304" i="8"/>
  <c r="G1304" i="8" s="1"/>
  <c r="F1303" i="8"/>
  <c r="G1303" i="8" s="1"/>
  <c r="F1302" i="8"/>
  <c r="G1302" i="8" s="1"/>
  <c r="F1301" i="8"/>
  <c r="G1301" i="8" s="1"/>
  <c r="Q1301" i="8" s="1"/>
  <c r="F1300" i="8"/>
  <c r="G1300" i="8" s="1"/>
  <c r="Q1300" i="8" s="1"/>
  <c r="F1299" i="8"/>
  <c r="G1299" i="8" s="1"/>
  <c r="F1298" i="8"/>
  <c r="G1298" i="8" s="1"/>
  <c r="F1297" i="8"/>
  <c r="G1297" i="8" s="1"/>
  <c r="H1297" i="8" s="1"/>
  <c r="F1296" i="8"/>
  <c r="G1296" i="8" s="1"/>
  <c r="F1295" i="8"/>
  <c r="G1295" i="8" s="1"/>
  <c r="F1294" i="8"/>
  <c r="G1294" i="8" s="1"/>
  <c r="G1293" i="8"/>
  <c r="F1293" i="8"/>
  <c r="F1292" i="8"/>
  <c r="G1292" i="8" s="1"/>
  <c r="Q1292" i="8" s="1"/>
  <c r="Q1291" i="8"/>
  <c r="F1291" i="8"/>
  <c r="G1291" i="8" s="1"/>
  <c r="F1290" i="8"/>
  <c r="G1290" i="8" s="1"/>
  <c r="G1289" i="8"/>
  <c r="Q1289" i="8" s="1"/>
  <c r="F1289" i="8"/>
  <c r="F1288" i="8"/>
  <c r="G1288" i="8" s="1"/>
  <c r="Q1288" i="8" s="1"/>
  <c r="F1287" i="8"/>
  <c r="G1287" i="8" s="1"/>
  <c r="F1286" i="8"/>
  <c r="G1286" i="8" s="1"/>
  <c r="Q1286" i="8" s="1"/>
  <c r="F1285" i="8"/>
  <c r="G1285" i="8" s="1"/>
  <c r="G1284" i="8"/>
  <c r="F1284" i="8"/>
  <c r="F1283" i="8"/>
  <c r="G1283" i="8" s="1"/>
  <c r="F1282" i="8"/>
  <c r="G1282" i="8" s="1"/>
  <c r="Q1282" i="8" s="1"/>
  <c r="F1281" i="8"/>
  <c r="G1281" i="8" s="1"/>
  <c r="F1280" i="8"/>
  <c r="G1280" i="8" s="1"/>
  <c r="F1279" i="8"/>
  <c r="G1279" i="8" s="1"/>
  <c r="F1278" i="8"/>
  <c r="G1278" i="8" s="1"/>
  <c r="F1277" i="8"/>
  <c r="G1277" i="8" s="1"/>
  <c r="F1276" i="8"/>
  <c r="G1276" i="8" s="1"/>
  <c r="F1275" i="8"/>
  <c r="G1275" i="8" s="1"/>
  <c r="F1274" i="8"/>
  <c r="G1274" i="8" s="1"/>
  <c r="F1273" i="8"/>
  <c r="G1273" i="8" s="1"/>
  <c r="F1272" i="8"/>
  <c r="G1272" i="8" s="1"/>
  <c r="F1271" i="8"/>
  <c r="G1271" i="8" s="1"/>
  <c r="Q1270" i="8"/>
  <c r="F1270" i="8"/>
  <c r="G1270" i="8" s="1"/>
  <c r="F1269" i="8"/>
  <c r="G1269" i="8" s="1"/>
  <c r="F1268" i="8"/>
  <c r="G1268" i="8" s="1"/>
  <c r="F1267" i="8"/>
  <c r="G1267" i="8" s="1"/>
  <c r="F1266" i="8"/>
  <c r="G1266" i="8" s="1"/>
  <c r="Q1266" i="8" s="1"/>
  <c r="F1265" i="8"/>
  <c r="G1265" i="8" s="1"/>
  <c r="F1264" i="8"/>
  <c r="G1264" i="8" s="1"/>
  <c r="F1263" i="8"/>
  <c r="G1263" i="8" s="1"/>
  <c r="F1262" i="8"/>
  <c r="G1262" i="8" s="1"/>
  <c r="F1261" i="8"/>
  <c r="G1261" i="8" s="1"/>
  <c r="F1260" i="8"/>
  <c r="G1260" i="8" s="1"/>
  <c r="F1259" i="8"/>
  <c r="G1259" i="8" s="1"/>
  <c r="F1258" i="8"/>
  <c r="G1258" i="8" s="1"/>
  <c r="F1257" i="8"/>
  <c r="G1257" i="8" s="1"/>
  <c r="G1256" i="8"/>
  <c r="F1256" i="8"/>
  <c r="F1255" i="8"/>
  <c r="G1255" i="8" s="1"/>
  <c r="F1254" i="8"/>
  <c r="G1254" i="8" s="1"/>
  <c r="Q1254" i="8" s="1"/>
  <c r="F1253" i="8"/>
  <c r="G1253" i="8" s="1"/>
  <c r="F1252" i="8"/>
  <c r="G1252" i="8" s="1"/>
  <c r="F1251" i="8"/>
  <c r="G1251" i="8" s="1"/>
  <c r="F1250" i="8"/>
  <c r="G1250" i="8" s="1"/>
  <c r="Q1250" i="8" s="1"/>
  <c r="F1249" i="8"/>
  <c r="G1249" i="8" s="1"/>
  <c r="G1248" i="8"/>
  <c r="F1248" i="8"/>
  <c r="F1247" i="8"/>
  <c r="G1247" i="8" s="1"/>
  <c r="F1246" i="8"/>
  <c r="G1246" i="8" s="1"/>
  <c r="F1245" i="8"/>
  <c r="G1245" i="8" s="1"/>
  <c r="F1244" i="8"/>
  <c r="G1244" i="8" s="1"/>
  <c r="F1243" i="8"/>
  <c r="G1243" i="8" s="1"/>
  <c r="Q1242" i="8"/>
  <c r="F1242" i="8"/>
  <c r="G1242" i="8" s="1"/>
  <c r="H1242" i="8" s="1"/>
  <c r="F1241" i="8"/>
  <c r="G1241" i="8" s="1"/>
  <c r="F1240" i="8"/>
  <c r="G1240" i="8" s="1"/>
  <c r="F1239" i="8"/>
  <c r="G1239" i="8" s="1"/>
  <c r="Q1239" i="8" s="1"/>
  <c r="F1238" i="8"/>
  <c r="G1238" i="8" s="1"/>
  <c r="F1237" i="8"/>
  <c r="G1237" i="8" s="1"/>
  <c r="F1236" i="8"/>
  <c r="G1236" i="8" s="1"/>
  <c r="F1235" i="8"/>
  <c r="G1235" i="8" s="1"/>
  <c r="Q1235" i="8" s="1"/>
  <c r="F1234" i="8"/>
  <c r="G1234" i="8" s="1"/>
  <c r="F1233" i="8"/>
  <c r="G1233" i="8" s="1"/>
  <c r="F1232" i="8"/>
  <c r="G1232" i="8" s="1"/>
  <c r="F1231" i="8"/>
  <c r="G1231" i="8" s="1"/>
  <c r="Q1231" i="8" s="1"/>
  <c r="F1230" i="8"/>
  <c r="G1230" i="8" s="1"/>
  <c r="F1229" i="8"/>
  <c r="G1229" i="8" s="1"/>
  <c r="F1228" i="8"/>
  <c r="G1228" i="8" s="1"/>
  <c r="F1227" i="8"/>
  <c r="G1227" i="8" s="1"/>
  <c r="Q1227" i="8" s="1"/>
  <c r="F1226" i="8"/>
  <c r="G1226" i="8" s="1"/>
  <c r="F1225" i="8"/>
  <c r="G1225" i="8" s="1"/>
  <c r="F1224" i="8"/>
  <c r="G1224" i="8" s="1"/>
  <c r="F1223" i="8"/>
  <c r="G1223" i="8" s="1"/>
  <c r="Q1223" i="8" s="1"/>
  <c r="F1222" i="8"/>
  <c r="G1222" i="8" s="1"/>
  <c r="F1221" i="8"/>
  <c r="G1221" i="8" s="1"/>
  <c r="F1220" i="8"/>
  <c r="G1220" i="8" s="1"/>
  <c r="F1219" i="8"/>
  <c r="G1219" i="8" s="1"/>
  <c r="Q1219" i="8" s="1"/>
  <c r="F1218" i="8"/>
  <c r="G1218" i="8" s="1"/>
  <c r="F1217" i="8"/>
  <c r="G1217" i="8" s="1"/>
  <c r="F1216" i="8"/>
  <c r="G1216" i="8" s="1"/>
  <c r="F1215" i="8"/>
  <c r="G1215" i="8" s="1"/>
  <c r="Q1215" i="8" s="1"/>
  <c r="F1214" i="8"/>
  <c r="G1214" i="8" s="1"/>
  <c r="H1215" i="8" s="1"/>
  <c r="F1213" i="8"/>
  <c r="G1213" i="8" s="1"/>
  <c r="F1212" i="8"/>
  <c r="G1212" i="8" s="1"/>
  <c r="F1211" i="8"/>
  <c r="G1211" i="8" s="1"/>
  <c r="Q1211" i="8" s="1"/>
  <c r="F1210" i="8"/>
  <c r="G1210" i="8" s="1"/>
  <c r="F1209" i="8"/>
  <c r="G1209" i="8" s="1"/>
  <c r="F1208" i="8"/>
  <c r="G1208" i="8" s="1"/>
  <c r="F1207" i="8"/>
  <c r="G1207" i="8" s="1"/>
  <c r="Q1207" i="8" s="1"/>
  <c r="F1206" i="8"/>
  <c r="G1206" i="8" s="1"/>
  <c r="F1205" i="8"/>
  <c r="G1205" i="8" s="1"/>
  <c r="F1204" i="8"/>
  <c r="G1204" i="8" s="1"/>
  <c r="F1203" i="8"/>
  <c r="G1203" i="8" s="1"/>
  <c r="Q1203" i="8" s="1"/>
  <c r="F1202" i="8"/>
  <c r="G1202" i="8" s="1"/>
  <c r="F1201" i="8"/>
  <c r="G1201" i="8" s="1"/>
  <c r="F1200" i="8"/>
  <c r="G1200" i="8" s="1"/>
  <c r="F1199" i="8"/>
  <c r="G1199" i="8" s="1"/>
  <c r="Q1199" i="8" s="1"/>
  <c r="F1198" i="8"/>
  <c r="G1198" i="8" s="1"/>
  <c r="F1197" i="8"/>
  <c r="G1197" i="8" s="1"/>
  <c r="F1196" i="8"/>
  <c r="G1196" i="8" s="1"/>
  <c r="F1195" i="8"/>
  <c r="G1195" i="8" s="1"/>
  <c r="Q1195" i="8" s="1"/>
  <c r="F1194" i="8"/>
  <c r="G1194" i="8" s="1"/>
  <c r="F1193" i="8"/>
  <c r="G1193" i="8" s="1"/>
  <c r="F1192" i="8"/>
  <c r="G1192" i="8" s="1"/>
  <c r="F1191" i="8"/>
  <c r="G1191" i="8" s="1"/>
  <c r="Q1191" i="8" s="1"/>
  <c r="F1190" i="8"/>
  <c r="G1190" i="8" s="1"/>
  <c r="F1189" i="8"/>
  <c r="G1189" i="8" s="1"/>
  <c r="F1188" i="8"/>
  <c r="G1188" i="8" s="1"/>
  <c r="F1187" i="8"/>
  <c r="G1187" i="8" s="1"/>
  <c r="Q1187" i="8" s="1"/>
  <c r="F1186" i="8"/>
  <c r="G1186" i="8" s="1"/>
  <c r="F1185" i="8"/>
  <c r="G1185" i="8" s="1"/>
  <c r="G1184" i="8"/>
  <c r="F1184" i="8"/>
  <c r="F1183" i="8"/>
  <c r="G1183" i="8" s="1"/>
  <c r="F1182" i="8"/>
  <c r="G1182" i="8" s="1"/>
  <c r="F1181" i="8"/>
  <c r="G1181" i="8" s="1"/>
  <c r="F1180" i="8"/>
  <c r="G1180" i="8" s="1"/>
  <c r="F1179" i="8"/>
  <c r="G1179" i="8" s="1"/>
  <c r="F1178" i="8"/>
  <c r="G1178" i="8" s="1"/>
  <c r="F1177" i="8"/>
  <c r="G1177" i="8" s="1"/>
  <c r="G1176" i="8"/>
  <c r="F1176" i="8"/>
  <c r="F1175" i="8"/>
  <c r="G1175" i="8" s="1"/>
  <c r="Q1175" i="8" s="1"/>
  <c r="Q1174" i="8"/>
  <c r="F1174" i="8"/>
  <c r="G1174" i="8" s="1"/>
  <c r="F1173" i="8"/>
  <c r="G1173" i="8" s="1"/>
  <c r="G1172" i="8"/>
  <c r="Q1172" i="8" s="1"/>
  <c r="F1172" i="8"/>
  <c r="F1171" i="8"/>
  <c r="G1171" i="8" s="1"/>
  <c r="Q1171" i="8" s="1"/>
  <c r="G1170" i="8"/>
  <c r="F1170" i="8"/>
  <c r="F1169" i="8"/>
  <c r="G1169" i="8" s="1"/>
  <c r="H1168" i="8"/>
  <c r="F1168" i="8"/>
  <c r="G1168" i="8" s="1"/>
  <c r="Q1168" i="8" s="1"/>
  <c r="F1167" i="8"/>
  <c r="G1167" i="8" s="1"/>
  <c r="F1166" i="8"/>
  <c r="G1166" i="8" s="1"/>
  <c r="F1165" i="8"/>
  <c r="G1165" i="8" s="1"/>
  <c r="F1164" i="8"/>
  <c r="G1164" i="8" s="1"/>
  <c r="H1165" i="8" s="1"/>
  <c r="F1163" i="8"/>
  <c r="G1163" i="8" s="1"/>
  <c r="F1162" i="8"/>
  <c r="G1162" i="8" s="1"/>
  <c r="F1161" i="8"/>
  <c r="G1161" i="8" s="1"/>
  <c r="F1160" i="8"/>
  <c r="G1160" i="8" s="1"/>
  <c r="F1159" i="8"/>
  <c r="G1159" i="8" s="1"/>
  <c r="F1158" i="8"/>
  <c r="G1158" i="8" s="1"/>
  <c r="Q1158" i="8" s="1"/>
  <c r="F1157" i="8"/>
  <c r="G1157" i="8" s="1"/>
  <c r="F1156" i="8"/>
  <c r="G1156" i="8" s="1"/>
  <c r="F1155" i="8"/>
  <c r="G1155" i="8" s="1"/>
  <c r="F1154" i="8"/>
  <c r="G1154" i="8" s="1"/>
  <c r="Q1154" i="8" s="1"/>
  <c r="F1153" i="8"/>
  <c r="G1153" i="8" s="1"/>
  <c r="G1152" i="8"/>
  <c r="H1152" i="8" s="1"/>
  <c r="F1152" i="8"/>
  <c r="F1151" i="8"/>
  <c r="G1151" i="8" s="1"/>
  <c r="Q1151" i="8" s="1"/>
  <c r="Q1150" i="8"/>
  <c r="F1150" i="8"/>
  <c r="G1150" i="8" s="1"/>
  <c r="F1149" i="8"/>
  <c r="G1149" i="8" s="1"/>
  <c r="G1148" i="8"/>
  <c r="F1148" i="8"/>
  <c r="F1147" i="8"/>
  <c r="G1147" i="8" s="1"/>
  <c r="Q1147" i="8" s="1"/>
  <c r="F1146" i="8"/>
  <c r="G1146" i="8" s="1"/>
  <c r="G1145" i="8"/>
  <c r="F1145" i="8"/>
  <c r="F1144" i="8"/>
  <c r="G1144" i="8" s="1"/>
  <c r="H1144" i="8" s="1"/>
  <c r="F1143" i="8"/>
  <c r="G1143" i="8" s="1"/>
  <c r="Q1143" i="8" s="1"/>
  <c r="F1142" i="8"/>
  <c r="G1142" i="8" s="1"/>
  <c r="Q1142" i="8" s="1"/>
  <c r="F1141" i="8"/>
  <c r="G1141" i="8" s="1"/>
  <c r="F1140" i="8"/>
  <c r="G1140" i="8" s="1"/>
  <c r="F1139" i="8"/>
  <c r="G1139" i="8" s="1"/>
  <c r="Q1139" i="8" s="1"/>
  <c r="F1138" i="8"/>
  <c r="G1138" i="8" s="1"/>
  <c r="F1137" i="8"/>
  <c r="G1137" i="8" s="1"/>
  <c r="F1136" i="8"/>
  <c r="G1136" i="8" s="1"/>
  <c r="H1136" i="8" s="1"/>
  <c r="F1135" i="8"/>
  <c r="G1135" i="8" s="1"/>
  <c r="Q1135" i="8" s="1"/>
  <c r="F1134" i="8"/>
  <c r="G1134" i="8" s="1"/>
  <c r="Q1134" i="8" s="1"/>
  <c r="G1133" i="8"/>
  <c r="H1133" i="8" s="1"/>
  <c r="F1133" i="8"/>
  <c r="F1132" i="8"/>
  <c r="G1132" i="8" s="1"/>
  <c r="Q1132" i="8" s="1"/>
  <c r="Q1131" i="8"/>
  <c r="F1131" i="8"/>
  <c r="G1131" i="8" s="1"/>
  <c r="F1130" i="8"/>
  <c r="G1130" i="8" s="1"/>
  <c r="Q1130" i="8" s="1"/>
  <c r="F1129" i="8"/>
  <c r="G1129" i="8" s="1"/>
  <c r="F1128" i="8"/>
  <c r="G1128" i="8" s="1"/>
  <c r="Q1128" i="8" s="1"/>
  <c r="H1127" i="8"/>
  <c r="F1127" i="8"/>
  <c r="G1127" i="8" s="1"/>
  <c r="Q1127" i="8" s="1"/>
  <c r="F1126" i="8"/>
  <c r="G1126" i="8" s="1"/>
  <c r="G1125" i="8"/>
  <c r="F1125" i="8"/>
  <c r="F1124" i="8"/>
  <c r="G1124" i="8" s="1"/>
  <c r="F1123" i="8"/>
  <c r="G1123" i="8" s="1"/>
  <c r="Q1123" i="8" s="1"/>
  <c r="F1122" i="8"/>
  <c r="G1122" i="8" s="1"/>
  <c r="Q1122" i="8" s="1"/>
  <c r="H1121" i="8"/>
  <c r="G1121" i="8"/>
  <c r="F1121" i="8"/>
  <c r="H1120" i="8"/>
  <c r="I1120" i="8" s="1"/>
  <c r="J1120" i="8" s="1"/>
  <c r="G1120" i="8"/>
  <c r="Q1120" i="8" s="1"/>
  <c r="F1120" i="8"/>
  <c r="F1119" i="8"/>
  <c r="G1119" i="8" s="1"/>
  <c r="Q1119" i="8" s="1"/>
  <c r="G1118" i="8"/>
  <c r="Q1118" i="8" s="1"/>
  <c r="F1118" i="8"/>
  <c r="F1117" i="8"/>
  <c r="G1117" i="8" s="1"/>
  <c r="H1117" i="8" s="1"/>
  <c r="G1116" i="8"/>
  <c r="Q1116" i="8" s="1"/>
  <c r="F1116" i="8"/>
  <c r="F1115" i="8"/>
  <c r="G1115" i="8" s="1"/>
  <c r="F1114" i="8"/>
  <c r="G1114" i="8" s="1"/>
  <c r="F1113" i="8"/>
  <c r="G1113" i="8" s="1"/>
  <c r="F1112" i="8"/>
  <c r="G1112" i="8" s="1"/>
  <c r="H1111" i="8"/>
  <c r="G1111" i="8"/>
  <c r="Q1111" i="8" s="1"/>
  <c r="F1111" i="8"/>
  <c r="G1110" i="8"/>
  <c r="Q1110" i="8" s="1"/>
  <c r="F1110" i="8"/>
  <c r="F1109" i="8"/>
  <c r="G1109" i="8" s="1"/>
  <c r="F1108" i="8"/>
  <c r="G1108" i="8" s="1"/>
  <c r="F1107" i="8"/>
  <c r="G1107" i="8" s="1"/>
  <c r="Q1106" i="8"/>
  <c r="G1106" i="8"/>
  <c r="F1106" i="8"/>
  <c r="F1105" i="8"/>
  <c r="G1105" i="8" s="1"/>
  <c r="G1104" i="8"/>
  <c r="F1104" i="8"/>
  <c r="F1103" i="8"/>
  <c r="G1103" i="8" s="1"/>
  <c r="F1102" i="8"/>
  <c r="G1102" i="8" s="1"/>
  <c r="Q1102" i="8" s="1"/>
  <c r="F1101" i="8"/>
  <c r="G1101" i="8" s="1"/>
  <c r="F1100" i="8"/>
  <c r="G1100" i="8" s="1"/>
  <c r="G1099" i="8"/>
  <c r="F1099" i="8"/>
  <c r="F1098" i="8"/>
  <c r="G1098" i="8" s="1"/>
  <c r="Q1098" i="8" s="1"/>
  <c r="F1097" i="8"/>
  <c r="G1097" i="8" s="1"/>
  <c r="F1096" i="8"/>
  <c r="G1096" i="8" s="1"/>
  <c r="F1095" i="8"/>
  <c r="G1095" i="8" s="1"/>
  <c r="G1094" i="8"/>
  <c r="Q1094" i="8" s="1"/>
  <c r="F1094" i="8"/>
  <c r="F1093" i="8"/>
  <c r="G1093" i="8" s="1"/>
  <c r="F1092" i="8"/>
  <c r="G1092" i="8" s="1"/>
  <c r="F1091" i="8"/>
  <c r="G1091" i="8" s="1"/>
  <c r="F1090" i="8"/>
  <c r="G1090" i="8" s="1"/>
  <c r="Q1090" i="8" s="1"/>
  <c r="F1089" i="8"/>
  <c r="G1089" i="8" s="1"/>
  <c r="G1088" i="8"/>
  <c r="F1088" i="8"/>
  <c r="F1087" i="8"/>
  <c r="G1087" i="8" s="1"/>
  <c r="F1086" i="8"/>
  <c r="G1086" i="8" s="1"/>
  <c r="Q1086" i="8" s="1"/>
  <c r="F1085" i="8"/>
  <c r="G1085" i="8" s="1"/>
  <c r="F1084" i="8"/>
  <c r="G1084" i="8" s="1"/>
  <c r="G1083" i="8"/>
  <c r="Q1083" i="8" s="1"/>
  <c r="F1083" i="8"/>
  <c r="F1082" i="8"/>
  <c r="G1082" i="8" s="1"/>
  <c r="F1081" i="8"/>
  <c r="G1081" i="8" s="1"/>
  <c r="G1080" i="8"/>
  <c r="F1080" i="8"/>
  <c r="F1079" i="8"/>
  <c r="G1079" i="8" s="1"/>
  <c r="Q1079" i="8" s="1"/>
  <c r="F1078" i="8"/>
  <c r="G1078" i="8" s="1"/>
  <c r="F1077" i="8"/>
  <c r="G1077" i="8" s="1"/>
  <c r="G1076" i="8"/>
  <c r="H1076" i="8" s="1"/>
  <c r="F1076" i="8"/>
  <c r="F1075" i="8"/>
  <c r="G1075" i="8" s="1"/>
  <c r="Q1075" i="8" s="1"/>
  <c r="F1074" i="8"/>
  <c r="G1074" i="8" s="1"/>
  <c r="F1073" i="8"/>
  <c r="G1073" i="8" s="1"/>
  <c r="F1072" i="8"/>
  <c r="G1072" i="8" s="1"/>
  <c r="F1071" i="8"/>
  <c r="G1071" i="8" s="1"/>
  <c r="Q1070" i="8"/>
  <c r="F1070" i="8"/>
  <c r="G1070" i="8" s="1"/>
  <c r="F1069" i="8"/>
  <c r="G1069" i="8" s="1"/>
  <c r="G1068" i="8"/>
  <c r="F1068" i="8"/>
  <c r="G1067" i="8"/>
  <c r="F1067" i="8"/>
  <c r="F1066" i="8"/>
  <c r="G1066" i="8" s="1"/>
  <c r="Q1066" i="8" s="1"/>
  <c r="F1065" i="8"/>
  <c r="G1065" i="8" s="1"/>
  <c r="F1064" i="8"/>
  <c r="G1064" i="8" s="1"/>
  <c r="G1063" i="8"/>
  <c r="Q1063" i="8" s="1"/>
  <c r="F1063" i="8"/>
  <c r="F1062" i="8"/>
  <c r="G1062" i="8" s="1"/>
  <c r="F1061" i="8"/>
  <c r="G1061" i="8" s="1"/>
  <c r="F1060" i="8"/>
  <c r="G1060" i="8" s="1"/>
  <c r="H1060" i="8" s="1"/>
  <c r="T1060" i="8" s="1"/>
  <c r="Q1059" i="8"/>
  <c r="F1059" i="8"/>
  <c r="G1059" i="8" s="1"/>
  <c r="F1058" i="8"/>
  <c r="G1058" i="8" s="1"/>
  <c r="G1057" i="8"/>
  <c r="F1057" i="8"/>
  <c r="F1056" i="8"/>
  <c r="G1056" i="8" s="1"/>
  <c r="G1055" i="8"/>
  <c r="F1055" i="8"/>
  <c r="F1054" i="8"/>
  <c r="G1054" i="8" s="1"/>
  <c r="Q1054" i="8" s="1"/>
  <c r="G1053" i="8"/>
  <c r="F1053" i="8"/>
  <c r="F1052" i="8"/>
  <c r="G1052" i="8" s="1"/>
  <c r="Q1051" i="8"/>
  <c r="F1051" i="8"/>
  <c r="G1051" i="8" s="1"/>
  <c r="H1051" i="8" s="1"/>
  <c r="Q1050" i="8"/>
  <c r="F1050" i="8"/>
  <c r="G1050" i="8" s="1"/>
  <c r="F1049" i="8"/>
  <c r="G1049" i="8" s="1"/>
  <c r="F1048" i="8"/>
  <c r="G1048" i="8" s="1"/>
  <c r="F1047" i="8"/>
  <c r="G1047" i="8" s="1"/>
  <c r="Q1047" i="8" s="1"/>
  <c r="F1046" i="8"/>
  <c r="G1046" i="8" s="1"/>
  <c r="F1045" i="8"/>
  <c r="G1045" i="8" s="1"/>
  <c r="F1044" i="8"/>
  <c r="G1044" i="8" s="1"/>
  <c r="F1043" i="8"/>
  <c r="G1043" i="8" s="1"/>
  <c r="Q1043" i="8" s="1"/>
  <c r="F1042" i="8"/>
  <c r="G1042" i="8" s="1"/>
  <c r="H1042" i="8" s="1"/>
  <c r="F1041" i="8"/>
  <c r="G1041" i="8" s="1"/>
  <c r="G1040" i="8"/>
  <c r="F1040" i="8"/>
  <c r="F1039" i="8"/>
  <c r="G1039" i="8" s="1"/>
  <c r="F1038" i="8"/>
  <c r="G1038" i="8" s="1"/>
  <c r="Q1038" i="8" s="1"/>
  <c r="F1037" i="8"/>
  <c r="G1037" i="8" s="1"/>
  <c r="Q1037" i="8" s="1"/>
  <c r="H1036" i="8"/>
  <c r="G1036" i="8"/>
  <c r="F1036" i="8"/>
  <c r="F1035" i="8"/>
  <c r="G1035" i="8" s="1"/>
  <c r="Q1035" i="8" s="1"/>
  <c r="F1034" i="8"/>
  <c r="G1034" i="8" s="1"/>
  <c r="F1033" i="8"/>
  <c r="G1033" i="8" s="1"/>
  <c r="F1032" i="8"/>
  <c r="G1032" i="8" s="1"/>
  <c r="G1031" i="8"/>
  <c r="F1031" i="8"/>
  <c r="F1030" i="8"/>
  <c r="G1030" i="8" s="1"/>
  <c r="F1029" i="8"/>
  <c r="G1029" i="8" s="1"/>
  <c r="F1028" i="8"/>
  <c r="G1028" i="8" s="1"/>
  <c r="F1027" i="8"/>
  <c r="G1027" i="8" s="1"/>
  <c r="F1026" i="8"/>
  <c r="G1026" i="8" s="1"/>
  <c r="Q1026" i="8" s="1"/>
  <c r="G1025" i="8"/>
  <c r="F1025" i="8"/>
  <c r="F1024" i="8"/>
  <c r="G1024" i="8" s="1"/>
  <c r="H1023" i="8"/>
  <c r="F1023" i="8"/>
  <c r="G1023" i="8" s="1"/>
  <c r="Q1023" i="8" s="1"/>
  <c r="F1022" i="8"/>
  <c r="G1022" i="8" s="1"/>
  <c r="Q1022" i="8" s="1"/>
  <c r="F1021" i="8"/>
  <c r="G1021" i="8" s="1"/>
  <c r="Q1021" i="8" s="1"/>
  <c r="F1020" i="8"/>
  <c r="G1020" i="8" s="1"/>
  <c r="H1020" i="8" s="1"/>
  <c r="T1019" i="8"/>
  <c r="G1019" i="8"/>
  <c r="Q1019" i="8" s="1"/>
  <c r="F1019" i="8"/>
  <c r="F1018" i="8"/>
  <c r="G1018" i="8" s="1"/>
  <c r="H1019" i="8" s="1"/>
  <c r="F1017" i="8"/>
  <c r="G1017" i="8" s="1"/>
  <c r="F1016" i="8"/>
  <c r="G1016" i="8" s="1"/>
  <c r="F1015" i="8"/>
  <c r="G1015" i="8" s="1"/>
  <c r="Q1014" i="8"/>
  <c r="G1014" i="8"/>
  <c r="F1014" i="8"/>
  <c r="F1013" i="8"/>
  <c r="G1013" i="8" s="1"/>
  <c r="Q1013" i="8" s="1"/>
  <c r="F1012" i="8"/>
  <c r="G1012" i="8" s="1"/>
  <c r="G1011" i="8"/>
  <c r="F1011" i="8"/>
  <c r="Q1010" i="8"/>
  <c r="G1010" i="8"/>
  <c r="F1010" i="8"/>
  <c r="F1009" i="8"/>
  <c r="G1009" i="8" s="1"/>
  <c r="F1008" i="8"/>
  <c r="G1008" i="8" s="1"/>
  <c r="F1007" i="8"/>
  <c r="G1007" i="8" s="1"/>
  <c r="Q1006" i="8"/>
  <c r="G1006" i="8"/>
  <c r="F1006" i="8"/>
  <c r="F1005" i="8"/>
  <c r="G1005" i="8" s="1"/>
  <c r="F1004" i="8"/>
  <c r="G1004" i="8" s="1"/>
  <c r="G1003" i="8"/>
  <c r="F1003" i="8"/>
  <c r="F1002" i="8"/>
  <c r="G1002" i="8" s="1"/>
  <c r="H1002" i="8" s="1"/>
  <c r="T1002" i="8" s="1"/>
  <c r="Q1001" i="8"/>
  <c r="F1001" i="8"/>
  <c r="G1001" i="8" s="1"/>
  <c r="F1000" i="8"/>
  <c r="G1000" i="8" s="1"/>
  <c r="G999" i="8"/>
  <c r="F999" i="8"/>
  <c r="F998" i="8"/>
  <c r="G998" i="8" s="1"/>
  <c r="Q998" i="8" s="1"/>
  <c r="F997" i="8"/>
  <c r="G997" i="8" s="1"/>
  <c r="Q997" i="8" s="1"/>
  <c r="F996" i="8"/>
  <c r="G996" i="8" s="1"/>
  <c r="F995" i="8"/>
  <c r="G995" i="8" s="1"/>
  <c r="F994" i="8"/>
  <c r="G994" i="8" s="1"/>
  <c r="Q993" i="8"/>
  <c r="F993" i="8"/>
  <c r="G993" i="8" s="1"/>
  <c r="F992" i="8"/>
  <c r="G992" i="8" s="1"/>
  <c r="G991" i="8"/>
  <c r="F991" i="8"/>
  <c r="F990" i="8"/>
  <c r="G990" i="8" s="1"/>
  <c r="Q990" i="8" s="1"/>
  <c r="F989" i="8"/>
  <c r="G989" i="8" s="1"/>
  <c r="F988" i="8"/>
  <c r="G988" i="8" s="1"/>
  <c r="F987" i="8"/>
  <c r="G987" i="8" s="1"/>
  <c r="F986" i="8"/>
  <c r="G986" i="8" s="1"/>
  <c r="F985" i="8"/>
  <c r="G985" i="8" s="1"/>
  <c r="F984" i="8"/>
  <c r="G984" i="8" s="1"/>
  <c r="G983" i="8"/>
  <c r="F983" i="8"/>
  <c r="G982" i="8"/>
  <c r="Q982" i="8" s="1"/>
  <c r="F982" i="8"/>
  <c r="F981" i="8"/>
  <c r="G981" i="8" s="1"/>
  <c r="Q981" i="8" s="1"/>
  <c r="F980" i="8"/>
  <c r="G980" i="8" s="1"/>
  <c r="G979" i="8"/>
  <c r="F979" i="8"/>
  <c r="G978" i="8"/>
  <c r="F978" i="8"/>
  <c r="F977" i="8"/>
  <c r="G977" i="8" s="1"/>
  <c r="Q977" i="8" s="1"/>
  <c r="F976" i="8"/>
  <c r="G976" i="8" s="1"/>
  <c r="G975" i="8"/>
  <c r="F975" i="8"/>
  <c r="G974" i="8"/>
  <c r="Q974" i="8" s="1"/>
  <c r="F974" i="8"/>
  <c r="F973" i="8"/>
  <c r="G973" i="8" s="1"/>
  <c r="F972" i="8"/>
  <c r="G972" i="8" s="1"/>
  <c r="G971" i="8"/>
  <c r="F971" i="8"/>
  <c r="G970" i="8"/>
  <c r="F970" i="8"/>
  <c r="F969" i="8"/>
  <c r="G969" i="8" s="1"/>
  <c r="F968" i="8"/>
  <c r="G968" i="8" s="1"/>
  <c r="F967" i="8"/>
  <c r="G967" i="8" s="1"/>
  <c r="Q966" i="8"/>
  <c r="G966" i="8"/>
  <c r="F966" i="8"/>
  <c r="F965" i="8"/>
  <c r="G965" i="8" s="1"/>
  <c r="Q965" i="8" s="1"/>
  <c r="F964" i="8"/>
  <c r="G964" i="8" s="1"/>
  <c r="G963" i="8"/>
  <c r="F963" i="8"/>
  <c r="Q962" i="8"/>
  <c r="H962" i="8"/>
  <c r="I962" i="8" s="1"/>
  <c r="J962" i="8" s="1"/>
  <c r="G962" i="8"/>
  <c r="F962" i="8"/>
  <c r="F961" i="8"/>
  <c r="G961" i="8" s="1"/>
  <c r="Q961" i="8" s="1"/>
  <c r="F960" i="8"/>
  <c r="G960" i="8" s="1"/>
  <c r="F959" i="8"/>
  <c r="G959" i="8" s="1"/>
  <c r="Q958" i="8"/>
  <c r="G958" i="8"/>
  <c r="F958" i="8"/>
  <c r="F957" i="8"/>
  <c r="G957" i="8" s="1"/>
  <c r="F956" i="8"/>
  <c r="G956" i="8" s="1"/>
  <c r="G955" i="8"/>
  <c r="F955" i="8"/>
  <c r="Q954" i="8"/>
  <c r="F954" i="8"/>
  <c r="G954" i="8" s="1"/>
  <c r="H954" i="8" s="1"/>
  <c r="T954" i="8" s="1"/>
  <c r="Q953" i="8"/>
  <c r="F953" i="8"/>
  <c r="G953" i="8" s="1"/>
  <c r="F952" i="8"/>
  <c r="G952" i="8" s="1"/>
  <c r="G951" i="8"/>
  <c r="F951" i="8"/>
  <c r="F950" i="8"/>
  <c r="G950" i="8" s="1"/>
  <c r="Q950" i="8" s="1"/>
  <c r="F949" i="8"/>
  <c r="G949" i="8" s="1"/>
  <c r="Q949" i="8" s="1"/>
  <c r="F948" i="8"/>
  <c r="G948" i="8" s="1"/>
  <c r="F947" i="8"/>
  <c r="G947" i="8" s="1"/>
  <c r="F946" i="8"/>
  <c r="G946" i="8" s="1"/>
  <c r="F945" i="8"/>
  <c r="G945" i="8" s="1"/>
  <c r="Q945" i="8" s="1"/>
  <c r="F944" i="8"/>
  <c r="G944" i="8" s="1"/>
  <c r="G943" i="8"/>
  <c r="F943" i="8"/>
  <c r="F942" i="8"/>
  <c r="G942" i="8" s="1"/>
  <c r="Q942" i="8" s="1"/>
  <c r="F941" i="8"/>
  <c r="G941" i="8" s="1"/>
  <c r="F940" i="8"/>
  <c r="G940" i="8" s="1"/>
  <c r="F939" i="8"/>
  <c r="G939" i="8" s="1"/>
  <c r="F938" i="8"/>
  <c r="G938" i="8" s="1"/>
  <c r="F937" i="8"/>
  <c r="G937" i="8" s="1"/>
  <c r="F936" i="8"/>
  <c r="G936" i="8" s="1"/>
  <c r="F935" i="8"/>
  <c r="G935" i="8" s="1"/>
  <c r="G934" i="8"/>
  <c r="Q934" i="8" s="1"/>
  <c r="F934" i="8"/>
  <c r="F933" i="8"/>
  <c r="G933" i="8" s="1"/>
  <c r="Q933" i="8" s="1"/>
  <c r="F932" i="8"/>
  <c r="G932" i="8" s="1"/>
  <c r="G931" i="8"/>
  <c r="F931" i="8"/>
  <c r="G930" i="8"/>
  <c r="F930" i="8"/>
  <c r="F929" i="8"/>
  <c r="G929" i="8" s="1"/>
  <c r="Q929" i="8" s="1"/>
  <c r="F928" i="8"/>
  <c r="G928" i="8" s="1"/>
  <c r="F927" i="8"/>
  <c r="G927" i="8" s="1"/>
  <c r="G926" i="8"/>
  <c r="Q926" i="8" s="1"/>
  <c r="F926" i="8"/>
  <c r="F925" i="8"/>
  <c r="G925" i="8" s="1"/>
  <c r="F924" i="8"/>
  <c r="G924" i="8" s="1"/>
  <c r="F923" i="8"/>
  <c r="G923" i="8" s="1"/>
  <c r="H922" i="8"/>
  <c r="F922" i="8"/>
  <c r="G922" i="8" s="1"/>
  <c r="Q922" i="8" s="1"/>
  <c r="F921" i="8"/>
  <c r="G921" i="8" s="1"/>
  <c r="Q921" i="8" s="1"/>
  <c r="F920" i="8"/>
  <c r="G920" i="8" s="1"/>
  <c r="G919" i="8"/>
  <c r="H919" i="8" s="1"/>
  <c r="F919" i="8"/>
  <c r="F918" i="8"/>
  <c r="G918" i="8" s="1"/>
  <c r="Q918" i="8" s="1"/>
  <c r="F917" i="8"/>
  <c r="G917" i="8" s="1"/>
  <c r="F916" i="8"/>
  <c r="G916" i="8" s="1"/>
  <c r="G915" i="8"/>
  <c r="F915" i="8"/>
  <c r="G914" i="8"/>
  <c r="F914" i="8"/>
  <c r="F913" i="8"/>
  <c r="G913" i="8" s="1"/>
  <c r="Q913" i="8" s="1"/>
  <c r="F912" i="8"/>
  <c r="G912" i="8" s="1"/>
  <c r="F911" i="8"/>
  <c r="G911" i="8" s="1"/>
  <c r="H911" i="8" s="1"/>
  <c r="Q910" i="8"/>
  <c r="F910" i="8"/>
  <c r="G910" i="8" s="1"/>
  <c r="F909" i="8"/>
  <c r="G909" i="8" s="1"/>
  <c r="G908" i="8"/>
  <c r="F908" i="8"/>
  <c r="F907" i="8"/>
  <c r="G907" i="8" s="1"/>
  <c r="F906" i="8"/>
  <c r="G906" i="8" s="1"/>
  <c r="Q905" i="8"/>
  <c r="F905" i="8"/>
  <c r="G905" i="8" s="1"/>
  <c r="F904" i="8"/>
  <c r="G904" i="8" s="1"/>
  <c r="F903" i="8"/>
  <c r="G903" i="8" s="1"/>
  <c r="G902" i="8"/>
  <c r="F902" i="8"/>
  <c r="F901" i="8"/>
  <c r="G901" i="8" s="1"/>
  <c r="F900" i="8"/>
  <c r="G900" i="8" s="1"/>
  <c r="F899" i="8"/>
  <c r="G899" i="8" s="1"/>
  <c r="F898" i="8"/>
  <c r="G898" i="8" s="1"/>
  <c r="Q897" i="8"/>
  <c r="F897" i="8"/>
  <c r="G897" i="8" s="1"/>
  <c r="F896" i="8"/>
  <c r="G896" i="8" s="1"/>
  <c r="G895" i="8"/>
  <c r="H895" i="8" s="1"/>
  <c r="F895" i="8"/>
  <c r="F894" i="8"/>
  <c r="G894" i="8" s="1"/>
  <c r="Q894" i="8" s="1"/>
  <c r="F893" i="8"/>
  <c r="G893" i="8" s="1"/>
  <c r="F892" i="8"/>
  <c r="G892" i="8" s="1"/>
  <c r="G891" i="8"/>
  <c r="F891" i="8"/>
  <c r="F890" i="8"/>
  <c r="G890" i="8" s="1"/>
  <c r="F889" i="8"/>
  <c r="G889" i="8" s="1"/>
  <c r="Q889" i="8" s="1"/>
  <c r="F888" i="8"/>
  <c r="G888" i="8" s="1"/>
  <c r="F887" i="8"/>
  <c r="G887" i="8" s="1"/>
  <c r="H887" i="8" s="1"/>
  <c r="T887" i="8" s="1"/>
  <c r="Q886" i="8"/>
  <c r="F886" i="8"/>
  <c r="G886" i="8" s="1"/>
  <c r="F885" i="8"/>
  <c r="G885" i="8" s="1"/>
  <c r="G884" i="8"/>
  <c r="F884" i="8"/>
  <c r="F883" i="8"/>
  <c r="G883" i="8" s="1"/>
  <c r="F882" i="8"/>
  <c r="G882" i="8" s="1"/>
  <c r="Q881" i="8"/>
  <c r="F881" i="8"/>
  <c r="G881" i="8" s="1"/>
  <c r="F880" i="8"/>
  <c r="G880" i="8" s="1"/>
  <c r="H879" i="8"/>
  <c r="G879" i="8"/>
  <c r="F879" i="8"/>
  <c r="F878" i="8"/>
  <c r="G878" i="8" s="1"/>
  <c r="Q878" i="8" s="1"/>
  <c r="F877" i="8"/>
  <c r="G877" i="8" s="1"/>
  <c r="F876" i="8"/>
  <c r="G876" i="8" s="1"/>
  <c r="G875" i="8"/>
  <c r="F875" i="8"/>
  <c r="G874" i="8"/>
  <c r="Q874" i="8" s="1"/>
  <c r="F874" i="8"/>
  <c r="F873" i="8"/>
  <c r="G873" i="8" s="1"/>
  <c r="F872" i="8"/>
  <c r="G872" i="8" s="1"/>
  <c r="F871" i="8"/>
  <c r="G871" i="8" s="1"/>
  <c r="G870" i="8"/>
  <c r="Q870" i="8" s="1"/>
  <c r="F870" i="8"/>
  <c r="F869" i="8"/>
  <c r="G869" i="8" s="1"/>
  <c r="Q869" i="8" s="1"/>
  <c r="F868" i="8"/>
  <c r="G868" i="8" s="1"/>
  <c r="F867" i="8"/>
  <c r="G867" i="8" s="1"/>
  <c r="G866" i="8"/>
  <c r="Q866" i="8" s="1"/>
  <c r="F866" i="8"/>
  <c r="F865" i="8"/>
  <c r="G865" i="8" s="1"/>
  <c r="F864" i="8"/>
  <c r="G864" i="8" s="1"/>
  <c r="H863" i="8"/>
  <c r="F863" i="8"/>
  <c r="G863" i="8" s="1"/>
  <c r="G862" i="8"/>
  <c r="F862" i="8"/>
  <c r="F861" i="8"/>
  <c r="G861" i="8" s="1"/>
  <c r="Q861" i="8" s="1"/>
  <c r="G860" i="8"/>
  <c r="F860" i="8"/>
  <c r="F859" i="8"/>
  <c r="G859" i="8" s="1"/>
  <c r="F858" i="8"/>
  <c r="G858" i="8" s="1"/>
  <c r="Q858" i="8" s="1"/>
  <c r="F857" i="8"/>
  <c r="G857" i="8" s="1"/>
  <c r="Q857" i="8" s="1"/>
  <c r="F856" i="8"/>
  <c r="G856" i="8" s="1"/>
  <c r="F855" i="8"/>
  <c r="G855" i="8" s="1"/>
  <c r="F854" i="8"/>
  <c r="G854" i="8" s="1"/>
  <c r="Q854" i="8" s="1"/>
  <c r="F853" i="8"/>
  <c r="G853" i="8" s="1"/>
  <c r="Q853" i="8" s="1"/>
  <c r="F852" i="8"/>
  <c r="G852" i="8" s="1"/>
  <c r="F851" i="8"/>
  <c r="G851" i="8" s="1"/>
  <c r="F850" i="8"/>
  <c r="G850" i="8" s="1"/>
  <c r="F849" i="8"/>
  <c r="G849" i="8" s="1"/>
  <c r="F848" i="8"/>
  <c r="G848" i="8" s="1"/>
  <c r="F847" i="8"/>
  <c r="G847" i="8" s="1"/>
  <c r="H847" i="8" s="1"/>
  <c r="F846" i="8"/>
  <c r="G846" i="8" s="1"/>
  <c r="F845" i="8"/>
  <c r="G845" i="8" s="1"/>
  <c r="F844" i="8"/>
  <c r="G844" i="8" s="1"/>
  <c r="F843" i="8"/>
  <c r="G843" i="8" s="1"/>
  <c r="F842" i="8"/>
  <c r="G842" i="8" s="1"/>
  <c r="Q842" i="8" s="1"/>
  <c r="Q841" i="8"/>
  <c r="F841" i="8"/>
  <c r="G841" i="8" s="1"/>
  <c r="F840" i="8"/>
  <c r="G840" i="8" s="1"/>
  <c r="F839" i="8"/>
  <c r="G839" i="8" s="1"/>
  <c r="Q838" i="8"/>
  <c r="G838" i="8"/>
  <c r="F838" i="8"/>
  <c r="F837" i="8"/>
  <c r="G837" i="8" s="1"/>
  <c r="Q837" i="8" s="1"/>
  <c r="G836" i="8"/>
  <c r="F836" i="8"/>
  <c r="F835" i="8"/>
  <c r="G835" i="8" s="1"/>
  <c r="H834" i="8"/>
  <c r="G834" i="8"/>
  <c r="Q834" i="8" s="1"/>
  <c r="F834" i="8"/>
  <c r="F833" i="8"/>
  <c r="G833" i="8" s="1"/>
  <c r="F832" i="8"/>
  <c r="G832" i="8" s="1"/>
  <c r="F831" i="8"/>
  <c r="G831" i="8" s="1"/>
  <c r="G830" i="8"/>
  <c r="F830" i="8"/>
  <c r="F829" i="8"/>
  <c r="G829" i="8" s="1"/>
  <c r="G828" i="8"/>
  <c r="F828" i="8"/>
  <c r="F827" i="8"/>
  <c r="G827" i="8" s="1"/>
  <c r="G826" i="8"/>
  <c r="Q826" i="8" s="1"/>
  <c r="F826" i="8"/>
  <c r="F825" i="8"/>
  <c r="G825" i="8" s="1"/>
  <c r="Q825" i="8" s="1"/>
  <c r="Q824" i="8"/>
  <c r="F824" i="8"/>
  <c r="G824" i="8" s="1"/>
  <c r="F823" i="8"/>
  <c r="G823" i="8" s="1"/>
  <c r="G822" i="8"/>
  <c r="Q822" i="8" s="1"/>
  <c r="F822" i="8"/>
  <c r="F821" i="8"/>
  <c r="G821" i="8" s="1"/>
  <c r="Q821" i="8" s="1"/>
  <c r="F820" i="8"/>
  <c r="G820" i="8" s="1"/>
  <c r="H819" i="8"/>
  <c r="G819" i="8"/>
  <c r="F819" i="8"/>
  <c r="H818" i="8"/>
  <c r="T818" i="8" s="1"/>
  <c r="G818" i="8"/>
  <c r="Q818" i="8" s="1"/>
  <c r="F818" i="8"/>
  <c r="F817" i="8"/>
  <c r="G817" i="8" s="1"/>
  <c r="Q817" i="8" s="1"/>
  <c r="Q816" i="8"/>
  <c r="F816" i="8"/>
  <c r="G816" i="8" s="1"/>
  <c r="F815" i="8"/>
  <c r="G815" i="8" s="1"/>
  <c r="H815" i="8" s="1"/>
  <c r="G814" i="8"/>
  <c r="F814" i="8"/>
  <c r="F813" i="8"/>
  <c r="G813" i="8" s="1"/>
  <c r="Q813" i="8" s="1"/>
  <c r="Q812" i="8"/>
  <c r="G812" i="8"/>
  <c r="F812" i="8"/>
  <c r="F811" i="8"/>
  <c r="G811" i="8" s="1"/>
  <c r="Q810" i="8"/>
  <c r="F810" i="8"/>
  <c r="G810" i="8" s="1"/>
  <c r="F809" i="8"/>
  <c r="G809" i="8" s="1"/>
  <c r="F808" i="8"/>
  <c r="G808" i="8" s="1"/>
  <c r="F807" i="8"/>
  <c r="G807" i="8" s="1"/>
  <c r="F806" i="8"/>
  <c r="G806" i="8" s="1"/>
  <c r="Q806" i="8" s="1"/>
  <c r="F805" i="8"/>
  <c r="G805" i="8" s="1"/>
  <c r="Q805" i="8" s="1"/>
  <c r="F804" i="8"/>
  <c r="G804" i="8" s="1"/>
  <c r="G803" i="8"/>
  <c r="F803" i="8"/>
  <c r="G802" i="8"/>
  <c r="F802" i="8"/>
  <c r="F801" i="8"/>
  <c r="G801" i="8" s="1"/>
  <c r="Q801" i="8" s="1"/>
  <c r="Q800" i="8"/>
  <c r="F800" i="8"/>
  <c r="G800" i="8" s="1"/>
  <c r="F799" i="8"/>
  <c r="G799" i="8" s="1"/>
  <c r="F798" i="8"/>
  <c r="G798" i="8" s="1"/>
  <c r="Q797" i="8"/>
  <c r="F797" i="8"/>
  <c r="G797" i="8" s="1"/>
  <c r="F796" i="8"/>
  <c r="G796" i="8" s="1"/>
  <c r="Q796" i="8" s="1"/>
  <c r="F795" i="8"/>
  <c r="G795" i="8" s="1"/>
  <c r="Q794" i="8"/>
  <c r="G794" i="8"/>
  <c r="F794" i="8"/>
  <c r="F793" i="8"/>
  <c r="G793" i="8" s="1"/>
  <c r="F792" i="8"/>
  <c r="G792" i="8" s="1"/>
  <c r="F791" i="8"/>
  <c r="G791" i="8" s="1"/>
  <c r="F790" i="8"/>
  <c r="G790" i="8" s="1"/>
  <c r="Q790" i="8" s="1"/>
  <c r="F789" i="8"/>
  <c r="G789" i="8" s="1"/>
  <c r="Q789" i="8" s="1"/>
  <c r="G788" i="8"/>
  <c r="F788" i="8"/>
  <c r="F787" i="8"/>
  <c r="G787" i="8" s="1"/>
  <c r="H787" i="8" s="1"/>
  <c r="G786" i="8"/>
  <c r="F786" i="8"/>
  <c r="F785" i="8"/>
  <c r="G785" i="8" s="1"/>
  <c r="Q785" i="8" s="1"/>
  <c r="Q784" i="8"/>
  <c r="G784" i="8"/>
  <c r="F784" i="8"/>
  <c r="F783" i="8"/>
  <c r="G783" i="8" s="1"/>
  <c r="H783" i="8" s="1"/>
  <c r="F782" i="8"/>
  <c r="G782" i="8" s="1"/>
  <c r="Q782" i="8" s="1"/>
  <c r="F781" i="8"/>
  <c r="G781" i="8" s="1"/>
  <c r="F780" i="8"/>
  <c r="G780" i="8" s="1"/>
  <c r="F779" i="8"/>
  <c r="G779" i="8" s="1"/>
  <c r="F778" i="8"/>
  <c r="G778" i="8" s="1"/>
  <c r="Q777" i="8"/>
  <c r="F777" i="8"/>
  <c r="G777" i="8" s="1"/>
  <c r="F776" i="8"/>
  <c r="G776" i="8" s="1"/>
  <c r="Q776" i="8" s="1"/>
  <c r="F775" i="8"/>
  <c r="G775" i="8" s="1"/>
  <c r="F774" i="8"/>
  <c r="G774" i="8" s="1"/>
  <c r="Q774" i="8" s="1"/>
  <c r="G773" i="8"/>
  <c r="F773" i="8"/>
  <c r="G772" i="8"/>
  <c r="Q772" i="8" s="1"/>
  <c r="F772" i="8"/>
  <c r="F771" i="8"/>
  <c r="G771" i="8" s="1"/>
  <c r="Q771" i="8" s="1"/>
  <c r="F770" i="8"/>
  <c r="G770" i="8" s="1"/>
  <c r="G769" i="8"/>
  <c r="F769" i="8"/>
  <c r="F768" i="8"/>
  <c r="G768" i="8" s="1"/>
  <c r="Q768" i="8" s="1"/>
  <c r="F767" i="8"/>
  <c r="G767" i="8" s="1"/>
  <c r="F766" i="8"/>
  <c r="G766" i="8" s="1"/>
  <c r="F765" i="8"/>
  <c r="G765" i="8" s="1"/>
  <c r="G764" i="8"/>
  <c r="F764" i="8"/>
  <c r="F763" i="8"/>
  <c r="G763" i="8" s="1"/>
  <c r="F762" i="8"/>
  <c r="G762" i="8" s="1"/>
  <c r="G761" i="8"/>
  <c r="F761" i="8"/>
  <c r="Q760" i="8"/>
  <c r="H760" i="8"/>
  <c r="I760" i="8" s="1"/>
  <c r="J760" i="8" s="1"/>
  <c r="G760" i="8"/>
  <c r="F760" i="8"/>
  <c r="F759" i="8"/>
  <c r="G759" i="8" s="1"/>
  <c r="Q759" i="8" s="1"/>
  <c r="F758" i="8"/>
  <c r="G758" i="8" s="1"/>
  <c r="F757" i="8"/>
  <c r="G757" i="8" s="1"/>
  <c r="Q756" i="8"/>
  <c r="G756" i="8"/>
  <c r="F756" i="8"/>
  <c r="F755" i="8"/>
  <c r="G755" i="8" s="1"/>
  <c r="Q755" i="8" s="1"/>
  <c r="F754" i="8"/>
  <c r="G754" i="8" s="1"/>
  <c r="F753" i="8"/>
  <c r="G753" i="8" s="1"/>
  <c r="Q752" i="8"/>
  <c r="G752" i="8"/>
  <c r="F752" i="8"/>
  <c r="F751" i="8"/>
  <c r="G751" i="8" s="1"/>
  <c r="F750" i="8"/>
  <c r="G750" i="8" s="1"/>
  <c r="G749" i="8"/>
  <c r="F749" i="8"/>
  <c r="Q748" i="8"/>
  <c r="H748" i="8"/>
  <c r="G748" i="8"/>
  <c r="F748" i="8"/>
  <c r="F747" i="8"/>
  <c r="G747" i="8" s="1"/>
  <c r="F746" i="8"/>
  <c r="G746" i="8" s="1"/>
  <c r="F745" i="8"/>
  <c r="G745" i="8" s="1"/>
  <c r="Q744" i="8"/>
  <c r="F744" i="8"/>
  <c r="G744" i="8" s="1"/>
  <c r="H744" i="8" s="1"/>
  <c r="I744" i="8" s="1"/>
  <c r="J744" i="8" s="1"/>
  <c r="Q743" i="8"/>
  <c r="F743" i="8"/>
  <c r="G743" i="8" s="1"/>
  <c r="F742" i="8"/>
  <c r="G742" i="8" s="1"/>
  <c r="F741" i="8"/>
  <c r="G741" i="8" s="1"/>
  <c r="F740" i="8"/>
  <c r="G740" i="8" s="1"/>
  <c r="Q740" i="8" s="1"/>
  <c r="Q739" i="8"/>
  <c r="F739" i="8"/>
  <c r="G739" i="8" s="1"/>
  <c r="F738" i="8"/>
  <c r="G738" i="8" s="1"/>
  <c r="F737" i="8"/>
  <c r="G737" i="8" s="1"/>
  <c r="F736" i="8"/>
  <c r="G736" i="8" s="1"/>
  <c r="Q736" i="8" s="1"/>
  <c r="F735" i="8"/>
  <c r="G735" i="8" s="1"/>
  <c r="F734" i="8"/>
  <c r="G734" i="8" s="1"/>
  <c r="F733" i="8"/>
  <c r="G733" i="8" s="1"/>
  <c r="F732" i="8"/>
  <c r="G732" i="8" s="1"/>
  <c r="H732" i="8" s="1"/>
  <c r="I731" i="8"/>
  <c r="J731" i="8" s="1"/>
  <c r="F731" i="8"/>
  <c r="G731" i="8" s="1"/>
  <c r="H731" i="8" s="1"/>
  <c r="F730" i="8"/>
  <c r="G730" i="8" s="1"/>
  <c r="F729" i="8"/>
  <c r="G729" i="8" s="1"/>
  <c r="F728" i="8"/>
  <c r="G728" i="8" s="1"/>
  <c r="Q727" i="8"/>
  <c r="F727" i="8"/>
  <c r="G727" i="8" s="1"/>
  <c r="F726" i="8"/>
  <c r="G726" i="8" s="1"/>
  <c r="G725" i="8"/>
  <c r="F725" i="8"/>
  <c r="F724" i="8"/>
  <c r="G724" i="8" s="1"/>
  <c r="Q724" i="8" s="1"/>
  <c r="Q723" i="8"/>
  <c r="F723" i="8"/>
  <c r="G723" i="8" s="1"/>
  <c r="F722" i="8"/>
  <c r="G722" i="8" s="1"/>
  <c r="G721" i="8"/>
  <c r="F721" i="8"/>
  <c r="F720" i="8"/>
  <c r="G720" i="8" s="1"/>
  <c r="Q720" i="8" s="1"/>
  <c r="F719" i="8"/>
  <c r="G719" i="8" s="1"/>
  <c r="F718" i="8"/>
  <c r="G718" i="8" s="1"/>
  <c r="F717" i="8"/>
  <c r="G717" i="8" s="1"/>
  <c r="F716" i="8"/>
  <c r="G716" i="8" s="1"/>
  <c r="F715" i="8"/>
  <c r="G715" i="8" s="1"/>
  <c r="F714" i="8"/>
  <c r="G714" i="8" s="1"/>
  <c r="G713" i="8"/>
  <c r="F713" i="8"/>
  <c r="G712" i="8"/>
  <c r="F712" i="8"/>
  <c r="F711" i="8"/>
  <c r="G711" i="8" s="1"/>
  <c r="Q711" i="8" s="1"/>
  <c r="F710" i="8"/>
  <c r="G710" i="8" s="1"/>
  <c r="G709" i="8"/>
  <c r="F709" i="8"/>
  <c r="G708" i="8"/>
  <c r="Q708" i="8" s="1"/>
  <c r="F708" i="8"/>
  <c r="F707" i="8"/>
  <c r="G707" i="8" s="1"/>
  <c r="Q707" i="8" s="1"/>
  <c r="F706" i="8"/>
  <c r="G706" i="8" s="1"/>
  <c r="G705" i="8"/>
  <c r="F705" i="8"/>
  <c r="G704" i="8"/>
  <c r="Q704" i="8" s="1"/>
  <c r="F704" i="8"/>
  <c r="F703" i="8"/>
  <c r="G703" i="8" s="1"/>
  <c r="F702" i="8"/>
  <c r="G702" i="8" s="1"/>
  <c r="G701" i="8"/>
  <c r="F701" i="8"/>
  <c r="G700" i="8"/>
  <c r="F700" i="8"/>
  <c r="F699" i="8"/>
  <c r="G699" i="8" s="1"/>
  <c r="F698" i="8"/>
  <c r="G698" i="8" s="1"/>
  <c r="F697" i="8"/>
  <c r="G697" i="8" s="1"/>
  <c r="F696" i="8"/>
  <c r="G696" i="8" s="1"/>
  <c r="Q696" i="8" s="1"/>
  <c r="F695" i="8"/>
  <c r="G695" i="8" s="1"/>
  <c r="Q695" i="8" s="1"/>
  <c r="F694" i="8"/>
  <c r="G694" i="8" s="1"/>
  <c r="F693" i="8"/>
  <c r="G693" i="8" s="1"/>
  <c r="F692" i="8"/>
  <c r="G692" i="8" s="1"/>
  <c r="Q692" i="8" s="1"/>
  <c r="F691" i="8"/>
  <c r="G691" i="8" s="1"/>
  <c r="Q691" i="8" s="1"/>
  <c r="F690" i="8"/>
  <c r="G690" i="8" s="1"/>
  <c r="F689" i="8"/>
  <c r="G689" i="8" s="1"/>
  <c r="F688" i="8"/>
  <c r="G688" i="8" s="1"/>
  <c r="Q688" i="8" s="1"/>
  <c r="F687" i="8"/>
  <c r="G687" i="8" s="1"/>
  <c r="F686" i="8"/>
  <c r="G686" i="8" s="1"/>
  <c r="F685" i="8"/>
  <c r="G685" i="8" s="1"/>
  <c r="H684" i="8"/>
  <c r="F684" i="8"/>
  <c r="G684" i="8" s="1"/>
  <c r="Q684" i="8" s="1"/>
  <c r="F683" i="8"/>
  <c r="G683" i="8" s="1"/>
  <c r="F682" i="8"/>
  <c r="G682" i="8" s="1"/>
  <c r="F681" i="8"/>
  <c r="G681" i="8" s="1"/>
  <c r="F680" i="8"/>
  <c r="G680" i="8" s="1"/>
  <c r="H680" i="8" s="1"/>
  <c r="I680" i="8" s="1"/>
  <c r="J680" i="8" s="1"/>
  <c r="Q679" i="8"/>
  <c r="F679" i="8"/>
  <c r="G679" i="8" s="1"/>
  <c r="F678" i="8"/>
  <c r="G678" i="8" s="1"/>
  <c r="F677" i="8"/>
  <c r="G677" i="8" s="1"/>
  <c r="F676" i="8"/>
  <c r="G676" i="8" s="1"/>
  <c r="Q676" i="8" s="1"/>
  <c r="Q675" i="8"/>
  <c r="F675" i="8"/>
  <c r="G675" i="8" s="1"/>
  <c r="F674" i="8"/>
  <c r="G674" i="8" s="1"/>
  <c r="F673" i="8"/>
  <c r="G673" i="8" s="1"/>
  <c r="F672" i="8"/>
  <c r="G672" i="8" s="1"/>
  <c r="Q672" i="8" s="1"/>
  <c r="F671" i="8"/>
  <c r="G671" i="8" s="1"/>
  <c r="F670" i="8"/>
  <c r="G670" i="8" s="1"/>
  <c r="F669" i="8"/>
  <c r="G669" i="8" s="1"/>
  <c r="Q668" i="8"/>
  <c r="F668" i="8"/>
  <c r="G668" i="8" s="1"/>
  <c r="H668" i="8" s="1"/>
  <c r="I667" i="8"/>
  <c r="J667" i="8" s="1"/>
  <c r="F667" i="8"/>
  <c r="G667" i="8" s="1"/>
  <c r="H667" i="8" s="1"/>
  <c r="F666" i="8"/>
  <c r="G666" i="8" s="1"/>
  <c r="F665" i="8"/>
  <c r="G665" i="8" s="1"/>
  <c r="F664" i="8"/>
  <c r="G664" i="8" s="1"/>
  <c r="F663" i="8"/>
  <c r="G663" i="8" s="1"/>
  <c r="Q663" i="8" s="1"/>
  <c r="F662" i="8"/>
  <c r="G662" i="8" s="1"/>
  <c r="G661" i="8"/>
  <c r="F661" i="8"/>
  <c r="F660" i="8"/>
  <c r="G660" i="8" s="1"/>
  <c r="Q660" i="8" s="1"/>
  <c r="F659" i="8"/>
  <c r="G659" i="8" s="1"/>
  <c r="Q659" i="8" s="1"/>
  <c r="F658" i="8"/>
  <c r="G658" i="8" s="1"/>
  <c r="G657" i="8"/>
  <c r="F657" i="8"/>
  <c r="F656" i="8"/>
  <c r="G656" i="8" s="1"/>
  <c r="Q656" i="8" s="1"/>
  <c r="F655" i="8"/>
  <c r="G655" i="8" s="1"/>
  <c r="F654" i="8"/>
  <c r="G654" i="8" s="1"/>
  <c r="F653" i="8"/>
  <c r="G653" i="8" s="1"/>
  <c r="F652" i="8"/>
  <c r="G652" i="8" s="1"/>
  <c r="F651" i="8"/>
  <c r="G651" i="8" s="1"/>
  <c r="F650" i="8"/>
  <c r="G650" i="8" s="1"/>
  <c r="G649" i="8"/>
  <c r="F649" i="8"/>
  <c r="G648" i="8"/>
  <c r="F648" i="8"/>
  <c r="F647" i="8"/>
  <c r="G647" i="8" s="1"/>
  <c r="Q647" i="8" s="1"/>
  <c r="F646" i="8"/>
  <c r="G646" i="8" s="1"/>
  <c r="F645" i="8"/>
  <c r="G645" i="8" s="1"/>
  <c r="G644" i="8"/>
  <c r="Q644" i="8" s="1"/>
  <c r="F644" i="8"/>
  <c r="F643" i="8"/>
  <c r="G643" i="8" s="1"/>
  <c r="Q643" i="8" s="1"/>
  <c r="F642" i="8"/>
  <c r="G642" i="8" s="1"/>
  <c r="F641" i="8"/>
  <c r="G641" i="8" s="1"/>
  <c r="G640" i="8"/>
  <c r="Q640" i="8" s="1"/>
  <c r="F640" i="8"/>
  <c r="F639" i="8"/>
  <c r="G639" i="8" s="1"/>
  <c r="F638" i="8"/>
  <c r="G638" i="8" s="1"/>
  <c r="G637" i="8"/>
  <c r="F637" i="8"/>
  <c r="G636" i="8"/>
  <c r="F636" i="8"/>
  <c r="F635" i="8"/>
  <c r="G635" i="8" s="1"/>
  <c r="F634" i="8"/>
  <c r="G634" i="8" s="1"/>
  <c r="F633" i="8"/>
  <c r="G633" i="8" s="1"/>
  <c r="F632" i="8"/>
  <c r="G632" i="8" s="1"/>
  <c r="Q632" i="8" s="1"/>
  <c r="F631" i="8"/>
  <c r="G631" i="8" s="1"/>
  <c r="Q631" i="8" s="1"/>
  <c r="F630" i="8"/>
  <c r="G630" i="8" s="1"/>
  <c r="F629" i="8"/>
  <c r="G629" i="8" s="1"/>
  <c r="F628" i="8"/>
  <c r="G628" i="8" s="1"/>
  <c r="Q628" i="8" s="1"/>
  <c r="F627" i="8"/>
  <c r="G627" i="8" s="1"/>
  <c r="Q627" i="8" s="1"/>
  <c r="F626" i="8"/>
  <c r="G626" i="8" s="1"/>
  <c r="F625" i="8"/>
  <c r="G625" i="8" s="1"/>
  <c r="Q624" i="8"/>
  <c r="F624" i="8"/>
  <c r="G624" i="8" s="1"/>
  <c r="F623" i="8"/>
  <c r="G623" i="8" s="1"/>
  <c r="F622" i="8"/>
  <c r="G622" i="8" s="1"/>
  <c r="F621" i="8"/>
  <c r="G621" i="8" s="1"/>
  <c r="F620" i="8"/>
  <c r="G620" i="8" s="1"/>
  <c r="Q620" i="8" s="1"/>
  <c r="F619" i="8"/>
  <c r="G619" i="8" s="1"/>
  <c r="F618" i="8"/>
  <c r="G618" i="8" s="1"/>
  <c r="F617" i="8"/>
  <c r="G617" i="8" s="1"/>
  <c r="F616" i="8"/>
  <c r="G616" i="8" s="1"/>
  <c r="H616" i="8" s="1"/>
  <c r="I616" i="8" s="1"/>
  <c r="J616" i="8" s="1"/>
  <c r="Q615" i="8"/>
  <c r="F615" i="8"/>
  <c r="G615" i="8" s="1"/>
  <c r="F614" i="8"/>
  <c r="G614" i="8" s="1"/>
  <c r="F613" i="8"/>
  <c r="G613" i="8" s="1"/>
  <c r="F612" i="8"/>
  <c r="G612" i="8" s="1"/>
  <c r="Q612" i="8" s="1"/>
  <c r="Q611" i="8"/>
  <c r="F611" i="8"/>
  <c r="G611" i="8" s="1"/>
  <c r="F610" i="8"/>
  <c r="G610" i="8" s="1"/>
  <c r="F609" i="8"/>
  <c r="G609" i="8" s="1"/>
  <c r="F608" i="8"/>
  <c r="G608" i="8" s="1"/>
  <c r="Q608" i="8" s="1"/>
  <c r="F607" i="8"/>
  <c r="G607" i="8" s="1"/>
  <c r="F606" i="8"/>
  <c r="G606" i="8" s="1"/>
  <c r="F605" i="8"/>
  <c r="G605" i="8" s="1"/>
  <c r="F604" i="8"/>
  <c r="G604" i="8" s="1"/>
  <c r="H604" i="8" s="1"/>
  <c r="I603" i="8"/>
  <c r="J603" i="8" s="1"/>
  <c r="F603" i="8"/>
  <c r="G603" i="8" s="1"/>
  <c r="H603" i="8" s="1"/>
  <c r="F602" i="8"/>
  <c r="G602" i="8" s="1"/>
  <c r="F601" i="8"/>
  <c r="G601" i="8" s="1"/>
  <c r="F600" i="8"/>
  <c r="G600" i="8" s="1"/>
  <c r="F599" i="8"/>
  <c r="G599" i="8" s="1"/>
  <c r="Q599" i="8" s="1"/>
  <c r="F598" i="8"/>
  <c r="G598" i="8" s="1"/>
  <c r="G597" i="8"/>
  <c r="F597" i="8"/>
  <c r="F596" i="8"/>
  <c r="G596" i="8" s="1"/>
  <c r="Q596" i="8" s="1"/>
  <c r="F595" i="8"/>
  <c r="G595" i="8" s="1"/>
  <c r="Q595" i="8" s="1"/>
  <c r="F594" i="8"/>
  <c r="G594" i="8" s="1"/>
  <c r="G593" i="8"/>
  <c r="F593" i="8"/>
  <c r="F592" i="8"/>
  <c r="G592" i="8" s="1"/>
  <c r="Q592" i="8" s="1"/>
  <c r="F591" i="8"/>
  <c r="G591" i="8" s="1"/>
  <c r="F590" i="8"/>
  <c r="G590" i="8" s="1"/>
  <c r="F589" i="8"/>
  <c r="G589" i="8" s="1"/>
  <c r="F588" i="8"/>
  <c r="G588" i="8" s="1"/>
  <c r="F587" i="8"/>
  <c r="G587" i="8" s="1"/>
  <c r="F586" i="8"/>
  <c r="G586" i="8" s="1"/>
  <c r="G585" i="8"/>
  <c r="F585" i="8"/>
  <c r="G584" i="8"/>
  <c r="F584" i="8"/>
  <c r="F583" i="8"/>
  <c r="G583" i="8" s="1"/>
  <c r="Q583" i="8" s="1"/>
  <c r="G582" i="8"/>
  <c r="F582" i="8"/>
  <c r="F581" i="8"/>
  <c r="G581" i="8" s="1"/>
  <c r="Q580" i="8"/>
  <c r="F580" i="8"/>
  <c r="G580" i="8" s="1"/>
  <c r="H580" i="8" s="1"/>
  <c r="Q579" i="8"/>
  <c r="F579" i="8"/>
  <c r="G579" i="8" s="1"/>
  <c r="F578" i="8"/>
  <c r="G578" i="8" s="1"/>
  <c r="F577" i="8"/>
  <c r="G577" i="8" s="1"/>
  <c r="F576" i="8"/>
  <c r="G576" i="8" s="1"/>
  <c r="Q576" i="8" s="1"/>
  <c r="F575" i="8"/>
  <c r="G575" i="8" s="1"/>
  <c r="F574" i="8"/>
  <c r="G574" i="8" s="1"/>
  <c r="F573" i="8"/>
  <c r="G573" i="8" s="1"/>
  <c r="F572" i="8"/>
  <c r="G572" i="8" s="1"/>
  <c r="Q572" i="8" s="1"/>
  <c r="F571" i="8"/>
  <c r="G571" i="8" s="1"/>
  <c r="F570" i="8"/>
  <c r="G570" i="8" s="1"/>
  <c r="G569" i="8"/>
  <c r="F569" i="8"/>
  <c r="F568" i="8"/>
  <c r="G568" i="8" s="1"/>
  <c r="H568" i="8" s="1"/>
  <c r="F567" i="8"/>
  <c r="G567" i="8" s="1"/>
  <c r="Q567" i="8" s="1"/>
  <c r="F566" i="8"/>
  <c r="G566" i="8" s="1"/>
  <c r="F565" i="8"/>
  <c r="G565" i="8" s="1"/>
  <c r="F564" i="8"/>
  <c r="G564" i="8" s="1"/>
  <c r="F563" i="8"/>
  <c r="G563" i="8" s="1"/>
  <c r="Q563" i="8" s="1"/>
  <c r="F562" i="8"/>
  <c r="G562" i="8" s="1"/>
  <c r="G561" i="8"/>
  <c r="F561" i="8"/>
  <c r="F560" i="8"/>
  <c r="G560" i="8" s="1"/>
  <c r="Q560" i="8" s="1"/>
  <c r="F559" i="8"/>
  <c r="G559" i="8" s="1"/>
  <c r="F558" i="8"/>
  <c r="G558" i="8" s="1"/>
  <c r="G557" i="8"/>
  <c r="H557" i="8" s="1"/>
  <c r="F557" i="8"/>
  <c r="F556" i="8"/>
  <c r="G556" i="8" s="1"/>
  <c r="Q556" i="8" s="1"/>
  <c r="F555" i="8"/>
  <c r="G555" i="8" s="1"/>
  <c r="F554" i="8"/>
  <c r="G554" i="8" s="1"/>
  <c r="F553" i="8"/>
  <c r="G553" i="8" s="1"/>
  <c r="H553" i="8" s="1"/>
  <c r="F552" i="8"/>
  <c r="G552" i="8" s="1"/>
  <c r="Q551" i="8"/>
  <c r="F551" i="8"/>
  <c r="G551" i="8" s="1"/>
  <c r="F550" i="8"/>
  <c r="G550" i="8" s="1"/>
  <c r="G549" i="8"/>
  <c r="F549" i="8"/>
  <c r="G548" i="8"/>
  <c r="F548" i="8"/>
  <c r="F547" i="8"/>
  <c r="G547" i="8" s="1"/>
  <c r="Q547" i="8" s="1"/>
  <c r="F546" i="8"/>
  <c r="G546" i="8" s="1"/>
  <c r="F545" i="8"/>
  <c r="G545" i="8" s="1"/>
  <c r="G544" i="8"/>
  <c r="F544" i="8"/>
  <c r="F543" i="8"/>
  <c r="G543" i="8" s="1"/>
  <c r="Q543" i="8" s="1"/>
  <c r="F542" i="8"/>
  <c r="G542" i="8" s="1"/>
  <c r="Q542" i="8" s="1"/>
  <c r="F541" i="8"/>
  <c r="G541" i="8" s="1"/>
  <c r="F540" i="8"/>
  <c r="G540" i="8" s="1"/>
  <c r="F539" i="8"/>
  <c r="G539" i="8" s="1"/>
  <c r="F538" i="8"/>
  <c r="G538" i="8" s="1"/>
  <c r="F537" i="8"/>
  <c r="G537" i="8" s="1"/>
  <c r="G536" i="8"/>
  <c r="F536" i="8"/>
  <c r="F535" i="8"/>
  <c r="G535" i="8" s="1"/>
  <c r="F534" i="8"/>
  <c r="G534" i="8" s="1"/>
  <c r="F533" i="8"/>
  <c r="G533" i="8" s="1"/>
  <c r="F532" i="8"/>
  <c r="G532" i="8" s="1"/>
  <c r="F531" i="8"/>
  <c r="G531" i="8" s="1"/>
  <c r="Q531" i="8" s="1"/>
  <c r="G530" i="8"/>
  <c r="F530" i="8"/>
  <c r="F529" i="8"/>
  <c r="G529" i="8" s="1"/>
  <c r="F528" i="8"/>
  <c r="G528" i="8" s="1"/>
  <c r="Q528" i="8" s="1"/>
  <c r="F527" i="8"/>
  <c r="G527" i="8" s="1"/>
  <c r="Q527" i="8" s="1"/>
  <c r="G526" i="8"/>
  <c r="Q526" i="8" s="1"/>
  <c r="F526" i="8"/>
  <c r="F525" i="8"/>
  <c r="G525" i="8" s="1"/>
  <c r="H525" i="8" s="1"/>
  <c r="H524" i="8"/>
  <c r="T524" i="8" s="1"/>
  <c r="G524" i="8"/>
  <c r="F524" i="8"/>
  <c r="F523" i="8"/>
  <c r="G523" i="8" s="1"/>
  <c r="F522" i="8"/>
  <c r="G522" i="8" s="1"/>
  <c r="F521" i="8"/>
  <c r="G521" i="8" s="1"/>
  <c r="F520" i="8"/>
  <c r="G520" i="8" s="1"/>
  <c r="F519" i="8"/>
  <c r="G519" i="8" s="1"/>
  <c r="Q519" i="8" s="1"/>
  <c r="F518" i="8"/>
  <c r="G518" i="8" s="1"/>
  <c r="Q518" i="8" s="1"/>
  <c r="F517" i="8"/>
  <c r="G517" i="8" s="1"/>
  <c r="F516" i="8"/>
  <c r="G516" i="8" s="1"/>
  <c r="Q516" i="8" s="1"/>
  <c r="F515" i="8"/>
  <c r="G515" i="8" s="1"/>
  <c r="Q515" i="8" s="1"/>
  <c r="R514" i="8"/>
  <c r="F514" i="8"/>
  <c r="G514" i="8" s="1"/>
  <c r="G513" i="8"/>
  <c r="F513" i="8"/>
  <c r="F512" i="8"/>
  <c r="G512" i="8" s="1"/>
  <c r="F511" i="8"/>
  <c r="G511" i="8" s="1"/>
  <c r="Q511" i="8" s="1"/>
  <c r="F510" i="8"/>
  <c r="G510" i="8" s="1"/>
  <c r="Q510" i="8" s="1"/>
  <c r="G509" i="8"/>
  <c r="H509" i="8" s="1"/>
  <c r="F509" i="8"/>
  <c r="G508" i="8"/>
  <c r="Q508" i="8" s="1"/>
  <c r="F508" i="8"/>
  <c r="F507" i="8"/>
  <c r="G507" i="8" s="1"/>
  <c r="F506" i="8"/>
  <c r="G506" i="8" s="1"/>
  <c r="F505" i="8"/>
  <c r="G505" i="8" s="1"/>
  <c r="F504" i="8"/>
  <c r="G504" i="8" s="1"/>
  <c r="H504" i="8" s="1"/>
  <c r="F503" i="8"/>
  <c r="G503" i="8" s="1"/>
  <c r="F502" i="8"/>
  <c r="G502" i="8" s="1"/>
  <c r="Q502" i="8" s="1"/>
  <c r="F501" i="8"/>
  <c r="G501" i="8" s="1"/>
  <c r="H501" i="8" s="1"/>
  <c r="F500" i="8"/>
  <c r="G500" i="8" s="1"/>
  <c r="F499" i="8"/>
  <c r="G499" i="8" s="1"/>
  <c r="G498" i="8"/>
  <c r="Q498" i="8" s="1"/>
  <c r="F498" i="8"/>
  <c r="F497" i="8"/>
  <c r="G497" i="8" s="1"/>
  <c r="F496" i="8"/>
  <c r="G496" i="8" s="1"/>
  <c r="F495" i="8"/>
  <c r="G495" i="8" s="1"/>
  <c r="F494" i="8"/>
  <c r="G494" i="8" s="1"/>
  <c r="Q494" i="8" s="1"/>
  <c r="F493" i="8"/>
  <c r="G493" i="8" s="1"/>
  <c r="F492" i="8"/>
  <c r="G492" i="8" s="1"/>
  <c r="G491" i="8"/>
  <c r="F491" i="8"/>
  <c r="F490" i="8"/>
  <c r="G490" i="8" s="1"/>
  <c r="Q490" i="8" s="1"/>
  <c r="Q489" i="8"/>
  <c r="F489" i="8"/>
  <c r="G489" i="8" s="1"/>
  <c r="F488" i="8"/>
  <c r="G488" i="8" s="1"/>
  <c r="F487" i="8"/>
  <c r="G487" i="8" s="1"/>
  <c r="F486" i="8"/>
  <c r="G486" i="8" s="1"/>
  <c r="Q486" i="8" s="1"/>
  <c r="F485" i="8"/>
  <c r="G485" i="8" s="1"/>
  <c r="H485" i="8" s="1"/>
  <c r="F484" i="8"/>
  <c r="G484" i="8" s="1"/>
  <c r="F483" i="8"/>
  <c r="G483" i="8" s="1"/>
  <c r="G482" i="8"/>
  <c r="Q482" i="8" s="1"/>
  <c r="F482" i="8"/>
  <c r="F481" i="8"/>
  <c r="G481" i="8" s="1"/>
  <c r="F480" i="8"/>
  <c r="G480" i="8" s="1"/>
  <c r="F479" i="8"/>
  <c r="G479" i="8" s="1"/>
  <c r="F478" i="8"/>
  <c r="G478" i="8" s="1"/>
  <c r="Q478" i="8" s="1"/>
  <c r="F477" i="8"/>
  <c r="G477" i="8" s="1"/>
  <c r="F476" i="8"/>
  <c r="G476" i="8" s="1"/>
  <c r="G475" i="8"/>
  <c r="F475" i="8"/>
  <c r="F474" i="8"/>
  <c r="G474" i="8" s="1"/>
  <c r="Q474" i="8" s="1"/>
  <c r="Q473" i="8"/>
  <c r="F473" i="8"/>
  <c r="G473" i="8" s="1"/>
  <c r="F472" i="8"/>
  <c r="G472" i="8" s="1"/>
  <c r="F471" i="8"/>
  <c r="G471" i="8" s="1"/>
  <c r="F470" i="8"/>
  <c r="G470" i="8" s="1"/>
  <c r="Q470" i="8" s="1"/>
  <c r="F469" i="8"/>
  <c r="G469" i="8" s="1"/>
  <c r="H469" i="8" s="1"/>
  <c r="F468" i="8"/>
  <c r="G468" i="8" s="1"/>
  <c r="F467" i="8"/>
  <c r="G467" i="8" s="1"/>
  <c r="G466" i="8"/>
  <c r="Q466" i="8" s="1"/>
  <c r="F466" i="8"/>
  <c r="F465" i="8"/>
  <c r="G465" i="8" s="1"/>
  <c r="F464" i="8"/>
  <c r="G464" i="8" s="1"/>
  <c r="F463" i="8"/>
  <c r="G463" i="8" s="1"/>
  <c r="F462" i="8"/>
  <c r="G462" i="8" s="1"/>
  <c r="Q462" i="8" s="1"/>
  <c r="F461" i="8"/>
  <c r="G461" i="8" s="1"/>
  <c r="F460" i="8"/>
  <c r="G460" i="8" s="1"/>
  <c r="G459" i="8"/>
  <c r="F459" i="8"/>
  <c r="F458" i="8"/>
  <c r="G458" i="8" s="1"/>
  <c r="Q458" i="8" s="1"/>
  <c r="Q457" i="8"/>
  <c r="F457" i="8"/>
  <c r="G457" i="8" s="1"/>
  <c r="F456" i="8"/>
  <c r="G456" i="8" s="1"/>
  <c r="F455" i="8"/>
  <c r="G455" i="8" s="1"/>
  <c r="F454" i="8"/>
  <c r="G454" i="8" s="1"/>
  <c r="Q454" i="8" s="1"/>
  <c r="F453" i="8"/>
  <c r="G453" i="8" s="1"/>
  <c r="H453" i="8" s="1"/>
  <c r="F452" i="8"/>
  <c r="G452" i="8" s="1"/>
  <c r="F451" i="8"/>
  <c r="G451" i="8" s="1"/>
  <c r="G450" i="8"/>
  <c r="Q450" i="8" s="1"/>
  <c r="F450" i="8"/>
  <c r="F449" i="8"/>
  <c r="G449" i="8" s="1"/>
  <c r="F448" i="8"/>
  <c r="G448" i="8" s="1"/>
  <c r="F447" i="8"/>
  <c r="G447" i="8" s="1"/>
  <c r="F446" i="8"/>
  <c r="G446" i="8" s="1"/>
  <c r="Q446" i="8" s="1"/>
  <c r="F445" i="8"/>
  <c r="G445" i="8" s="1"/>
  <c r="F444" i="8"/>
  <c r="G444" i="8" s="1"/>
  <c r="G443" i="8"/>
  <c r="F443" i="8"/>
  <c r="F442" i="8"/>
  <c r="G442" i="8" s="1"/>
  <c r="Q442" i="8" s="1"/>
  <c r="Q441" i="8"/>
  <c r="F441" i="8"/>
  <c r="G441" i="8" s="1"/>
  <c r="F440" i="8"/>
  <c r="G440" i="8" s="1"/>
  <c r="F439" i="8"/>
  <c r="G439" i="8" s="1"/>
  <c r="F438" i="8"/>
  <c r="G438" i="8" s="1"/>
  <c r="Q438" i="8" s="1"/>
  <c r="F437" i="8"/>
  <c r="G437" i="8" s="1"/>
  <c r="H437" i="8" s="1"/>
  <c r="F436" i="8"/>
  <c r="G436" i="8" s="1"/>
  <c r="F435" i="8"/>
  <c r="G435" i="8" s="1"/>
  <c r="G434" i="8"/>
  <c r="Q434" i="8" s="1"/>
  <c r="F434" i="8"/>
  <c r="F433" i="8"/>
  <c r="G433" i="8" s="1"/>
  <c r="F432" i="8"/>
  <c r="G432" i="8" s="1"/>
  <c r="F431" i="8"/>
  <c r="G431" i="8" s="1"/>
  <c r="F430" i="8"/>
  <c r="G430" i="8" s="1"/>
  <c r="Q430" i="8" s="1"/>
  <c r="F429" i="8"/>
  <c r="G429" i="8" s="1"/>
  <c r="F428" i="8"/>
  <c r="G428" i="8" s="1"/>
  <c r="G427" i="8"/>
  <c r="F427" i="8"/>
  <c r="F426" i="8"/>
  <c r="G426" i="8" s="1"/>
  <c r="Q426" i="8" s="1"/>
  <c r="Q425" i="8"/>
  <c r="F425" i="8"/>
  <c r="G425" i="8" s="1"/>
  <c r="F424" i="8"/>
  <c r="G424" i="8" s="1"/>
  <c r="F423" i="8"/>
  <c r="G423" i="8" s="1"/>
  <c r="F422" i="8"/>
  <c r="G422" i="8" s="1"/>
  <c r="Q422" i="8" s="1"/>
  <c r="F421" i="8"/>
  <c r="G421" i="8" s="1"/>
  <c r="H421" i="8" s="1"/>
  <c r="F420" i="8"/>
  <c r="G420" i="8" s="1"/>
  <c r="F419" i="8"/>
  <c r="G419" i="8" s="1"/>
  <c r="G418" i="8"/>
  <c r="Q418" i="8" s="1"/>
  <c r="F418" i="8"/>
  <c r="F417" i="8"/>
  <c r="G417" i="8" s="1"/>
  <c r="F416" i="8"/>
  <c r="G416" i="8" s="1"/>
  <c r="F415" i="8"/>
  <c r="G415" i="8" s="1"/>
  <c r="F414" i="8"/>
  <c r="G414" i="8" s="1"/>
  <c r="Q414" i="8" s="1"/>
  <c r="F413" i="8"/>
  <c r="G413" i="8" s="1"/>
  <c r="F412" i="8"/>
  <c r="G412" i="8" s="1"/>
  <c r="G411" i="8"/>
  <c r="F411" i="8"/>
  <c r="F410" i="8"/>
  <c r="G410" i="8" s="1"/>
  <c r="Q410" i="8" s="1"/>
  <c r="Q409" i="8"/>
  <c r="F409" i="8"/>
  <c r="G409" i="8" s="1"/>
  <c r="F408" i="8"/>
  <c r="G408" i="8" s="1"/>
  <c r="F407" i="8"/>
  <c r="G407" i="8" s="1"/>
  <c r="F406" i="8"/>
  <c r="G406" i="8" s="1"/>
  <c r="Q406" i="8" s="1"/>
  <c r="F405" i="8"/>
  <c r="G405" i="8" s="1"/>
  <c r="H405" i="8" s="1"/>
  <c r="F404" i="8"/>
  <c r="G404" i="8" s="1"/>
  <c r="F403" i="8"/>
  <c r="G403" i="8" s="1"/>
  <c r="G402" i="8"/>
  <c r="Q402" i="8" s="1"/>
  <c r="F402" i="8"/>
  <c r="F401" i="8"/>
  <c r="G401" i="8" s="1"/>
  <c r="F400" i="8"/>
  <c r="G400" i="8" s="1"/>
  <c r="F399" i="8"/>
  <c r="G399" i="8" s="1"/>
  <c r="F398" i="8"/>
  <c r="G398" i="8" s="1"/>
  <c r="Q398" i="8" s="1"/>
  <c r="F397" i="8"/>
  <c r="G397" i="8" s="1"/>
  <c r="F396" i="8"/>
  <c r="G396" i="8" s="1"/>
  <c r="G395" i="8"/>
  <c r="F395" i="8"/>
  <c r="F394" i="8"/>
  <c r="G394" i="8" s="1"/>
  <c r="Q394" i="8" s="1"/>
  <c r="Q393" i="8"/>
  <c r="F393" i="8"/>
  <c r="G393" i="8" s="1"/>
  <c r="F392" i="8"/>
  <c r="G392" i="8" s="1"/>
  <c r="F391" i="8"/>
  <c r="G391" i="8" s="1"/>
  <c r="F390" i="8"/>
  <c r="G390" i="8" s="1"/>
  <c r="Q390" i="8" s="1"/>
  <c r="F389" i="8"/>
  <c r="G389" i="8" s="1"/>
  <c r="H389" i="8" s="1"/>
  <c r="F388" i="8"/>
  <c r="G388" i="8" s="1"/>
  <c r="F387" i="8"/>
  <c r="G387" i="8" s="1"/>
  <c r="G386" i="8"/>
  <c r="Q386" i="8" s="1"/>
  <c r="F386" i="8"/>
  <c r="F385" i="8"/>
  <c r="G385" i="8" s="1"/>
  <c r="F384" i="8"/>
  <c r="G384" i="8" s="1"/>
  <c r="F383" i="8"/>
  <c r="G383" i="8" s="1"/>
  <c r="F382" i="8"/>
  <c r="G382" i="8" s="1"/>
  <c r="Q382" i="8" s="1"/>
  <c r="F381" i="8"/>
  <c r="G381" i="8" s="1"/>
  <c r="F380" i="8"/>
  <c r="G380" i="8" s="1"/>
  <c r="G379" i="8"/>
  <c r="F379" i="8"/>
  <c r="F378" i="8"/>
  <c r="G378" i="8" s="1"/>
  <c r="Q378" i="8" s="1"/>
  <c r="F377" i="8"/>
  <c r="G377" i="8" s="1"/>
  <c r="Q377" i="8" s="1"/>
  <c r="R376" i="8"/>
  <c r="F376" i="8"/>
  <c r="G376" i="8" s="1"/>
  <c r="F375" i="8"/>
  <c r="G375" i="8" s="1"/>
  <c r="F374" i="8"/>
  <c r="G374" i="8" s="1"/>
  <c r="H374" i="8" s="1"/>
  <c r="F373" i="8"/>
  <c r="G373" i="8" s="1"/>
  <c r="Q373" i="8" s="1"/>
  <c r="F372" i="8"/>
  <c r="G372" i="8" s="1"/>
  <c r="F371" i="8"/>
  <c r="G371" i="8" s="1"/>
  <c r="F370" i="8"/>
  <c r="G370" i="8" s="1"/>
  <c r="F369" i="8"/>
  <c r="G369" i="8" s="1"/>
  <c r="Q369" i="8" s="1"/>
  <c r="R368" i="8"/>
  <c r="F368" i="8"/>
  <c r="G368" i="8" s="1"/>
  <c r="G367" i="8"/>
  <c r="F367" i="8"/>
  <c r="F366" i="8"/>
  <c r="G366" i="8" s="1"/>
  <c r="H366" i="8" s="1"/>
  <c r="Q365" i="8"/>
  <c r="F365" i="8"/>
  <c r="G365" i="8" s="1"/>
  <c r="F364" i="8"/>
  <c r="G364" i="8" s="1"/>
  <c r="Q364" i="8" s="1"/>
  <c r="F363" i="8"/>
  <c r="G363" i="8" s="1"/>
  <c r="G362" i="8"/>
  <c r="F362" i="8"/>
  <c r="F361" i="8"/>
  <c r="G361" i="8" s="1"/>
  <c r="Q361" i="8" s="1"/>
  <c r="R360" i="8"/>
  <c r="F360" i="8"/>
  <c r="G360" i="8" s="1"/>
  <c r="F359" i="8"/>
  <c r="G359" i="8" s="1"/>
  <c r="F358" i="8"/>
  <c r="G358" i="8" s="1"/>
  <c r="H358" i="8" s="1"/>
  <c r="F357" i="8"/>
  <c r="G357" i="8" s="1"/>
  <c r="Q357" i="8" s="1"/>
  <c r="F356" i="8"/>
  <c r="G356" i="8" s="1"/>
  <c r="Q356" i="8" s="1"/>
  <c r="F355" i="8"/>
  <c r="G355" i="8" s="1"/>
  <c r="F354" i="8"/>
  <c r="G354" i="8" s="1"/>
  <c r="F353" i="8"/>
  <c r="G353" i="8" s="1"/>
  <c r="Q353" i="8" s="1"/>
  <c r="R352" i="8"/>
  <c r="F352" i="8"/>
  <c r="G352" i="8" s="1"/>
  <c r="F351" i="8"/>
  <c r="G351" i="8" s="1"/>
  <c r="G350" i="8"/>
  <c r="H350" i="8" s="1"/>
  <c r="F350" i="8"/>
  <c r="F349" i="8"/>
  <c r="G349" i="8" s="1"/>
  <c r="Q349" i="8" s="1"/>
  <c r="F348" i="8"/>
  <c r="G348" i="8" s="1"/>
  <c r="Q348" i="8" s="1"/>
  <c r="F347" i="8"/>
  <c r="G347" i="8" s="1"/>
  <c r="F346" i="8"/>
  <c r="G346" i="8" s="1"/>
  <c r="F345" i="8"/>
  <c r="G345" i="8" s="1"/>
  <c r="Q345" i="8" s="1"/>
  <c r="R344" i="8"/>
  <c r="F344" i="8"/>
  <c r="G344" i="8" s="1"/>
  <c r="F343" i="8"/>
  <c r="G343" i="8" s="1"/>
  <c r="F342" i="8"/>
  <c r="G342" i="8" s="1"/>
  <c r="H342" i="8" s="1"/>
  <c r="F341" i="8"/>
  <c r="G341" i="8" s="1"/>
  <c r="Q341" i="8" s="1"/>
  <c r="F340" i="8"/>
  <c r="G340" i="8" s="1"/>
  <c r="F339" i="8"/>
  <c r="G339" i="8" s="1"/>
  <c r="F338" i="8"/>
  <c r="G338" i="8" s="1"/>
  <c r="F337" i="8"/>
  <c r="G337" i="8" s="1"/>
  <c r="Q337" i="8" s="1"/>
  <c r="R336" i="8"/>
  <c r="F336" i="8"/>
  <c r="G336" i="8" s="1"/>
  <c r="F335" i="8"/>
  <c r="G335" i="8" s="1"/>
  <c r="G334" i="8"/>
  <c r="F334" i="8"/>
  <c r="F333" i="8"/>
  <c r="G333" i="8" s="1"/>
  <c r="F332" i="8"/>
  <c r="G332" i="8" s="1"/>
  <c r="F331" i="8"/>
  <c r="G331" i="8" s="1"/>
  <c r="F330" i="8"/>
  <c r="G330" i="8" s="1"/>
  <c r="F329" i="8"/>
  <c r="G329" i="8" s="1"/>
  <c r="F328" i="8"/>
  <c r="G328" i="8" s="1"/>
  <c r="F327" i="8"/>
  <c r="G327" i="8" s="1"/>
  <c r="F326" i="8"/>
  <c r="G326" i="8" s="1"/>
  <c r="R325" i="8"/>
  <c r="F325" i="8"/>
  <c r="G325" i="8" s="1"/>
  <c r="Q325" i="8" s="1"/>
  <c r="R324" i="8"/>
  <c r="G324" i="8"/>
  <c r="F324" i="8"/>
  <c r="R323" i="8"/>
  <c r="F323" i="8"/>
  <c r="G323" i="8" s="1"/>
  <c r="F322" i="8"/>
  <c r="G322" i="8" s="1"/>
  <c r="F321" i="8"/>
  <c r="G321" i="8" s="1"/>
  <c r="Q321" i="8" s="1"/>
  <c r="F320" i="8"/>
  <c r="G320" i="8" s="1"/>
  <c r="F319" i="8"/>
  <c r="G319" i="8" s="1"/>
  <c r="R318" i="8"/>
  <c r="F318" i="8"/>
  <c r="G318" i="8" s="1"/>
  <c r="G317" i="8"/>
  <c r="Q317" i="8" s="1"/>
  <c r="F317" i="8"/>
  <c r="F316" i="8"/>
  <c r="G316" i="8" s="1"/>
  <c r="F315" i="8"/>
  <c r="G315" i="8" s="1"/>
  <c r="R314" i="8"/>
  <c r="F314" i="8"/>
  <c r="G314" i="8" s="1"/>
  <c r="F313" i="8"/>
  <c r="G313" i="8" s="1"/>
  <c r="Q313" i="8" s="1"/>
  <c r="F312" i="8"/>
  <c r="G312" i="8" s="1"/>
  <c r="F311" i="8"/>
  <c r="G311" i="8" s="1"/>
  <c r="R310" i="8"/>
  <c r="F310" i="8"/>
  <c r="G310" i="8" s="1"/>
  <c r="G309" i="8"/>
  <c r="Q309" i="8" s="1"/>
  <c r="F309" i="8"/>
  <c r="F308" i="8"/>
  <c r="G308" i="8" s="1"/>
  <c r="F307" i="8"/>
  <c r="G307" i="8" s="1"/>
  <c r="R306" i="8"/>
  <c r="F306" i="8"/>
  <c r="G306" i="8" s="1"/>
  <c r="F305" i="8"/>
  <c r="G305" i="8" s="1"/>
  <c r="Q305" i="8" s="1"/>
  <c r="F304" i="8"/>
  <c r="G304" i="8" s="1"/>
  <c r="F303" i="8"/>
  <c r="G303" i="8" s="1"/>
  <c r="R302" i="8"/>
  <c r="F302" i="8"/>
  <c r="G302" i="8" s="1"/>
  <c r="G301" i="8"/>
  <c r="Q301" i="8" s="1"/>
  <c r="F301" i="8"/>
  <c r="F300" i="8"/>
  <c r="G300" i="8" s="1"/>
  <c r="F299" i="8"/>
  <c r="G299" i="8" s="1"/>
  <c r="R298" i="8"/>
  <c r="F298" i="8"/>
  <c r="G298" i="8" s="1"/>
  <c r="F297" i="8"/>
  <c r="G297" i="8" s="1"/>
  <c r="Q297" i="8" s="1"/>
  <c r="F296" i="8"/>
  <c r="G296" i="8" s="1"/>
  <c r="F295" i="8"/>
  <c r="G295" i="8" s="1"/>
  <c r="R294" i="8"/>
  <c r="F294" i="8"/>
  <c r="G294" i="8" s="1"/>
  <c r="G293" i="8"/>
  <c r="Q293" i="8" s="1"/>
  <c r="F293" i="8"/>
  <c r="F292" i="8"/>
  <c r="G292" i="8" s="1"/>
  <c r="F291" i="8"/>
  <c r="G291" i="8" s="1"/>
  <c r="R290" i="8"/>
  <c r="F290" i="8"/>
  <c r="G290" i="8" s="1"/>
  <c r="F289" i="8"/>
  <c r="G289" i="8" s="1"/>
  <c r="Q289" i="8" s="1"/>
  <c r="F288" i="8"/>
  <c r="G288" i="8" s="1"/>
  <c r="F287" i="8"/>
  <c r="G287" i="8" s="1"/>
  <c r="R286" i="8"/>
  <c r="F286" i="8"/>
  <c r="G286" i="8" s="1"/>
  <c r="G285" i="8"/>
  <c r="Q285" i="8" s="1"/>
  <c r="F285" i="8"/>
  <c r="F284" i="8"/>
  <c r="G284" i="8" s="1"/>
  <c r="F283" i="8"/>
  <c r="G283" i="8" s="1"/>
  <c r="R282" i="8"/>
  <c r="F282" i="8"/>
  <c r="G282" i="8" s="1"/>
  <c r="F281" i="8"/>
  <c r="G281" i="8" s="1"/>
  <c r="Q281" i="8" s="1"/>
  <c r="F280" i="8"/>
  <c r="G280" i="8" s="1"/>
  <c r="F279" i="8"/>
  <c r="G279" i="8" s="1"/>
  <c r="R278" i="8"/>
  <c r="F278" i="8"/>
  <c r="G278" i="8" s="1"/>
  <c r="G277" i="8"/>
  <c r="Q277" i="8" s="1"/>
  <c r="F277" i="8"/>
  <c r="F276" i="8"/>
  <c r="G276" i="8" s="1"/>
  <c r="F275" i="8"/>
  <c r="G275" i="8" s="1"/>
  <c r="R274" i="8"/>
  <c r="F274" i="8"/>
  <c r="G274" i="8" s="1"/>
  <c r="F273" i="8"/>
  <c r="G273" i="8" s="1"/>
  <c r="Q273" i="8" s="1"/>
  <c r="F272" i="8"/>
  <c r="G272" i="8" s="1"/>
  <c r="F271" i="8"/>
  <c r="G271" i="8" s="1"/>
  <c r="R270" i="8"/>
  <c r="F270" i="8"/>
  <c r="G270" i="8" s="1"/>
  <c r="G269" i="8"/>
  <c r="Q269" i="8" s="1"/>
  <c r="F269" i="8"/>
  <c r="F268" i="8"/>
  <c r="G268" i="8" s="1"/>
  <c r="F267" i="8"/>
  <c r="G267" i="8" s="1"/>
  <c r="R266" i="8"/>
  <c r="F266" i="8"/>
  <c r="G266" i="8" s="1"/>
  <c r="F265" i="8"/>
  <c r="G265" i="8" s="1"/>
  <c r="Q265" i="8" s="1"/>
  <c r="F264" i="8"/>
  <c r="G264" i="8" s="1"/>
  <c r="F263" i="8"/>
  <c r="G263" i="8" s="1"/>
  <c r="R262" i="8"/>
  <c r="F262" i="8"/>
  <c r="G262" i="8" s="1"/>
  <c r="G261" i="8"/>
  <c r="Q261" i="8" s="1"/>
  <c r="F261" i="8"/>
  <c r="F260" i="8"/>
  <c r="G260" i="8" s="1"/>
  <c r="F259" i="8"/>
  <c r="G259" i="8" s="1"/>
  <c r="R258" i="8"/>
  <c r="F258" i="8"/>
  <c r="G258" i="8" s="1"/>
  <c r="F257" i="8"/>
  <c r="G257" i="8" s="1"/>
  <c r="Q257" i="8" s="1"/>
  <c r="F256" i="8"/>
  <c r="G256" i="8" s="1"/>
  <c r="F255" i="8"/>
  <c r="G255" i="8" s="1"/>
  <c r="R254" i="8"/>
  <c r="F254" i="8"/>
  <c r="G254" i="8" s="1"/>
  <c r="G253" i="8"/>
  <c r="Q253" i="8" s="1"/>
  <c r="F253" i="8"/>
  <c r="F252" i="8"/>
  <c r="G252" i="8" s="1"/>
  <c r="F251" i="8"/>
  <c r="G251" i="8" s="1"/>
  <c r="R250" i="8"/>
  <c r="F250" i="8"/>
  <c r="G250" i="8" s="1"/>
  <c r="F249" i="8"/>
  <c r="G249" i="8" s="1"/>
  <c r="Q249" i="8" s="1"/>
  <c r="F248" i="8"/>
  <c r="G248" i="8" s="1"/>
  <c r="F247" i="8"/>
  <c r="G247" i="8" s="1"/>
  <c r="R246" i="8"/>
  <c r="F246" i="8"/>
  <c r="G246" i="8" s="1"/>
  <c r="G245" i="8"/>
  <c r="Q245" i="8" s="1"/>
  <c r="F245" i="8"/>
  <c r="F244" i="8"/>
  <c r="G244" i="8" s="1"/>
  <c r="F243" i="8"/>
  <c r="G243" i="8" s="1"/>
  <c r="R242" i="8"/>
  <c r="F242" i="8"/>
  <c r="G242" i="8" s="1"/>
  <c r="F241" i="8"/>
  <c r="G241" i="8" s="1"/>
  <c r="Q241" i="8" s="1"/>
  <c r="F240" i="8"/>
  <c r="G240" i="8" s="1"/>
  <c r="F239" i="8"/>
  <c r="G239" i="8" s="1"/>
  <c r="R238" i="8"/>
  <c r="F238" i="8"/>
  <c r="G238" i="8" s="1"/>
  <c r="G237" i="8"/>
  <c r="Q237" i="8" s="1"/>
  <c r="F237" i="8"/>
  <c r="F236" i="8"/>
  <c r="G236" i="8" s="1"/>
  <c r="F235" i="8"/>
  <c r="G235" i="8" s="1"/>
  <c r="R234" i="8"/>
  <c r="F234" i="8"/>
  <c r="G234" i="8" s="1"/>
  <c r="F233" i="8"/>
  <c r="G233" i="8" s="1"/>
  <c r="Q233" i="8" s="1"/>
  <c r="F232" i="8"/>
  <c r="G232" i="8" s="1"/>
  <c r="F231" i="8"/>
  <c r="G231" i="8" s="1"/>
  <c r="R230" i="8"/>
  <c r="F230" i="8"/>
  <c r="G230" i="8" s="1"/>
  <c r="G229" i="8"/>
  <c r="Q229" i="8" s="1"/>
  <c r="F229" i="8"/>
  <c r="F228" i="8"/>
  <c r="G228" i="8" s="1"/>
  <c r="F227" i="8"/>
  <c r="G227" i="8" s="1"/>
  <c r="R226" i="8"/>
  <c r="F226" i="8"/>
  <c r="G226" i="8" s="1"/>
  <c r="F225" i="8"/>
  <c r="G225" i="8" s="1"/>
  <c r="Q225" i="8" s="1"/>
  <c r="F224" i="8"/>
  <c r="G224" i="8" s="1"/>
  <c r="F223" i="8"/>
  <c r="G223" i="8" s="1"/>
  <c r="Q223" i="8" s="1"/>
  <c r="R222" i="8"/>
  <c r="F222" i="8"/>
  <c r="G222" i="8" s="1"/>
  <c r="F221" i="8"/>
  <c r="G221" i="8" s="1"/>
  <c r="Q221" i="8" s="1"/>
  <c r="F220" i="8"/>
  <c r="G220" i="8" s="1"/>
  <c r="F219" i="8"/>
  <c r="G219" i="8" s="1"/>
  <c r="Q219" i="8" s="1"/>
  <c r="R218" i="8"/>
  <c r="F218" i="8"/>
  <c r="G218" i="8" s="1"/>
  <c r="F217" i="8"/>
  <c r="G217" i="8" s="1"/>
  <c r="Q217" i="8" s="1"/>
  <c r="F216" i="8"/>
  <c r="G216" i="8" s="1"/>
  <c r="F215" i="8"/>
  <c r="G215" i="8" s="1"/>
  <c r="Q215" i="8" s="1"/>
  <c r="R214" i="8"/>
  <c r="F214" i="8"/>
  <c r="G214" i="8" s="1"/>
  <c r="F213" i="8"/>
  <c r="G213" i="8" s="1"/>
  <c r="Q213" i="8" s="1"/>
  <c r="F212" i="8"/>
  <c r="G212" i="8" s="1"/>
  <c r="F211" i="8"/>
  <c r="G211" i="8" s="1"/>
  <c r="Q211" i="8" s="1"/>
  <c r="R210" i="8"/>
  <c r="F210" i="8"/>
  <c r="G210" i="8" s="1"/>
  <c r="F209" i="8"/>
  <c r="G209" i="8" s="1"/>
  <c r="Q209" i="8" s="1"/>
  <c r="F208" i="8"/>
  <c r="G208" i="8" s="1"/>
  <c r="F207" i="8"/>
  <c r="G207" i="8" s="1"/>
  <c r="Q207" i="8" s="1"/>
  <c r="R206" i="8"/>
  <c r="F206" i="8"/>
  <c r="G206" i="8" s="1"/>
  <c r="F205" i="8"/>
  <c r="G205" i="8" s="1"/>
  <c r="Q205" i="8" s="1"/>
  <c r="F204" i="8"/>
  <c r="G204" i="8" s="1"/>
  <c r="F203" i="8"/>
  <c r="G203" i="8" s="1"/>
  <c r="Q203" i="8" s="1"/>
  <c r="R202" i="8"/>
  <c r="F202" i="8"/>
  <c r="G202" i="8" s="1"/>
  <c r="F201" i="8"/>
  <c r="G201" i="8" s="1"/>
  <c r="Q201" i="8" s="1"/>
  <c r="F200" i="8"/>
  <c r="G200" i="8" s="1"/>
  <c r="F199" i="8"/>
  <c r="G199" i="8" s="1"/>
  <c r="Q199" i="8" s="1"/>
  <c r="R198" i="8"/>
  <c r="F198" i="8"/>
  <c r="G198" i="8" s="1"/>
  <c r="F197" i="8"/>
  <c r="G197" i="8" s="1"/>
  <c r="Q197" i="8" s="1"/>
  <c r="F196" i="8"/>
  <c r="G196" i="8" s="1"/>
  <c r="F195" i="8"/>
  <c r="G195" i="8" s="1"/>
  <c r="Q195" i="8" s="1"/>
  <c r="R194" i="8"/>
  <c r="F194" i="8"/>
  <c r="G194" i="8" s="1"/>
  <c r="F193" i="8"/>
  <c r="G193" i="8" s="1"/>
  <c r="Q193" i="8" s="1"/>
  <c r="F192" i="8"/>
  <c r="G192" i="8" s="1"/>
  <c r="F191" i="8"/>
  <c r="G191" i="8" s="1"/>
  <c r="Q191" i="8" s="1"/>
  <c r="R190" i="8"/>
  <c r="F190" i="8"/>
  <c r="G190" i="8" s="1"/>
  <c r="F189" i="8"/>
  <c r="G189" i="8" s="1"/>
  <c r="Q189" i="8" s="1"/>
  <c r="F188" i="8"/>
  <c r="G188" i="8" s="1"/>
  <c r="F187" i="8"/>
  <c r="G187" i="8" s="1"/>
  <c r="Q187" i="8" s="1"/>
  <c r="R186" i="8"/>
  <c r="F186" i="8"/>
  <c r="G186" i="8" s="1"/>
  <c r="F185" i="8"/>
  <c r="G185" i="8" s="1"/>
  <c r="Q185" i="8" s="1"/>
  <c r="F184" i="8"/>
  <c r="G184" i="8" s="1"/>
  <c r="F183" i="8"/>
  <c r="G183" i="8" s="1"/>
  <c r="Q183" i="8" s="1"/>
  <c r="R182" i="8"/>
  <c r="F182" i="8"/>
  <c r="G182" i="8" s="1"/>
  <c r="F181" i="8"/>
  <c r="G181" i="8" s="1"/>
  <c r="Q181" i="8" s="1"/>
  <c r="F180" i="8"/>
  <c r="G180" i="8" s="1"/>
  <c r="F179" i="8"/>
  <c r="G179" i="8" s="1"/>
  <c r="Q179" i="8" s="1"/>
  <c r="R178" i="8"/>
  <c r="F178" i="8"/>
  <c r="G178" i="8" s="1"/>
  <c r="F177" i="8"/>
  <c r="G177" i="8" s="1"/>
  <c r="Q177" i="8" s="1"/>
  <c r="F176" i="8"/>
  <c r="G176" i="8" s="1"/>
  <c r="F175" i="8"/>
  <c r="G175" i="8" s="1"/>
  <c r="Q175" i="8" s="1"/>
  <c r="R174" i="8"/>
  <c r="F174" i="8"/>
  <c r="G174" i="8" s="1"/>
  <c r="F173" i="8"/>
  <c r="G173" i="8" s="1"/>
  <c r="Q173" i="8" s="1"/>
  <c r="F172" i="8"/>
  <c r="G172" i="8" s="1"/>
  <c r="F171" i="8"/>
  <c r="G171" i="8" s="1"/>
  <c r="Q171" i="8" s="1"/>
  <c r="R170" i="8"/>
  <c r="F170" i="8"/>
  <c r="G170" i="8" s="1"/>
  <c r="F169" i="8"/>
  <c r="G169" i="8" s="1"/>
  <c r="Q169" i="8" s="1"/>
  <c r="F168" i="8"/>
  <c r="G168" i="8" s="1"/>
  <c r="F167" i="8"/>
  <c r="G167" i="8" s="1"/>
  <c r="Q167" i="8" s="1"/>
  <c r="R166" i="8"/>
  <c r="F166" i="8"/>
  <c r="G166" i="8" s="1"/>
  <c r="F165" i="8"/>
  <c r="G165" i="8" s="1"/>
  <c r="Q165" i="8" s="1"/>
  <c r="F164" i="8"/>
  <c r="G164" i="8" s="1"/>
  <c r="F163" i="8"/>
  <c r="G163" i="8" s="1"/>
  <c r="Q163" i="8" s="1"/>
  <c r="R162" i="8"/>
  <c r="F162" i="8"/>
  <c r="G162" i="8" s="1"/>
  <c r="F161" i="8"/>
  <c r="G161" i="8" s="1"/>
  <c r="Q161" i="8" s="1"/>
  <c r="F160" i="8"/>
  <c r="G160" i="8" s="1"/>
  <c r="F159" i="8"/>
  <c r="G159" i="8" s="1"/>
  <c r="Q159" i="8" s="1"/>
  <c r="R158" i="8"/>
  <c r="F158" i="8"/>
  <c r="G158" i="8" s="1"/>
  <c r="F157" i="8"/>
  <c r="G157" i="8" s="1"/>
  <c r="Q157" i="8" s="1"/>
  <c r="F156" i="8"/>
  <c r="G156" i="8" s="1"/>
  <c r="F155" i="8"/>
  <c r="G155" i="8" s="1"/>
  <c r="Q155" i="8" s="1"/>
  <c r="R154" i="8"/>
  <c r="F154" i="8"/>
  <c r="G154" i="8" s="1"/>
  <c r="F153" i="8"/>
  <c r="G153" i="8" s="1"/>
  <c r="Q153" i="8" s="1"/>
  <c r="F152" i="8"/>
  <c r="G152" i="8" s="1"/>
  <c r="F151" i="8"/>
  <c r="G151" i="8" s="1"/>
  <c r="Q151" i="8" s="1"/>
  <c r="R150" i="8"/>
  <c r="F150" i="8"/>
  <c r="G150" i="8" s="1"/>
  <c r="F149" i="8"/>
  <c r="G149" i="8" s="1"/>
  <c r="Q149" i="8" s="1"/>
  <c r="F148" i="8"/>
  <c r="G148" i="8" s="1"/>
  <c r="F147" i="8"/>
  <c r="G147" i="8" s="1"/>
  <c r="Q147" i="8" s="1"/>
  <c r="R146" i="8"/>
  <c r="F146" i="8"/>
  <c r="G146" i="8" s="1"/>
  <c r="F145" i="8"/>
  <c r="G145" i="8" s="1"/>
  <c r="Q145" i="8" s="1"/>
  <c r="F144" i="8"/>
  <c r="G144" i="8" s="1"/>
  <c r="F143" i="8"/>
  <c r="G143" i="8" s="1"/>
  <c r="Q143" i="8" s="1"/>
  <c r="R142" i="8"/>
  <c r="F142" i="8"/>
  <c r="G142" i="8" s="1"/>
  <c r="F141" i="8"/>
  <c r="G141" i="8" s="1"/>
  <c r="Q141" i="8" s="1"/>
  <c r="F140" i="8"/>
  <c r="G140" i="8" s="1"/>
  <c r="F139" i="8"/>
  <c r="G139" i="8" s="1"/>
  <c r="Q139" i="8" s="1"/>
  <c r="R138" i="8"/>
  <c r="F138" i="8"/>
  <c r="G138" i="8" s="1"/>
  <c r="F137" i="8"/>
  <c r="G137" i="8" s="1"/>
  <c r="Q137" i="8" s="1"/>
  <c r="F136" i="8"/>
  <c r="G136" i="8" s="1"/>
  <c r="F135" i="8"/>
  <c r="G135" i="8" s="1"/>
  <c r="Q135" i="8" s="1"/>
  <c r="R134" i="8"/>
  <c r="F134" i="8"/>
  <c r="G134" i="8" s="1"/>
  <c r="F133" i="8"/>
  <c r="G133" i="8" s="1"/>
  <c r="Q133" i="8" s="1"/>
  <c r="F132" i="8"/>
  <c r="G132" i="8" s="1"/>
  <c r="F131" i="8"/>
  <c r="G131" i="8" s="1"/>
  <c r="Q131" i="8" s="1"/>
  <c r="R130" i="8"/>
  <c r="F130" i="8"/>
  <c r="G130" i="8" s="1"/>
  <c r="F129" i="8"/>
  <c r="G129" i="8" s="1"/>
  <c r="Q129" i="8" s="1"/>
  <c r="F128" i="8"/>
  <c r="G128" i="8" s="1"/>
  <c r="F127" i="8"/>
  <c r="G127" i="8" s="1"/>
  <c r="Q127" i="8" s="1"/>
  <c r="R126" i="8"/>
  <c r="F126" i="8"/>
  <c r="G126" i="8" s="1"/>
  <c r="F125" i="8"/>
  <c r="G125" i="8" s="1"/>
  <c r="Q125" i="8" s="1"/>
  <c r="F124" i="8"/>
  <c r="G124" i="8" s="1"/>
  <c r="F123" i="8"/>
  <c r="G123" i="8" s="1"/>
  <c r="Q123" i="8" s="1"/>
  <c r="R122" i="8"/>
  <c r="F122" i="8"/>
  <c r="G122" i="8" s="1"/>
  <c r="F121" i="8"/>
  <c r="G121" i="8" s="1"/>
  <c r="Q121" i="8" s="1"/>
  <c r="F120" i="8"/>
  <c r="G120" i="8" s="1"/>
  <c r="F119" i="8"/>
  <c r="G119" i="8" s="1"/>
  <c r="Q119" i="8" s="1"/>
  <c r="R118" i="8"/>
  <c r="F118" i="8"/>
  <c r="G118" i="8" s="1"/>
  <c r="F117" i="8"/>
  <c r="G117" i="8" s="1"/>
  <c r="Q117" i="8" s="1"/>
  <c r="F116" i="8"/>
  <c r="G116" i="8" s="1"/>
  <c r="F115" i="8"/>
  <c r="G115" i="8" s="1"/>
  <c r="Q115" i="8" s="1"/>
  <c r="R114" i="8"/>
  <c r="F114" i="8"/>
  <c r="G114" i="8" s="1"/>
  <c r="F113" i="8"/>
  <c r="G113" i="8" s="1"/>
  <c r="Q113" i="8" s="1"/>
  <c r="F112" i="8"/>
  <c r="G112" i="8" s="1"/>
  <c r="F111" i="8"/>
  <c r="G111" i="8" s="1"/>
  <c r="Q111" i="8" s="1"/>
  <c r="R110" i="8"/>
  <c r="F110" i="8"/>
  <c r="G110" i="8" s="1"/>
  <c r="F109" i="8"/>
  <c r="G109" i="8" s="1"/>
  <c r="Q109" i="8" s="1"/>
  <c r="F108" i="8"/>
  <c r="G108" i="8" s="1"/>
  <c r="F107" i="8"/>
  <c r="G107" i="8" s="1"/>
  <c r="Q107" i="8" s="1"/>
  <c r="R106" i="8"/>
  <c r="F106" i="8"/>
  <c r="G106" i="8" s="1"/>
  <c r="F105" i="8"/>
  <c r="G105" i="8" s="1"/>
  <c r="Q105" i="8" s="1"/>
  <c r="F104" i="8"/>
  <c r="G104" i="8" s="1"/>
  <c r="F103" i="8"/>
  <c r="G103" i="8" s="1"/>
  <c r="Q103" i="8" s="1"/>
  <c r="R102" i="8"/>
  <c r="F102" i="8"/>
  <c r="G102" i="8" s="1"/>
  <c r="F101" i="8"/>
  <c r="G101" i="8" s="1"/>
  <c r="Q101" i="8" s="1"/>
  <c r="F100" i="8"/>
  <c r="G100" i="8" s="1"/>
  <c r="F99" i="8"/>
  <c r="G99" i="8" s="1"/>
  <c r="Q99" i="8" s="1"/>
  <c r="R98" i="8"/>
  <c r="F98" i="8"/>
  <c r="G98" i="8" s="1"/>
  <c r="F97" i="8"/>
  <c r="G97" i="8" s="1"/>
  <c r="Q97" i="8" s="1"/>
  <c r="F96" i="8"/>
  <c r="G96" i="8" s="1"/>
  <c r="F95" i="8"/>
  <c r="G95" i="8" s="1"/>
  <c r="Q95" i="8" s="1"/>
  <c r="R94" i="8"/>
  <c r="F94" i="8"/>
  <c r="G94" i="8" s="1"/>
  <c r="F93" i="8"/>
  <c r="G93" i="8" s="1"/>
  <c r="Q93" i="8" s="1"/>
  <c r="F92" i="8"/>
  <c r="G92" i="8" s="1"/>
  <c r="F91" i="8"/>
  <c r="G91" i="8" s="1"/>
  <c r="Q91" i="8" s="1"/>
  <c r="R90" i="8"/>
  <c r="F90" i="8"/>
  <c r="G90" i="8" s="1"/>
  <c r="F89" i="8"/>
  <c r="G89" i="8" s="1"/>
  <c r="Q89" i="8" s="1"/>
  <c r="F88" i="8"/>
  <c r="G88" i="8" s="1"/>
  <c r="F87" i="8"/>
  <c r="G87" i="8" s="1"/>
  <c r="Q87" i="8" s="1"/>
  <c r="R86" i="8"/>
  <c r="F86" i="8"/>
  <c r="G86" i="8" s="1"/>
  <c r="F85" i="8"/>
  <c r="G85" i="8" s="1"/>
  <c r="Q85" i="8" s="1"/>
  <c r="F84" i="8"/>
  <c r="G84" i="8" s="1"/>
  <c r="F83" i="8"/>
  <c r="G83" i="8" s="1"/>
  <c r="Q83" i="8" s="1"/>
  <c r="R82" i="8"/>
  <c r="F82" i="8"/>
  <c r="G82" i="8" s="1"/>
  <c r="F81" i="8"/>
  <c r="G81" i="8" s="1"/>
  <c r="Q81" i="8" s="1"/>
  <c r="F80" i="8"/>
  <c r="G80" i="8" s="1"/>
  <c r="F79" i="8"/>
  <c r="G79" i="8" s="1"/>
  <c r="Q79" i="8" s="1"/>
  <c r="R78" i="8"/>
  <c r="F78" i="8"/>
  <c r="G78" i="8" s="1"/>
  <c r="F77" i="8"/>
  <c r="G77" i="8" s="1"/>
  <c r="Q77" i="8" s="1"/>
  <c r="F76" i="8"/>
  <c r="G76" i="8" s="1"/>
  <c r="F75" i="8"/>
  <c r="G75" i="8" s="1"/>
  <c r="Q75" i="8" s="1"/>
  <c r="R74" i="8"/>
  <c r="F74" i="8"/>
  <c r="G74" i="8" s="1"/>
  <c r="F73" i="8"/>
  <c r="G73" i="8" s="1"/>
  <c r="Q73" i="8" s="1"/>
  <c r="R72" i="8"/>
  <c r="F72" i="8"/>
  <c r="G72" i="8" s="1"/>
  <c r="F71" i="8"/>
  <c r="G71" i="8" s="1"/>
  <c r="R70" i="8"/>
  <c r="F70" i="8"/>
  <c r="G70" i="8" s="1"/>
  <c r="F69" i="8"/>
  <c r="G69" i="8" s="1"/>
  <c r="Q69" i="8" s="1"/>
  <c r="R68" i="8"/>
  <c r="F68" i="8"/>
  <c r="G68" i="8" s="1"/>
  <c r="G67" i="8"/>
  <c r="Q67" i="8" s="1"/>
  <c r="F67" i="8"/>
  <c r="R66" i="8"/>
  <c r="F66" i="8"/>
  <c r="G66" i="8" s="1"/>
  <c r="G65" i="8"/>
  <c r="Q65" i="8" s="1"/>
  <c r="F65" i="8"/>
  <c r="R64" i="8"/>
  <c r="F64" i="8"/>
  <c r="G64" i="8" s="1"/>
  <c r="F63" i="8"/>
  <c r="G63" i="8" s="1"/>
  <c r="Q63" i="8" s="1"/>
  <c r="R62" i="8"/>
  <c r="F62" i="8"/>
  <c r="G62" i="8" s="1"/>
  <c r="F61" i="8"/>
  <c r="G61" i="8" s="1"/>
  <c r="Q61" i="8" s="1"/>
  <c r="R60" i="8"/>
  <c r="F60" i="8"/>
  <c r="G60" i="8" s="1"/>
  <c r="F59" i="8"/>
  <c r="G59" i="8" s="1"/>
  <c r="Q59" i="8" s="1"/>
  <c r="R58" i="8"/>
  <c r="F58" i="8"/>
  <c r="G58" i="8" s="1"/>
  <c r="F57" i="8"/>
  <c r="G57" i="8" s="1"/>
  <c r="Q57" i="8" s="1"/>
  <c r="R56" i="8"/>
  <c r="F56" i="8"/>
  <c r="G56" i="8" s="1"/>
  <c r="F55" i="8"/>
  <c r="G55" i="8" s="1"/>
  <c r="Q55" i="8" s="1"/>
  <c r="R54" i="8"/>
  <c r="F54" i="8"/>
  <c r="G54" i="8" s="1"/>
  <c r="F53" i="8"/>
  <c r="G53" i="8" s="1"/>
  <c r="Q53" i="8" s="1"/>
  <c r="R52" i="8"/>
  <c r="F52" i="8"/>
  <c r="G52" i="8" s="1"/>
  <c r="G51" i="8"/>
  <c r="Q51" i="8" s="1"/>
  <c r="F51" i="8"/>
  <c r="R50" i="8"/>
  <c r="F50" i="8"/>
  <c r="G50" i="8" s="1"/>
  <c r="G49" i="8"/>
  <c r="Q49" i="8" s="1"/>
  <c r="F49" i="8"/>
  <c r="R48" i="8"/>
  <c r="F48" i="8"/>
  <c r="G48" i="8" s="1"/>
  <c r="F47" i="8"/>
  <c r="G47" i="8" s="1"/>
  <c r="Q47" i="8" s="1"/>
  <c r="R46" i="8"/>
  <c r="F46" i="8"/>
  <c r="G46" i="8" s="1"/>
  <c r="F45" i="8"/>
  <c r="G45" i="8" s="1"/>
  <c r="Q45" i="8" s="1"/>
  <c r="R44" i="8"/>
  <c r="F44" i="8"/>
  <c r="G44" i="8" s="1"/>
  <c r="F43" i="8"/>
  <c r="G43" i="8" s="1"/>
  <c r="Q43" i="8" s="1"/>
  <c r="R42" i="8"/>
  <c r="F42" i="8"/>
  <c r="G42" i="8" s="1"/>
  <c r="F41" i="8"/>
  <c r="G41" i="8" s="1"/>
  <c r="Q41" i="8" s="1"/>
  <c r="R40" i="8"/>
  <c r="F40" i="8"/>
  <c r="G40" i="8" s="1"/>
  <c r="F39" i="8"/>
  <c r="G39" i="8" s="1"/>
  <c r="Q39" i="8" s="1"/>
  <c r="R38" i="8"/>
  <c r="F38" i="8"/>
  <c r="G38" i="8" s="1"/>
  <c r="F37" i="8"/>
  <c r="G37" i="8" s="1"/>
  <c r="R36" i="8"/>
  <c r="F36" i="8"/>
  <c r="G36" i="8" s="1"/>
  <c r="G35" i="8"/>
  <c r="Q35" i="8" s="1"/>
  <c r="F35" i="8"/>
  <c r="R34" i="8"/>
  <c r="F34" i="8"/>
  <c r="G34" i="8" s="1"/>
  <c r="G33" i="8"/>
  <c r="F33" i="8"/>
  <c r="R32" i="8"/>
  <c r="F32" i="8"/>
  <c r="G32" i="8" s="1"/>
  <c r="F31" i="8"/>
  <c r="G31" i="8" s="1"/>
  <c r="Q31" i="8" s="1"/>
  <c r="R30" i="8"/>
  <c r="F30" i="8"/>
  <c r="G30" i="8" s="1"/>
  <c r="F29" i="8"/>
  <c r="G29" i="8" s="1"/>
  <c r="R28" i="8"/>
  <c r="F28" i="8"/>
  <c r="G28" i="8" s="1"/>
  <c r="F27" i="8"/>
  <c r="G27" i="8" s="1"/>
  <c r="Q27" i="8" s="1"/>
  <c r="R26" i="8"/>
  <c r="F26" i="8"/>
  <c r="G26" i="8" s="1"/>
  <c r="R1026" i="8"/>
  <c r="R25" i="8"/>
  <c r="F25" i="8"/>
  <c r="G25" i="8" s="1"/>
  <c r="F24" i="8"/>
  <c r="G24" i="8" s="1"/>
  <c r="Q24" i="8" s="1"/>
  <c r="R23" i="8"/>
  <c r="F23" i="8"/>
  <c r="G23" i="8" s="1"/>
  <c r="R22" i="8"/>
  <c r="F22" i="8"/>
  <c r="G22" i="8" s="1"/>
  <c r="R21" i="8"/>
  <c r="F21" i="8"/>
  <c r="G21" i="8" s="1"/>
  <c r="G20" i="8"/>
  <c r="Q20" i="8" s="1"/>
  <c r="F20" i="8"/>
  <c r="R19" i="8"/>
  <c r="F19" i="8"/>
  <c r="G19" i="8" s="1"/>
  <c r="R18" i="8"/>
  <c r="F18" i="8"/>
  <c r="G18" i="8" s="1"/>
  <c r="Q18" i="8" s="1"/>
  <c r="R17" i="8"/>
  <c r="F17" i="8"/>
  <c r="G17" i="8" s="1"/>
  <c r="R16" i="8"/>
  <c r="F16" i="8"/>
  <c r="G16" i="8" s="1"/>
  <c r="R15" i="8"/>
  <c r="G15" i="8"/>
  <c r="F15" i="8"/>
  <c r="R14" i="8"/>
  <c r="F14" i="8"/>
  <c r="G14" i="8" s="1"/>
  <c r="F13" i="8"/>
  <c r="G13" i="8" s="1"/>
  <c r="Q13" i="8" s="1"/>
  <c r="R12" i="8"/>
  <c r="F12" i="8"/>
  <c r="G12" i="8" s="1"/>
  <c r="R11" i="8"/>
  <c r="F11" i="8"/>
  <c r="G11" i="8" s="1"/>
  <c r="R10" i="8"/>
  <c r="F10" i="8"/>
  <c r="G10" i="8" s="1"/>
  <c r="G9" i="8"/>
  <c r="H9" i="8" s="1"/>
  <c r="F9" i="8"/>
  <c r="R8" i="8"/>
  <c r="F8" i="8"/>
  <c r="G8" i="8" s="1"/>
  <c r="R7" i="8"/>
  <c r="F7" i="8"/>
  <c r="G7" i="8" s="1"/>
  <c r="R6" i="8"/>
  <c r="F6" i="8"/>
  <c r="G6" i="8" s="1"/>
  <c r="R5" i="8"/>
  <c r="G5" i="8"/>
  <c r="Q5" i="8" s="1"/>
  <c r="F5" i="8"/>
  <c r="R4" i="8"/>
  <c r="F4" i="8"/>
  <c r="G4" i="8" s="1"/>
  <c r="U3" i="8"/>
  <c r="R3" i="8"/>
  <c r="N3" i="8"/>
  <c r="L3" i="8"/>
  <c r="O3" i="8" s="1"/>
  <c r="P3" i="8" s="1"/>
  <c r="G3" i="8"/>
  <c r="Q3" i="8" s="1"/>
  <c r="F3" i="8"/>
  <c r="F11" i="6"/>
  <c r="G11" i="6" s="1"/>
  <c r="B11" i="6"/>
  <c r="B26" i="1"/>
  <c r="B17" i="1"/>
  <c r="H71" i="8" l="1"/>
  <c r="Q71" i="8"/>
  <c r="Q512" i="8"/>
  <c r="H512" i="8"/>
  <c r="I512" i="8" s="1"/>
  <c r="J512" i="8" s="1"/>
  <c r="H14" i="8"/>
  <c r="Q540" i="8"/>
  <c r="H540" i="8"/>
  <c r="T540" i="8" s="1"/>
  <c r="H6" i="8"/>
  <c r="H541" i="8"/>
  <c r="Q700" i="8"/>
  <c r="H700" i="8"/>
  <c r="Q9" i="8"/>
  <c r="H385" i="8"/>
  <c r="Q389" i="8"/>
  <c r="H401" i="8"/>
  <c r="Q405" i="8"/>
  <c r="H417" i="8"/>
  <c r="Q421" i="8"/>
  <c r="H433" i="8"/>
  <c r="Q437" i="8"/>
  <c r="H449" i="8"/>
  <c r="Q453" i="8"/>
  <c r="H465" i="8"/>
  <c r="Q469" i="8"/>
  <c r="H481" i="8"/>
  <c r="Q485" i="8"/>
  <c r="H497" i="8"/>
  <c r="Q501" i="8"/>
  <c r="H508" i="8"/>
  <c r="Q544" i="8"/>
  <c r="H544" i="8"/>
  <c r="Q600" i="8"/>
  <c r="H600" i="8"/>
  <c r="I600" i="8" s="1"/>
  <c r="J600" i="8" s="1"/>
  <c r="H619" i="8"/>
  <c r="I619" i="8" s="1"/>
  <c r="J619" i="8" s="1"/>
  <c r="Q732" i="8"/>
  <c r="Q845" i="8"/>
  <c r="H845" i="8"/>
  <c r="Q898" i="8"/>
  <c r="H898" i="8"/>
  <c r="I898" i="8" s="1"/>
  <c r="J898" i="8" s="1"/>
  <c r="Q1009" i="8"/>
  <c r="H1010" i="8"/>
  <c r="I1010" i="8" s="1"/>
  <c r="J1010" i="8" s="1"/>
  <c r="Q568" i="8"/>
  <c r="I568" i="8"/>
  <c r="J568" i="8" s="1"/>
  <c r="H906" i="8"/>
  <c r="I906" i="8" s="1"/>
  <c r="J906" i="8" s="1"/>
  <c r="Q906" i="8"/>
  <c r="Q1366" i="8"/>
  <c r="H1366" i="8"/>
  <c r="H381" i="8"/>
  <c r="Q385" i="8"/>
  <c r="H397" i="8"/>
  <c r="Q401" i="8"/>
  <c r="H413" i="8"/>
  <c r="Q417" i="8"/>
  <c r="H429" i="8"/>
  <c r="Q433" i="8"/>
  <c r="H445" i="8"/>
  <c r="Q449" i="8"/>
  <c r="H461" i="8"/>
  <c r="Q465" i="8"/>
  <c r="H477" i="8"/>
  <c r="Q481" i="8"/>
  <c r="H493" i="8"/>
  <c r="Q497" i="8"/>
  <c r="I508" i="8"/>
  <c r="J508" i="8" s="1"/>
  <c r="Q548" i="8"/>
  <c r="H548" i="8"/>
  <c r="Q584" i="8"/>
  <c r="H584" i="8"/>
  <c r="I584" i="8" s="1"/>
  <c r="J584" i="8" s="1"/>
  <c r="Q616" i="8"/>
  <c r="H632" i="8"/>
  <c r="I632" i="8" s="1"/>
  <c r="J632" i="8" s="1"/>
  <c r="Q664" i="8"/>
  <c r="H664" i="8"/>
  <c r="I664" i="8" s="1"/>
  <c r="J664" i="8" s="1"/>
  <c r="H683" i="8"/>
  <c r="I683" i="8" s="1"/>
  <c r="J683" i="8" s="1"/>
  <c r="Q712" i="8"/>
  <c r="H712" i="8"/>
  <c r="I712" i="8" s="1"/>
  <c r="J712" i="8" s="1"/>
  <c r="Q873" i="8"/>
  <c r="H874" i="8"/>
  <c r="I874" i="8" s="1"/>
  <c r="J874" i="8" s="1"/>
  <c r="Q890" i="8"/>
  <c r="H890" i="8"/>
  <c r="I890" i="8" s="1"/>
  <c r="J890" i="8" s="1"/>
  <c r="H903" i="8"/>
  <c r="T903" i="8" s="1"/>
  <c r="Q902" i="8"/>
  <c r="Q938" i="8"/>
  <c r="H938" i="8"/>
  <c r="H969" i="8"/>
  <c r="T969" i="8" s="1"/>
  <c r="Q969" i="8"/>
  <c r="H552" i="8"/>
  <c r="I552" i="8" s="1"/>
  <c r="J552" i="8" s="1"/>
  <c r="Q552" i="8"/>
  <c r="Q564" i="8"/>
  <c r="H564" i="8"/>
  <c r="Q652" i="8"/>
  <c r="H652" i="8"/>
  <c r="I652" i="8" s="1"/>
  <c r="J652" i="8" s="1"/>
  <c r="Q802" i="8"/>
  <c r="H802" i="8"/>
  <c r="T802" i="8" s="1"/>
  <c r="H830" i="8"/>
  <c r="T830" i="8" s="1"/>
  <c r="H831" i="8"/>
  <c r="I831" i="8" s="1"/>
  <c r="J831" i="8" s="1"/>
  <c r="H882" i="8"/>
  <c r="I882" i="8" s="1"/>
  <c r="J882" i="8" s="1"/>
  <c r="Q882" i="8"/>
  <c r="H334" i="8"/>
  <c r="I334" i="8" s="1"/>
  <c r="J334" i="8" s="1"/>
  <c r="Q381" i="8"/>
  <c r="H393" i="8"/>
  <c r="Q397" i="8"/>
  <c r="H409" i="8"/>
  <c r="Q413" i="8"/>
  <c r="H425" i="8"/>
  <c r="Q429" i="8"/>
  <c r="H441" i="8"/>
  <c r="Q445" i="8"/>
  <c r="H457" i="8"/>
  <c r="Q461" i="8"/>
  <c r="H473" i="8"/>
  <c r="Q477" i="8"/>
  <c r="H489" i="8"/>
  <c r="Q493" i="8"/>
  <c r="H515" i="8"/>
  <c r="Q524" i="8"/>
  <c r="I524" i="8"/>
  <c r="J524" i="8" s="1"/>
  <c r="H528" i="8"/>
  <c r="H569" i="8"/>
  <c r="I569" i="8" s="1"/>
  <c r="J569" i="8" s="1"/>
  <c r="H573" i="8"/>
  <c r="Q588" i="8"/>
  <c r="H588" i="8"/>
  <c r="Q604" i="8"/>
  <c r="H620" i="8"/>
  <c r="Q636" i="8"/>
  <c r="H636" i="8"/>
  <c r="Q648" i="8"/>
  <c r="H648" i="8"/>
  <c r="I648" i="8" s="1"/>
  <c r="J648" i="8" s="1"/>
  <c r="Q680" i="8"/>
  <c r="H696" i="8"/>
  <c r="I696" i="8" s="1"/>
  <c r="J696" i="8" s="1"/>
  <c r="Q716" i="8"/>
  <c r="H716" i="8"/>
  <c r="Q728" i="8"/>
  <c r="H728" i="8"/>
  <c r="I728" i="8" s="1"/>
  <c r="J728" i="8" s="1"/>
  <c r="H747" i="8"/>
  <c r="I747" i="8" s="1"/>
  <c r="J747" i="8" s="1"/>
  <c r="H803" i="8"/>
  <c r="Q914" i="8"/>
  <c r="H914" i="8"/>
  <c r="H635" i="8"/>
  <c r="H699" i="8"/>
  <c r="I699" i="8" s="1"/>
  <c r="J699" i="8" s="1"/>
  <c r="H798" i="8"/>
  <c r="I798" i="8"/>
  <c r="J798" i="8" s="1"/>
  <c r="Q946" i="8"/>
  <c r="H946" i="8"/>
  <c r="I946" i="8" s="1"/>
  <c r="J946" i="8" s="1"/>
  <c r="Q986" i="8"/>
  <c r="H986" i="8"/>
  <c r="I986" i="8" s="1"/>
  <c r="J986" i="8" s="1"/>
  <c r="H523" i="8"/>
  <c r="H587" i="8"/>
  <c r="I635" i="8"/>
  <c r="J635" i="8" s="1"/>
  <c r="H651" i="8"/>
  <c r="I651" i="8" s="1"/>
  <c r="J651" i="8" s="1"/>
  <c r="H715" i="8"/>
  <c r="I715" i="8" s="1"/>
  <c r="J715" i="8" s="1"/>
  <c r="H782" i="8"/>
  <c r="Q798" i="8"/>
  <c r="H810" i="8"/>
  <c r="Q829" i="8"/>
  <c r="H829" i="8"/>
  <c r="H846" i="8"/>
  <c r="I846" i="8" s="1"/>
  <c r="J846" i="8" s="1"/>
  <c r="H866" i="8"/>
  <c r="Q930" i="8"/>
  <c r="H930" i="8"/>
  <c r="I930" i="8" s="1"/>
  <c r="J930" i="8" s="1"/>
  <c r="Q970" i="8"/>
  <c r="H970" i="8"/>
  <c r="Q978" i="8"/>
  <c r="H978" i="8"/>
  <c r="I978" i="8" s="1"/>
  <c r="J978" i="8" s="1"/>
  <c r="Q1002" i="8"/>
  <c r="H1071" i="8"/>
  <c r="Q1071" i="8"/>
  <c r="H1072" i="8"/>
  <c r="I1071" i="8"/>
  <c r="J1071" i="8" s="1"/>
  <c r="H1180" i="8"/>
  <c r="I1180" i="8"/>
  <c r="J1180" i="8" s="1"/>
  <c r="H1181" i="8"/>
  <c r="Q1396" i="8"/>
  <c r="H1396" i="8"/>
  <c r="T1396" i="8" s="1"/>
  <c r="H1408" i="8"/>
  <c r="T1408" i="8" s="1"/>
  <c r="Q1408" i="8"/>
  <c r="H539" i="8"/>
  <c r="I587" i="8"/>
  <c r="J587" i="8" s="1"/>
  <c r="Q764" i="8"/>
  <c r="H764" i="8"/>
  <c r="Q786" i="8"/>
  <c r="H786" i="8"/>
  <c r="T786" i="8" s="1"/>
  <c r="H799" i="8"/>
  <c r="I799" i="8" s="1"/>
  <c r="J799" i="8" s="1"/>
  <c r="H814" i="8"/>
  <c r="T814" i="8" s="1"/>
  <c r="Q814" i="8"/>
  <c r="I814" i="8"/>
  <c r="J814" i="8" s="1"/>
  <c r="Q850" i="8"/>
  <c r="H850" i="8"/>
  <c r="H862" i="8"/>
  <c r="I862" i="8"/>
  <c r="J862" i="8" s="1"/>
  <c r="Q994" i="8"/>
  <c r="H994" i="8"/>
  <c r="I994" i="8" s="1"/>
  <c r="J994" i="8" s="1"/>
  <c r="Q1039" i="8"/>
  <c r="H1039" i="8"/>
  <c r="Q1095" i="8"/>
  <c r="H1095" i="8"/>
  <c r="H937" i="8"/>
  <c r="H985" i="8"/>
  <c r="I985" i="8" s="1"/>
  <c r="J985" i="8" s="1"/>
  <c r="Q1055" i="8"/>
  <c r="H1055" i="8"/>
  <c r="I1055" i="8" s="1"/>
  <c r="J1055" i="8" s="1"/>
  <c r="Q1087" i="8"/>
  <c r="H1087" i="8"/>
  <c r="T1087" i="8" s="1"/>
  <c r="Q1107" i="8"/>
  <c r="H1107" i="8"/>
  <c r="H1315" i="8"/>
  <c r="Q1346" i="8"/>
  <c r="H1346" i="8"/>
  <c r="Q1382" i="8"/>
  <c r="H1382" i="8"/>
  <c r="Q1400" i="8"/>
  <c r="H1400" i="8"/>
  <c r="H763" i="8"/>
  <c r="I763" i="8" s="1"/>
  <c r="J763" i="8" s="1"/>
  <c r="H794" i="8"/>
  <c r="I937" i="8"/>
  <c r="J937" i="8" s="1"/>
  <c r="H953" i="8"/>
  <c r="H1001" i="8"/>
  <c r="I1001" i="8" s="1"/>
  <c r="J1001" i="8" s="1"/>
  <c r="H1040" i="8"/>
  <c r="I1040" i="8" s="1"/>
  <c r="J1040" i="8" s="1"/>
  <c r="H1044" i="8"/>
  <c r="H1056" i="8"/>
  <c r="T1056" i="8" s="1"/>
  <c r="Q1067" i="8"/>
  <c r="H1067" i="8"/>
  <c r="Q1099" i="8"/>
  <c r="H1099" i="8"/>
  <c r="Q1103" i="8"/>
  <c r="H1103" i="8"/>
  <c r="I1103" i="8" s="1"/>
  <c r="J1103" i="8" s="1"/>
  <c r="Q1184" i="8"/>
  <c r="H1184" i="8"/>
  <c r="Q1324" i="8"/>
  <c r="I1324" i="8"/>
  <c r="J1324" i="8" s="1"/>
  <c r="H1327" i="8"/>
  <c r="H1337" i="8"/>
  <c r="H1397" i="8"/>
  <c r="H1404" i="8"/>
  <c r="I1404" i="8" s="1"/>
  <c r="J1404" i="8" s="1"/>
  <c r="H1416" i="8"/>
  <c r="Q1434" i="8"/>
  <c r="H1434" i="8"/>
  <c r="I1434" i="8" s="1"/>
  <c r="J1434" i="8" s="1"/>
  <c r="H861" i="8"/>
  <c r="Q937" i="8"/>
  <c r="I953" i="8"/>
  <c r="J953" i="8" s="1"/>
  <c r="Q985" i="8"/>
  <c r="Q1091" i="8"/>
  <c r="H1091" i="8"/>
  <c r="Q1124" i="8"/>
  <c r="H1124" i="8"/>
  <c r="H1393" i="8"/>
  <c r="Q1412" i="8"/>
  <c r="H1412" i="8"/>
  <c r="I1412" i="8" s="1"/>
  <c r="J1412" i="8" s="1"/>
  <c r="Q1422" i="8"/>
  <c r="H1422" i="8"/>
  <c r="H1058" i="8"/>
  <c r="H1274" i="8"/>
  <c r="I1274" i="8" s="1"/>
  <c r="J1274" i="8" s="1"/>
  <c r="H1171" i="8"/>
  <c r="H1258" i="8"/>
  <c r="Q1274" i="8"/>
  <c r="H1288" i="8"/>
  <c r="H1308" i="8"/>
  <c r="H1035" i="8"/>
  <c r="H1074" i="8"/>
  <c r="Q1258" i="8"/>
  <c r="H1349" i="8"/>
  <c r="S3" i="8"/>
  <c r="Q34" i="8"/>
  <c r="H34" i="8"/>
  <c r="H40" i="8"/>
  <c r="Q40" i="8"/>
  <c r="H60" i="8"/>
  <c r="Q60" i="8"/>
  <c r="H204" i="8"/>
  <c r="Q204" i="8"/>
  <c r="I204" i="8"/>
  <c r="J204" i="8" s="1"/>
  <c r="H21" i="8"/>
  <c r="I21" i="8" s="1"/>
  <c r="J21" i="8" s="1"/>
  <c r="Q21" i="8"/>
  <c r="H35" i="8"/>
  <c r="Q50" i="8"/>
  <c r="H50" i="8"/>
  <c r="I50" i="8" s="1"/>
  <c r="J50" i="8" s="1"/>
  <c r="H51" i="8"/>
  <c r="Q56" i="8"/>
  <c r="H56" i="8"/>
  <c r="I56" i="8" s="1"/>
  <c r="J56" i="8" s="1"/>
  <c r="Q54" i="8"/>
  <c r="I54" i="8"/>
  <c r="J54" i="8" s="1"/>
  <c r="H54" i="8"/>
  <c r="I71" i="8"/>
  <c r="J71" i="8" s="1"/>
  <c r="H84" i="8"/>
  <c r="I84" i="8" s="1"/>
  <c r="J84" i="8" s="1"/>
  <c r="Q84" i="8"/>
  <c r="H92" i="8"/>
  <c r="Q92" i="8"/>
  <c r="H104" i="8"/>
  <c r="Q104" i="8"/>
  <c r="H116" i="8"/>
  <c r="Q116" i="8"/>
  <c r="I116" i="8"/>
  <c r="J116" i="8" s="1"/>
  <c r="Q128" i="8"/>
  <c r="H128" i="8"/>
  <c r="H136" i="8"/>
  <c r="Q136" i="8"/>
  <c r="H148" i="8"/>
  <c r="Q148" i="8"/>
  <c r="H160" i="8"/>
  <c r="I160" i="8" s="1"/>
  <c r="J160" i="8" s="1"/>
  <c r="Q160" i="8"/>
  <c r="H168" i="8"/>
  <c r="Q168" i="8"/>
  <c r="I168" i="8"/>
  <c r="J168" i="8" s="1"/>
  <c r="Q180" i="8"/>
  <c r="H180" i="8"/>
  <c r="H188" i="8"/>
  <c r="Q188" i="8"/>
  <c r="H196" i="8"/>
  <c r="Q196" i="8"/>
  <c r="I196" i="8"/>
  <c r="J196" i="8" s="1"/>
  <c r="H212" i="8"/>
  <c r="I212" i="8" s="1"/>
  <c r="J212" i="8" s="1"/>
  <c r="Q212" i="8"/>
  <c r="H227" i="8"/>
  <c r="Q227" i="8"/>
  <c r="H235" i="8"/>
  <c r="Q235" i="8"/>
  <c r="H248" i="8"/>
  <c r="I248" i="8" s="1"/>
  <c r="J248" i="8" s="1"/>
  <c r="Q248" i="8"/>
  <c r="H256" i="8"/>
  <c r="Q256" i="8"/>
  <c r="I256" i="8"/>
  <c r="J256" i="8" s="1"/>
  <c r="H267" i="8"/>
  <c r="Q267" i="8"/>
  <c r="H275" i="8"/>
  <c r="Q275" i="8"/>
  <c r="Q288" i="8"/>
  <c r="H288" i="8"/>
  <c r="H296" i="8"/>
  <c r="I296" i="8" s="1"/>
  <c r="J296" i="8" s="1"/>
  <c r="Q296" i="8"/>
  <c r="H332" i="8"/>
  <c r="Q332" i="8"/>
  <c r="Q19" i="8"/>
  <c r="H19" i="8"/>
  <c r="H20" i="8"/>
  <c r="Q28" i="8"/>
  <c r="H28" i="8"/>
  <c r="Q38" i="8"/>
  <c r="H38" i="8"/>
  <c r="I38" i="8" s="1"/>
  <c r="J38" i="8" s="1"/>
  <c r="H39" i="8"/>
  <c r="H44" i="8"/>
  <c r="Q44" i="8"/>
  <c r="H55" i="8"/>
  <c r="Q70" i="8"/>
  <c r="H70" i="8"/>
  <c r="I70" i="8" s="1"/>
  <c r="J70" i="8" s="1"/>
  <c r="H76" i="8"/>
  <c r="I76" i="8" s="1"/>
  <c r="J76" i="8" s="1"/>
  <c r="Q76" i="8"/>
  <c r="H80" i="8"/>
  <c r="I80" i="8" s="1"/>
  <c r="J80" i="8" s="1"/>
  <c r="Q80" i="8"/>
  <c r="Q88" i="8"/>
  <c r="H88" i="8"/>
  <c r="H96" i="8"/>
  <c r="Q96" i="8"/>
  <c r="H100" i="8"/>
  <c r="Q100" i="8"/>
  <c r="I100" i="8"/>
  <c r="J100" i="8" s="1"/>
  <c r="H108" i="8"/>
  <c r="Q108" i="8"/>
  <c r="I108" i="8"/>
  <c r="J108" i="8" s="1"/>
  <c r="H112" i="8"/>
  <c r="Q112" i="8"/>
  <c r="Q120" i="8"/>
  <c r="H120" i="8"/>
  <c r="I120" i="8" s="1"/>
  <c r="J120" i="8" s="1"/>
  <c r="H124" i="8"/>
  <c r="Q124" i="8"/>
  <c r="I124" i="8"/>
  <c r="J124" i="8" s="1"/>
  <c r="H132" i="8"/>
  <c r="I132" i="8" s="1"/>
  <c r="J132" i="8" s="1"/>
  <c r="Q132" i="8"/>
  <c r="Q140" i="8"/>
  <c r="H140" i="8"/>
  <c r="H144" i="8"/>
  <c r="Q144" i="8"/>
  <c r="H152" i="8"/>
  <c r="I152" i="8" s="1"/>
  <c r="J152" i="8" s="1"/>
  <c r="Q152" i="8"/>
  <c r="H156" i="8"/>
  <c r="Q156" i="8"/>
  <c r="I156" i="8"/>
  <c r="J156" i="8" s="1"/>
  <c r="H164" i="8"/>
  <c r="Q164" i="8"/>
  <c r="H172" i="8"/>
  <c r="Q172" i="8"/>
  <c r="H176" i="8"/>
  <c r="Q176" i="8"/>
  <c r="I176" i="8"/>
  <c r="J176" i="8" s="1"/>
  <c r="H184" i="8"/>
  <c r="I184" i="8" s="1"/>
  <c r="J184" i="8" s="1"/>
  <c r="Q184" i="8"/>
  <c r="H192" i="8"/>
  <c r="Q192" i="8"/>
  <c r="H200" i="8"/>
  <c r="Q200" i="8"/>
  <c r="H208" i="8"/>
  <c r="I208" i="8" s="1"/>
  <c r="J208" i="8" s="1"/>
  <c r="Q208" i="8"/>
  <c r="H216" i="8"/>
  <c r="Q216" i="8"/>
  <c r="I216" i="8"/>
  <c r="J216" i="8" s="1"/>
  <c r="H220" i="8"/>
  <c r="Q220" i="8"/>
  <c r="H224" i="8"/>
  <c r="Q224" i="8"/>
  <c r="H232" i="8"/>
  <c r="Q232" i="8"/>
  <c r="I232" i="8"/>
  <c r="J232" i="8" s="1"/>
  <c r="Q240" i="8"/>
  <c r="H240" i="8"/>
  <c r="H243" i="8"/>
  <c r="Q243" i="8"/>
  <c r="H251" i="8"/>
  <c r="I251" i="8" s="1"/>
  <c r="J251" i="8" s="1"/>
  <c r="Q251" i="8"/>
  <c r="H259" i="8"/>
  <c r="I259" i="8" s="1"/>
  <c r="J259" i="8" s="1"/>
  <c r="Q259" i="8"/>
  <c r="H264" i="8"/>
  <c r="Q264" i="8"/>
  <c r="I264" i="8"/>
  <c r="J264" i="8" s="1"/>
  <c r="H272" i="8"/>
  <c r="Q272" i="8"/>
  <c r="H280" i="8"/>
  <c r="Q280" i="8"/>
  <c r="H283" i="8"/>
  <c r="Q283" i="8"/>
  <c r="I283" i="8"/>
  <c r="J283" i="8" s="1"/>
  <c r="H291" i="8"/>
  <c r="I291" i="8" s="1"/>
  <c r="J291" i="8" s="1"/>
  <c r="Q291" i="8"/>
  <c r="H299" i="8"/>
  <c r="Q299" i="8"/>
  <c r="H304" i="8"/>
  <c r="Q304" i="8"/>
  <c r="H307" i="8"/>
  <c r="I307" i="8"/>
  <c r="J307" i="8" s="1"/>
  <c r="Q307" i="8"/>
  <c r="H312" i="8"/>
  <c r="Q312" i="8"/>
  <c r="I312" i="8"/>
  <c r="J312" i="8" s="1"/>
  <c r="H315" i="8"/>
  <c r="Q315" i="8"/>
  <c r="Q320" i="8"/>
  <c r="I320" i="8"/>
  <c r="J320" i="8" s="1"/>
  <c r="H320" i="8"/>
  <c r="Q363" i="8"/>
  <c r="H363" i="8"/>
  <c r="Q4" i="8"/>
  <c r="H4" i="8"/>
  <c r="Q7" i="8"/>
  <c r="H7" i="8"/>
  <c r="Q12" i="8"/>
  <c r="H12" i="8"/>
  <c r="H13" i="8"/>
  <c r="Q15" i="8"/>
  <c r="H15" i="8"/>
  <c r="Q10" i="8"/>
  <c r="H10" i="8"/>
  <c r="Q66" i="8"/>
  <c r="H66" i="8"/>
  <c r="H67" i="8"/>
  <c r="H72" i="8"/>
  <c r="I72" i="8" s="1"/>
  <c r="J72" i="8" s="1"/>
  <c r="Q72" i="8"/>
  <c r="Q230" i="8"/>
  <c r="H230" i="8"/>
  <c r="Q238" i="8"/>
  <c r="H238" i="8"/>
  <c r="Q246" i="8"/>
  <c r="H246" i="8"/>
  <c r="Q254" i="8"/>
  <c r="H254" i="8"/>
  <c r="Q262" i="8"/>
  <c r="H262" i="8"/>
  <c r="Q270" i="8"/>
  <c r="H270" i="8"/>
  <c r="Q278" i="8"/>
  <c r="H278" i="8"/>
  <c r="Q286" i="8"/>
  <c r="H286" i="8"/>
  <c r="Q294" i="8"/>
  <c r="H294" i="8"/>
  <c r="Q302" i="8"/>
  <c r="H302" i="8"/>
  <c r="Q310" i="8"/>
  <c r="H310" i="8"/>
  <c r="Q318" i="8"/>
  <c r="H318" i="8"/>
  <c r="H328" i="8"/>
  <c r="I328" i="8"/>
  <c r="J328" i="8" s="1"/>
  <c r="Q328" i="8"/>
  <c r="Q335" i="8"/>
  <c r="H335" i="8"/>
  <c r="I335" i="8" s="1"/>
  <c r="J335" i="8" s="1"/>
  <c r="Q355" i="8"/>
  <c r="H355" i="8"/>
  <c r="I355" i="8" s="1"/>
  <c r="J355" i="8" s="1"/>
  <c r="H17" i="8"/>
  <c r="Q17" i="8"/>
  <c r="Q82" i="8"/>
  <c r="H82" i="8"/>
  <c r="Q106" i="8"/>
  <c r="H106" i="8"/>
  <c r="Q110" i="8"/>
  <c r="H110" i="8"/>
  <c r="H115" i="8"/>
  <c r="Q118" i="8"/>
  <c r="H118" i="8"/>
  <c r="H119" i="8"/>
  <c r="Q122" i="8"/>
  <c r="H122" i="8"/>
  <c r="H123" i="8"/>
  <c r="Q126" i="8"/>
  <c r="H126" i="8"/>
  <c r="I126" i="8" s="1"/>
  <c r="J126" i="8" s="1"/>
  <c r="H127" i="8"/>
  <c r="Q130" i="8"/>
  <c r="H130" i="8"/>
  <c r="I130" i="8" s="1"/>
  <c r="J130" i="8" s="1"/>
  <c r="H131" i="8"/>
  <c r="Q134" i="8"/>
  <c r="H134" i="8"/>
  <c r="H135" i="8"/>
  <c r="Q138" i="8"/>
  <c r="H138" i="8"/>
  <c r="H139" i="8"/>
  <c r="Q142" i="8"/>
  <c r="H142" i="8"/>
  <c r="H143" i="8"/>
  <c r="Q146" i="8"/>
  <c r="I146" i="8"/>
  <c r="J146" i="8" s="1"/>
  <c r="H146" i="8"/>
  <c r="H147" i="8"/>
  <c r="Q150" i="8"/>
  <c r="H150" i="8"/>
  <c r="H151" i="8"/>
  <c r="Q154" i="8"/>
  <c r="H154" i="8"/>
  <c r="H155" i="8"/>
  <c r="Q158" i="8"/>
  <c r="H158" i="8"/>
  <c r="H159" i="8"/>
  <c r="Q162" i="8"/>
  <c r="H162" i="8"/>
  <c r="I162" i="8" s="1"/>
  <c r="J162" i="8" s="1"/>
  <c r="H163" i="8"/>
  <c r="Q166" i="8"/>
  <c r="H166" i="8"/>
  <c r="H167" i="8"/>
  <c r="Q170" i="8"/>
  <c r="H170" i="8"/>
  <c r="H171" i="8"/>
  <c r="Q174" i="8"/>
  <c r="H174" i="8"/>
  <c r="H175" i="8"/>
  <c r="Q178" i="8"/>
  <c r="H178" i="8"/>
  <c r="I178" i="8" s="1"/>
  <c r="J178" i="8" s="1"/>
  <c r="H179" i="8"/>
  <c r="Q182" i="8"/>
  <c r="H182" i="8"/>
  <c r="H183" i="8"/>
  <c r="Q186" i="8"/>
  <c r="H186" i="8"/>
  <c r="H187" i="8"/>
  <c r="Q190" i="8"/>
  <c r="H190" i="8"/>
  <c r="H191" i="8"/>
  <c r="Q194" i="8"/>
  <c r="H194" i="8"/>
  <c r="I194" i="8" s="1"/>
  <c r="J194" i="8" s="1"/>
  <c r="H195" i="8"/>
  <c r="Q198" i="8"/>
  <c r="H198" i="8"/>
  <c r="H199" i="8"/>
  <c r="Q202" i="8"/>
  <c r="H202" i="8"/>
  <c r="H203" i="8"/>
  <c r="Q206" i="8"/>
  <c r="H206" i="8"/>
  <c r="H207" i="8"/>
  <c r="Q210" i="8"/>
  <c r="I210" i="8"/>
  <c r="J210" i="8" s="1"/>
  <c r="H210" i="8"/>
  <c r="H211" i="8"/>
  <c r="Q214" i="8"/>
  <c r="H214" i="8"/>
  <c r="H215" i="8"/>
  <c r="Q218" i="8"/>
  <c r="H218" i="8"/>
  <c r="H219" i="8"/>
  <c r="Q222" i="8"/>
  <c r="H222" i="8"/>
  <c r="H223" i="8"/>
  <c r="Q226" i="8"/>
  <c r="H226" i="8"/>
  <c r="I226" i="8" s="1"/>
  <c r="J226" i="8" s="1"/>
  <c r="Q234" i="8"/>
  <c r="H234" i="8"/>
  <c r="Q242" i="8"/>
  <c r="H242" i="8"/>
  <c r="I242" i="8" s="1"/>
  <c r="J242" i="8" s="1"/>
  <c r="Q250" i="8"/>
  <c r="H250" i="8"/>
  <c r="Q258" i="8"/>
  <c r="H258" i="8"/>
  <c r="I258" i="8" s="1"/>
  <c r="J258" i="8" s="1"/>
  <c r="Q266" i="8"/>
  <c r="H266" i="8"/>
  <c r="Q274" i="8"/>
  <c r="I274" i="8"/>
  <c r="J274" i="8" s="1"/>
  <c r="H274" i="8"/>
  <c r="Q282" i="8"/>
  <c r="H282" i="8"/>
  <c r="Q290" i="8"/>
  <c r="H290" i="8"/>
  <c r="I290" i="8" s="1"/>
  <c r="J290" i="8" s="1"/>
  <c r="Q298" i="8"/>
  <c r="H298" i="8"/>
  <c r="Q306" i="8"/>
  <c r="H306" i="8"/>
  <c r="I306" i="8" s="1"/>
  <c r="J306" i="8" s="1"/>
  <c r="Q314" i="8"/>
  <c r="H314" i="8"/>
  <c r="Q322" i="8"/>
  <c r="H322" i="8"/>
  <c r="I322" i="8" s="1"/>
  <c r="J322" i="8" s="1"/>
  <c r="Q327" i="8"/>
  <c r="H327" i="8"/>
  <c r="Q339" i="8"/>
  <c r="H339" i="8"/>
  <c r="Q371" i="8"/>
  <c r="H371" i="8"/>
  <c r="T374" i="8"/>
  <c r="Q11" i="8"/>
  <c r="H11" i="8"/>
  <c r="I11" i="8" s="1"/>
  <c r="J11" i="8" s="1"/>
  <c r="H25" i="8"/>
  <c r="Q25" i="8"/>
  <c r="Q26" i="8"/>
  <c r="H26" i="8"/>
  <c r="H27" i="8"/>
  <c r="H32" i="8"/>
  <c r="Q32" i="8"/>
  <c r="I32" i="8"/>
  <c r="J32" i="8" s="1"/>
  <c r="Q42" i="8"/>
  <c r="H42" i="8"/>
  <c r="H43" i="8"/>
  <c r="H48" i="8"/>
  <c r="Q48" i="8"/>
  <c r="Q58" i="8"/>
  <c r="H58" i="8"/>
  <c r="H59" i="8"/>
  <c r="H64" i="8"/>
  <c r="I64" i="8" s="1"/>
  <c r="J64" i="8" s="1"/>
  <c r="Q64" i="8"/>
  <c r="Q74" i="8"/>
  <c r="H74" i="8"/>
  <c r="H75" i="8"/>
  <c r="Q78" i="8"/>
  <c r="H78" i="8"/>
  <c r="H79" i="8"/>
  <c r="H83" i="8"/>
  <c r="Q86" i="8"/>
  <c r="H86" i="8"/>
  <c r="I86" i="8" s="1"/>
  <c r="J86" i="8" s="1"/>
  <c r="H87" i="8"/>
  <c r="Q90" i="8"/>
  <c r="H90" i="8"/>
  <c r="I90" i="8" s="1"/>
  <c r="J90" i="8" s="1"/>
  <c r="H91" i="8"/>
  <c r="Q94" i="8"/>
  <c r="H94" i="8"/>
  <c r="I94" i="8" s="1"/>
  <c r="J94" i="8" s="1"/>
  <c r="H95" i="8"/>
  <c r="Q98" i="8"/>
  <c r="H98" i="8"/>
  <c r="I98" i="8" s="1"/>
  <c r="J98" i="8" s="1"/>
  <c r="H99" i="8"/>
  <c r="Q102" i="8"/>
  <c r="H102" i="8"/>
  <c r="I102" i="8" s="1"/>
  <c r="J102" i="8" s="1"/>
  <c r="H103" i="8"/>
  <c r="H107" i="8"/>
  <c r="H111" i="8"/>
  <c r="Q114" i="8"/>
  <c r="H114" i="8"/>
  <c r="I114" i="8" s="1"/>
  <c r="J114" i="8" s="1"/>
  <c r="Y3" i="8"/>
  <c r="X3" i="8"/>
  <c r="H5" i="8"/>
  <c r="Q6" i="8"/>
  <c r="I6" i="8"/>
  <c r="J6" i="8" s="1"/>
  <c r="Q8" i="8"/>
  <c r="H8" i="8"/>
  <c r="I9" i="8"/>
  <c r="J9" i="8" s="1"/>
  <c r="Q14" i="8"/>
  <c r="I14" i="8"/>
  <c r="J14" i="8" s="1"/>
  <c r="Q16" i="8"/>
  <c r="H16" i="8"/>
  <c r="Q23" i="8"/>
  <c r="H23" i="8"/>
  <c r="H24" i="8"/>
  <c r="Q30" i="8"/>
  <c r="H30" i="8"/>
  <c r="I30" i="8" s="1"/>
  <c r="J30" i="8" s="1"/>
  <c r="H31" i="8"/>
  <c r="Q36" i="8"/>
  <c r="H36" i="8"/>
  <c r="I36" i="8" s="1"/>
  <c r="J36" i="8" s="1"/>
  <c r="Q46" i="8"/>
  <c r="H46" i="8"/>
  <c r="H47" i="8"/>
  <c r="H52" i="8"/>
  <c r="I52" i="8" s="1"/>
  <c r="J52" i="8" s="1"/>
  <c r="Q52" i="8"/>
  <c r="Q62" i="8"/>
  <c r="H62" i="8"/>
  <c r="H63" i="8"/>
  <c r="H68" i="8"/>
  <c r="Q68" i="8"/>
  <c r="I68" i="8"/>
  <c r="J68" i="8" s="1"/>
  <c r="H228" i="8"/>
  <c r="Q228" i="8"/>
  <c r="I228" i="8"/>
  <c r="J228" i="8" s="1"/>
  <c r="H231" i="8"/>
  <c r="I231" i="8" s="1"/>
  <c r="J231" i="8" s="1"/>
  <c r="Q231" i="8"/>
  <c r="H236" i="8"/>
  <c r="Q236" i="8"/>
  <c r="H239" i="8"/>
  <c r="I239" i="8"/>
  <c r="J239" i="8" s="1"/>
  <c r="Q239" i="8"/>
  <c r="H244" i="8"/>
  <c r="I244" i="8" s="1"/>
  <c r="J244" i="8" s="1"/>
  <c r="Q244" i="8"/>
  <c r="H247" i="8"/>
  <c r="I247" i="8" s="1"/>
  <c r="J247" i="8" s="1"/>
  <c r="Q247" i="8"/>
  <c r="H252" i="8"/>
  <c r="Q252" i="8"/>
  <c r="H255" i="8"/>
  <c r="Q255" i="8"/>
  <c r="H260" i="8"/>
  <c r="Q260" i="8"/>
  <c r="I260" i="8"/>
  <c r="J260" i="8" s="1"/>
  <c r="H263" i="8"/>
  <c r="Q263" i="8"/>
  <c r="I263" i="8"/>
  <c r="J263" i="8" s="1"/>
  <c r="H268" i="8"/>
  <c r="Q268" i="8"/>
  <c r="H271" i="8"/>
  <c r="Q271" i="8"/>
  <c r="H276" i="8"/>
  <c r="I276" i="8" s="1"/>
  <c r="J276" i="8" s="1"/>
  <c r="Q276" i="8"/>
  <c r="H279" i="8"/>
  <c r="I279" i="8" s="1"/>
  <c r="J279" i="8" s="1"/>
  <c r="Q279" i="8"/>
  <c r="Q284" i="8"/>
  <c r="H284" i="8"/>
  <c r="H287" i="8"/>
  <c r="I287" i="8" s="1"/>
  <c r="J287" i="8" s="1"/>
  <c r="Q287" i="8"/>
  <c r="H292" i="8"/>
  <c r="I292" i="8" s="1"/>
  <c r="J292" i="8" s="1"/>
  <c r="Q292" i="8"/>
  <c r="H295" i="8"/>
  <c r="Q295" i="8"/>
  <c r="I295" i="8"/>
  <c r="J295" i="8" s="1"/>
  <c r="H300" i="8"/>
  <c r="Q300" i="8"/>
  <c r="H303" i="8"/>
  <c r="Q303" i="8"/>
  <c r="H308" i="8"/>
  <c r="Q308" i="8"/>
  <c r="I308" i="8"/>
  <c r="J308" i="8" s="1"/>
  <c r="H311" i="8"/>
  <c r="I311" i="8" s="1"/>
  <c r="J311" i="8" s="1"/>
  <c r="Q311" i="8"/>
  <c r="H316" i="8"/>
  <c r="Q316" i="8"/>
  <c r="H319" i="8"/>
  <c r="Q319" i="8"/>
  <c r="Q331" i="8"/>
  <c r="I331" i="8"/>
  <c r="J331" i="8" s="1"/>
  <c r="H331" i="8"/>
  <c r="Q347" i="8"/>
  <c r="H347" i="8"/>
  <c r="T350" i="8"/>
  <c r="Q323" i="8"/>
  <c r="H325" i="8"/>
  <c r="Q326" i="8"/>
  <c r="Q329" i="8"/>
  <c r="H340" i="8"/>
  <c r="H341" i="8"/>
  <c r="H349" i="8"/>
  <c r="Q359" i="8"/>
  <c r="H359" i="8"/>
  <c r="I359" i="8" s="1"/>
  <c r="J359" i="8" s="1"/>
  <c r="H365" i="8"/>
  <c r="H372" i="8"/>
  <c r="I372" i="8" s="1"/>
  <c r="J372" i="8" s="1"/>
  <c r="H373" i="8"/>
  <c r="Q375" i="8"/>
  <c r="H375" i="8"/>
  <c r="I504" i="8"/>
  <c r="J504" i="8" s="1"/>
  <c r="Q513" i="8"/>
  <c r="H513" i="8"/>
  <c r="I513" i="8" s="1"/>
  <c r="J513" i="8" s="1"/>
  <c r="Q537" i="8"/>
  <c r="H537" i="8"/>
  <c r="I537" i="8" s="1"/>
  <c r="J537" i="8" s="1"/>
  <c r="T539" i="8"/>
  <c r="I539" i="8"/>
  <c r="J539" i="8" s="1"/>
  <c r="Q549" i="8"/>
  <c r="H549" i="8"/>
  <c r="Q550" i="8"/>
  <c r="H550" i="8"/>
  <c r="Q565" i="8"/>
  <c r="H565" i="8"/>
  <c r="Q566" i="8"/>
  <c r="H566" i="8"/>
  <c r="I566" i="8" s="1"/>
  <c r="J566" i="8" s="1"/>
  <c r="Q581" i="8"/>
  <c r="H581" i="8"/>
  <c r="I581" i="8" s="1"/>
  <c r="J581" i="8" s="1"/>
  <c r="Q582" i="8"/>
  <c r="H582" i="8"/>
  <c r="I588" i="8"/>
  <c r="J588" i="8" s="1"/>
  <c r="I604" i="8"/>
  <c r="J604" i="8" s="1"/>
  <c r="I620" i="8"/>
  <c r="J620" i="8" s="1"/>
  <c r="I636" i="8"/>
  <c r="J636" i="8" s="1"/>
  <c r="I668" i="8"/>
  <c r="J668" i="8" s="1"/>
  <c r="I684" i="8"/>
  <c r="J684" i="8" s="1"/>
  <c r="I700" i="8"/>
  <c r="J700" i="8" s="1"/>
  <c r="I716" i="8"/>
  <c r="J716" i="8" s="1"/>
  <c r="I732" i="8"/>
  <c r="J732" i="8" s="1"/>
  <c r="I748" i="8"/>
  <c r="J748" i="8" s="1"/>
  <c r="I764" i="8"/>
  <c r="J764" i="8" s="1"/>
  <c r="H856" i="8"/>
  <c r="I856" i="8"/>
  <c r="J856" i="8" s="1"/>
  <c r="Q856" i="8"/>
  <c r="H893" i="8"/>
  <c r="H894" i="8"/>
  <c r="Q893" i="8"/>
  <c r="R9" i="8"/>
  <c r="R13" i="8"/>
  <c r="H18" i="8"/>
  <c r="R20" i="8"/>
  <c r="H22" i="8"/>
  <c r="R24" i="8"/>
  <c r="R27" i="8"/>
  <c r="H29" i="8"/>
  <c r="I29" i="8" s="1"/>
  <c r="J29" i="8" s="1"/>
  <c r="R31" i="8"/>
  <c r="H33" i="8"/>
  <c r="R35" i="8"/>
  <c r="H37" i="8"/>
  <c r="R39" i="8"/>
  <c r="H41" i="8"/>
  <c r="R43" i="8"/>
  <c r="H45" i="8"/>
  <c r="R47" i="8"/>
  <c r="H49" i="8"/>
  <c r="R51" i="8"/>
  <c r="H53" i="8"/>
  <c r="R55" i="8"/>
  <c r="H57" i="8"/>
  <c r="R59" i="8"/>
  <c r="H61" i="8"/>
  <c r="R63" i="8"/>
  <c r="H65" i="8"/>
  <c r="R67" i="8"/>
  <c r="H69" i="8"/>
  <c r="R71" i="8"/>
  <c r="H73" i="8"/>
  <c r="R75" i="8"/>
  <c r="H77" i="8"/>
  <c r="R79" i="8"/>
  <c r="H81" i="8"/>
  <c r="R83" i="8"/>
  <c r="H85" i="8"/>
  <c r="R87" i="8"/>
  <c r="H89" i="8"/>
  <c r="R91" i="8"/>
  <c r="H93" i="8"/>
  <c r="R95" i="8"/>
  <c r="H97" i="8"/>
  <c r="R99" i="8"/>
  <c r="H101" i="8"/>
  <c r="R103" i="8"/>
  <c r="H105" i="8"/>
  <c r="R107" i="8"/>
  <c r="H109" i="8"/>
  <c r="R111" i="8"/>
  <c r="H113" i="8"/>
  <c r="R115" i="8"/>
  <c r="H117" i="8"/>
  <c r="R119" i="8"/>
  <c r="H121" i="8"/>
  <c r="R123" i="8"/>
  <c r="H125" i="8"/>
  <c r="R127" i="8"/>
  <c r="H129" i="8"/>
  <c r="R131" i="8"/>
  <c r="H133" i="8"/>
  <c r="R135" i="8"/>
  <c r="H137" i="8"/>
  <c r="R139" i="8"/>
  <c r="H141" i="8"/>
  <c r="R143" i="8"/>
  <c r="H145" i="8"/>
  <c r="R147" i="8"/>
  <c r="H149" i="8"/>
  <c r="R151" i="8"/>
  <c r="H153" i="8"/>
  <c r="R155" i="8"/>
  <c r="H157" i="8"/>
  <c r="R159" i="8"/>
  <c r="H161" i="8"/>
  <c r="R163" i="8"/>
  <c r="H165" i="8"/>
  <c r="R167" i="8"/>
  <c r="H169" i="8"/>
  <c r="R171" i="8"/>
  <c r="H173" i="8"/>
  <c r="R175" i="8"/>
  <c r="H177" i="8"/>
  <c r="R179" i="8"/>
  <c r="H181" i="8"/>
  <c r="R183" i="8"/>
  <c r="H185" i="8"/>
  <c r="R187" i="8"/>
  <c r="H189" i="8"/>
  <c r="R191" i="8"/>
  <c r="H193" i="8"/>
  <c r="R195" i="8"/>
  <c r="H197" i="8"/>
  <c r="R199" i="8"/>
  <c r="H201" i="8"/>
  <c r="R203" i="8"/>
  <c r="H205" i="8"/>
  <c r="R207" i="8"/>
  <c r="H209" i="8"/>
  <c r="R211" i="8"/>
  <c r="H213" i="8"/>
  <c r="R215" i="8"/>
  <c r="H217" i="8"/>
  <c r="R219" i="8"/>
  <c r="H221" i="8"/>
  <c r="R223" i="8"/>
  <c r="H225" i="8"/>
  <c r="R227" i="8"/>
  <c r="H229" i="8"/>
  <c r="R231" i="8"/>
  <c r="H233" i="8"/>
  <c r="R235" i="8"/>
  <c r="H237" i="8"/>
  <c r="R239" i="8"/>
  <c r="H241" i="8"/>
  <c r="R243" i="8"/>
  <c r="H245" i="8"/>
  <c r="R247" i="8"/>
  <c r="H249" i="8"/>
  <c r="R251" i="8"/>
  <c r="H253" i="8"/>
  <c r="R255" i="8"/>
  <c r="H257" i="8"/>
  <c r="R259" i="8"/>
  <c r="H261" i="8"/>
  <c r="R263" i="8"/>
  <c r="H265" i="8"/>
  <c r="R267" i="8"/>
  <c r="H269" i="8"/>
  <c r="R271" i="8"/>
  <c r="H273" i="8"/>
  <c r="R275" i="8"/>
  <c r="H277" i="8"/>
  <c r="R279" i="8"/>
  <c r="H281" i="8"/>
  <c r="R283" i="8"/>
  <c r="H285" i="8"/>
  <c r="R287" i="8"/>
  <c r="H289" i="8"/>
  <c r="R291" i="8"/>
  <c r="H293" i="8"/>
  <c r="R295" i="8"/>
  <c r="H297" i="8"/>
  <c r="R299" i="8"/>
  <c r="H301" i="8"/>
  <c r="R303" i="8"/>
  <c r="H305" i="8"/>
  <c r="R307" i="8"/>
  <c r="H309" i="8"/>
  <c r="R311" i="8"/>
  <c r="H313" i="8"/>
  <c r="R315" i="8"/>
  <c r="H317" i="8"/>
  <c r="R319" i="8"/>
  <c r="H321" i="8"/>
  <c r="H323" i="8"/>
  <c r="I323" i="8" s="1"/>
  <c r="J323" i="8" s="1"/>
  <c r="H326" i="8"/>
  <c r="R327" i="8"/>
  <c r="R328" i="8"/>
  <c r="H329" i="8"/>
  <c r="R329" i="8"/>
  <c r="Q330" i="8"/>
  <c r="Q333" i="8"/>
  <c r="R335" i="8"/>
  <c r="I340" i="8"/>
  <c r="J340" i="8" s="1"/>
  <c r="Q340" i="8"/>
  <c r="R343" i="8"/>
  <c r="R351" i="8"/>
  <c r="R359" i="8"/>
  <c r="R367" i="8"/>
  <c r="Q372" i="8"/>
  <c r="R375" i="8"/>
  <c r="Q379" i="8"/>
  <c r="H379" i="8"/>
  <c r="I379" i="8" s="1"/>
  <c r="J379" i="8" s="1"/>
  <c r="Q383" i="8"/>
  <c r="H383" i="8"/>
  <c r="Q387" i="8"/>
  <c r="H387" i="8"/>
  <c r="I387" i="8" s="1"/>
  <c r="J387" i="8" s="1"/>
  <c r="Q391" i="8"/>
  <c r="H391" i="8"/>
  <c r="I391" i="8" s="1"/>
  <c r="J391" i="8" s="1"/>
  <c r="Q395" i="8"/>
  <c r="H395" i="8"/>
  <c r="I395" i="8" s="1"/>
  <c r="J395" i="8" s="1"/>
  <c r="Q399" i="8"/>
  <c r="H399" i="8"/>
  <c r="Q403" i="8"/>
  <c r="I403" i="8"/>
  <c r="J403" i="8" s="1"/>
  <c r="H403" i="8"/>
  <c r="Q407" i="8"/>
  <c r="H407" i="8"/>
  <c r="Q411" i="8"/>
  <c r="H411" i="8"/>
  <c r="I411" i="8" s="1"/>
  <c r="J411" i="8" s="1"/>
  <c r="Q415" i="8"/>
  <c r="H415" i="8"/>
  <c r="T417" i="8"/>
  <c r="Q419" i="8"/>
  <c r="H419" i="8"/>
  <c r="I419" i="8" s="1"/>
  <c r="J419" i="8" s="1"/>
  <c r="T421" i="8"/>
  <c r="Q423" i="8"/>
  <c r="H423" i="8"/>
  <c r="I423" i="8" s="1"/>
  <c r="J423" i="8" s="1"/>
  <c r="Q427" i="8"/>
  <c r="H427" i="8"/>
  <c r="I427" i="8" s="1"/>
  <c r="J427" i="8" s="1"/>
  <c r="Q431" i="8"/>
  <c r="H431" i="8"/>
  <c r="T433" i="8"/>
  <c r="Q435" i="8"/>
  <c r="H435" i="8"/>
  <c r="I435" i="8" s="1"/>
  <c r="J435" i="8" s="1"/>
  <c r="Q439" i="8"/>
  <c r="H439" i="8"/>
  <c r="Q443" i="8"/>
  <c r="I443" i="8"/>
  <c r="J443" i="8" s="1"/>
  <c r="H443" i="8"/>
  <c r="Q447" i="8"/>
  <c r="H447" i="8"/>
  <c r="T449" i="8"/>
  <c r="Q451" i="8"/>
  <c r="H451" i="8"/>
  <c r="I451" i="8" s="1"/>
  <c r="J451" i="8" s="1"/>
  <c r="Q455" i="8"/>
  <c r="H455" i="8"/>
  <c r="I455" i="8" s="1"/>
  <c r="J455" i="8" s="1"/>
  <c r="T457" i="8"/>
  <c r="Q459" i="8"/>
  <c r="I459" i="8"/>
  <c r="J459" i="8" s="1"/>
  <c r="H459" i="8"/>
  <c r="T461" i="8"/>
  <c r="Q463" i="8"/>
  <c r="H463" i="8"/>
  <c r="Q467" i="8"/>
  <c r="H467" i="8"/>
  <c r="I467" i="8" s="1"/>
  <c r="J467" i="8" s="1"/>
  <c r="Q471" i="8"/>
  <c r="H471" i="8"/>
  <c r="I471" i="8" s="1"/>
  <c r="J471" i="8" s="1"/>
  <c r="Q475" i="8"/>
  <c r="H475" i="8"/>
  <c r="I475" i="8" s="1"/>
  <c r="J475" i="8" s="1"/>
  <c r="T477" i="8"/>
  <c r="Q479" i="8"/>
  <c r="H479" i="8"/>
  <c r="Q483" i="8"/>
  <c r="H483" i="8"/>
  <c r="I483" i="8" s="1"/>
  <c r="J483" i="8" s="1"/>
  <c r="T485" i="8"/>
  <c r="Q487" i="8"/>
  <c r="H487" i="8"/>
  <c r="I487" i="8" s="1"/>
  <c r="J487" i="8" s="1"/>
  <c r="T489" i="8"/>
  <c r="Q491" i="8"/>
  <c r="I491" i="8"/>
  <c r="J491" i="8" s="1"/>
  <c r="H491" i="8"/>
  <c r="T493" i="8"/>
  <c r="Q495" i="8"/>
  <c r="H495" i="8"/>
  <c r="T497" i="8"/>
  <c r="Q499" i="8"/>
  <c r="H499" i="8"/>
  <c r="I499" i="8" s="1"/>
  <c r="J499" i="8" s="1"/>
  <c r="Q503" i="8"/>
  <c r="H503" i="8"/>
  <c r="Q521" i="8"/>
  <c r="H521" i="8"/>
  <c r="I523" i="8"/>
  <c r="J523" i="8" s="1"/>
  <c r="T525" i="8"/>
  <c r="T528" i="8"/>
  <c r="R529" i="8"/>
  <c r="H530" i="8"/>
  <c r="I530" i="8" s="1"/>
  <c r="J530" i="8" s="1"/>
  <c r="Q530" i="8"/>
  <c r="R531" i="8"/>
  <c r="I532" i="8"/>
  <c r="J532" i="8" s="1"/>
  <c r="H532" i="8"/>
  <c r="Q533" i="8"/>
  <c r="H533" i="8"/>
  <c r="H534" i="8"/>
  <c r="I534" i="8" s="1"/>
  <c r="J534" i="8" s="1"/>
  <c r="H535" i="8"/>
  <c r="I535" i="8" s="1"/>
  <c r="J535" i="8" s="1"/>
  <c r="Q546" i="8"/>
  <c r="H546" i="8"/>
  <c r="Q562" i="8"/>
  <c r="H562" i="8"/>
  <c r="I562" i="8" s="1"/>
  <c r="J562" i="8" s="1"/>
  <c r="Q578" i="8"/>
  <c r="H578" i="8"/>
  <c r="R586" i="8"/>
  <c r="Q589" i="8"/>
  <c r="I589" i="8"/>
  <c r="J589" i="8" s="1"/>
  <c r="H589" i="8"/>
  <c r="R602" i="8"/>
  <c r="Q605" i="8"/>
  <c r="H605" i="8"/>
  <c r="R618" i="8"/>
  <c r="Q621" i="8"/>
  <c r="H621" i="8"/>
  <c r="I621" i="8" s="1"/>
  <c r="J621" i="8" s="1"/>
  <c r="R634" i="8"/>
  <c r="Q637" i="8"/>
  <c r="H637" i="8"/>
  <c r="R650" i="8"/>
  <c r="Q653" i="8"/>
  <c r="H653" i="8"/>
  <c r="I653" i="8" s="1"/>
  <c r="J653" i="8" s="1"/>
  <c r="R666" i="8"/>
  <c r="Q669" i="8"/>
  <c r="H669" i="8"/>
  <c r="R682" i="8"/>
  <c r="Q685" i="8"/>
  <c r="H685" i="8"/>
  <c r="I685" i="8" s="1"/>
  <c r="J685" i="8" s="1"/>
  <c r="R698" i="8"/>
  <c r="Q701" i="8"/>
  <c r="H701" i="8"/>
  <c r="R714" i="8"/>
  <c r="Q717" i="8"/>
  <c r="I717" i="8"/>
  <c r="J717" i="8" s="1"/>
  <c r="H717" i="8"/>
  <c r="R730" i="8"/>
  <c r="Q733" i="8"/>
  <c r="H733" i="8"/>
  <c r="R746" i="8"/>
  <c r="Q749" i="8"/>
  <c r="H749" i="8"/>
  <c r="I749" i="8" s="1"/>
  <c r="J749" i="8" s="1"/>
  <c r="R762" i="8"/>
  <c r="Q765" i="8"/>
  <c r="H765" i="8"/>
  <c r="H792" i="8"/>
  <c r="Q792" i="8"/>
  <c r="T819" i="8"/>
  <c r="H324" i="8"/>
  <c r="Q342" i="8"/>
  <c r="I342" i="8"/>
  <c r="J342" i="8" s="1"/>
  <c r="H348" i="8"/>
  <c r="Q351" i="8"/>
  <c r="H351" i="8"/>
  <c r="Q358" i="8"/>
  <c r="I358" i="8"/>
  <c r="J358" i="8" s="1"/>
  <c r="H364" i="8"/>
  <c r="I364" i="8" s="1"/>
  <c r="J364" i="8" s="1"/>
  <c r="Q366" i="8"/>
  <c r="I366" i="8"/>
  <c r="J366" i="8" s="1"/>
  <c r="I18" i="8"/>
  <c r="J18" i="8" s="1"/>
  <c r="Q22" i="8"/>
  <c r="Q29" i="8"/>
  <c r="Q33" i="8"/>
  <c r="Q37" i="8"/>
  <c r="I45" i="8"/>
  <c r="J45" i="8" s="1"/>
  <c r="I53" i="8"/>
  <c r="J53" i="8" s="1"/>
  <c r="I61" i="8"/>
  <c r="J61" i="8" s="1"/>
  <c r="I69" i="8"/>
  <c r="J69" i="8" s="1"/>
  <c r="R76" i="8"/>
  <c r="I77" i="8"/>
  <c r="J77" i="8" s="1"/>
  <c r="R80" i="8"/>
  <c r="R84" i="8"/>
  <c r="I85" i="8"/>
  <c r="J85" i="8" s="1"/>
  <c r="R88" i="8"/>
  <c r="R92" i="8"/>
  <c r="I93" i="8"/>
  <c r="J93" i="8" s="1"/>
  <c r="R96" i="8"/>
  <c r="R100" i="8"/>
  <c r="I101" i="8"/>
  <c r="J101" i="8" s="1"/>
  <c r="R104" i="8"/>
  <c r="R108" i="8"/>
  <c r="I109" i="8"/>
  <c r="J109" i="8" s="1"/>
  <c r="R112" i="8"/>
  <c r="R116" i="8"/>
  <c r="I117" i="8"/>
  <c r="J117" i="8" s="1"/>
  <c r="R120" i="8"/>
  <c r="R124" i="8"/>
  <c r="I125" i="8"/>
  <c r="J125" i="8" s="1"/>
  <c r="R128" i="8"/>
  <c r="R132" i="8"/>
  <c r="I133" i="8"/>
  <c r="J133" i="8" s="1"/>
  <c r="R136" i="8"/>
  <c r="R140" i="8"/>
  <c r="I141" i="8"/>
  <c r="J141" i="8" s="1"/>
  <c r="R144" i="8"/>
  <c r="R148" i="8"/>
  <c r="I149" i="8"/>
  <c r="J149" i="8" s="1"/>
  <c r="R152" i="8"/>
  <c r="R156" i="8"/>
  <c r="I157" i="8"/>
  <c r="J157" i="8" s="1"/>
  <c r="R160" i="8"/>
  <c r="R164" i="8"/>
  <c r="I165" i="8"/>
  <c r="J165" i="8" s="1"/>
  <c r="R168" i="8"/>
  <c r="R172" i="8"/>
  <c r="I173" i="8"/>
  <c r="J173" i="8" s="1"/>
  <c r="R176" i="8"/>
  <c r="R180" i="8"/>
  <c r="I181" i="8"/>
  <c r="J181" i="8" s="1"/>
  <c r="R184" i="8"/>
  <c r="R188" i="8"/>
  <c r="I189" i="8"/>
  <c r="J189" i="8" s="1"/>
  <c r="R192" i="8"/>
  <c r="R196" i="8"/>
  <c r="I197" i="8"/>
  <c r="J197" i="8" s="1"/>
  <c r="R200" i="8"/>
  <c r="R204" i="8"/>
  <c r="I205" i="8"/>
  <c r="J205" i="8" s="1"/>
  <c r="R208" i="8"/>
  <c r="R212" i="8"/>
  <c r="I213" i="8"/>
  <c r="J213" i="8" s="1"/>
  <c r="R216" i="8"/>
  <c r="R220" i="8"/>
  <c r="I221" i="8"/>
  <c r="J221" i="8" s="1"/>
  <c r="R224" i="8"/>
  <c r="R228" i="8"/>
  <c r="I229" i="8"/>
  <c r="J229" i="8" s="1"/>
  <c r="R232" i="8"/>
  <c r="R236" i="8"/>
  <c r="I237" i="8"/>
  <c r="J237" i="8" s="1"/>
  <c r="R240" i="8"/>
  <c r="R244" i="8"/>
  <c r="I245" i="8"/>
  <c r="J245" i="8" s="1"/>
  <c r="R248" i="8"/>
  <c r="R252" i="8"/>
  <c r="I253" i="8"/>
  <c r="J253" i="8" s="1"/>
  <c r="R256" i="8"/>
  <c r="R260" i="8"/>
  <c r="I261" i="8"/>
  <c r="J261" i="8" s="1"/>
  <c r="R264" i="8"/>
  <c r="R268" i="8"/>
  <c r="I269" i="8"/>
  <c r="J269" i="8" s="1"/>
  <c r="R272" i="8"/>
  <c r="R276" i="8"/>
  <c r="I277" i="8"/>
  <c r="J277" i="8" s="1"/>
  <c r="R280" i="8"/>
  <c r="R284" i="8"/>
  <c r="I285" i="8"/>
  <c r="J285" i="8" s="1"/>
  <c r="R288" i="8"/>
  <c r="R292" i="8"/>
  <c r="I293" i="8"/>
  <c r="J293" i="8" s="1"/>
  <c r="R296" i="8"/>
  <c r="R300" i="8"/>
  <c r="I301" i="8"/>
  <c r="J301" i="8" s="1"/>
  <c r="R304" i="8"/>
  <c r="R308" i="8"/>
  <c r="I309" i="8"/>
  <c r="J309" i="8" s="1"/>
  <c r="R312" i="8"/>
  <c r="R316" i="8"/>
  <c r="I317" i="8"/>
  <c r="J317" i="8" s="1"/>
  <c r="R320" i="8"/>
  <c r="H330" i="8"/>
  <c r="I330" i="8" s="1"/>
  <c r="J330" i="8" s="1"/>
  <c r="R331" i="8"/>
  <c r="R332" i="8"/>
  <c r="H333" i="8"/>
  <c r="I333" i="8" s="1"/>
  <c r="J333" i="8" s="1"/>
  <c r="R333" i="8"/>
  <c r="Q334" i="8"/>
  <c r="H336" i="8"/>
  <c r="H337" i="8"/>
  <c r="Q338" i="8"/>
  <c r="R340" i="8"/>
  <c r="H344" i="8"/>
  <c r="H345" i="8"/>
  <c r="Q346" i="8"/>
  <c r="R348" i="8"/>
  <c r="H352" i="8"/>
  <c r="H353" i="8"/>
  <c r="Q354" i="8"/>
  <c r="R356" i="8"/>
  <c r="H360" i="8"/>
  <c r="H361" i="8"/>
  <c r="I361" i="8" s="1"/>
  <c r="J361" i="8" s="1"/>
  <c r="Q362" i="8"/>
  <c r="R364" i="8"/>
  <c r="H368" i="8"/>
  <c r="H369" i="8"/>
  <c r="I369" i="8" s="1"/>
  <c r="J369" i="8" s="1"/>
  <c r="Q370" i="8"/>
  <c r="R372" i="8"/>
  <c r="H376" i="8"/>
  <c r="H377" i="8"/>
  <c r="I377" i="8" s="1"/>
  <c r="J377" i="8" s="1"/>
  <c r="H378" i="8"/>
  <c r="R380" i="8"/>
  <c r="I381" i="8"/>
  <c r="J381" i="8" s="1"/>
  <c r="H382" i="8"/>
  <c r="I382" i="8" s="1"/>
  <c r="J382" i="8" s="1"/>
  <c r="R384" i="8"/>
  <c r="I385" i="8"/>
  <c r="J385" i="8" s="1"/>
  <c r="H386" i="8"/>
  <c r="R388" i="8"/>
  <c r="I389" i="8"/>
  <c r="J389" i="8" s="1"/>
  <c r="H390" i="8"/>
  <c r="R392" i="8"/>
  <c r="I393" i="8"/>
  <c r="J393" i="8" s="1"/>
  <c r="H394" i="8"/>
  <c r="R396" i="8"/>
  <c r="I397" i="8"/>
  <c r="J397" i="8" s="1"/>
  <c r="H398" i="8"/>
  <c r="I398" i="8" s="1"/>
  <c r="J398" i="8" s="1"/>
  <c r="R400" i="8"/>
  <c r="I401" i="8"/>
  <c r="J401" i="8" s="1"/>
  <c r="H402" i="8"/>
  <c r="R404" i="8"/>
  <c r="I405" i="8"/>
  <c r="J405" i="8" s="1"/>
  <c r="H406" i="8"/>
  <c r="R408" i="8"/>
  <c r="I409" i="8"/>
  <c r="J409" i="8" s="1"/>
  <c r="H410" i="8"/>
  <c r="R412" i="8"/>
  <c r="I413" i="8"/>
  <c r="J413" i="8" s="1"/>
  <c r="H414" i="8"/>
  <c r="I414" i="8" s="1"/>
  <c r="J414" i="8" s="1"/>
  <c r="R416" i="8"/>
  <c r="I417" i="8"/>
  <c r="J417" i="8" s="1"/>
  <c r="H418" i="8"/>
  <c r="R420" i="8"/>
  <c r="I421" i="8"/>
  <c r="J421" i="8" s="1"/>
  <c r="H422" i="8"/>
  <c r="R424" i="8"/>
  <c r="I425" i="8"/>
  <c r="J425" i="8" s="1"/>
  <c r="H426" i="8"/>
  <c r="R428" i="8"/>
  <c r="I429" i="8"/>
  <c r="J429" i="8" s="1"/>
  <c r="H430" i="8"/>
  <c r="I430" i="8" s="1"/>
  <c r="J430" i="8" s="1"/>
  <c r="R432" i="8"/>
  <c r="I433" i="8"/>
  <c r="J433" i="8" s="1"/>
  <c r="H434" i="8"/>
  <c r="R436" i="8"/>
  <c r="I437" i="8"/>
  <c r="J437" i="8" s="1"/>
  <c r="H438" i="8"/>
  <c r="R440" i="8"/>
  <c r="I441" i="8"/>
  <c r="J441" i="8" s="1"/>
  <c r="H442" i="8"/>
  <c r="R444" i="8"/>
  <c r="I445" i="8"/>
  <c r="J445" i="8" s="1"/>
  <c r="H446" i="8"/>
  <c r="I446" i="8" s="1"/>
  <c r="J446" i="8" s="1"/>
  <c r="R448" i="8"/>
  <c r="I449" i="8"/>
  <c r="J449" i="8" s="1"/>
  <c r="H450" i="8"/>
  <c r="R452" i="8"/>
  <c r="I453" i="8"/>
  <c r="J453" i="8" s="1"/>
  <c r="H454" i="8"/>
  <c r="R456" i="8"/>
  <c r="I457" i="8"/>
  <c r="J457" i="8" s="1"/>
  <c r="H458" i="8"/>
  <c r="R460" i="8"/>
  <c r="I461" i="8"/>
  <c r="J461" i="8" s="1"/>
  <c r="H462" i="8"/>
  <c r="I462" i="8" s="1"/>
  <c r="J462" i="8" s="1"/>
  <c r="R464" i="8"/>
  <c r="I465" i="8"/>
  <c r="J465" i="8" s="1"/>
  <c r="H466" i="8"/>
  <c r="R468" i="8"/>
  <c r="I469" i="8"/>
  <c r="J469" i="8" s="1"/>
  <c r="H470" i="8"/>
  <c r="R472" i="8"/>
  <c r="I473" i="8"/>
  <c r="J473" i="8" s="1"/>
  <c r="H474" i="8"/>
  <c r="R476" i="8"/>
  <c r="I477" i="8"/>
  <c r="J477" i="8" s="1"/>
  <c r="H478" i="8"/>
  <c r="I478" i="8" s="1"/>
  <c r="J478" i="8" s="1"/>
  <c r="R480" i="8"/>
  <c r="I481" i="8"/>
  <c r="J481" i="8" s="1"/>
  <c r="H482" i="8"/>
  <c r="R484" i="8"/>
  <c r="I485" i="8"/>
  <c r="J485" i="8" s="1"/>
  <c r="H486" i="8"/>
  <c r="R488" i="8"/>
  <c r="I489" i="8"/>
  <c r="J489" i="8" s="1"/>
  <c r="H490" i="8"/>
  <c r="R492" i="8"/>
  <c r="I493" i="8"/>
  <c r="J493" i="8" s="1"/>
  <c r="H494" i="8"/>
  <c r="I494" i="8" s="1"/>
  <c r="J494" i="8" s="1"/>
  <c r="R496" i="8"/>
  <c r="I497" i="8"/>
  <c r="J497" i="8" s="1"/>
  <c r="H498" i="8"/>
  <c r="R500" i="8"/>
  <c r="I501" i="8"/>
  <c r="J501" i="8" s="1"/>
  <c r="H502" i="8"/>
  <c r="Q505" i="8"/>
  <c r="I505" i="8"/>
  <c r="J505" i="8" s="1"/>
  <c r="H505" i="8"/>
  <c r="H507" i="8"/>
  <c r="T509" i="8"/>
  <c r="T512" i="8"/>
  <c r="R513" i="8"/>
  <c r="H514" i="8"/>
  <c r="Q514" i="8"/>
  <c r="R515" i="8"/>
  <c r="I516" i="8"/>
  <c r="J516" i="8" s="1"/>
  <c r="H516" i="8"/>
  <c r="Q517" i="8"/>
  <c r="H517" i="8"/>
  <c r="I517" i="8" s="1"/>
  <c r="J517" i="8" s="1"/>
  <c r="H518" i="8"/>
  <c r="I518" i="8" s="1"/>
  <c r="J518" i="8" s="1"/>
  <c r="H519" i="8"/>
  <c r="H536" i="8"/>
  <c r="H538" i="8"/>
  <c r="I538" i="8" s="1"/>
  <c r="J538" i="8" s="1"/>
  <c r="Q538" i="8"/>
  <c r="R554" i="8"/>
  <c r="R570" i="8"/>
  <c r="H591" i="8"/>
  <c r="Q591" i="8"/>
  <c r="H592" i="8"/>
  <c r="I591" i="8"/>
  <c r="J591" i="8" s="1"/>
  <c r="Q598" i="8"/>
  <c r="H598" i="8"/>
  <c r="I598" i="8" s="1"/>
  <c r="J598" i="8" s="1"/>
  <c r="H607" i="8"/>
  <c r="I607" i="8" s="1"/>
  <c r="J607" i="8" s="1"/>
  <c r="Q607" i="8"/>
  <c r="H608" i="8"/>
  <c r="Q614" i="8"/>
  <c r="I614" i="8"/>
  <c r="J614" i="8" s="1"/>
  <c r="H614" i="8"/>
  <c r="H623" i="8"/>
  <c r="I623" i="8" s="1"/>
  <c r="J623" i="8" s="1"/>
  <c r="Q623" i="8"/>
  <c r="H624" i="8"/>
  <c r="Q630" i="8"/>
  <c r="I630" i="8"/>
  <c r="J630" i="8" s="1"/>
  <c r="H630" i="8"/>
  <c r="H639" i="8"/>
  <c r="Q639" i="8"/>
  <c r="H640" i="8"/>
  <c r="I639" i="8"/>
  <c r="J639" i="8" s="1"/>
  <c r="Q646" i="8"/>
  <c r="H646" i="8"/>
  <c r="I646" i="8" s="1"/>
  <c r="J646" i="8" s="1"/>
  <c r="H655" i="8"/>
  <c r="Q655" i="8"/>
  <c r="H656" i="8"/>
  <c r="I655" i="8"/>
  <c r="J655" i="8" s="1"/>
  <c r="Q662" i="8"/>
  <c r="H662" i="8"/>
  <c r="I662" i="8" s="1"/>
  <c r="J662" i="8" s="1"/>
  <c r="H671" i="8"/>
  <c r="I671" i="8" s="1"/>
  <c r="J671" i="8" s="1"/>
  <c r="Q671" i="8"/>
  <c r="H672" i="8"/>
  <c r="Q678" i="8"/>
  <c r="I678" i="8"/>
  <c r="J678" i="8" s="1"/>
  <c r="H678" i="8"/>
  <c r="T684" i="8"/>
  <c r="H687" i="8"/>
  <c r="I687" i="8" s="1"/>
  <c r="J687" i="8" s="1"/>
  <c r="Q687" i="8"/>
  <c r="H688" i="8"/>
  <c r="Q694" i="8"/>
  <c r="I694" i="8"/>
  <c r="J694" i="8" s="1"/>
  <c r="H694" i="8"/>
  <c r="T700" i="8"/>
  <c r="H703" i="8"/>
  <c r="I703" i="8" s="1"/>
  <c r="J703" i="8" s="1"/>
  <c r="Q703" i="8"/>
  <c r="H704" i="8"/>
  <c r="Q710" i="8"/>
  <c r="I710" i="8"/>
  <c r="J710" i="8" s="1"/>
  <c r="H710" i="8"/>
  <c r="H719" i="8"/>
  <c r="I719" i="8" s="1"/>
  <c r="J719" i="8" s="1"/>
  <c r="Q719" i="8"/>
  <c r="H720" i="8"/>
  <c r="Q726" i="8"/>
  <c r="I726" i="8"/>
  <c r="J726" i="8" s="1"/>
  <c r="H726" i="8"/>
  <c r="T732" i="8"/>
  <c r="H735" i="8"/>
  <c r="I735" i="8" s="1"/>
  <c r="J735" i="8" s="1"/>
  <c r="Q735" i="8"/>
  <c r="H736" i="8"/>
  <c r="Q742" i="8"/>
  <c r="I742" i="8"/>
  <c r="J742" i="8" s="1"/>
  <c r="H742" i="8"/>
  <c r="H751" i="8"/>
  <c r="Q751" i="8"/>
  <c r="H752" i="8"/>
  <c r="I751" i="8"/>
  <c r="J751" i="8" s="1"/>
  <c r="Q758" i="8"/>
  <c r="H758" i="8"/>
  <c r="I758" i="8" s="1"/>
  <c r="J758" i="8" s="1"/>
  <c r="H767" i="8"/>
  <c r="Q767" i="8"/>
  <c r="H768" i="8"/>
  <c r="I767" i="8"/>
  <c r="J767" i="8" s="1"/>
  <c r="Q779" i="8"/>
  <c r="H779" i="8"/>
  <c r="T787" i="8"/>
  <c r="R829" i="8"/>
  <c r="R843" i="8"/>
  <c r="Q343" i="8"/>
  <c r="H343" i="8"/>
  <c r="Q350" i="8"/>
  <c r="I350" i="8"/>
  <c r="J350" i="8" s="1"/>
  <c r="H356" i="8"/>
  <c r="I356" i="8" s="1"/>
  <c r="J356" i="8" s="1"/>
  <c r="H357" i="8"/>
  <c r="Q367" i="8"/>
  <c r="I367" i="8"/>
  <c r="J367" i="8" s="1"/>
  <c r="H367" i="8"/>
  <c r="Q374" i="8"/>
  <c r="I374" i="8"/>
  <c r="J374" i="8" s="1"/>
  <c r="H506" i="8"/>
  <c r="I506" i="8" s="1"/>
  <c r="J506" i="8" s="1"/>
  <c r="Q506" i="8"/>
  <c r="R1438" i="8"/>
  <c r="R1434" i="8"/>
  <c r="R1430" i="8"/>
  <c r="R1426" i="8"/>
  <c r="R1422" i="8"/>
  <c r="R1433" i="8"/>
  <c r="R1432" i="8"/>
  <c r="R1431" i="8"/>
  <c r="R1417" i="8"/>
  <c r="R1413" i="8"/>
  <c r="R1429" i="8"/>
  <c r="R1428" i="8"/>
  <c r="R1427" i="8"/>
  <c r="R1420" i="8"/>
  <c r="R1409" i="8"/>
  <c r="R1405" i="8"/>
  <c r="R1401" i="8"/>
  <c r="R1437" i="8"/>
  <c r="R1435" i="8"/>
  <c r="R1421" i="8"/>
  <c r="R1408" i="8"/>
  <c r="R1404" i="8"/>
  <c r="R1400" i="8"/>
  <c r="R1396" i="8"/>
  <c r="R1392" i="8"/>
  <c r="R1423" i="8"/>
  <c r="R1411" i="8"/>
  <c r="R1402" i="8"/>
  <c r="R1399" i="8"/>
  <c r="R1395" i="8"/>
  <c r="R1394" i="8"/>
  <c r="R1393" i="8"/>
  <c r="R1386" i="8"/>
  <c r="R1382" i="8"/>
  <c r="R1378" i="8"/>
  <c r="R1374" i="8"/>
  <c r="R1370" i="8"/>
  <c r="R1366" i="8"/>
  <c r="R1362" i="8"/>
  <c r="R1358" i="8"/>
  <c r="R1354" i="8"/>
  <c r="R1350" i="8"/>
  <c r="R1346" i="8"/>
  <c r="R1342" i="8"/>
  <c r="R1338" i="8"/>
  <c r="R1398" i="8"/>
  <c r="R1381" i="8"/>
  <c r="R1380" i="8"/>
  <c r="R1379" i="8"/>
  <c r="R1365" i="8"/>
  <c r="R1364" i="8"/>
  <c r="R1363" i="8"/>
  <c r="R1414" i="8"/>
  <c r="R1436" i="8"/>
  <c r="R1425" i="8"/>
  <c r="R1424" i="8"/>
  <c r="R1412" i="8"/>
  <c r="R1397" i="8"/>
  <c r="R1391" i="8"/>
  <c r="R1390" i="8"/>
  <c r="R1389" i="8"/>
  <c r="R1388" i="8"/>
  <c r="R1387" i="8"/>
  <c r="R1373" i="8"/>
  <c r="R1372" i="8"/>
  <c r="R1371" i="8"/>
  <c r="R1345" i="8"/>
  <c r="R1344" i="8"/>
  <c r="R1343" i="8"/>
  <c r="R1336" i="8"/>
  <c r="R1332" i="8"/>
  <c r="R1328" i="8"/>
  <c r="R1324" i="8"/>
  <c r="R1320" i="8"/>
  <c r="R1316" i="8"/>
  <c r="R1312" i="8"/>
  <c r="R1308" i="8"/>
  <c r="R1416" i="8"/>
  <c r="R1415" i="8"/>
  <c r="R1410" i="8"/>
  <c r="R1384" i="8"/>
  <c r="R1368" i="8"/>
  <c r="R1357" i="8"/>
  <c r="R1356" i="8"/>
  <c r="R1355" i="8"/>
  <c r="R1419" i="8"/>
  <c r="R1407" i="8"/>
  <c r="R1403" i="8"/>
  <c r="R1406" i="8"/>
  <c r="R1383" i="8"/>
  <c r="R1375" i="8"/>
  <c r="R1369" i="8"/>
  <c r="R1360" i="8"/>
  <c r="R1353" i="8"/>
  <c r="R1352" i="8"/>
  <c r="R1351" i="8"/>
  <c r="R1337" i="8"/>
  <c r="R1323" i="8"/>
  <c r="R1322" i="8"/>
  <c r="R1321" i="8"/>
  <c r="R1305" i="8"/>
  <c r="R1361" i="8"/>
  <c r="R1348" i="8"/>
  <c r="R1335" i="8"/>
  <c r="R1334" i="8"/>
  <c r="R1333" i="8"/>
  <c r="R1319" i="8"/>
  <c r="R1318" i="8"/>
  <c r="R1317" i="8"/>
  <c r="R1377" i="8"/>
  <c r="R1341" i="8"/>
  <c r="R1340" i="8"/>
  <c r="R1339" i="8"/>
  <c r="R1326" i="8"/>
  <c r="R1310" i="8"/>
  <c r="R1304" i="8"/>
  <c r="R1303" i="8"/>
  <c r="R1418" i="8"/>
  <c r="R1385" i="8"/>
  <c r="R1359" i="8"/>
  <c r="R1347" i="8"/>
  <c r="R1327" i="8"/>
  <c r="R1325" i="8"/>
  <c r="R1311" i="8"/>
  <c r="R1301" i="8"/>
  <c r="R1297" i="8"/>
  <c r="R1293" i="8"/>
  <c r="R1289" i="8"/>
  <c r="R1315" i="8"/>
  <c r="R1313" i="8"/>
  <c r="R1299" i="8"/>
  <c r="R1298" i="8"/>
  <c r="R1284" i="8"/>
  <c r="R1280" i="8"/>
  <c r="R1276" i="8"/>
  <c r="R1272" i="8"/>
  <c r="R1268" i="8"/>
  <c r="R1264" i="8"/>
  <c r="R1260" i="8"/>
  <c r="R1256" i="8"/>
  <c r="R1252" i="8"/>
  <c r="R1248" i="8"/>
  <c r="R1244" i="8"/>
  <c r="R1240" i="8"/>
  <c r="R1236" i="8"/>
  <c r="R1232" i="8"/>
  <c r="R1228" i="8"/>
  <c r="R1224" i="8"/>
  <c r="R1220" i="8"/>
  <c r="R1216" i="8"/>
  <c r="R1212" i="8"/>
  <c r="R1208" i="8"/>
  <c r="R1204" i="8"/>
  <c r="R1200" i="8"/>
  <c r="R1196" i="8"/>
  <c r="R1192" i="8"/>
  <c r="R1188" i="8"/>
  <c r="R1184" i="8"/>
  <c r="R1180" i="8"/>
  <c r="R1176" i="8"/>
  <c r="R1172" i="8"/>
  <c r="R1168" i="8"/>
  <c r="R1164" i="8"/>
  <c r="R1367" i="8"/>
  <c r="R1331" i="8"/>
  <c r="R1329" i="8"/>
  <c r="R1307" i="8"/>
  <c r="R1296" i="8"/>
  <c r="R1295" i="8"/>
  <c r="R1294" i="8"/>
  <c r="R1283" i="8"/>
  <c r="R1279" i="8"/>
  <c r="R1275" i="8"/>
  <c r="R1271" i="8"/>
  <c r="R1267" i="8"/>
  <c r="R1263" i="8"/>
  <c r="R1259" i="8"/>
  <c r="R1255" i="8"/>
  <c r="R1251" i="8"/>
  <c r="R1247" i="8"/>
  <c r="R1243" i="8"/>
  <c r="R1239" i="8"/>
  <c r="R1235" i="8"/>
  <c r="R1231" i="8"/>
  <c r="R1227" i="8"/>
  <c r="R1223" i="8"/>
  <c r="R1219" i="8"/>
  <c r="R1215" i="8"/>
  <c r="R1211" i="8"/>
  <c r="R1207" i="8"/>
  <c r="R1203" i="8"/>
  <c r="R1199" i="8"/>
  <c r="R1195" i="8"/>
  <c r="R1191" i="8"/>
  <c r="R1187" i="8"/>
  <c r="R1314" i="8"/>
  <c r="R1300" i="8"/>
  <c r="R1292" i="8"/>
  <c r="R1291" i="8"/>
  <c r="R1290" i="8"/>
  <c r="R1286" i="8"/>
  <c r="R1282" i="8"/>
  <c r="R1278" i="8"/>
  <c r="R1274" i="8"/>
  <c r="R1270" i="8"/>
  <c r="R1266" i="8"/>
  <c r="R1262" i="8"/>
  <c r="R1258" i="8"/>
  <c r="R1254" i="8"/>
  <c r="R1250" i="8"/>
  <c r="R1246" i="8"/>
  <c r="R1242" i="8"/>
  <c r="R1302" i="8"/>
  <c r="R1285" i="8"/>
  <c r="R1269" i="8"/>
  <c r="R1253" i="8"/>
  <c r="R1237" i="8"/>
  <c r="R1229" i="8"/>
  <c r="R1221" i="8"/>
  <c r="R1213" i="8"/>
  <c r="R1205" i="8"/>
  <c r="R1197" i="8"/>
  <c r="R1189" i="8"/>
  <c r="R1183" i="8"/>
  <c r="R1182" i="8"/>
  <c r="R1181" i="8"/>
  <c r="R1167" i="8"/>
  <c r="R1166" i="8"/>
  <c r="R1165" i="8"/>
  <c r="R1160" i="8"/>
  <c r="R1156" i="8"/>
  <c r="R1152" i="8"/>
  <c r="R1148" i="8"/>
  <c r="R1144" i="8"/>
  <c r="R1140" i="8"/>
  <c r="R1136" i="8"/>
  <c r="R1132" i="8"/>
  <c r="R1128" i="8"/>
  <c r="R1124" i="8"/>
  <c r="R1120" i="8"/>
  <c r="R1116" i="8"/>
  <c r="R1112" i="8"/>
  <c r="R1349" i="8"/>
  <c r="R1330" i="8"/>
  <c r="R1309" i="8"/>
  <c r="R1288" i="8"/>
  <c r="R1273" i="8"/>
  <c r="R1257" i="8"/>
  <c r="R1241" i="8"/>
  <c r="R1238" i="8"/>
  <c r="R1230" i="8"/>
  <c r="R1222" i="8"/>
  <c r="R1214" i="8"/>
  <c r="R1206" i="8"/>
  <c r="R1198" i="8"/>
  <c r="R1190" i="8"/>
  <c r="R1179" i="8"/>
  <c r="R1178" i="8"/>
  <c r="R1177" i="8"/>
  <c r="R1163" i="8"/>
  <c r="R1159" i="8"/>
  <c r="R1155" i="8"/>
  <c r="R1151" i="8"/>
  <c r="R1147" i="8"/>
  <c r="R1143" i="8"/>
  <c r="R1139" i="8"/>
  <c r="R1376" i="8"/>
  <c r="R1306" i="8"/>
  <c r="R1277" i="8"/>
  <c r="R1261" i="8"/>
  <c r="R1245" i="8"/>
  <c r="R1233" i="8"/>
  <c r="R1225" i="8"/>
  <c r="R1217" i="8"/>
  <c r="R1209" i="8"/>
  <c r="R1201" i="8"/>
  <c r="R1193" i="8"/>
  <c r="R1185" i="8"/>
  <c r="R1175" i="8"/>
  <c r="R1174" i="8"/>
  <c r="R1173" i="8"/>
  <c r="R1162" i="8"/>
  <c r="R1158" i="8"/>
  <c r="R1154" i="8"/>
  <c r="R1281" i="8"/>
  <c r="R1265" i="8"/>
  <c r="R1249" i="8"/>
  <c r="R1218" i="8"/>
  <c r="R1186" i="8"/>
  <c r="R1170" i="8"/>
  <c r="R1153" i="8"/>
  <c r="R1145" i="8"/>
  <c r="R1137" i="8"/>
  <c r="R1123" i="8"/>
  <c r="R1122" i="8"/>
  <c r="R1121" i="8"/>
  <c r="R1108" i="8"/>
  <c r="R1104" i="8"/>
  <c r="R1100" i="8"/>
  <c r="R1096" i="8"/>
  <c r="R1092" i="8"/>
  <c r="R1088" i="8"/>
  <c r="R1084" i="8"/>
  <c r="R1080" i="8"/>
  <c r="R1076" i="8"/>
  <c r="R1072" i="8"/>
  <c r="R1068" i="8"/>
  <c r="R1064" i="8"/>
  <c r="R1060" i="8"/>
  <c r="R1056" i="8"/>
  <c r="R1052" i="8"/>
  <c r="R1048" i="8"/>
  <c r="R1044" i="8"/>
  <c r="R1040" i="8"/>
  <c r="R1210" i="8"/>
  <c r="R1157" i="8"/>
  <c r="R1146" i="8"/>
  <c r="R1138" i="8"/>
  <c r="R1135" i="8"/>
  <c r="R1134" i="8"/>
  <c r="R1133" i="8"/>
  <c r="R1119" i="8"/>
  <c r="R1118" i="8"/>
  <c r="R1117" i="8"/>
  <c r="R1111" i="8"/>
  <c r="R1107" i="8"/>
  <c r="R1103" i="8"/>
  <c r="R1099" i="8"/>
  <c r="R1095" i="8"/>
  <c r="R1091" i="8"/>
  <c r="R1087" i="8"/>
  <c r="R1083" i="8"/>
  <c r="R1079" i="8"/>
  <c r="R1075" i="8"/>
  <c r="R1071" i="8"/>
  <c r="R1067" i="8"/>
  <c r="R1063" i="8"/>
  <c r="R1059" i="8"/>
  <c r="R1055" i="8"/>
  <c r="R1051" i="8"/>
  <c r="R1047" i="8"/>
  <c r="R1043" i="8"/>
  <c r="R1039" i="8"/>
  <c r="R1035" i="8"/>
  <c r="R1031" i="8"/>
  <c r="R1027" i="8"/>
  <c r="R1023" i="8"/>
  <c r="R1019" i="8"/>
  <c r="R1015" i="8"/>
  <c r="R1287" i="8"/>
  <c r="R1234" i="8"/>
  <c r="R1202" i="8"/>
  <c r="R1171" i="8"/>
  <c r="R1169" i="8"/>
  <c r="R1161" i="8"/>
  <c r="R1149" i="8"/>
  <c r="R1141" i="8"/>
  <c r="R1131" i="8"/>
  <c r="R1130" i="8"/>
  <c r="R1129" i="8"/>
  <c r="R1115" i="8"/>
  <c r="R1114" i="8"/>
  <c r="R1113" i="8"/>
  <c r="R1110" i="8"/>
  <c r="R1106" i="8"/>
  <c r="R1102" i="8"/>
  <c r="R1098" i="8"/>
  <c r="R1094" i="8"/>
  <c r="R1090" i="8"/>
  <c r="R1086" i="8"/>
  <c r="R1082" i="8"/>
  <c r="R1226" i="8"/>
  <c r="R1105" i="8"/>
  <c r="R1089" i="8"/>
  <c r="R1077" i="8"/>
  <c r="R1074" i="8"/>
  <c r="R1061" i="8"/>
  <c r="R1058" i="8"/>
  <c r="R1045" i="8"/>
  <c r="R1042" i="8"/>
  <c r="R1038" i="8"/>
  <c r="R1037" i="8"/>
  <c r="R1036" i="8"/>
  <c r="R1022" i="8"/>
  <c r="R1021" i="8"/>
  <c r="R1020" i="8"/>
  <c r="R1011" i="8"/>
  <c r="R1007" i="8"/>
  <c r="R1003" i="8"/>
  <c r="R999" i="8"/>
  <c r="R995" i="8"/>
  <c r="R991" i="8"/>
  <c r="R987" i="8"/>
  <c r="R983" i="8"/>
  <c r="R979" i="8"/>
  <c r="R975" i="8"/>
  <c r="R971" i="8"/>
  <c r="R967" i="8"/>
  <c r="R963" i="8"/>
  <c r="R959" i="8"/>
  <c r="R955" i="8"/>
  <c r="R951" i="8"/>
  <c r="R947" i="8"/>
  <c r="R943" i="8"/>
  <c r="R939" i="8"/>
  <c r="R935" i="8"/>
  <c r="R931" i="8"/>
  <c r="R927" i="8"/>
  <c r="R923" i="8"/>
  <c r="R919" i="8"/>
  <c r="R915" i="8"/>
  <c r="R911" i="8"/>
  <c r="R907" i="8"/>
  <c r="R903" i="8"/>
  <c r="R899" i="8"/>
  <c r="R895" i="8"/>
  <c r="R891" i="8"/>
  <c r="R887" i="8"/>
  <c r="R883" i="8"/>
  <c r="R879" i="8"/>
  <c r="R875" i="8"/>
  <c r="R871" i="8"/>
  <c r="R1194" i="8"/>
  <c r="R1127" i="8"/>
  <c r="R1125" i="8"/>
  <c r="R1101" i="8"/>
  <c r="R1085" i="8"/>
  <c r="R1078" i="8"/>
  <c r="R1065" i="8"/>
  <c r="R1062" i="8"/>
  <c r="R1049" i="8"/>
  <c r="R1046" i="8"/>
  <c r="R1034" i="8"/>
  <c r="R1033" i="8"/>
  <c r="R1032" i="8"/>
  <c r="R1018" i="8"/>
  <c r="R1017" i="8"/>
  <c r="R1016" i="8"/>
  <c r="R1014" i="8"/>
  <c r="R1010" i="8"/>
  <c r="R1006" i="8"/>
  <c r="R1002" i="8"/>
  <c r="R998" i="8"/>
  <c r="R994" i="8"/>
  <c r="R990" i="8"/>
  <c r="R986" i="8"/>
  <c r="R982" i="8"/>
  <c r="R978" i="8"/>
  <c r="R974" i="8"/>
  <c r="R970" i="8"/>
  <c r="R966" i="8"/>
  <c r="R962" i="8"/>
  <c r="R958" i="8"/>
  <c r="R954" i="8"/>
  <c r="R950" i="8"/>
  <c r="R946" i="8"/>
  <c r="R942" i="8"/>
  <c r="R938" i="8"/>
  <c r="R934" i="8"/>
  <c r="R930" i="8"/>
  <c r="R926" i="8"/>
  <c r="R922" i="8"/>
  <c r="R918" i="8"/>
  <c r="R914" i="8"/>
  <c r="R910" i="8"/>
  <c r="R906" i="8"/>
  <c r="R902" i="8"/>
  <c r="R898" i="8"/>
  <c r="R894" i="8"/>
  <c r="R890" i="8"/>
  <c r="R886" i="8"/>
  <c r="R882" i="8"/>
  <c r="R878" i="8"/>
  <c r="R874" i="8"/>
  <c r="R870" i="8"/>
  <c r="R866" i="8"/>
  <c r="R862" i="8"/>
  <c r="R858" i="8"/>
  <c r="R854" i="8"/>
  <c r="R850" i="8"/>
  <c r="R846" i="8"/>
  <c r="R842" i="8"/>
  <c r="R838" i="8"/>
  <c r="R834" i="8"/>
  <c r="R830" i="8"/>
  <c r="R826" i="8"/>
  <c r="R822" i="8"/>
  <c r="R818" i="8"/>
  <c r="R814" i="8"/>
  <c r="R810" i="8"/>
  <c r="R806" i="8"/>
  <c r="R802" i="8"/>
  <c r="R798" i="8"/>
  <c r="R794" i="8"/>
  <c r="R790" i="8"/>
  <c r="R786" i="8"/>
  <c r="R1150" i="8"/>
  <c r="R1142" i="8"/>
  <c r="R1097" i="8"/>
  <c r="R1081" i="8"/>
  <c r="R1069" i="8"/>
  <c r="R1066" i="8"/>
  <c r="R1053" i="8"/>
  <c r="R1050" i="8"/>
  <c r="R1030" i="8"/>
  <c r="R1029" i="8"/>
  <c r="R1028" i="8"/>
  <c r="R1013" i="8"/>
  <c r="R1009" i="8"/>
  <c r="R1005" i="8"/>
  <c r="R1001" i="8"/>
  <c r="R997" i="8"/>
  <c r="R993" i="8"/>
  <c r="R989" i="8"/>
  <c r="R985" i="8"/>
  <c r="R981" i="8"/>
  <c r="R977" i="8"/>
  <c r="R973" i="8"/>
  <c r="R969" i="8"/>
  <c r="R965" i="8"/>
  <c r="R961" i="8"/>
  <c r="R957" i="8"/>
  <c r="R953" i="8"/>
  <c r="R949" i="8"/>
  <c r="R945" i="8"/>
  <c r="R941" i="8"/>
  <c r="R937" i="8"/>
  <c r="R933" i="8"/>
  <c r="R929" i="8"/>
  <c r="R1012" i="8"/>
  <c r="R996" i="8"/>
  <c r="R980" i="8"/>
  <c r="R964" i="8"/>
  <c r="R948" i="8"/>
  <c r="R932" i="8"/>
  <c r="R916" i="8"/>
  <c r="R913" i="8"/>
  <c r="R900" i="8"/>
  <c r="R897" i="8"/>
  <c r="R884" i="8"/>
  <c r="R881" i="8"/>
  <c r="R857" i="8"/>
  <c r="R856" i="8"/>
  <c r="R855" i="8"/>
  <c r="R841" i="8"/>
  <c r="R840" i="8"/>
  <c r="R839" i="8"/>
  <c r="R825" i="8"/>
  <c r="R824" i="8"/>
  <c r="R1070" i="8"/>
  <c r="R1025" i="8"/>
  <c r="R1008" i="8"/>
  <c r="R992" i="8"/>
  <c r="R976" i="8"/>
  <c r="R960" i="8"/>
  <c r="R944" i="8"/>
  <c r="R928" i="8"/>
  <c r="R920" i="8"/>
  <c r="R917" i="8"/>
  <c r="R1126" i="8"/>
  <c r="R1109" i="8"/>
  <c r="R1093" i="8"/>
  <c r="R1073" i="8"/>
  <c r="R1054" i="8"/>
  <c r="R1004" i="8"/>
  <c r="R988" i="8"/>
  <c r="R972" i="8"/>
  <c r="R956" i="8"/>
  <c r="R940" i="8"/>
  <c r="R924" i="8"/>
  <c r="R921" i="8"/>
  <c r="R908" i="8"/>
  <c r="R905" i="8"/>
  <c r="R892" i="8"/>
  <c r="R889" i="8"/>
  <c r="R876" i="8"/>
  <c r="R873" i="8"/>
  <c r="R865" i="8"/>
  <c r="R864" i="8"/>
  <c r="R863" i="8"/>
  <c r="R849" i="8"/>
  <c r="R848" i="8"/>
  <c r="R847" i="8"/>
  <c r="R833" i="8"/>
  <c r="R832" i="8"/>
  <c r="R831" i="8"/>
  <c r="R817" i="8"/>
  <c r="R816" i="8"/>
  <c r="R815" i="8"/>
  <c r="R801" i="8"/>
  <c r="R800" i="8"/>
  <c r="R799" i="8"/>
  <c r="R785" i="8"/>
  <c r="R784" i="8"/>
  <c r="R782" i="8"/>
  <c r="R778" i="8"/>
  <c r="R774" i="8"/>
  <c r="R925" i="8"/>
  <c r="R909" i="8"/>
  <c r="R904" i="8"/>
  <c r="R893" i="8"/>
  <c r="R888" i="8"/>
  <c r="R877" i="8"/>
  <c r="R872" i="8"/>
  <c r="R820" i="8"/>
  <c r="R804" i="8"/>
  <c r="R788" i="8"/>
  <c r="R783" i="8"/>
  <c r="R773" i="8"/>
  <c r="R769" i="8"/>
  <c r="R765" i="8"/>
  <c r="R761" i="8"/>
  <c r="R757" i="8"/>
  <c r="R753" i="8"/>
  <c r="R749" i="8"/>
  <c r="R745" i="8"/>
  <c r="R741" i="8"/>
  <c r="R737" i="8"/>
  <c r="R733" i="8"/>
  <c r="R729" i="8"/>
  <c r="R725" i="8"/>
  <c r="R721" i="8"/>
  <c r="R717" i="8"/>
  <c r="R713" i="8"/>
  <c r="R709" i="8"/>
  <c r="R705" i="8"/>
  <c r="R701" i="8"/>
  <c r="R697" i="8"/>
  <c r="R693" i="8"/>
  <c r="R689" i="8"/>
  <c r="R685" i="8"/>
  <c r="R681" i="8"/>
  <c r="R677" i="8"/>
  <c r="R673" i="8"/>
  <c r="R669" i="8"/>
  <c r="R665" i="8"/>
  <c r="R661" i="8"/>
  <c r="R657" i="8"/>
  <c r="R653" i="8"/>
  <c r="R649" i="8"/>
  <c r="R645" i="8"/>
  <c r="R641" i="8"/>
  <c r="R637" i="8"/>
  <c r="R633" i="8"/>
  <c r="R629" i="8"/>
  <c r="R625" i="8"/>
  <c r="R621" i="8"/>
  <c r="R617" i="8"/>
  <c r="R613" i="8"/>
  <c r="R609" i="8"/>
  <c r="R605" i="8"/>
  <c r="R601" i="8"/>
  <c r="R597" i="8"/>
  <c r="R593" i="8"/>
  <c r="R589" i="8"/>
  <c r="R585" i="8"/>
  <c r="R581" i="8"/>
  <c r="R577" i="8"/>
  <c r="R573" i="8"/>
  <c r="R569" i="8"/>
  <c r="R565" i="8"/>
  <c r="R561" i="8"/>
  <c r="R557" i="8"/>
  <c r="R553" i="8"/>
  <c r="R549" i="8"/>
  <c r="R545" i="8"/>
  <c r="R1000" i="8"/>
  <c r="R984" i="8"/>
  <c r="R968" i="8"/>
  <c r="R952" i="8"/>
  <c r="R936" i="8"/>
  <c r="R869" i="8"/>
  <c r="R867" i="8"/>
  <c r="R860" i="8"/>
  <c r="R853" i="8"/>
  <c r="R851" i="8"/>
  <c r="R844" i="8"/>
  <c r="R837" i="8"/>
  <c r="R835" i="8"/>
  <c r="R828" i="8"/>
  <c r="R781" i="8"/>
  <c r="R780" i="8"/>
  <c r="R779" i="8"/>
  <c r="R772" i="8"/>
  <c r="R768" i="8"/>
  <c r="R764" i="8"/>
  <c r="R760" i="8"/>
  <c r="R756" i="8"/>
  <c r="R752" i="8"/>
  <c r="R748" i="8"/>
  <c r="R744" i="8"/>
  <c r="R740" i="8"/>
  <c r="R736" i="8"/>
  <c r="R732" i="8"/>
  <c r="R728" i="8"/>
  <c r="R724" i="8"/>
  <c r="R720" i="8"/>
  <c r="R716" i="8"/>
  <c r="R712" i="8"/>
  <c r="R708" i="8"/>
  <c r="R704" i="8"/>
  <c r="R700" i="8"/>
  <c r="R696" i="8"/>
  <c r="R692" i="8"/>
  <c r="R688" i="8"/>
  <c r="R684" i="8"/>
  <c r="R680" i="8"/>
  <c r="R676" i="8"/>
  <c r="R672" i="8"/>
  <c r="R668" i="8"/>
  <c r="R664" i="8"/>
  <c r="R660" i="8"/>
  <c r="R656" i="8"/>
  <c r="R652" i="8"/>
  <c r="R648" i="8"/>
  <c r="R644" i="8"/>
  <c r="R640" i="8"/>
  <c r="R636" i="8"/>
  <c r="R632" i="8"/>
  <c r="R628" i="8"/>
  <c r="R624" i="8"/>
  <c r="R620" i="8"/>
  <c r="R616" i="8"/>
  <c r="R612" i="8"/>
  <c r="R608" i="8"/>
  <c r="R604" i="8"/>
  <c r="R600" i="8"/>
  <c r="R596" i="8"/>
  <c r="R592" i="8"/>
  <c r="R588" i="8"/>
  <c r="R584" i="8"/>
  <c r="R580" i="8"/>
  <c r="R576" i="8"/>
  <c r="R572" i="8"/>
  <c r="R568" i="8"/>
  <c r="R564" i="8"/>
  <c r="R560" i="8"/>
  <c r="R556" i="8"/>
  <c r="R552" i="8"/>
  <c r="R548" i="8"/>
  <c r="R544" i="8"/>
  <c r="R540" i="8"/>
  <c r="R536" i="8"/>
  <c r="R532" i="8"/>
  <c r="R528" i="8"/>
  <c r="R524" i="8"/>
  <c r="R520" i="8"/>
  <c r="R516" i="8"/>
  <c r="R512" i="8"/>
  <c r="R508" i="8"/>
  <c r="R504" i="8"/>
  <c r="R1057" i="8"/>
  <c r="R1041" i="8"/>
  <c r="R1024" i="8"/>
  <c r="R901" i="8"/>
  <c r="R896" i="8"/>
  <c r="R885" i="8"/>
  <c r="R880" i="8"/>
  <c r="R821" i="8"/>
  <c r="R819" i="8"/>
  <c r="R813" i="8"/>
  <c r="R812" i="8"/>
  <c r="R811" i="8"/>
  <c r="R805" i="8"/>
  <c r="R803" i="8"/>
  <c r="R797" i="8"/>
  <c r="R796" i="8"/>
  <c r="R795" i="8"/>
  <c r="R789" i="8"/>
  <c r="R787" i="8"/>
  <c r="R777" i="8"/>
  <c r="R776" i="8"/>
  <c r="R775" i="8"/>
  <c r="R771" i="8"/>
  <c r="R767" i="8"/>
  <c r="R763" i="8"/>
  <c r="R759" i="8"/>
  <c r="R755" i="8"/>
  <c r="R751" i="8"/>
  <c r="R747" i="8"/>
  <c r="R743" i="8"/>
  <c r="R739" i="8"/>
  <c r="R735" i="8"/>
  <c r="R731" i="8"/>
  <c r="R727" i="8"/>
  <c r="R723" i="8"/>
  <c r="R719" i="8"/>
  <c r="R715" i="8"/>
  <c r="R711" i="8"/>
  <c r="R707" i="8"/>
  <c r="R703" i="8"/>
  <c r="R699" i="8"/>
  <c r="R695" i="8"/>
  <c r="R691" i="8"/>
  <c r="R687" i="8"/>
  <c r="R683" i="8"/>
  <c r="R679" i="8"/>
  <c r="R675" i="8"/>
  <c r="R671" i="8"/>
  <c r="R667" i="8"/>
  <c r="R663" i="8"/>
  <c r="R659" i="8"/>
  <c r="R655" i="8"/>
  <c r="R651" i="8"/>
  <c r="R647" i="8"/>
  <c r="R643" i="8"/>
  <c r="R639" i="8"/>
  <c r="R635" i="8"/>
  <c r="R631" i="8"/>
  <c r="R627" i="8"/>
  <c r="R623" i="8"/>
  <c r="R619" i="8"/>
  <c r="R615" i="8"/>
  <c r="R611" i="8"/>
  <c r="R607" i="8"/>
  <c r="R603" i="8"/>
  <c r="R599" i="8"/>
  <c r="R595" i="8"/>
  <c r="R591" i="8"/>
  <c r="R587" i="8"/>
  <c r="R583" i="8"/>
  <c r="R868" i="8"/>
  <c r="R852" i="8"/>
  <c r="R836" i="8"/>
  <c r="R827" i="8"/>
  <c r="R807" i="8"/>
  <c r="R793" i="8"/>
  <c r="R758" i="8"/>
  <c r="R742" i="8"/>
  <c r="R726" i="8"/>
  <c r="R710" i="8"/>
  <c r="R694" i="8"/>
  <c r="R678" i="8"/>
  <c r="R662" i="8"/>
  <c r="R646" i="8"/>
  <c r="R630" i="8"/>
  <c r="R614" i="8"/>
  <c r="R598" i="8"/>
  <c r="R574" i="8"/>
  <c r="R571" i="8"/>
  <c r="R558" i="8"/>
  <c r="R555" i="8"/>
  <c r="R543" i="8"/>
  <c r="R542" i="8"/>
  <c r="R541" i="8"/>
  <c r="R527" i="8"/>
  <c r="R526" i="8"/>
  <c r="R525" i="8"/>
  <c r="R511" i="8"/>
  <c r="R510" i="8"/>
  <c r="R509" i="8"/>
  <c r="R503" i="8"/>
  <c r="R499" i="8"/>
  <c r="R495" i="8"/>
  <c r="R491" i="8"/>
  <c r="R487" i="8"/>
  <c r="R483" i="8"/>
  <c r="R479" i="8"/>
  <c r="R475" i="8"/>
  <c r="R471" i="8"/>
  <c r="R467" i="8"/>
  <c r="R463" i="8"/>
  <c r="R459" i="8"/>
  <c r="R455" i="8"/>
  <c r="R451" i="8"/>
  <c r="R447" i="8"/>
  <c r="R443" i="8"/>
  <c r="R439" i="8"/>
  <c r="R435" i="8"/>
  <c r="R431" i="8"/>
  <c r="R427" i="8"/>
  <c r="R423" i="8"/>
  <c r="R419" i="8"/>
  <c r="R415" i="8"/>
  <c r="R411" i="8"/>
  <c r="R407" i="8"/>
  <c r="R403" i="8"/>
  <c r="R399" i="8"/>
  <c r="R395" i="8"/>
  <c r="R391" i="8"/>
  <c r="R387" i="8"/>
  <c r="R383" i="8"/>
  <c r="R379" i="8"/>
  <c r="R792" i="8"/>
  <c r="R770" i="8"/>
  <c r="R754" i="8"/>
  <c r="R738" i="8"/>
  <c r="R722" i="8"/>
  <c r="R706" i="8"/>
  <c r="R690" i="8"/>
  <c r="R674" i="8"/>
  <c r="R658" i="8"/>
  <c r="R642" i="8"/>
  <c r="R626" i="8"/>
  <c r="R610" i="8"/>
  <c r="R594" i="8"/>
  <c r="R578" i="8"/>
  <c r="R575" i="8"/>
  <c r="R562" i="8"/>
  <c r="R559" i="8"/>
  <c r="R546" i="8"/>
  <c r="R539" i="8"/>
  <c r="R538" i="8"/>
  <c r="R537" i="8"/>
  <c r="R523" i="8"/>
  <c r="R522" i="8"/>
  <c r="R521" i="8"/>
  <c r="R507" i="8"/>
  <c r="R506" i="8"/>
  <c r="R505" i="8"/>
  <c r="R502" i="8"/>
  <c r="R498" i="8"/>
  <c r="R494" i="8"/>
  <c r="R490" i="8"/>
  <c r="R486" i="8"/>
  <c r="R482" i="8"/>
  <c r="R478" i="8"/>
  <c r="R474" i="8"/>
  <c r="R470" i="8"/>
  <c r="R466" i="8"/>
  <c r="R462" i="8"/>
  <c r="R458" i="8"/>
  <c r="R454" i="8"/>
  <c r="R450" i="8"/>
  <c r="R446" i="8"/>
  <c r="R442" i="8"/>
  <c r="R438" i="8"/>
  <c r="R434" i="8"/>
  <c r="R430" i="8"/>
  <c r="R426" i="8"/>
  <c r="R422" i="8"/>
  <c r="R418" i="8"/>
  <c r="R414" i="8"/>
  <c r="R410" i="8"/>
  <c r="R406" i="8"/>
  <c r="R402" i="8"/>
  <c r="R398" i="8"/>
  <c r="R394" i="8"/>
  <c r="R390" i="8"/>
  <c r="R386" i="8"/>
  <c r="R382" i="8"/>
  <c r="R378" i="8"/>
  <c r="R374" i="8"/>
  <c r="R370" i="8"/>
  <c r="R366" i="8"/>
  <c r="R362" i="8"/>
  <c r="R358" i="8"/>
  <c r="R354" i="8"/>
  <c r="R350" i="8"/>
  <c r="R346" i="8"/>
  <c r="R342" i="8"/>
  <c r="R338" i="8"/>
  <c r="R334" i="8"/>
  <c r="R330" i="8"/>
  <c r="R326" i="8"/>
  <c r="R322" i="8"/>
  <c r="R912" i="8"/>
  <c r="R861" i="8"/>
  <c r="R845" i="8"/>
  <c r="R823" i="8"/>
  <c r="R809" i="8"/>
  <c r="R791" i="8"/>
  <c r="R766" i="8"/>
  <c r="R750" i="8"/>
  <c r="R734" i="8"/>
  <c r="R718" i="8"/>
  <c r="R702" i="8"/>
  <c r="R686" i="8"/>
  <c r="R670" i="8"/>
  <c r="R654" i="8"/>
  <c r="R638" i="8"/>
  <c r="R622" i="8"/>
  <c r="R606" i="8"/>
  <c r="R590" i="8"/>
  <c r="R582" i="8"/>
  <c r="R579" i="8"/>
  <c r="R566" i="8"/>
  <c r="R563" i="8"/>
  <c r="R550" i="8"/>
  <c r="R547" i="8"/>
  <c r="R535" i="8"/>
  <c r="R534" i="8"/>
  <c r="R533" i="8"/>
  <c r="R519" i="8"/>
  <c r="R518" i="8"/>
  <c r="R517" i="8"/>
  <c r="R501" i="8"/>
  <c r="R497" i="8"/>
  <c r="R493" i="8"/>
  <c r="R489" i="8"/>
  <c r="R485" i="8"/>
  <c r="R481" i="8"/>
  <c r="R477" i="8"/>
  <c r="R473" i="8"/>
  <c r="R469" i="8"/>
  <c r="R465" i="8"/>
  <c r="R461" i="8"/>
  <c r="R457" i="8"/>
  <c r="R453" i="8"/>
  <c r="R449" i="8"/>
  <c r="R445" i="8"/>
  <c r="R441" i="8"/>
  <c r="R437" i="8"/>
  <c r="R433" i="8"/>
  <c r="R429" i="8"/>
  <c r="R425" i="8"/>
  <c r="R421" i="8"/>
  <c r="R417" i="8"/>
  <c r="R413" i="8"/>
  <c r="R409" i="8"/>
  <c r="R405" i="8"/>
  <c r="R401" i="8"/>
  <c r="R397" i="8"/>
  <c r="R393" i="8"/>
  <c r="R389" i="8"/>
  <c r="R385" i="8"/>
  <c r="R381" i="8"/>
  <c r="R377" i="8"/>
  <c r="R373" i="8"/>
  <c r="R369" i="8"/>
  <c r="R365" i="8"/>
  <c r="R361" i="8"/>
  <c r="R357" i="8"/>
  <c r="R353" i="8"/>
  <c r="R349" i="8"/>
  <c r="R345" i="8"/>
  <c r="R341" i="8"/>
  <c r="R337" i="8"/>
  <c r="R29" i="8"/>
  <c r="R33" i="8"/>
  <c r="R37" i="8"/>
  <c r="R41" i="8"/>
  <c r="R45" i="8"/>
  <c r="R49" i="8"/>
  <c r="R53" i="8"/>
  <c r="R57" i="8"/>
  <c r="R61" i="8"/>
  <c r="R65" i="8"/>
  <c r="R69" i="8"/>
  <c r="R73" i="8"/>
  <c r="R77" i="8"/>
  <c r="R81" i="8"/>
  <c r="R85" i="8"/>
  <c r="R89" i="8"/>
  <c r="R93" i="8"/>
  <c r="R97" i="8"/>
  <c r="R101" i="8"/>
  <c r="R105" i="8"/>
  <c r="R109" i="8"/>
  <c r="R113" i="8"/>
  <c r="R117" i="8"/>
  <c r="R121" i="8"/>
  <c r="R125" i="8"/>
  <c r="R129" i="8"/>
  <c r="R133" i="8"/>
  <c r="R137" i="8"/>
  <c r="R141" i="8"/>
  <c r="R145" i="8"/>
  <c r="R149" i="8"/>
  <c r="R153" i="8"/>
  <c r="R157" i="8"/>
  <c r="R161" i="8"/>
  <c r="R165" i="8"/>
  <c r="R169" i="8"/>
  <c r="R173" i="8"/>
  <c r="R177" i="8"/>
  <c r="R181" i="8"/>
  <c r="R185" i="8"/>
  <c r="R189" i="8"/>
  <c r="R193" i="8"/>
  <c r="R197" i="8"/>
  <c r="R201" i="8"/>
  <c r="R205" i="8"/>
  <c r="R209" i="8"/>
  <c r="R213" i="8"/>
  <c r="R217" i="8"/>
  <c r="R221" i="8"/>
  <c r="R225" i="8"/>
  <c r="R229" i="8"/>
  <c r="R233" i="8"/>
  <c r="R237" i="8"/>
  <c r="R241" i="8"/>
  <c r="R245" i="8"/>
  <c r="R249" i="8"/>
  <c r="R253" i="8"/>
  <c r="R257" i="8"/>
  <c r="R261" i="8"/>
  <c r="R265" i="8"/>
  <c r="R269" i="8"/>
  <c r="R273" i="8"/>
  <c r="R277" i="8"/>
  <c r="R281" i="8"/>
  <c r="R285" i="8"/>
  <c r="R289" i="8"/>
  <c r="R293" i="8"/>
  <c r="R297" i="8"/>
  <c r="R301" i="8"/>
  <c r="R305" i="8"/>
  <c r="R309" i="8"/>
  <c r="R313" i="8"/>
  <c r="R317" i="8"/>
  <c r="R321" i="8"/>
  <c r="Q324" i="8"/>
  <c r="Q336" i="8"/>
  <c r="I337" i="8"/>
  <c r="J337" i="8" s="1"/>
  <c r="H338" i="8"/>
  <c r="R339" i="8"/>
  <c r="I344" i="8"/>
  <c r="J344" i="8" s="1"/>
  <c r="Q344" i="8"/>
  <c r="I345" i="8"/>
  <c r="J345" i="8" s="1"/>
  <c r="H346" i="8"/>
  <c r="I346" i="8" s="1"/>
  <c r="J346" i="8" s="1"/>
  <c r="R347" i="8"/>
  <c r="I352" i="8"/>
  <c r="J352" i="8" s="1"/>
  <c r="Q352" i="8"/>
  <c r="H354" i="8"/>
  <c r="I354" i="8" s="1"/>
  <c r="J354" i="8" s="1"/>
  <c r="R355" i="8"/>
  <c r="I360" i="8"/>
  <c r="J360" i="8" s="1"/>
  <c r="Q360" i="8"/>
  <c r="H362" i="8"/>
  <c r="R363" i="8"/>
  <c r="Q368" i="8"/>
  <c r="H370" i="8"/>
  <c r="R371" i="8"/>
  <c r="I376" i="8"/>
  <c r="J376" i="8" s="1"/>
  <c r="Q376" i="8"/>
  <c r="Q380" i="8"/>
  <c r="H380" i="8"/>
  <c r="I380" i="8" s="1"/>
  <c r="J380" i="8" s="1"/>
  <c r="Q384" i="8"/>
  <c r="I384" i="8"/>
  <c r="J384" i="8" s="1"/>
  <c r="H384" i="8"/>
  <c r="Q388" i="8"/>
  <c r="H388" i="8"/>
  <c r="I388" i="8" s="1"/>
  <c r="J388" i="8" s="1"/>
  <c r="Q392" i="8"/>
  <c r="I392" i="8"/>
  <c r="J392" i="8" s="1"/>
  <c r="H392" i="8"/>
  <c r="Q396" i="8"/>
  <c r="H396" i="8"/>
  <c r="I396" i="8" s="1"/>
  <c r="J396" i="8" s="1"/>
  <c r="Q400" i="8"/>
  <c r="I400" i="8"/>
  <c r="J400" i="8" s="1"/>
  <c r="H400" i="8"/>
  <c r="Q404" i="8"/>
  <c r="H404" i="8"/>
  <c r="I404" i="8" s="1"/>
  <c r="J404" i="8" s="1"/>
  <c r="Q408" i="8"/>
  <c r="I408" i="8"/>
  <c r="J408" i="8" s="1"/>
  <c r="H408" i="8"/>
  <c r="Q412" i="8"/>
  <c r="H412" i="8"/>
  <c r="I412" i="8" s="1"/>
  <c r="J412" i="8" s="1"/>
  <c r="Q416" i="8"/>
  <c r="I416" i="8"/>
  <c r="J416" i="8" s="1"/>
  <c r="H416" i="8"/>
  <c r="Q420" i="8"/>
  <c r="H420" i="8"/>
  <c r="I420" i="8" s="1"/>
  <c r="J420" i="8" s="1"/>
  <c r="Q424" i="8"/>
  <c r="I424" i="8"/>
  <c r="J424" i="8" s="1"/>
  <c r="H424" i="8"/>
  <c r="Q428" i="8"/>
  <c r="H428" i="8"/>
  <c r="I428" i="8" s="1"/>
  <c r="J428" i="8" s="1"/>
  <c r="Q432" i="8"/>
  <c r="I432" i="8"/>
  <c r="J432" i="8" s="1"/>
  <c r="H432" i="8"/>
  <c r="Q436" i="8"/>
  <c r="H436" i="8"/>
  <c r="I436" i="8" s="1"/>
  <c r="J436" i="8" s="1"/>
  <c r="Q440" i="8"/>
  <c r="I440" i="8"/>
  <c r="J440" i="8" s="1"/>
  <c r="H440" i="8"/>
  <c r="Q444" i="8"/>
  <c r="H444" i="8"/>
  <c r="I444" i="8" s="1"/>
  <c r="J444" i="8" s="1"/>
  <c r="Q448" i="8"/>
  <c r="I448" i="8"/>
  <c r="J448" i="8" s="1"/>
  <c r="H448" i="8"/>
  <c r="Q452" i="8"/>
  <c r="H452" i="8"/>
  <c r="I452" i="8" s="1"/>
  <c r="J452" i="8" s="1"/>
  <c r="Q456" i="8"/>
  <c r="I456" i="8"/>
  <c r="J456" i="8" s="1"/>
  <c r="H456" i="8"/>
  <c r="Q460" i="8"/>
  <c r="H460" i="8"/>
  <c r="I460" i="8" s="1"/>
  <c r="J460" i="8" s="1"/>
  <c r="Q464" i="8"/>
  <c r="I464" i="8"/>
  <c r="J464" i="8" s="1"/>
  <c r="H464" i="8"/>
  <c r="Q468" i="8"/>
  <c r="H468" i="8"/>
  <c r="I468" i="8" s="1"/>
  <c r="J468" i="8" s="1"/>
  <c r="Q472" i="8"/>
  <c r="I472" i="8"/>
  <c r="J472" i="8" s="1"/>
  <c r="H472" i="8"/>
  <c r="Q476" i="8"/>
  <c r="H476" i="8"/>
  <c r="I476" i="8" s="1"/>
  <c r="J476" i="8" s="1"/>
  <c r="Q480" i="8"/>
  <c r="I480" i="8"/>
  <c r="J480" i="8" s="1"/>
  <c r="H480" i="8"/>
  <c r="Q484" i="8"/>
  <c r="H484" i="8"/>
  <c r="I484" i="8" s="1"/>
  <c r="J484" i="8" s="1"/>
  <c r="Q488" i="8"/>
  <c r="I488" i="8"/>
  <c r="J488" i="8" s="1"/>
  <c r="H488" i="8"/>
  <c r="Q492" i="8"/>
  <c r="H492" i="8"/>
  <c r="I492" i="8" s="1"/>
  <c r="J492" i="8" s="1"/>
  <c r="Q496" i="8"/>
  <c r="I496" i="8"/>
  <c r="J496" i="8" s="1"/>
  <c r="H496" i="8"/>
  <c r="Q500" i="8"/>
  <c r="H500" i="8"/>
  <c r="I500" i="8" s="1"/>
  <c r="J500" i="8" s="1"/>
  <c r="H520" i="8"/>
  <c r="H522" i="8"/>
  <c r="I522" i="8" s="1"/>
  <c r="J522" i="8" s="1"/>
  <c r="Q522" i="8"/>
  <c r="Q529" i="8"/>
  <c r="H529" i="8"/>
  <c r="R530" i="8"/>
  <c r="H531" i="8"/>
  <c r="Q532" i="8"/>
  <c r="Q534" i="8"/>
  <c r="Q535" i="8"/>
  <c r="I548" i="8"/>
  <c r="J548" i="8" s="1"/>
  <c r="R551" i="8"/>
  <c r="Q558" i="8"/>
  <c r="H558" i="8"/>
  <c r="H559" i="8"/>
  <c r="I559" i="8" s="1"/>
  <c r="J559" i="8" s="1"/>
  <c r="H560" i="8"/>
  <c r="Q559" i="8"/>
  <c r="I564" i="8"/>
  <c r="J564" i="8" s="1"/>
  <c r="R567" i="8"/>
  <c r="Q574" i="8"/>
  <c r="H574" i="8"/>
  <c r="I574" i="8" s="1"/>
  <c r="J574" i="8" s="1"/>
  <c r="H575" i="8"/>
  <c r="I575" i="8" s="1"/>
  <c r="J575" i="8" s="1"/>
  <c r="H576" i="8"/>
  <c r="Q575" i="8"/>
  <c r="I580" i="8"/>
  <c r="J580" i="8" s="1"/>
  <c r="I782" i="8"/>
  <c r="J782" i="8" s="1"/>
  <c r="R808" i="8"/>
  <c r="H840" i="8"/>
  <c r="I840" i="8" s="1"/>
  <c r="J840" i="8" s="1"/>
  <c r="Q840" i="8"/>
  <c r="R859" i="8"/>
  <c r="Q900" i="8"/>
  <c r="H900" i="8"/>
  <c r="I900" i="8" s="1"/>
  <c r="J900" i="8" s="1"/>
  <c r="I922" i="8"/>
  <c r="J922" i="8" s="1"/>
  <c r="H1090" i="8"/>
  <c r="Q1089" i="8"/>
  <c r="H1089" i="8"/>
  <c r="I1089" i="8" s="1"/>
  <c r="J1089" i="8" s="1"/>
  <c r="I378" i="8"/>
  <c r="J378" i="8" s="1"/>
  <c r="I386" i="8"/>
  <c r="J386" i="8" s="1"/>
  <c r="I390" i="8"/>
  <c r="J390" i="8" s="1"/>
  <c r="I394" i="8"/>
  <c r="J394" i="8" s="1"/>
  <c r="I402" i="8"/>
  <c r="J402" i="8" s="1"/>
  <c r="I406" i="8"/>
  <c r="J406" i="8" s="1"/>
  <c r="I410" i="8"/>
  <c r="J410" i="8" s="1"/>
  <c r="I418" i="8"/>
  <c r="J418" i="8" s="1"/>
  <c r="I422" i="8"/>
  <c r="J422" i="8" s="1"/>
  <c r="I426" i="8"/>
  <c r="J426" i="8" s="1"/>
  <c r="I434" i="8"/>
  <c r="J434" i="8" s="1"/>
  <c r="I438" i="8"/>
  <c r="J438" i="8" s="1"/>
  <c r="I442" i="8"/>
  <c r="J442" i="8" s="1"/>
  <c r="I450" i="8"/>
  <c r="J450" i="8" s="1"/>
  <c r="I454" i="8"/>
  <c r="J454" i="8" s="1"/>
  <c r="I458" i="8"/>
  <c r="J458" i="8" s="1"/>
  <c r="I466" i="8"/>
  <c r="J466" i="8" s="1"/>
  <c r="I470" i="8"/>
  <c r="J470" i="8" s="1"/>
  <c r="I474" i="8"/>
  <c r="J474" i="8" s="1"/>
  <c r="I482" i="8"/>
  <c r="J482" i="8" s="1"/>
  <c r="I486" i="8"/>
  <c r="J486" i="8" s="1"/>
  <c r="I490" i="8"/>
  <c r="J490" i="8" s="1"/>
  <c r="I498" i="8"/>
  <c r="J498" i="8" s="1"/>
  <c r="I502" i="8"/>
  <c r="J502" i="8" s="1"/>
  <c r="Q504" i="8"/>
  <c r="Q507" i="8"/>
  <c r="I515" i="8"/>
  <c r="J515" i="8" s="1"/>
  <c r="Q520" i="8"/>
  <c r="Q523" i="8"/>
  <c r="I528" i="8"/>
  <c r="J528" i="8" s="1"/>
  <c r="I531" i="8"/>
  <c r="J531" i="8" s="1"/>
  <c r="Q536" i="8"/>
  <c r="Q539" i="8"/>
  <c r="I544" i="8"/>
  <c r="J544" i="8" s="1"/>
  <c r="Q545" i="8"/>
  <c r="H555" i="8"/>
  <c r="T557" i="8"/>
  <c r="Q561" i="8"/>
  <c r="H571" i="8"/>
  <c r="Q577" i="8"/>
  <c r="Q586" i="8"/>
  <c r="H586" i="8"/>
  <c r="Q593" i="8"/>
  <c r="I593" i="8"/>
  <c r="J593" i="8" s="1"/>
  <c r="H593" i="8"/>
  <c r="H595" i="8"/>
  <c r="Q602" i="8"/>
  <c r="H602" i="8"/>
  <c r="I602" i="8" s="1"/>
  <c r="J602" i="8" s="1"/>
  <c r="Q609" i="8"/>
  <c r="I609" i="8"/>
  <c r="J609" i="8" s="1"/>
  <c r="H609" i="8"/>
  <c r="H611" i="8"/>
  <c r="Q618" i="8"/>
  <c r="H618" i="8"/>
  <c r="Q625" i="8"/>
  <c r="I625" i="8"/>
  <c r="J625" i="8" s="1"/>
  <c r="H625" i="8"/>
  <c r="H627" i="8"/>
  <c r="Q634" i="8"/>
  <c r="H634" i="8"/>
  <c r="I634" i="8" s="1"/>
  <c r="J634" i="8" s="1"/>
  <c r="Q641" i="8"/>
  <c r="I641" i="8"/>
  <c r="J641" i="8" s="1"/>
  <c r="H641" i="8"/>
  <c r="H643" i="8"/>
  <c r="Q650" i="8"/>
  <c r="H650" i="8"/>
  <c r="Q657" i="8"/>
  <c r="I657" i="8"/>
  <c r="J657" i="8" s="1"/>
  <c r="H657" i="8"/>
  <c r="H659" i="8"/>
  <c r="Q666" i="8"/>
  <c r="H666" i="8"/>
  <c r="Q673" i="8"/>
  <c r="I673" i="8"/>
  <c r="J673" i="8" s="1"/>
  <c r="H673" i="8"/>
  <c r="H675" i="8"/>
  <c r="Q682" i="8"/>
  <c r="H682" i="8"/>
  <c r="Q689" i="8"/>
  <c r="I689" i="8"/>
  <c r="J689" i="8" s="1"/>
  <c r="H689" i="8"/>
  <c r="H691" i="8"/>
  <c r="Q698" i="8"/>
  <c r="H698" i="8"/>
  <c r="Q705" i="8"/>
  <c r="I705" i="8"/>
  <c r="J705" i="8" s="1"/>
  <c r="H705" i="8"/>
  <c r="H707" i="8"/>
  <c r="Q714" i="8"/>
  <c r="H714" i="8"/>
  <c r="Q721" i="8"/>
  <c r="I721" i="8"/>
  <c r="J721" i="8" s="1"/>
  <c r="H721" i="8"/>
  <c r="H723" i="8"/>
  <c r="Q730" i="8"/>
  <c r="H730" i="8"/>
  <c r="Q737" i="8"/>
  <c r="I737" i="8"/>
  <c r="J737" i="8" s="1"/>
  <c r="H737" i="8"/>
  <c r="H739" i="8"/>
  <c r="Q746" i="8"/>
  <c r="H746" i="8"/>
  <c r="Q753" i="8"/>
  <c r="I753" i="8"/>
  <c r="J753" i="8" s="1"/>
  <c r="H753" i="8"/>
  <c r="H755" i="8"/>
  <c r="Q762" i="8"/>
  <c r="H762" i="8"/>
  <c r="I762" i="8" s="1"/>
  <c r="J762" i="8" s="1"/>
  <c r="Q769" i="8"/>
  <c r="I769" i="8"/>
  <c r="J769" i="8" s="1"/>
  <c r="H769" i="8"/>
  <c r="H771" i="8"/>
  <c r="H774" i="8"/>
  <c r="I774" i="8" s="1"/>
  <c r="J774" i="8" s="1"/>
  <c r="Q775" i="8"/>
  <c r="H775" i="8"/>
  <c r="I775" i="8" s="1"/>
  <c r="J775" i="8" s="1"/>
  <c r="H776" i="8"/>
  <c r="I777" i="8"/>
  <c r="J777" i="8" s="1"/>
  <c r="H777" i="8"/>
  <c r="Q807" i="8"/>
  <c r="H807" i="8"/>
  <c r="I807" i="8" s="1"/>
  <c r="J807" i="8" s="1"/>
  <c r="I834" i="8"/>
  <c r="J834" i="8" s="1"/>
  <c r="Q839" i="8"/>
  <c r="H839" i="8"/>
  <c r="I839" i="8" s="1"/>
  <c r="J839" i="8" s="1"/>
  <c r="T850" i="8"/>
  <c r="I850" i="8"/>
  <c r="J850" i="8" s="1"/>
  <c r="Q855" i="8"/>
  <c r="H855" i="8"/>
  <c r="I866" i="8"/>
  <c r="J866" i="8" s="1"/>
  <c r="Q872" i="8"/>
  <c r="H872" i="8"/>
  <c r="H909" i="8"/>
  <c r="H910" i="8"/>
  <c r="Q909" i="8"/>
  <c r="H941" i="8"/>
  <c r="Q941" i="8"/>
  <c r="H942" i="8"/>
  <c r="H973" i="8"/>
  <c r="I973" i="8" s="1"/>
  <c r="J973" i="8" s="1"/>
  <c r="Q973" i="8"/>
  <c r="H974" i="8"/>
  <c r="H1005" i="8"/>
  <c r="Q1005" i="8"/>
  <c r="H1006" i="8"/>
  <c r="H1025" i="8"/>
  <c r="Q1025" i="8"/>
  <c r="H1026" i="8"/>
  <c r="Q1177" i="8"/>
  <c r="H1177" i="8"/>
  <c r="I1177" i="8" s="1"/>
  <c r="J1177" i="8" s="1"/>
  <c r="I1215" i="8"/>
  <c r="J1215" i="8" s="1"/>
  <c r="H545" i="8"/>
  <c r="H551" i="8"/>
  <c r="Q555" i="8"/>
  <c r="H556" i="8"/>
  <c r="Q557" i="8"/>
  <c r="I557" i="8"/>
  <c r="J557" i="8" s="1"/>
  <c r="H561" i="8"/>
  <c r="I561" i="8" s="1"/>
  <c r="J561" i="8" s="1"/>
  <c r="H567" i="8"/>
  <c r="Q571" i="8"/>
  <c r="H572" i="8"/>
  <c r="Q573" i="8"/>
  <c r="I573" i="8"/>
  <c r="J573" i="8" s="1"/>
  <c r="H577" i="8"/>
  <c r="H583" i="8"/>
  <c r="Q587" i="8"/>
  <c r="Q590" i="8"/>
  <c r="I590" i="8"/>
  <c r="J590" i="8" s="1"/>
  <c r="H590" i="8"/>
  <c r="H596" i="8"/>
  <c r="Q597" i="8"/>
  <c r="H597" i="8"/>
  <c r="H599" i="8"/>
  <c r="Q603" i="8"/>
  <c r="Q606" i="8"/>
  <c r="I606" i="8"/>
  <c r="J606" i="8" s="1"/>
  <c r="H606" i="8"/>
  <c r="H612" i="8"/>
  <c r="Q613" i="8"/>
  <c r="H613" i="8"/>
  <c r="H615" i="8"/>
  <c r="Q619" i="8"/>
  <c r="Q622" i="8"/>
  <c r="I622" i="8"/>
  <c r="J622" i="8" s="1"/>
  <c r="H622" i="8"/>
  <c r="H628" i="8"/>
  <c r="Q629" i="8"/>
  <c r="H629" i="8"/>
  <c r="H631" i="8"/>
  <c r="Q635" i="8"/>
  <c r="Q638" i="8"/>
  <c r="I638" i="8"/>
  <c r="J638" i="8" s="1"/>
  <c r="H638" i="8"/>
  <c r="H644" i="8"/>
  <c r="Q645" i="8"/>
  <c r="H645" i="8"/>
  <c r="H647" i="8"/>
  <c r="Q651" i="8"/>
  <c r="Q654" i="8"/>
  <c r="I654" i="8"/>
  <c r="J654" i="8" s="1"/>
  <c r="H654" i="8"/>
  <c r="H660" i="8"/>
  <c r="Q661" i="8"/>
  <c r="H661" i="8"/>
  <c r="H663" i="8"/>
  <c r="Q667" i="8"/>
  <c r="Q670" i="8"/>
  <c r="I670" i="8"/>
  <c r="J670" i="8" s="1"/>
  <c r="H670" i="8"/>
  <c r="H676" i="8"/>
  <c r="Q677" i="8"/>
  <c r="H677" i="8"/>
  <c r="H679" i="8"/>
  <c r="Q683" i="8"/>
  <c r="Q686" i="8"/>
  <c r="I686" i="8"/>
  <c r="J686" i="8" s="1"/>
  <c r="H686" i="8"/>
  <c r="H692" i="8"/>
  <c r="Q693" i="8"/>
  <c r="H693" i="8"/>
  <c r="H695" i="8"/>
  <c r="Q699" i="8"/>
  <c r="Q702" i="8"/>
  <c r="I702" i="8"/>
  <c r="J702" i="8" s="1"/>
  <c r="H702" i="8"/>
  <c r="H708" i="8"/>
  <c r="Q709" i="8"/>
  <c r="H709" i="8"/>
  <c r="H711" i="8"/>
  <c r="Q715" i="8"/>
  <c r="Q718" i="8"/>
  <c r="I718" i="8"/>
  <c r="J718" i="8" s="1"/>
  <c r="H718" i="8"/>
  <c r="H724" i="8"/>
  <c r="Q725" i="8"/>
  <c r="H725" i="8"/>
  <c r="H727" i="8"/>
  <c r="Q731" i="8"/>
  <c r="Q734" i="8"/>
  <c r="I734" i="8"/>
  <c r="J734" i="8" s="1"/>
  <c r="H734" i="8"/>
  <c r="H740" i="8"/>
  <c r="Q741" i="8"/>
  <c r="H741" i="8"/>
  <c r="H743" i="8"/>
  <c r="Q747" i="8"/>
  <c r="Q750" i="8"/>
  <c r="I750" i="8"/>
  <c r="J750" i="8" s="1"/>
  <c r="H750" i="8"/>
  <c r="H756" i="8"/>
  <c r="Q757" i="8"/>
  <c r="H757" i="8"/>
  <c r="H759" i="8"/>
  <c r="Q763" i="8"/>
  <c r="Q766" i="8"/>
  <c r="I766" i="8"/>
  <c r="J766" i="8" s="1"/>
  <c r="H766" i="8"/>
  <c r="H772" i="8"/>
  <c r="Q773" i="8"/>
  <c r="H773" i="8"/>
  <c r="H780" i="8"/>
  <c r="Q780" i="8"/>
  <c r="H808" i="8"/>
  <c r="I808" i="8" s="1"/>
  <c r="J808" i="8" s="1"/>
  <c r="Q808" i="8"/>
  <c r="T815" i="8"/>
  <c r="H825" i="8"/>
  <c r="I825" i="8" s="1"/>
  <c r="J825" i="8" s="1"/>
  <c r="H826" i="8"/>
  <c r="Q827" i="8"/>
  <c r="H827" i="8"/>
  <c r="H836" i="8"/>
  <c r="I836" i="8"/>
  <c r="J836" i="8" s="1"/>
  <c r="Q836" i="8"/>
  <c r="H837" i="8"/>
  <c r="H838" i="8"/>
  <c r="I838" i="8"/>
  <c r="J838" i="8" s="1"/>
  <c r="H852" i="8"/>
  <c r="I852" i="8"/>
  <c r="J852" i="8" s="1"/>
  <c r="Q852" i="8"/>
  <c r="H853" i="8"/>
  <c r="H854" i="8"/>
  <c r="I854" i="8"/>
  <c r="J854" i="8" s="1"/>
  <c r="H868" i="8"/>
  <c r="I868" i="8"/>
  <c r="J868" i="8" s="1"/>
  <c r="Q868" i="8"/>
  <c r="H869" i="8"/>
  <c r="H870" i="8"/>
  <c r="H871" i="8"/>
  <c r="I871" i="8" s="1"/>
  <c r="J871" i="8" s="1"/>
  <c r="I870" i="8"/>
  <c r="J870" i="8" s="1"/>
  <c r="Q888" i="8"/>
  <c r="H888" i="8"/>
  <c r="I888" i="8" s="1"/>
  <c r="J888" i="8" s="1"/>
  <c r="T911" i="8"/>
  <c r="Q509" i="8"/>
  <c r="I509" i="8"/>
  <c r="J509" i="8" s="1"/>
  <c r="H510" i="8"/>
  <c r="H511" i="8"/>
  <c r="Q525" i="8"/>
  <c r="I525" i="8"/>
  <c r="J525" i="8" s="1"/>
  <c r="H526" i="8"/>
  <c r="H527" i="8"/>
  <c r="Q541" i="8"/>
  <c r="I541" i="8"/>
  <c r="J541" i="8" s="1"/>
  <c r="H542" i="8"/>
  <c r="H543" i="8"/>
  <c r="H547" i="8"/>
  <c r="Q553" i="8"/>
  <c r="I553" i="8"/>
  <c r="J553" i="8" s="1"/>
  <c r="Q554" i="8"/>
  <c r="H554" i="8"/>
  <c r="I554" i="8" s="1"/>
  <c r="J554" i="8" s="1"/>
  <c r="H563" i="8"/>
  <c r="Q569" i="8"/>
  <c r="Q570" i="8"/>
  <c r="H570" i="8"/>
  <c r="I570" i="8" s="1"/>
  <c r="J570" i="8" s="1"/>
  <c r="H579" i="8"/>
  <c r="Q585" i="8"/>
  <c r="H585" i="8"/>
  <c r="I585" i="8" s="1"/>
  <c r="J585" i="8" s="1"/>
  <c r="Q594" i="8"/>
  <c r="H594" i="8"/>
  <c r="Q601" i="8"/>
  <c r="I601" i="8"/>
  <c r="J601" i="8" s="1"/>
  <c r="H601" i="8"/>
  <c r="Q610" i="8"/>
  <c r="H610" i="8"/>
  <c r="I610" i="8" s="1"/>
  <c r="J610" i="8" s="1"/>
  <c r="Q617" i="8"/>
  <c r="H617" i="8"/>
  <c r="I617" i="8" s="1"/>
  <c r="J617" i="8" s="1"/>
  <c r="Q626" i="8"/>
  <c r="H626" i="8"/>
  <c r="Q633" i="8"/>
  <c r="I633" i="8"/>
  <c r="J633" i="8" s="1"/>
  <c r="H633" i="8"/>
  <c r="Q642" i="8"/>
  <c r="H642" i="8"/>
  <c r="Q649" i="8"/>
  <c r="H649" i="8"/>
  <c r="I649" i="8" s="1"/>
  <c r="J649" i="8" s="1"/>
  <c r="Q658" i="8"/>
  <c r="H658" i="8"/>
  <c r="I658" i="8" s="1"/>
  <c r="J658" i="8" s="1"/>
  <c r="Q665" i="8"/>
  <c r="I665" i="8"/>
  <c r="J665" i="8" s="1"/>
  <c r="H665" i="8"/>
  <c r="Q674" i="8"/>
  <c r="H674" i="8"/>
  <c r="Q681" i="8"/>
  <c r="H681" i="8"/>
  <c r="I681" i="8" s="1"/>
  <c r="J681" i="8" s="1"/>
  <c r="Q690" i="8"/>
  <c r="H690" i="8"/>
  <c r="T696" i="8"/>
  <c r="Q697" i="8"/>
  <c r="H697" i="8"/>
  <c r="I697" i="8" s="1"/>
  <c r="J697" i="8" s="1"/>
  <c r="T699" i="8"/>
  <c r="Q706" i="8"/>
  <c r="H706" i="8"/>
  <c r="I706" i="8" s="1"/>
  <c r="J706" i="8" s="1"/>
  <c r="Q713" i="8"/>
  <c r="H713" i="8"/>
  <c r="I713" i="8" s="1"/>
  <c r="J713" i="8" s="1"/>
  <c r="Q722" i="8"/>
  <c r="H722" i="8"/>
  <c r="Q729" i="8"/>
  <c r="I729" i="8"/>
  <c r="J729" i="8" s="1"/>
  <c r="H729" i="8"/>
  <c r="T731" i="8"/>
  <c r="Q738" i="8"/>
  <c r="H738" i="8"/>
  <c r="T744" i="8"/>
  <c r="Q745" i="8"/>
  <c r="H745" i="8"/>
  <c r="I745" i="8" s="1"/>
  <c r="J745" i="8" s="1"/>
  <c r="Q754" i="8"/>
  <c r="H754" i="8"/>
  <c r="Q761" i="8"/>
  <c r="I761" i="8"/>
  <c r="J761" i="8" s="1"/>
  <c r="H761" i="8"/>
  <c r="Q770" i="8"/>
  <c r="H770" i="8"/>
  <c r="T783" i="8"/>
  <c r="Q791" i="8"/>
  <c r="I791" i="8"/>
  <c r="J791" i="8" s="1"/>
  <c r="H791" i="8"/>
  <c r="T810" i="8"/>
  <c r="Q823" i="8"/>
  <c r="H823" i="8"/>
  <c r="I823" i="8" s="1"/>
  <c r="J823" i="8" s="1"/>
  <c r="H824" i="8"/>
  <c r="I824" i="8"/>
  <c r="J824" i="8" s="1"/>
  <c r="T829" i="8"/>
  <c r="H841" i="8"/>
  <c r="H842" i="8"/>
  <c r="I841" i="8"/>
  <c r="J841" i="8" s="1"/>
  <c r="Q843" i="8"/>
  <c r="I843" i="8"/>
  <c r="J843" i="8" s="1"/>
  <c r="H843" i="8"/>
  <c r="H857" i="8"/>
  <c r="I857" i="8" s="1"/>
  <c r="J857" i="8" s="1"/>
  <c r="H858" i="8"/>
  <c r="I858" i="8" s="1"/>
  <c r="J858" i="8" s="1"/>
  <c r="Q859" i="8"/>
  <c r="H859" i="8"/>
  <c r="H877" i="8"/>
  <c r="H878" i="8"/>
  <c r="Q877" i="8"/>
  <c r="Q884" i="8"/>
  <c r="H884" i="8"/>
  <c r="Q904" i="8"/>
  <c r="H904" i="8"/>
  <c r="H957" i="8"/>
  <c r="Q957" i="8"/>
  <c r="H958" i="8"/>
  <c r="I957" i="8"/>
  <c r="J957" i="8" s="1"/>
  <c r="H989" i="8"/>
  <c r="Q989" i="8"/>
  <c r="H990" i="8"/>
  <c r="I989" i="8"/>
  <c r="J989" i="8" s="1"/>
  <c r="I1023" i="8"/>
  <c r="J1023" i="8" s="1"/>
  <c r="Q1113" i="8"/>
  <c r="H1113" i="8"/>
  <c r="I1113" i="8" s="1"/>
  <c r="J1113" i="8" s="1"/>
  <c r="H1116" i="8"/>
  <c r="H1115" i="8"/>
  <c r="I1115" i="8" s="1"/>
  <c r="J1115" i="8" s="1"/>
  <c r="Q1115" i="8"/>
  <c r="Q778" i="8"/>
  <c r="Q781" i="8"/>
  <c r="H788" i="8"/>
  <c r="I788" i="8" s="1"/>
  <c r="J788" i="8" s="1"/>
  <c r="Q788" i="8"/>
  <c r="H804" i="8"/>
  <c r="Q804" i="8"/>
  <c r="H820" i="8"/>
  <c r="I820" i="8" s="1"/>
  <c r="J820" i="8" s="1"/>
  <c r="Q820" i="8"/>
  <c r="Q883" i="8"/>
  <c r="H883" i="8"/>
  <c r="I883" i="8" s="1"/>
  <c r="J883" i="8" s="1"/>
  <c r="T898" i="8"/>
  <c r="Q899" i="8"/>
  <c r="H899" i="8"/>
  <c r="I899" i="8" s="1"/>
  <c r="J899" i="8" s="1"/>
  <c r="Q923" i="8"/>
  <c r="H923" i="8"/>
  <c r="Q924" i="8"/>
  <c r="I924" i="8"/>
  <c r="J924" i="8" s="1"/>
  <c r="H924" i="8"/>
  <c r="Q932" i="8"/>
  <c r="H932" i="8"/>
  <c r="Q948" i="8"/>
  <c r="H948" i="8"/>
  <c r="Q964" i="8"/>
  <c r="H964" i="8"/>
  <c r="Q980" i="8"/>
  <c r="H980" i="8"/>
  <c r="Q996" i="8"/>
  <c r="H996" i="8"/>
  <c r="Q1012" i="8"/>
  <c r="H1012" i="8"/>
  <c r="T1020" i="8"/>
  <c r="Q1028" i="8"/>
  <c r="I1028" i="8"/>
  <c r="J1028" i="8" s="1"/>
  <c r="H1028" i="8"/>
  <c r="I1030" i="8"/>
  <c r="J1030" i="8" s="1"/>
  <c r="H1030" i="8"/>
  <c r="Q1030" i="8"/>
  <c r="H1106" i="8"/>
  <c r="Q1105" i="8"/>
  <c r="H1105" i="8"/>
  <c r="H778" i="8"/>
  <c r="I778" i="8" s="1"/>
  <c r="J778" i="8" s="1"/>
  <c r="H781" i="8"/>
  <c r="I786" i="8"/>
  <c r="J786" i="8" s="1"/>
  <c r="H790" i="8"/>
  <c r="I790" i="8" s="1"/>
  <c r="J790" i="8" s="1"/>
  <c r="H793" i="8"/>
  <c r="I794" i="8"/>
  <c r="J794" i="8" s="1"/>
  <c r="I802" i="8"/>
  <c r="J802" i="8" s="1"/>
  <c r="I804" i="8"/>
  <c r="J804" i="8" s="1"/>
  <c r="H806" i="8"/>
  <c r="H809" i="8"/>
  <c r="I810" i="8"/>
  <c r="J810" i="8" s="1"/>
  <c r="I813" i="8"/>
  <c r="J813" i="8" s="1"/>
  <c r="I818" i="8"/>
  <c r="J818" i="8" s="1"/>
  <c r="H822" i="8"/>
  <c r="H828" i="8"/>
  <c r="I828" i="8" s="1"/>
  <c r="J828" i="8" s="1"/>
  <c r="Q828" i="8"/>
  <c r="Q830" i="8"/>
  <c r="Q831" i="8"/>
  <c r="H832" i="8"/>
  <c r="Q832" i="8"/>
  <c r="H833" i="8"/>
  <c r="Q833" i="8"/>
  <c r="Q835" i="8"/>
  <c r="H835" i="8"/>
  <c r="I835" i="8" s="1"/>
  <c r="J835" i="8" s="1"/>
  <c r="H844" i="8"/>
  <c r="I844" i="8" s="1"/>
  <c r="J844" i="8" s="1"/>
  <c r="Q844" i="8"/>
  <c r="Q846" i="8"/>
  <c r="Q847" i="8"/>
  <c r="I847" i="8"/>
  <c r="J847" i="8" s="1"/>
  <c r="H848" i="8"/>
  <c r="Q848" i="8"/>
  <c r="H849" i="8"/>
  <c r="Q849" i="8"/>
  <c r="Q851" i="8"/>
  <c r="I851" i="8"/>
  <c r="J851" i="8" s="1"/>
  <c r="H851" i="8"/>
  <c r="H860" i="8"/>
  <c r="I860" i="8" s="1"/>
  <c r="J860" i="8" s="1"/>
  <c r="Q860" i="8"/>
  <c r="Q862" i="8"/>
  <c r="Q863" i="8"/>
  <c r="I863" i="8"/>
  <c r="J863" i="8" s="1"/>
  <c r="H864" i="8"/>
  <c r="Q864" i="8"/>
  <c r="H865" i="8"/>
  <c r="Q865" i="8"/>
  <c r="Q867" i="8"/>
  <c r="H867" i="8"/>
  <c r="Q876" i="8"/>
  <c r="I876" i="8"/>
  <c r="J876" i="8" s="1"/>
  <c r="H876" i="8"/>
  <c r="Q880" i="8"/>
  <c r="H880" i="8"/>
  <c r="H885" i="8"/>
  <c r="H886" i="8"/>
  <c r="Q885" i="8"/>
  <c r="Q892" i="8"/>
  <c r="I892" i="8"/>
  <c r="J892" i="8" s="1"/>
  <c r="H892" i="8"/>
  <c r="Q896" i="8"/>
  <c r="H896" i="8"/>
  <c r="H901" i="8"/>
  <c r="H902" i="8"/>
  <c r="Q901" i="8"/>
  <c r="Q908" i="8"/>
  <c r="I908" i="8"/>
  <c r="J908" i="8" s="1"/>
  <c r="H908" i="8"/>
  <c r="Q912" i="8"/>
  <c r="H912" i="8"/>
  <c r="Q920" i="8"/>
  <c r="H920" i="8"/>
  <c r="I920" i="8" s="1"/>
  <c r="J920" i="8" s="1"/>
  <c r="I938" i="8"/>
  <c r="J938" i="8" s="1"/>
  <c r="I954" i="8"/>
  <c r="J954" i="8" s="1"/>
  <c r="I970" i="8"/>
  <c r="J970" i="8" s="1"/>
  <c r="I1002" i="8"/>
  <c r="J1002" i="8" s="1"/>
  <c r="Q1080" i="8"/>
  <c r="H1080" i="8"/>
  <c r="Q783" i="8"/>
  <c r="I783" i="8"/>
  <c r="J783" i="8" s="1"/>
  <c r="H784" i="8"/>
  <c r="H785" i="8"/>
  <c r="Q787" i="8"/>
  <c r="I787" i="8"/>
  <c r="J787" i="8" s="1"/>
  <c r="H789" i="8"/>
  <c r="I793" i="8"/>
  <c r="J793" i="8" s="1"/>
  <c r="Q793" i="8"/>
  <c r="Q795" i="8"/>
  <c r="H795" i="8"/>
  <c r="H796" i="8"/>
  <c r="I796" i="8" s="1"/>
  <c r="J796" i="8" s="1"/>
  <c r="H797" i="8"/>
  <c r="Q799" i="8"/>
  <c r="H800" i="8"/>
  <c r="H801" i="8"/>
  <c r="Q803" i="8"/>
  <c r="I803" i="8"/>
  <c r="J803" i="8" s="1"/>
  <c r="H805" i="8"/>
  <c r="I809" i="8"/>
  <c r="J809" i="8" s="1"/>
  <c r="Q809" i="8"/>
  <c r="Q811" i="8"/>
  <c r="H811" i="8"/>
  <c r="I811" i="8" s="1"/>
  <c r="J811" i="8" s="1"/>
  <c r="H812" i="8"/>
  <c r="H813" i="8"/>
  <c r="Q815" i="8"/>
  <c r="I815" i="8"/>
  <c r="J815" i="8" s="1"/>
  <c r="H816" i="8"/>
  <c r="H817" i="8"/>
  <c r="Q819" i="8"/>
  <c r="I819" i="8"/>
  <c r="J819" i="8" s="1"/>
  <c r="H821" i="8"/>
  <c r="I822" i="8"/>
  <c r="J822" i="8" s="1"/>
  <c r="Q875" i="8"/>
  <c r="I875" i="8"/>
  <c r="J875" i="8" s="1"/>
  <c r="H875" i="8"/>
  <c r="Q891" i="8"/>
  <c r="H891" i="8"/>
  <c r="I891" i="8" s="1"/>
  <c r="J891" i="8" s="1"/>
  <c r="Q907" i="8"/>
  <c r="H907" i="8"/>
  <c r="I907" i="8" s="1"/>
  <c r="J907" i="8" s="1"/>
  <c r="H917" i="8"/>
  <c r="I917" i="8" s="1"/>
  <c r="J917" i="8" s="1"/>
  <c r="H918" i="8"/>
  <c r="Q917" i="8"/>
  <c r="Q939" i="8"/>
  <c r="I939" i="8"/>
  <c r="J939" i="8" s="1"/>
  <c r="H939" i="8"/>
  <c r="Q955" i="8"/>
  <c r="H955" i="8"/>
  <c r="I955" i="8" s="1"/>
  <c r="J955" i="8" s="1"/>
  <c r="Q971" i="8"/>
  <c r="H971" i="8"/>
  <c r="I971" i="8" s="1"/>
  <c r="J971" i="8" s="1"/>
  <c r="Q987" i="8"/>
  <c r="H987" i="8"/>
  <c r="I987" i="8" s="1"/>
  <c r="J987" i="8" s="1"/>
  <c r="Q1003" i="8"/>
  <c r="I1003" i="8"/>
  <c r="J1003" i="8" s="1"/>
  <c r="H1003" i="8"/>
  <c r="H1027" i="8"/>
  <c r="I1027" i="8" s="1"/>
  <c r="J1027" i="8" s="1"/>
  <c r="Q1027" i="8"/>
  <c r="H1029" i="8"/>
  <c r="I1029" i="8"/>
  <c r="J1029" i="8" s="1"/>
  <c r="Q1029" i="8"/>
  <c r="Q1065" i="8"/>
  <c r="H1065" i="8"/>
  <c r="I1065" i="8" s="1"/>
  <c r="J1065" i="8" s="1"/>
  <c r="Q1125" i="8"/>
  <c r="I1125" i="8"/>
  <c r="J1125" i="8" s="1"/>
  <c r="H1125" i="8"/>
  <c r="H1162" i="8"/>
  <c r="Q1162" i="8"/>
  <c r="I1162" i="8"/>
  <c r="J1162" i="8" s="1"/>
  <c r="H1163" i="8"/>
  <c r="I829" i="8"/>
  <c r="J829" i="8" s="1"/>
  <c r="I842" i="8"/>
  <c r="J842" i="8" s="1"/>
  <c r="I845" i="8"/>
  <c r="J845" i="8" s="1"/>
  <c r="I861" i="8"/>
  <c r="J861" i="8" s="1"/>
  <c r="Q871" i="8"/>
  <c r="H881" i="8"/>
  <c r="Q887" i="8"/>
  <c r="I887" i="8"/>
  <c r="J887" i="8" s="1"/>
  <c r="H897" i="8"/>
  <c r="Q903" i="8"/>
  <c r="I903" i="8"/>
  <c r="J903" i="8" s="1"/>
  <c r="H913" i="8"/>
  <c r="Q919" i="8"/>
  <c r="I919" i="8"/>
  <c r="J919" i="8" s="1"/>
  <c r="Q927" i="8"/>
  <c r="H927" i="8"/>
  <c r="H929" i="8"/>
  <c r="Q936" i="8"/>
  <c r="H936" i="8"/>
  <c r="Q943" i="8"/>
  <c r="H943" i="8"/>
  <c r="I943" i="8" s="1"/>
  <c r="J943" i="8" s="1"/>
  <c r="H945" i="8"/>
  <c r="Q952" i="8"/>
  <c r="H952" i="8"/>
  <c r="I952" i="8" s="1"/>
  <c r="J952" i="8" s="1"/>
  <c r="Q959" i="8"/>
  <c r="H959" i="8"/>
  <c r="I959" i="8" s="1"/>
  <c r="J959" i="8" s="1"/>
  <c r="H961" i="8"/>
  <c r="Q968" i="8"/>
  <c r="H968" i="8"/>
  <c r="Q975" i="8"/>
  <c r="H975" i="8"/>
  <c r="I975" i="8" s="1"/>
  <c r="J975" i="8" s="1"/>
  <c r="H977" i="8"/>
  <c r="Q984" i="8"/>
  <c r="H984" i="8"/>
  <c r="I984" i="8" s="1"/>
  <c r="J984" i="8" s="1"/>
  <c r="Q991" i="8"/>
  <c r="H991" i="8"/>
  <c r="H993" i="8"/>
  <c r="Q1000" i="8"/>
  <c r="H1000" i="8"/>
  <c r="Q1007" i="8"/>
  <c r="H1007" i="8"/>
  <c r="I1007" i="8" s="1"/>
  <c r="J1007" i="8" s="1"/>
  <c r="H1009" i="8"/>
  <c r="Q1016" i="8"/>
  <c r="H1016" i="8"/>
  <c r="I1016" i="8" s="1"/>
  <c r="J1016" i="8" s="1"/>
  <c r="I1019" i="8"/>
  <c r="J1019" i="8" s="1"/>
  <c r="H1033" i="8"/>
  <c r="Q1033" i="8"/>
  <c r="Q1045" i="8"/>
  <c r="I1045" i="8"/>
  <c r="J1045" i="8" s="1"/>
  <c r="H1045" i="8"/>
  <c r="H1046" i="8"/>
  <c r="H1047" i="8"/>
  <c r="Q1046" i="8"/>
  <c r="I1051" i="8"/>
  <c r="J1051" i="8" s="1"/>
  <c r="H1082" i="8"/>
  <c r="I1082" i="8" s="1"/>
  <c r="J1082" i="8" s="1"/>
  <c r="Q1082" i="8"/>
  <c r="H1083" i="8"/>
  <c r="T1091" i="8"/>
  <c r="T1107" i="8"/>
  <c r="Q915" i="8"/>
  <c r="Q916" i="8"/>
  <c r="H916" i="8"/>
  <c r="I916" i="8" s="1"/>
  <c r="J916" i="8" s="1"/>
  <c r="H925" i="8"/>
  <c r="Q931" i="8"/>
  <c r="H931" i="8"/>
  <c r="I931" i="8" s="1"/>
  <c r="J931" i="8" s="1"/>
  <c r="H933" i="8"/>
  <c r="Q940" i="8"/>
  <c r="H940" i="8"/>
  <c r="I940" i="8" s="1"/>
  <c r="J940" i="8" s="1"/>
  <c r="T946" i="8"/>
  <c r="Q947" i="8"/>
  <c r="H947" i="8"/>
  <c r="H949" i="8"/>
  <c r="Q956" i="8"/>
  <c r="H956" i="8"/>
  <c r="I956" i="8" s="1"/>
  <c r="J956" i="8" s="1"/>
  <c r="T962" i="8"/>
  <c r="Q963" i="8"/>
  <c r="I963" i="8"/>
  <c r="J963" i="8" s="1"/>
  <c r="H963" i="8"/>
  <c r="H965" i="8"/>
  <c r="Q972" i="8"/>
  <c r="I972" i="8"/>
  <c r="J972" i="8" s="1"/>
  <c r="H972" i="8"/>
  <c r="Q979" i="8"/>
  <c r="H979" i="8"/>
  <c r="H981" i="8"/>
  <c r="Q988" i="8"/>
  <c r="H988" i="8"/>
  <c r="Q995" i="8"/>
  <c r="I995" i="8"/>
  <c r="J995" i="8" s="1"/>
  <c r="H995" i="8"/>
  <c r="H997" i="8"/>
  <c r="Q1004" i="8"/>
  <c r="I1004" i="8"/>
  <c r="J1004" i="8" s="1"/>
  <c r="H1004" i="8"/>
  <c r="Q1011" i="8"/>
  <c r="H1011" i="8"/>
  <c r="I1011" i="8" s="1"/>
  <c r="J1011" i="8" s="1"/>
  <c r="H1013" i="8"/>
  <c r="Q1024" i="8"/>
  <c r="H1024" i="8"/>
  <c r="I1024" i="8" s="1"/>
  <c r="J1024" i="8" s="1"/>
  <c r="I1039" i="8"/>
  <c r="J1039" i="8" s="1"/>
  <c r="Q1052" i="8"/>
  <c r="H1052" i="8"/>
  <c r="I1052" i="8" s="1"/>
  <c r="J1052" i="8" s="1"/>
  <c r="Q1053" i="8"/>
  <c r="I1053" i="8"/>
  <c r="J1053" i="8" s="1"/>
  <c r="H1053" i="8"/>
  <c r="Q1061" i="8"/>
  <c r="H1061" i="8"/>
  <c r="I1061" i="8" s="1"/>
  <c r="J1061" i="8" s="1"/>
  <c r="H1062" i="8"/>
  <c r="I1062" i="8" s="1"/>
  <c r="J1062" i="8" s="1"/>
  <c r="H1063" i="8"/>
  <c r="Q1062" i="8"/>
  <c r="I1067" i="8"/>
  <c r="J1067" i="8" s="1"/>
  <c r="Q1077" i="8"/>
  <c r="H1077" i="8"/>
  <c r="H1078" i="8"/>
  <c r="I1078" i="8" s="1"/>
  <c r="J1078" i="8" s="1"/>
  <c r="Q1078" i="8"/>
  <c r="Q1096" i="8"/>
  <c r="H1096" i="8"/>
  <c r="I1096" i="8" s="1"/>
  <c r="J1096" i="8" s="1"/>
  <c r="H1112" i="8"/>
  <c r="I1112" i="8" s="1"/>
  <c r="J1112" i="8" s="1"/>
  <c r="Q1112" i="8"/>
  <c r="H1114" i="8"/>
  <c r="I1114" i="8" s="1"/>
  <c r="J1114" i="8" s="1"/>
  <c r="Q1114" i="8"/>
  <c r="H873" i="8"/>
  <c r="Q879" i="8"/>
  <c r="I879" i="8"/>
  <c r="J879" i="8" s="1"/>
  <c r="H889" i="8"/>
  <c r="Q895" i="8"/>
  <c r="I895" i="8"/>
  <c r="J895" i="8" s="1"/>
  <c r="H905" i="8"/>
  <c r="Q911" i="8"/>
  <c r="I911" i="8"/>
  <c r="J911" i="8" s="1"/>
  <c r="H915" i="8"/>
  <c r="H921" i="8"/>
  <c r="Q925" i="8"/>
  <c r="H926" i="8"/>
  <c r="Q928" i="8"/>
  <c r="H928" i="8"/>
  <c r="I933" i="8"/>
  <c r="J933" i="8" s="1"/>
  <c r="H934" i="8"/>
  <c r="Q935" i="8"/>
  <c r="H935" i="8"/>
  <c r="I935" i="8" s="1"/>
  <c r="J935" i="8" s="1"/>
  <c r="T937" i="8"/>
  <c r="Q944" i="8"/>
  <c r="H944" i="8"/>
  <c r="I949" i="8"/>
  <c r="J949" i="8" s="1"/>
  <c r="H950" i="8"/>
  <c r="Q951" i="8"/>
  <c r="H951" i="8"/>
  <c r="I951" i="8" s="1"/>
  <c r="J951" i="8" s="1"/>
  <c r="T953" i="8"/>
  <c r="Q960" i="8"/>
  <c r="H960" i="8"/>
  <c r="I965" i="8"/>
  <c r="J965" i="8" s="1"/>
  <c r="H966" i="8"/>
  <c r="Q967" i="8"/>
  <c r="H967" i="8"/>
  <c r="I967" i="8" s="1"/>
  <c r="J967" i="8" s="1"/>
  <c r="Q976" i="8"/>
  <c r="H976" i="8"/>
  <c r="I981" i="8"/>
  <c r="J981" i="8" s="1"/>
  <c r="H982" i="8"/>
  <c r="Q983" i="8"/>
  <c r="H983" i="8"/>
  <c r="I983" i="8" s="1"/>
  <c r="J983" i="8" s="1"/>
  <c r="Q992" i="8"/>
  <c r="H992" i="8"/>
  <c r="I997" i="8"/>
  <c r="J997" i="8" s="1"/>
  <c r="H998" i="8"/>
  <c r="Q999" i="8"/>
  <c r="H999" i="8"/>
  <c r="I999" i="8" s="1"/>
  <c r="J999" i="8" s="1"/>
  <c r="Q1008" i="8"/>
  <c r="H1008" i="8"/>
  <c r="I1013" i="8"/>
  <c r="J1013" i="8" s="1"/>
  <c r="H1014" i="8"/>
  <c r="Q1015" i="8"/>
  <c r="H1015" i="8"/>
  <c r="I1015" i="8" s="1"/>
  <c r="J1015" i="8" s="1"/>
  <c r="H1017" i="8"/>
  <c r="I1017" i="8" s="1"/>
  <c r="J1017" i="8" s="1"/>
  <c r="Q1017" i="8"/>
  <c r="Q1032" i="8"/>
  <c r="H1032" i="8"/>
  <c r="I1035" i="8"/>
  <c r="J1035" i="8" s="1"/>
  <c r="Q1049" i="8"/>
  <c r="I1049" i="8"/>
  <c r="J1049" i="8" s="1"/>
  <c r="H1049" i="8"/>
  <c r="Q1068" i="8"/>
  <c r="H1068" i="8"/>
  <c r="Q1069" i="8"/>
  <c r="H1069" i="8"/>
  <c r="I1069" i="8" s="1"/>
  <c r="J1069" i="8" s="1"/>
  <c r="H1079" i="8"/>
  <c r="Q1240" i="8"/>
  <c r="H1240" i="8"/>
  <c r="I1240" i="8" s="1"/>
  <c r="J1240" i="8" s="1"/>
  <c r="Q1018" i="8"/>
  <c r="Q1031" i="8"/>
  <c r="Q1034" i="8"/>
  <c r="Q1048" i="8"/>
  <c r="I1048" i="8"/>
  <c r="J1048" i="8" s="1"/>
  <c r="T1058" i="8"/>
  <c r="Q1064" i="8"/>
  <c r="Q1084" i="8"/>
  <c r="H1084" i="8"/>
  <c r="I1084" i="8" s="1"/>
  <c r="J1084" i="8" s="1"/>
  <c r="H1094" i="8"/>
  <c r="Q1093" i="8"/>
  <c r="H1093" i="8"/>
  <c r="I1093" i="8" s="1"/>
  <c r="J1093" i="8" s="1"/>
  <c r="Q1100" i="8"/>
  <c r="H1100" i="8"/>
  <c r="I1100" i="8" s="1"/>
  <c r="J1100" i="8" s="1"/>
  <c r="H1110" i="8"/>
  <c r="Q1109" i="8"/>
  <c r="H1109" i="8"/>
  <c r="I1109" i="8" s="1"/>
  <c r="J1109" i="8" s="1"/>
  <c r="I1179" i="8"/>
  <c r="J1179" i="8" s="1"/>
  <c r="Q1213" i="8"/>
  <c r="H1213" i="8"/>
  <c r="I1213" i="8" s="1"/>
  <c r="J1213" i="8" s="1"/>
  <c r="I1288" i="8"/>
  <c r="J1288" i="8" s="1"/>
  <c r="H1018" i="8"/>
  <c r="H1031" i="8"/>
  <c r="I1031" i="8" s="1"/>
  <c r="J1031" i="8" s="1"/>
  <c r="H1034" i="8"/>
  <c r="I1042" i="8"/>
  <c r="J1042" i="8" s="1"/>
  <c r="Q1042" i="8"/>
  <c r="H1043" i="8"/>
  <c r="Q1044" i="8"/>
  <c r="I1044" i="8"/>
  <c r="J1044" i="8" s="1"/>
  <c r="H1048" i="8"/>
  <c r="H1054" i="8"/>
  <c r="I1058" i="8"/>
  <c r="J1058" i="8" s="1"/>
  <c r="Q1058" i="8"/>
  <c r="H1059" i="8"/>
  <c r="Q1060" i="8"/>
  <c r="I1060" i="8"/>
  <c r="J1060" i="8" s="1"/>
  <c r="H1064" i="8"/>
  <c r="I1064" i="8" s="1"/>
  <c r="J1064" i="8" s="1"/>
  <c r="H1070" i="8"/>
  <c r="I1074" i="8"/>
  <c r="J1074" i="8" s="1"/>
  <c r="Q1074" i="8"/>
  <c r="H1075" i="8"/>
  <c r="Q1076" i="8"/>
  <c r="I1076" i="8"/>
  <c r="J1076" i="8" s="1"/>
  <c r="Q1081" i="8"/>
  <c r="I1081" i="8"/>
  <c r="J1081" i="8" s="1"/>
  <c r="H1081" i="8"/>
  <c r="Q1088" i="8"/>
  <c r="H1088" i="8"/>
  <c r="I1088" i="8" s="1"/>
  <c r="J1088" i="8" s="1"/>
  <c r="H1098" i="8"/>
  <c r="Q1097" i="8"/>
  <c r="H1097" i="8"/>
  <c r="I1097" i="8" s="1"/>
  <c r="J1097" i="8" s="1"/>
  <c r="Q1104" i="8"/>
  <c r="H1104" i="8"/>
  <c r="I1104" i="8" s="1"/>
  <c r="J1104" i="8" s="1"/>
  <c r="H1126" i="8"/>
  <c r="I1126" i="8" s="1"/>
  <c r="J1126" i="8" s="1"/>
  <c r="Q1126" i="8"/>
  <c r="H1128" i="8"/>
  <c r="I1128" i="8" s="1"/>
  <c r="J1128" i="8" s="1"/>
  <c r="Q1129" i="8"/>
  <c r="H1129" i="8"/>
  <c r="H1130" i="8"/>
  <c r="I1130" i="8"/>
  <c r="J1130" i="8" s="1"/>
  <c r="H1132" i="8"/>
  <c r="H1131" i="8"/>
  <c r="I1131" i="8" s="1"/>
  <c r="J1131" i="8" s="1"/>
  <c r="H1138" i="8"/>
  <c r="I1138" i="8" s="1"/>
  <c r="J1138" i="8" s="1"/>
  <c r="Q1138" i="8"/>
  <c r="H1139" i="8"/>
  <c r="I1139" i="8" s="1"/>
  <c r="J1139" i="8" s="1"/>
  <c r="Q1140" i="8"/>
  <c r="H1140" i="8"/>
  <c r="I1140" i="8" s="1"/>
  <c r="J1140" i="8" s="1"/>
  <c r="Q1141" i="8"/>
  <c r="H1141" i="8"/>
  <c r="I1141" i="8" s="1"/>
  <c r="J1141" i="8" s="1"/>
  <c r="H1146" i="8"/>
  <c r="Q1146" i="8"/>
  <c r="H1147" i="8"/>
  <c r="Q1148" i="8"/>
  <c r="H1148" i="8"/>
  <c r="Q1149" i="8"/>
  <c r="H1149" i="8"/>
  <c r="I1149" i="8" s="1"/>
  <c r="J1149" i="8" s="1"/>
  <c r="Q1209" i="8"/>
  <c r="H1209" i="8"/>
  <c r="I1018" i="8"/>
  <c r="J1018" i="8" s="1"/>
  <c r="Q1020" i="8"/>
  <c r="I1020" i="8"/>
  <c r="J1020" i="8" s="1"/>
  <c r="H1021" i="8"/>
  <c r="H1022" i="8"/>
  <c r="I1034" i="8"/>
  <c r="J1034" i="8" s="1"/>
  <c r="Q1036" i="8"/>
  <c r="I1036" i="8"/>
  <c r="J1036" i="8" s="1"/>
  <c r="H1037" i="8"/>
  <c r="H1038" i="8"/>
  <c r="Q1040" i="8"/>
  <c r="Q1041" i="8"/>
  <c r="H1041" i="8"/>
  <c r="I1041" i="8" s="1"/>
  <c r="J1041" i="8" s="1"/>
  <c r="H1050" i="8"/>
  <c r="Q1056" i="8"/>
  <c r="I1056" i="8"/>
  <c r="J1056" i="8" s="1"/>
  <c r="Q1057" i="8"/>
  <c r="H1057" i="8"/>
  <c r="I1057" i="8" s="1"/>
  <c r="J1057" i="8" s="1"/>
  <c r="H1066" i="8"/>
  <c r="Q1072" i="8"/>
  <c r="I1072" i="8"/>
  <c r="J1072" i="8" s="1"/>
  <c r="Q1073" i="8"/>
  <c r="H1073" i="8"/>
  <c r="I1073" i="8" s="1"/>
  <c r="J1073" i="8" s="1"/>
  <c r="H1086" i="8"/>
  <c r="Q1085" i="8"/>
  <c r="H1085" i="8"/>
  <c r="I1085" i="8" s="1"/>
  <c r="J1085" i="8" s="1"/>
  <c r="Q1092" i="8"/>
  <c r="H1092" i="8"/>
  <c r="I1092" i="8" s="1"/>
  <c r="J1092" i="8" s="1"/>
  <c r="H1102" i="8"/>
  <c r="Q1101" i="8"/>
  <c r="H1101" i="8"/>
  <c r="I1101" i="8" s="1"/>
  <c r="J1101" i="8" s="1"/>
  <c r="Q1108" i="8"/>
  <c r="I1108" i="8"/>
  <c r="J1108" i="8" s="1"/>
  <c r="H1108" i="8"/>
  <c r="Q1159" i="8"/>
  <c r="H1159" i="8"/>
  <c r="I1159" i="8" s="1"/>
  <c r="J1159" i="8" s="1"/>
  <c r="Q1160" i="8"/>
  <c r="H1160" i="8"/>
  <c r="T1165" i="8"/>
  <c r="Q1208" i="8"/>
  <c r="H1208" i="8"/>
  <c r="H1214" i="8"/>
  <c r="I1214" i="8" s="1"/>
  <c r="J1214" i="8" s="1"/>
  <c r="Q1214" i="8"/>
  <c r="T1297" i="8"/>
  <c r="I1297" i="8"/>
  <c r="J1297" i="8" s="1"/>
  <c r="I1091" i="8"/>
  <c r="J1091" i="8" s="1"/>
  <c r="I1095" i="8"/>
  <c r="J1095" i="8" s="1"/>
  <c r="I1099" i="8"/>
  <c r="J1099" i="8" s="1"/>
  <c r="I1107" i="8"/>
  <c r="J1107" i="8" s="1"/>
  <c r="I1111" i="8"/>
  <c r="J1111" i="8" s="1"/>
  <c r="I1124" i="8"/>
  <c r="J1124" i="8" s="1"/>
  <c r="I1127" i="8"/>
  <c r="J1127" i="8" s="1"/>
  <c r="I1147" i="8"/>
  <c r="J1147" i="8" s="1"/>
  <c r="Q1155" i="8"/>
  <c r="Q1156" i="8"/>
  <c r="H1156" i="8"/>
  <c r="I1156" i="8" s="1"/>
  <c r="J1156" i="8" s="1"/>
  <c r="H1158" i="8"/>
  <c r="Q1165" i="8"/>
  <c r="I1165" i="8"/>
  <c r="J1165" i="8" s="1"/>
  <c r="H1167" i="8"/>
  <c r="T1168" i="8"/>
  <c r="I1168" i="8"/>
  <c r="J1168" i="8" s="1"/>
  <c r="H1170" i="8"/>
  <c r="I1170" i="8" s="1"/>
  <c r="J1170" i="8" s="1"/>
  <c r="Q1170" i="8"/>
  <c r="H1172" i="8"/>
  <c r="Q1173" i="8"/>
  <c r="I1173" i="8"/>
  <c r="J1173" i="8" s="1"/>
  <c r="H1173" i="8"/>
  <c r="H1174" i="8"/>
  <c r="I1174" i="8" s="1"/>
  <c r="J1174" i="8" s="1"/>
  <c r="H1175" i="8"/>
  <c r="I1175" i="8" s="1"/>
  <c r="J1175" i="8" s="1"/>
  <c r="Q1181" i="8"/>
  <c r="I1181" i="8"/>
  <c r="J1181" i="8" s="1"/>
  <c r="H1183" i="8"/>
  <c r="T1184" i="8"/>
  <c r="I1184" i="8"/>
  <c r="J1184" i="8" s="1"/>
  <c r="Q1185" i="8"/>
  <c r="H1185" i="8"/>
  <c r="I1185" i="8" s="1"/>
  <c r="J1185" i="8" s="1"/>
  <c r="Q1189" i="8"/>
  <c r="H1189" i="8"/>
  <c r="H1190" i="8"/>
  <c r="I1190" i="8" s="1"/>
  <c r="J1190" i="8" s="1"/>
  <c r="Q1190" i="8"/>
  <c r="H1191" i="8"/>
  <c r="Q1216" i="8"/>
  <c r="H1216" i="8"/>
  <c r="I1216" i="8" s="1"/>
  <c r="J1216" i="8" s="1"/>
  <c r="Q1217" i="8"/>
  <c r="H1217" i="8"/>
  <c r="I1217" i="8" s="1"/>
  <c r="J1217" i="8" s="1"/>
  <c r="Q1221" i="8"/>
  <c r="H1221" i="8"/>
  <c r="H1222" i="8"/>
  <c r="Q1222" i="8"/>
  <c r="I1222" i="8"/>
  <c r="J1222" i="8" s="1"/>
  <c r="H1223" i="8"/>
  <c r="Q1253" i="8"/>
  <c r="H1253" i="8"/>
  <c r="I1253" i="8" s="1"/>
  <c r="J1253" i="8" s="1"/>
  <c r="Q1269" i="8"/>
  <c r="H1269" i="8"/>
  <c r="I1269" i="8" s="1"/>
  <c r="J1269" i="8" s="1"/>
  <c r="Q1285" i="8"/>
  <c r="H1285" i="8"/>
  <c r="H1299" i="8"/>
  <c r="Q1299" i="8"/>
  <c r="I1299" i="8"/>
  <c r="J1299" i="8" s="1"/>
  <c r="Q1306" i="8"/>
  <c r="H1306" i="8"/>
  <c r="I1306" i="8" s="1"/>
  <c r="J1306" i="8" s="1"/>
  <c r="Q1117" i="8"/>
  <c r="I1117" i="8"/>
  <c r="J1117" i="8" s="1"/>
  <c r="H1118" i="8"/>
  <c r="H1119" i="8"/>
  <c r="Q1133" i="8"/>
  <c r="I1133" i="8"/>
  <c r="J1133" i="8" s="1"/>
  <c r="H1134" i="8"/>
  <c r="H1135" i="8"/>
  <c r="Q1136" i="8"/>
  <c r="I1136" i="8"/>
  <c r="J1136" i="8" s="1"/>
  <c r="Q1137" i="8"/>
  <c r="H1137" i="8"/>
  <c r="H1142" i="8"/>
  <c r="H1143" i="8"/>
  <c r="Q1144" i="8"/>
  <c r="I1144" i="8"/>
  <c r="J1144" i="8" s="1"/>
  <c r="Q1145" i="8"/>
  <c r="H1145" i="8"/>
  <c r="I1145" i="8" s="1"/>
  <c r="J1145" i="8" s="1"/>
  <c r="H1150" i="8"/>
  <c r="H1151" i="8"/>
  <c r="Q1152" i="8"/>
  <c r="I1152" i="8"/>
  <c r="J1152" i="8" s="1"/>
  <c r="Q1153" i="8"/>
  <c r="H1153" i="8"/>
  <c r="H1154" i="8"/>
  <c r="H1155" i="8"/>
  <c r="I1155" i="8" s="1"/>
  <c r="J1155" i="8" s="1"/>
  <c r="Q1161" i="8"/>
  <c r="H1161" i="8"/>
  <c r="I1161" i="8" s="1"/>
  <c r="J1161" i="8" s="1"/>
  <c r="H1178" i="8"/>
  <c r="I1178" i="8" s="1"/>
  <c r="J1178" i="8" s="1"/>
  <c r="Q1178" i="8"/>
  <c r="Q1192" i="8"/>
  <c r="H1192" i="8"/>
  <c r="Q1193" i="8"/>
  <c r="H1193" i="8"/>
  <c r="I1193" i="8" s="1"/>
  <c r="J1193" i="8" s="1"/>
  <c r="Q1197" i="8"/>
  <c r="H1197" i="8"/>
  <c r="H1198" i="8"/>
  <c r="I1198" i="8" s="1"/>
  <c r="J1198" i="8" s="1"/>
  <c r="Q1198" i="8"/>
  <c r="H1199" i="8"/>
  <c r="Q1224" i="8"/>
  <c r="H1224" i="8"/>
  <c r="Q1225" i="8"/>
  <c r="H1225" i="8"/>
  <c r="I1225" i="8" s="1"/>
  <c r="J1225" i="8" s="1"/>
  <c r="Q1229" i="8"/>
  <c r="H1229" i="8"/>
  <c r="H1230" i="8"/>
  <c r="I1230" i="8" s="1"/>
  <c r="J1230" i="8" s="1"/>
  <c r="Q1230" i="8"/>
  <c r="H1231" i="8"/>
  <c r="Q1243" i="8"/>
  <c r="H1243" i="8"/>
  <c r="I1243" i="8" s="1"/>
  <c r="J1243" i="8" s="1"/>
  <c r="Q1244" i="8"/>
  <c r="H1244" i="8"/>
  <c r="I1244" i="8" s="1"/>
  <c r="J1244" i="8" s="1"/>
  <c r="Q1259" i="8"/>
  <c r="H1259" i="8"/>
  <c r="I1259" i="8" s="1"/>
  <c r="J1259" i="8" s="1"/>
  <c r="Q1260" i="8"/>
  <c r="H1260" i="8"/>
  <c r="I1260" i="8" s="1"/>
  <c r="J1260" i="8" s="1"/>
  <c r="Q1275" i="8"/>
  <c r="H1275" i="8"/>
  <c r="I1275" i="8" s="1"/>
  <c r="J1275" i="8" s="1"/>
  <c r="Q1276" i="8"/>
  <c r="H1276" i="8"/>
  <c r="Q1121" i="8"/>
  <c r="I1121" i="8"/>
  <c r="J1121" i="8" s="1"/>
  <c r="H1122" i="8"/>
  <c r="H1123" i="8"/>
  <c r="Q1157" i="8"/>
  <c r="H1157" i="8"/>
  <c r="I1157" i="8" s="1"/>
  <c r="J1157" i="8" s="1"/>
  <c r="Q1163" i="8"/>
  <c r="I1163" i="8"/>
  <c r="J1163" i="8" s="1"/>
  <c r="Q1164" i="8"/>
  <c r="H1164" i="8"/>
  <c r="I1164" i="8" s="1"/>
  <c r="J1164" i="8" s="1"/>
  <c r="H1166" i="8"/>
  <c r="Q1166" i="8"/>
  <c r="Q1169" i="8"/>
  <c r="I1169" i="8"/>
  <c r="J1169" i="8" s="1"/>
  <c r="H1169" i="8"/>
  <c r="T1171" i="8"/>
  <c r="I1171" i="8"/>
  <c r="J1171" i="8" s="1"/>
  <c r="H1182" i="8"/>
  <c r="Q1182" i="8"/>
  <c r="Q1200" i="8"/>
  <c r="H1200" i="8"/>
  <c r="I1200" i="8" s="1"/>
  <c r="J1200" i="8" s="1"/>
  <c r="Q1201" i="8"/>
  <c r="H1201" i="8"/>
  <c r="I1201" i="8" s="1"/>
  <c r="J1201" i="8" s="1"/>
  <c r="Q1205" i="8"/>
  <c r="H1205" i="8"/>
  <c r="H1206" i="8"/>
  <c r="Q1206" i="8"/>
  <c r="I1206" i="8"/>
  <c r="J1206" i="8" s="1"/>
  <c r="H1207" i="8"/>
  <c r="Q1232" i="8"/>
  <c r="H1232" i="8"/>
  <c r="I1232" i="8" s="1"/>
  <c r="J1232" i="8" s="1"/>
  <c r="Q1233" i="8"/>
  <c r="I1233" i="8"/>
  <c r="J1233" i="8" s="1"/>
  <c r="H1233" i="8"/>
  <c r="Q1237" i="8"/>
  <c r="H1237" i="8"/>
  <c r="H1238" i="8"/>
  <c r="I1238" i="8" s="1"/>
  <c r="J1238" i="8" s="1"/>
  <c r="Q1238" i="8"/>
  <c r="H1239" i="8"/>
  <c r="H1246" i="8"/>
  <c r="I1246" i="8" s="1"/>
  <c r="J1246" i="8" s="1"/>
  <c r="Q1246" i="8"/>
  <c r="H1247" i="8"/>
  <c r="H1262" i="8"/>
  <c r="I1262" i="8" s="1"/>
  <c r="J1262" i="8" s="1"/>
  <c r="Q1262" i="8"/>
  <c r="H1263" i="8"/>
  <c r="H1278" i="8"/>
  <c r="I1278" i="8" s="1"/>
  <c r="J1278" i="8" s="1"/>
  <c r="Q1278" i="8"/>
  <c r="H1279" i="8"/>
  <c r="H1304" i="8"/>
  <c r="I1304" i="8" s="1"/>
  <c r="J1304" i="8" s="1"/>
  <c r="H1305" i="8"/>
  <c r="Q1304" i="8"/>
  <c r="Q1176" i="8"/>
  <c r="Q1179" i="8"/>
  <c r="Q1249" i="8"/>
  <c r="H1249" i="8"/>
  <c r="I1249" i="8" s="1"/>
  <c r="J1249" i="8" s="1"/>
  <c r="Q1255" i="8"/>
  <c r="Q1256" i="8"/>
  <c r="H1256" i="8"/>
  <c r="Q1265" i="8"/>
  <c r="I1265" i="8"/>
  <c r="J1265" i="8" s="1"/>
  <c r="H1265" i="8"/>
  <c r="Q1271" i="8"/>
  <c r="Q1272" i="8"/>
  <c r="H1272" i="8"/>
  <c r="I1272" i="8" s="1"/>
  <c r="J1272" i="8" s="1"/>
  <c r="Q1281" i="8"/>
  <c r="H1281" i="8"/>
  <c r="Q1287" i="8"/>
  <c r="Q1294" i="8"/>
  <c r="H1294" i="8"/>
  <c r="I1294" i="8" s="1"/>
  <c r="J1294" i="8" s="1"/>
  <c r="H1303" i="8"/>
  <c r="I1303" i="8" s="1"/>
  <c r="J1303" i="8" s="1"/>
  <c r="Q1329" i="8"/>
  <c r="H1329" i="8"/>
  <c r="I1329" i="8" s="1"/>
  <c r="J1329" i="8" s="1"/>
  <c r="T1331" i="8"/>
  <c r="I1358" i="8"/>
  <c r="J1358" i="8" s="1"/>
  <c r="Q1167" i="8"/>
  <c r="H1176" i="8"/>
  <c r="H1179" i="8"/>
  <c r="Q1180" i="8"/>
  <c r="Q1183" i="8"/>
  <c r="H1186" i="8"/>
  <c r="H1187" i="8"/>
  <c r="I1187" i="8" s="1"/>
  <c r="J1187" i="8" s="1"/>
  <c r="Q1188" i="8"/>
  <c r="H1194" i="8"/>
  <c r="H1195" i="8"/>
  <c r="I1195" i="8" s="1"/>
  <c r="J1195" i="8" s="1"/>
  <c r="Q1196" i="8"/>
  <c r="H1202" i="8"/>
  <c r="H1203" i="8"/>
  <c r="Q1204" i="8"/>
  <c r="H1210" i="8"/>
  <c r="H1211" i="8"/>
  <c r="I1211" i="8" s="1"/>
  <c r="J1211" i="8" s="1"/>
  <c r="Q1212" i="8"/>
  <c r="H1218" i="8"/>
  <c r="H1219" i="8"/>
  <c r="I1219" i="8" s="1"/>
  <c r="J1219" i="8" s="1"/>
  <c r="Q1220" i="8"/>
  <c r="H1226" i="8"/>
  <c r="H1227" i="8"/>
  <c r="I1227" i="8" s="1"/>
  <c r="J1227" i="8" s="1"/>
  <c r="Q1228" i="8"/>
  <c r="H1234" i="8"/>
  <c r="H1235" i="8"/>
  <c r="I1235" i="8" s="1"/>
  <c r="J1235" i="8" s="1"/>
  <c r="Q1236" i="8"/>
  <c r="I1242" i="8"/>
  <c r="J1242" i="8" s="1"/>
  <c r="Q1245" i="8"/>
  <c r="H1245" i="8"/>
  <c r="I1245" i="8" s="1"/>
  <c r="J1245" i="8" s="1"/>
  <c r="Q1251" i="8"/>
  <c r="Q1252" i="8"/>
  <c r="H1252" i="8"/>
  <c r="H1254" i="8"/>
  <c r="H1255" i="8"/>
  <c r="I1258" i="8"/>
  <c r="J1258" i="8" s="1"/>
  <c r="Q1261" i="8"/>
  <c r="H1261" i="8"/>
  <c r="Q1267" i="8"/>
  <c r="Q1268" i="8"/>
  <c r="H1268" i="8"/>
  <c r="H1270" i="8"/>
  <c r="I1270" i="8" s="1"/>
  <c r="J1270" i="8" s="1"/>
  <c r="H1271" i="8"/>
  <c r="I1271" i="8" s="1"/>
  <c r="J1271" i="8" s="1"/>
  <c r="Q1277" i="8"/>
  <c r="H1277" i="8"/>
  <c r="I1277" i="8" s="1"/>
  <c r="J1277" i="8" s="1"/>
  <c r="Q1283" i="8"/>
  <c r="Q1284" i="8"/>
  <c r="H1284" i="8"/>
  <c r="H1286" i="8"/>
  <c r="H1287" i="8"/>
  <c r="H1289" i="8"/>
  <c r="Q1290" i="8"/>
  <c r="H1290" i="8"/>
  <c r="I1290" i="8" s="1"/>
  <c r="J1290" i="8" s="1"/>
  <c r="H1291" i="8"/>
  <c r="I1291" i="8" s="1"/>
  <c r="J1291" i="8" s="1"/>
  <c r="H1292" i="8"/>
  <c r="I1292" i="8" s="1"/>
  <c r="J1292" i="8" s="1"/>
  <c r="Q1298" i="8"/>
  <c r="Q1303" i="8"/>
  <c r="I1327" i="8"/>
  <c r="J1327" i="8" s="1"/>
  <c r="T1327" i="8"/>
  <c r="Q1347" i="8"/>
  <c r="H1347" i="8"/>
  <c r="I1347" i="8" s="1"/>
  <c r="J1347" i="8" s="1"/>
  <c r="Q1186" i="8"/>
  <c r="H1188" i="8"/>
  <c r="I1188" i="8" s="1"/>
  <c r="J1188" i="8" s="1"/>
  <c r="Q1194" i="8"/>
  <c r="H1196" i="8"/>
  <c r="Q1202" i="8"/>
  <c r="H1204" i="8"/>
  <c r="I1204" i="8" s="1"/>
  <c r="J1204" i="8" s="1"/>
  <c r="Q1210" i="8"/>
  <c r="H1212" i="8"/>
  <c r="Q1218" i="8"/>
  <c r="H1220" i="8"/>
  <c r="Q1226" i="8"/>
  <c r="H1228" i="8"/>
  <c r="Q1234" i="8"/>
  <c r="H1236" i="8"/>
  <c r="Q1241" i="8"/>
  <c r="H1241" i="8"/>
  <c r="I1241" i="8" s="1"/>
  <c r="J1241" i="8" s="1"/>
  <c r="Q1247" i="8"/>
  <c r="I1247" i="8"/>
  <c r="J1247" i="8" s="1"/>
  <c r="Q1248" i="8"/>
  <c r="H1248" i="8"/>
  <c r="I1248" i="8" s="1"/>
  <c r="J1248" i="8" s="1"/>
  <c r="H1250" i="8"/>
  <c r="H1251" i="8"/>
  <c r="I1254" i="8"/>
  <c r="J1254" i="8" s="1"/>
  <c r="Q1257" i="8"/>
  <c r="I1257" i="8"/>
  <c r="J1257" i="8" s="1"/>
  <c r="H1257" i="8"/>
  <c r="Q1263" i="8"/>
  <c r="I1263" i="8"/>
  <c r="J1263" i="8" s="1"/>
  <c r="Q1264" i="8"/>
  <c r="H1264" i="8"/>
  <c r="I1264" i="8" s="1"/>
  <c r="J1264" i="8" s="1"/>
  <c r="H1266" i="8"/>
  <c r="H1267" i="8"/>
  <c r="Q1273" i="8"/>
  <c r="H1273" i="8"/>
  <c r="I1273" i="8" s="1"/>
  <c r="J1273" i="8" s="1"/>
  <c r="Q1279" i="8"/>
  <c r="I1279" i="8"/>
  <c r="J1279" i="8" s="1"/>
  <c r="Q1280" i="8"/>
  <c r="I1280" i="8"/>
  <c r="J1280" i="8" s="1"/>
  <c r="H1280" i="8"/>
  <c r="H1282" i="8"/>
  <c r="H1283" i="8"/>
  <c r="I1286" i="8"/>
  <c r="J1286" i="8" s="1"/>
  <c r="H1295" i="8"/>
  <c r="Q1295" i="8"/>
  <c r="H1298" i="8"/>
  <c r="I1298" i="8" s="1"/>
  <c r="J1298" i="8" s="1"/>
  <c r="Q1293" i="8"/>
  <c r="Q1296" i="8"/>
  <c r="Q1309" i="8"/>
  <c r="H1309" i="8"/>
  <c r="I1309" i="8" s="1"/>
  <c r="J1309" i="8" s="1"/>
  <c r="Q1313" i="8"/>
  <c r="H1313" i="8"/>
  <c r="I1313" i="8" s="1"/>
  <c r="J1313" i="8" s="1"/>
  <c r="H1352" i="8"/>
  <c r="I1352" i="8" s="1"/>
  <c r="J1352" i="8" s="1"/>
  <c r="H1353" i="8"/>
  <c r="Q1352" i="8"/>
  <c r="H1293" i="8"/>
  <c r="H1296" i="8"/>
  <c r="Q1297" i="8"/>
  <c r="Q1302" i="8"/>
  <c r="H1307" i="8"/>
  <c r="I1307" i="8" s="1"/>
  <c r="J1307" i="8" s="1"/>
  <c r="Q1307" i="8"/>
  <c r="T1325" i="8"/>
  <c r="T1328" i="8"/>
  <c r="H1330" i="8"/>
  <c r="Q1330" i="8"/>
  <c r="H1332" i="8"/>
  <c r="I1332" i="8" s="1"/>
  <c r="J1332" i="8" s="1"/>
  <c r="Q1333" i="8"/>
  <c r="H1333" i="8"/>
  <c r="I1333" i="8" s="1"/>
  <c r="J1333" i="8" s="1"/>
  <c r="H1334" i="8"/>
  <c r="I1335" i="8"/>
  <c r="J1335" i="8" s="1"/>
  <c r="H1335" i="8"/>
  <c r="H1344" i="8"/>
  <c r="Q1344" i="8"/>
  <c r="I1344" i="8"/>
  <c r="J1344" i="8" s="1"/>
  <c r="H1300" i="8"/>
  <c r="H1301" i="8"/>
  <c r="H1302" i="8"/>
  <c r="H1314" i="8"/>
  <c r="I1314" i="8" s="1"/>
  <c r="J1314" i="8" s="1"/>
  <c r="Q1314" i="8"/>
  <c r="H1316" i="8"/>
  <c r="Q1317" i="8"/>
  <c r="I1317" i="8"/>
  <c r="J1317" i="8" s="1"/>
  <c r="H1317" i="8"/>
  <c r="H1318" i="8"/>
  <c r="I1318" i="8" s="1"/>
  <c r="J1318" i="8" s="1"/>
  <c r="H1319" i="8"/>
  <c r="I1319" i="8" s="1"/>
  <c r="J1319" i="8" s="1"/>
  <c r="T1321" i="8"/>
  <c r="H1340" i="8"/>
  <c r="I1340" i="8" s="1"/>
  <c r="J1340" i="8" s="1"/>
  <c r="I1305" i="8"/>
  <c r="J1305" i="8" s="1"/>
  <c r="I1308" i="8"/>
  <c r="J1308" i="8" s="1"/>
  <c r="H1320" i="8"/>
  <c r="H1322" i="8"/>
  <c r="Q1322" i="8"/>
  <c r="Q1325" i="8"/>
  <c r="I1325" i="8"/>
  <c r="J1325" i="8" s="1"/>
  <c r="H1336" i="8"/>
  <c r="Q1339" i="8"/>
  <c r="H1339" i="8"/>
  <c r="I1339" i="8" s="1"/>
  <c r="J1339" i="8" s="1"/>
  <c r="I1349" i="8"/>
  <c r="J1349" i="8" s="1"/>
  <c r="Q1351" i="8"/>
  <c r="H1351" i="8"/>
  <c r="H1310" i="8"/>
  <c r="Q1310" i="8"/>
  <c r="I1312" i="8"/>
  <c r="J1312" i="8" s="1"/>
  <c r="Q1312" i="8"/>
  <c r="I1315" i="8"/>
  <c r="J1315" i="8" s="1"/>
  <c r="Q1315" i="8"/>
  <c r="Q1321" i="8"/>
  <c r="I1321" i="8"/>
  <c r="J1321" i="8" s="1"/>
  <c r="H1326" i="8"/>
  <c r="Q1326" i="8"/>
  <c r="I1328" i="8"/>
  <c r="J1328" i="8" s="1"/>
  <c r="Q1328" i="8"/>
  <c r="I1331" i="8"/>
  <c r="J1331" i="8" s="1"/>
  <c r="Q1331" i="8"/>
  <c r="Q1337" i="8"/>
  <c r="I1337" i="8"/>
  <c r="J1337" i="8" s="1"/>
  <c r="H1360" i="8"/>
  <c r="I1360" i="8" s="1"/>
  <c r="J1360" i="8" s="1"/>
  <c r="Q1360" i="8"/>
  <c r="Q1359" i="8"/>
  <c r="I1359" i="8"/>
  <c r="J1359" i="8" s="1"/>
  <c r="H1359" i="8"/>
  <c r="Q1375" i="8"/>
  <c r="H1375" i="8"/>
  <c r="T1393" i="8"/>
  <c r="T1397" i="8"/>
  <c r="Q1320" i="8"/>
  <c r="Q1323" i="8"/>
  <c r="Q1336" i="8"/>
  <c r="Q1343" i="8"/>
  <c r="H1345" i="8"/>
  <c r="H1348" i="8"/>
  <c r="Q1348" i="8"/>
  <c r="Q1350" i="8"/>
  <c r="I1353" i="8"/>
  <c r="J1353" i="8" s="1"/>
  <c r="Q1353" i="8"/>
  <c r="I1366" i="8"/>
  <c r="J1366" i="8" s="1"/>
  <c r="H1368" i="8"/>
  <c r="Q1368" i="8"/>
  <c r="H1369" i="8"/>
  <c r="H1376" i="8"/>
  <c r="I1376" i="8" s="1"/>
  <c r="J1376" i="8" s="1"/>
  <c r="Q1376" i="8"/>
  <c r="Q1383" i="8"/>
  <c r="H1383" i="8"/>
  <c r="H1388" i="8"/>
  <c r="I1388" i="8"/>
  <c r="J1388" i="8" s="1"/>
  <c r="Q1388" i="8"/>
  <c r="Q1410" i="8"/>
  <c r="H1410" i="8"/>
  <c r="I1410" i="8" s="1"/>
  <c r="J1410" i="8" s="1"/>
  <c r="H1338" i="8"/>
  <c r="H1341" i="8"/>
  <c r="I1341" i="8" s="1"/>
  <c r="J1341" i="8" s="1"/>
  <c r="H1342" i="8"/>
  <c r="Q1342" i="8"/>
  <c r="H1343" i="8"/>
  <c r="I1346" i="8"/>
  <c r="J1346" i="8" s="1"/>
  <c r="T1346" i="8"/>
  <c r="H1350" i="8"/>
  <c r="I1350" i="8" s="1"/>
  <c r="J1350" i="8" s="1"/>
  <c r="H1354" i="8"/>
  <c r="Q1354" i="8"/>
  <c r="Q1355" i="8"/>
  <c r="H1355" i="8"/>
  <c r="I1355" i="8" s="1"/>
  <c r="J1355" i="8" s="1"/>
  <c r="H1356" i="8"/>
  <c r="I1356" i="8"/>
  <c r="J1356" i="8" s="1"/>
  <c r="Q1356" i="8"/>
  <c r="H1357" i="8"/>
  <c r="I1357" i="8" s="1"/>
  <c r="J1357" i="8" s="1"/>
  <c r="Q1357" i="8"/>
  <c r="Q1361" i="8"/>
  <c r="H1361" i="8"/>
  <c r="I1361" i="8" s="1"/>
  <c r="J1361" i="8" s="1"/>
  <c r="Q1370" i="8"/>
  <c r="H1370" i="8"/>
  <c r="I1370" i="8" s="1"/>
  <c r="J1370" i="8" s="1"/>
  <c r="Q1371" i="8"/>
  <c r="H1371" i="8"/>
  <c r="I1371" i="8" s="1"/>
  <c r="J1371" i="8" s="1"/>
  <c r="H1372" i="8"/>
  <c r="Q1372" i="8"/>
  <c r="Q1373" i="8"/>
  <c r="H1373" i="8"/>
  <c r="I1373" i="8" s="1"/>
  <c r="J1373" i="8" s="1"/>
  <c r="T1385" i="8"/>
  <c r="I1385" i="8"/>
  <c r="J1385" i="8" s="1"/>
  <c r="Q1387" i="8"/>
  <c r="I1387" i="8"/>
  <c r="J1387" i="8" s="1"/>
  <c r="H1387" i="8"/>
  <c r="Q1417" i="8"/>
  <c r="H1428" i="8"/>
  <c r="Q1428" i="8"/>
  <c r="Q1438" i="8"/>
  <c r="Q1345" i="8"/>
  <c r="Q1358" i="8"/>
  <c r="H1362" i="8"/>
  <c r="Q1363" i="8"/>
  <c r="H1364" i="8"/>
  <c r="I1364" i="8" s="1"/>
  <c r="J1364" i="8" s="1"/>
  <c r="H1365" i="8"/>
  <c r="I1365" i="8" s="1"/>
  <c r="J1365" i="8" s="1"/>
  <c r="Q1367" i="8"/>
  <c r="H1374" i="8"/>
  <c r="H1377" i="8"/>
  <c r="I1377" i="8" s="1"/>
  <c r="J1377" i="8" s="1"/>
  <c r="H1378" i="8"/>
  <c r="I1378" i="8" s="1"/>
  <c r="J1378" i="8" s="1"/>
  <c r="Q1379" i="8"/>
  <c r="H1380" i="8"/>
  <c r="H1381" i="8"/>
  <c r="H1384" i="8"/>
  <c r="Q1384" i="8"/>
  <c r="Q1386" i="8"/>
  <c r="I1389" i="8"/>
  <c r="J1389" i="8" s="1"/>
  <c r="Q1389" i="8"/>
  <c r="I1396" i="8"/>
  <c r="J1396" i="8" s="1"/>
  <c r="I1400" i="8"/>
  <c r="J1400" i="8" s="1"/>
  <c r="Q1402" i="8"/>
  <c r="H1402" i="8"/>
  <c r="I1402" i="8" s="1"/>
  <c r="J1402" i="8" s="1"/>
  <c r="Q1406" i="8"/>
  <c r="I1406" i="8"/>
  <c r="J1406" i="8" s="1"/>
  <c r="H1406" i="8"/>
  <c r="H1417" i="8"/>
  <c r="I1417" i="8" s="1"/>
  <c r="J1417" i="8" s="1"/>
  <c r="Q1423" i="8"/>
  <c r="H1423" i="8"/>
  <c r="I1423" i="8" s="1"/>
  <c r="J1423" i="8" s="1"/>
  <c r="H1424" i="8"/>
  <c r="I1424" i="8"/>
  <c r="J1424" i="8" s="1"/>
  <c r="Q1424" i="8"/>
  <c r="I1426" i="8"/>
  <c r="J1426" i="8" s="1"/>
  <c r="H1426" i="8"/>
  <c r="Q1426" i="8"/>
  <c r="Q1427" i="8"/>
  <c r="I1427" i="8"/>
  <c r="J1427" i="8" s="1"/>
  <c r="H1427" i="8"/>
  <c r="H1438" i="8"/>
  <c r="I1438" i="8" s="1"/>
  <c r="J1438" i="8" s="1"/>
  <c r="I1362" i="8"/>
  <c r="J1362" i="8" s="1"/>
  <c r="H1363" i="8"/>
  <c r="I1363" i="8" s="1"/>
  <c r="J1363" i="8" s="1"/>
  <c r="H1367" i="8"/>
  <c r="Q1374" i="8"/>
  <c r="Q1377" i="8"/>
  <c r="H1379" i="8"/>
  <c r="I1379" i="8" s="1"/>
  <c r="J1379" i="8" s="1"/>
  <c r="I1382" i="8"/>
  <c r="J1382" i="8" s="1"/>
  <c r="T1382" i="8"/>
  <c r="I1384" i="8"/>
  <c r="J1384" i="8" s="1"/>
  <c r="H1386" i="8"/>
  <c r="I1386" i="8" s="1"/>
  <c r="J1386" i="8" s="1"/>
  <c r="H1389" i="8"/>
  <c r="H1390" i="8"/>
  <c r="Q1381" i="8"/>
  <c r="Q1409" i="8"/>
  <c r="H1415" i="8"/>
  <c r="I1415" i="8" s="1"/>
  <c r="J1415" i="8" s="1"/>
  <c r="Q1415" i="8"/>
  <c r="Q1431" i="8"/>
  <c r="H1431" i="8"/>
  <c r="H1436" i="8"/>
  <c r="Q1436" i="8"/>
  <c r="H1437" i="8"/>
  <c r="H1391" i="8"/>
  <c r="I1391" i="8" s="1"/>
  <c r="J1391" i="8" s="1"/>
  <c r="H1392" i="8"/>
  <c r="Q1393" i="8"/>
  <c r="I1393" i="8"/>
  <c r="J1393" i="8" s="1"/>
  <c r="H1394" i="8"/>
  <c r="H1395" i="8"/>
  <c r="Q1397" i="8"/>
  <c r="I1397" i="8"/>
  <c r="J1397" i="8" s="1"/>
  <c r="Q1398" i="8"/>
  <c r="H1398" i="8"/>
  <c r="I1398" i="8" s="1"/>
  <c r="J1398" i="8" s="1"/>
  <c r="H1399" i="8"/>
  <c r="Q1399" i="8"/>
  <c r="Q1401" i="8"/>
  <c r="H1401" i="8"/>
  <c r="I1401" i="8" s="1"/>
  <c r="J1401" i="8" s="1"/>
  <c r="H1403" i="8"/>
  <c r="Q1403" i="8"/>
  <c r="Q1405" i="8"/>
  <c r="I1405" i="8"/>
  <c r="J1405" i="8" s="1"/>
  <c r="H1409" i="8"/>
  <c r="I1409" i="8" s="1"/>
  <c r="J1409" i="8" s="1"/>
  <c r="Q1414" i="8"/>
  <c r="H1414" i="8"/>
  <c r="I1414" i="8" s="1"/>
  <c r="J1414" i="8" s="1"/>
  <c r="Q1420" i="8"/>
  <c r="H1421" i="8"/>
  <c r="H1420" i="8"/>
  <c r="I1420" i="8" s="1"/>
  <c r="J1420" i="8" s="1"/>
  <c r="T1422" i="8"/>
  <c r="H1425" i="8"/>
  <c r="I1425" i="8" s="1"/>
  <c r="J1425" i="8" s="1"/>
  <c r="H1407" i="8"/>
  <c r="H1411" i="8"/>
  <c r="Q1411" i="8"/>
  <c r="I1413" i="8"/>
  <c r="J1413" i="8" s="1"/>
  <c r="Q1413" i="8"/>
  <c r="I1416" i="8"/>
  <c r="J1416" i="8" s="1"/>
  <c r="Q1416" i="8"/>
  <c r="Q1418" i="8"/>
  <c r="I1418" i="8"/>
  <c r="J1418" i="8" s="1"/>
  <c r="H1418" i="8"/>
  <c r="I1422" i="8"/>
  <c r="J1422" i="8" s="1"/>
  <c r="H1429" i="8"/>
  <c r="I1429" i="8" s="1"/>
  <c r="J1429" i="8" s="1"/>
  <c r="H1419" i="8"/>
  <c r="H1430" i="8"/>
  <c r="H1432" i="8"/>
  <c r="Q1432" i="8"/>
  <c r="Q1435" i="8"/>
  <c r="H1435" i="8"/>
  <c r="Q1430" i="8"/>
  <c r="Q1433" i="8"/>
  <c r="J1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7" i="2"/>
  <c r="U3" i="1"/>
  <c r="I540" i="8" l="1"/>
  <c r="J540" i="8" s="1"/>
  <c r="I1087" i="8"/>
  <c r="J1087" i="8" s="1"/>
  <c r="T1010" i="8"/>
  <c r="I1408" i="8"/>
  <c r="J1408" i="8" s="1"/>
  <c r="I969" i="8"/>
  <c r="J969" i="8" s="1"/>
  <c r="I914" i="8"/>
  <c r="J914" i="8" s="1"/>
  <c r="T914" i="8"/>
  <c r="I830" i="8"/>
  <c r="J830" i="8" s="1"/>
  <c r="T1374" i="8"/>
  <c r="T1428" i="8"/>
  <c r="T1348" i="8"/>
  <c r="T1334" i="8"/>
  <c r="I1266" i="8"/>
  <c r="J1266" i="8" s="1"/>
  <c r="T1220" i="8"/>
  <c r="T1196" i="8"/>
  <c r="T1226" i="8"/>
  <c r="T1194" i="8"/>
  <c r="I1231" i="8"/>
  <c r="J1231" i="8" s="1"/>
  <c r="T1229" i="8"/>
  <c r="T1197" i="8"/>
  <c r="I1150" i="8"/>
  <c r="J1150" i="8" s="1"/>
  <c r="I1134" i="8"/>
  <c r="J1134" i="8" s="1"/>
  <c r="T1158" i="8"/>
  <c r="I1158" i="8"/>
  <c r="J1158" i="8" s="1"/>
  <c r="I1098" i="8"/>
  <c r="J1098" i="8" s="1"/>
  <c r="I1094" i="8"/>
  <c r="J1094" i="8" s="1"/>
  <c r="T965" i="8"/>
  <c r="T947" i="8"/>
  <c r="T968" i="8"/>
  <c r="T913" i="8"/>
  <c r="I913" i="8"/>
  <c r="J913" i="8" s="1"/>
  <c r="T812" i="8"/>
  <c r="T789" i="8"/>
  <c r="I789" i="8"/>
  <c r="J789" i="8" s="1"/>
  <c r="I784" i="8"/>
  <c r="J784" i="8" s="1"/>
  <c r="I833" i="8"/>
  <c r="J833" i="8" s="1"/>
  <c r="T642" i="8"/>
  <c r="T626" i="8"/>
  <c r="I579" i="8"/>
  <c r="J579" i="8" s="1"/>
  <c r="I527" i="8"/>
  <c r="J527" i="8" s="1"/>
  <c r="T527" i="8"/>
  <c r="T1005" i="8"/>
  <c r="T909" i="8"/>
  <c r="T698" i="8"/>
  <c r="T558" i="8"/>
  <c r="T514" i="8"/>
  <c r="T353" i="8"/>
  <c r="T733" i="8"/>
  <c r="T533" i="8"/>
  <c r="T407" i="8"/>
  <c r="T289" i="8"/>
  <c r="T145" i="8"/>
  <c r="T105" i="8"/>
  <c r="I341" i="8"/>
  <c r="J341" i="8" s="1"/>
  <c r="I325" i="8"/>
  <c r="J325" i="8" s="1"/>
  <c r="T300" i="8"/>
  <c r="T62" i="8"/>
  <c r="I47" i="8"/>
  <c r="J47" i="8" s="1"/>
  <c r="T107" i="8"/>
  <c r="I107" i="8"/>
  <c r="J107" i="8" s="1"/>
  <c r="I79" i="8"/>
  <c r="J79" i="8" s="1"/>
  <c r="I75" i="8"/>
  <c r="J75" i="8" s="1"/>
  <c r="T59" i="8"/>
  <c r="I59" i="8"/>
  <c r="J59" i="8" s="1"/>
  <c r="T219" i="8"/>
  <c r="I219" i="8"/>
  <c r="J219" i="8" s="1"/>
  <c r="I203" i="8"/>
  <c r="J203" i="8" s="1"/>
  <c r="I187" i="8"/>
  <c r="J187" i="8" s="1"/>
  <c r="I171" i="8"/>
  <c r="J171" i="8" s="1"/>
  <c r="I155" i="8"/>
  <c r="J155" i="8" s="1"/>
  <c r="T142" i="8"/>
  <c r="T139" i="8"/>
  <c r="I139" i="8"/>
  <c r="J139" i="8" s="1"/>
  <c r="I119" i="8"/>
  <c r="J119" i="8" s="1"/>
  <c r="I115" i="8"/>
  <c r="J115" i="8" s="1"/>
  <c r="I67" i="8"/>
  <c r="J67" i="8" s="1"/>
  <c r="T299" i="8"/>
  <c r="T220" i="8"/>
  <c r="T112" i="8"/>
  <c r="T55" i="8"/>
  <c r="I55" i="8"/>
  <c r="J55" i="8" s="1"/>
  <c r="T288" i="8"/>
  <c r="T136" i="8"/>
  <c r="I35" i="8"/>
  <c r="J35" i="8" s="1"/>
  <c r="T40" i="8"/>
  <c r="I1432" i="8"/>
  <c r="J1432" i="8" s="1"/>
  <c r="I1407" i="8"/>
  <c r="J1407" i="8" s="1"/>
  <c r="T1425" i="8"/>
  <c r="T1420" i="8"/>
  <c r="T1395" i="8"/>
  <c r="I1395" i="8"/>
  <c r="J1395" i="8" s="1"/>
  <c r="T1392" i="8"/>
  <c r="I1392" i="8"/>
  <c r="J1392" i="8" s="1"/>
  <c r="T1389" i="8"/>
  <c r="T1379" i="8"/>
  <c r="T1406" i="8"/>
  <c r="T1381" i="8"/>
  <c r="I1381" i="8"/>
  <c r="J1381" i="8" s="1"/>
  <c r="I1367" i="8"/>
  <c r="J1367" i="8" s="1"/>
  <c r="T1387" i="8"/>
  <c r="T1371" i="8"/>
  <c r="I1354" i="8"/>
  <c r="J1354" i="8" s="1"/>
  <c r="I1342" i="8"/>
  <c r="J1342" i="8" s="1"/>
  <c r="T1388" i="8"/>
  <c r="T1320" i="8"/>
  <c r="I1320" i="8"/>
  <c r="J1320" i="8" s="1"/>
  <c r="T1335" i="8"/>
  <c r="T1333" i="8"/>
  <c r="T1307" i="8"/>
  <c r="I1302" i="8"/>
  <c r="J1302" i="8" s="1"/>
  <c r="T1309" i="8"/>
  <c r="I1293" i="8"/>
  <c r="J1293" i="8" s="1"/>
  <c r="T1283" i="8"/>
  <c r="T1273" i="8"/>
  <c r="I1203" i="8"/>
  <c r="J1203" i="8" s="1"/>
  <c r="T1347" i="8"/>
  <c r="T1286" i="8"/>
  <c r="I1283" i="8"/>
  <c r="J1283" i="8" s="1"/>
  <c r="I1268" i="8"/>
  <c r="J1268" i="8" s="1"/>
  <c r="I1251" i="8"/>
  <c r="J1251" i="8" s="1"/>
  <c r="I1236" i="8"/>
  <c r="J1236" i="8" s="1"/>
  <c r="I1220" i="8"/>
  <c r="J1220" i="8" s="1"/>
  <c r="I1255" i="8"/>
  <c r="J1255" i="8" s="1"/>
  <c r="T1164" i="8"/>
  <c r="I1122" i="8"/>
  <c r="J1122" i="8" s="1"/>
  <c r="I1229" i="8"/>
  <c r="J1229" i="8" s="1"/>
  <c r="I1197" i="8"/>
  <c r="J1197" i="8" s="1"/>
  <c r="T1161" i="8"/>
  <c r="I1153" i="8"/>
  <c r="J1153" i="8" s="1"/>
  <c r="T1142" i="8"/>
  <c r="I1142" i="8"/>
  <c r="J1142" i="8" s="1"/>
  <c r="I1118" i="8"/>
  <c r="J1118" i="8" s="1"/>
  <c r="T1222" i="8"/>
  <c r="T1185" i="8"/>
  <c r="I1208" i="8"/>
  <c r="J1208" i="8" s="1"/>
  <c r="T1159" i="8"/>
  <c r="T1108" i="8"/>
  <c r="T1092" i="8"/>
  <c r="T1085" i="8"/>
  <c r="I1037" i="8"/>
  <c r="J1037" i="8" s="1"/>
  <c r="T1141" i="8"/>
  <c r="I1132" i="8"/>
  <c r="J1132" i="8" s="1"/>
  <c r="I1129" i="8"/>
  <c r="J1129" i="8" s="1"/>
  <c r="T1088" i="8"/>
  <c r="T1018" i="8"/>
  <c r="T1109" i="8"/>
  <c r="T1093" i="8"/>
  <c r="T1084" i="8"/>
  <c r="I1068" i="8"/>
  <c r="J1068" i="8" s="1"/>
  <c r="I1032" i="8"/>
  <c r="J1032" i="8" s="1"/>
  <c r="T926" i="8"/>
  <c r="I926" i="8"/>
  <c r="J926" i="8" s="1"/>
  <c r="T921" i="8"/>
  <c r="I921" i="8"/>
  <c r="J921" i="8" s="1"/>
  <c r="T1061" i="8"/>
  <c r="T963" i="8"/>
  <c r="I947" i="8"/>
  <c r="J947" i="8" s="1"/>
  <c r="T1082" i="8"/>
  <c r="I1046" i="8"/>
  <c r="J1046" i="8" s="1"/>
  <c r="T1016" i="8"/>
  <c r="T1007" i="8"/>
  <c r="I993" i="8"/>
  <c r="J993" i="8" s="1"/>
  <c r="I968" i="8"/>
  <c r="J968" i="8" s="1"/>
  <c r="T952" i="8"/>
  <c r="I929" i="8"/>
  <c r="J929" i="8" s="1"/>
  <c r="T1003" i="8"/>
  <c r="T955" i="8"/>
  <c r="T907" i="8"/>
  <c r="T817" i="8"/>
  <c r="I817" i="8"/>
  <c r="J817" i="8" s="1"/>
  <c r="T811" i="8"/>
  <c r="I912" i="8"/>
  <c r="J912" i="8" s="1"/>
  <c r="I902" i="8"/>
  <c r="J902" i="8" s="1"/>
  <c r="I896" i="8"/>
  <c r="J896" i="8" s="1"/>
  <c r="T886" i="8"/>
  <c r="I886" i="8"/>
  <c r="J886" i="8" s="1"/>
  <c r="I880" i="8"/>
  <c r="J880" i="8" s="1"/>
  <c r="I848" i="8"/>
  <c r="J848" i="8" s="1"/>
  <c r="T828" i="8"/>
  <c r="T822" i="8"/>
  <c r="T1106" i="8"/>
  <c r="I1106" i="8"/>
  <c r="J1106" i="8" s="1"/>
  <c r="I923" i="8"/>
  <c r="J923" i="8" s="1"/>
  <c r="T957" i="8"/>
  <c r="I877" i="8"/>
  <c r="J877" i="8" s="1"/>
  <c r="I770" i="8"/>
  <c r="J770" i="8" s="1"/>
  <c r="I754" i="8"/>
  <c r="J754" i="8" s="1"/>
  <c r="T745" i="8"/>
  <c r="I738" i="8"/>
  <c r="J738" i="8" s="1"/>
  <c r="T729" i="8"/>
  <c r="I722" i="8"/>
  <c r="J722" i="8" s="1"/>
  <c r="T697" i="8"/>
  <c r="I690" i="8"/>
  <c r="J690" i="8" s="1"/>
  <c r="T681" i="8"/>
  <c r="I674" i="8"/>
  <c r="J674" i="8" s="1"/>
  <c r="I642" i="8"/>
  <c r="J642" i="8" s="1"/>
  <c r="I626" i="8"/>
  <c r="J626" i="8" s="1"/>
  <c r="I594" i="8"/>
  <c r="J594" i="8" s="1"/>
  <c r="T526" i="8"/>
  <c r="I526" i="8"/>
  <c r="J526" i="8" s="1"/>
  <c r="I511" i="8"/>
  <c r="J511" i="8" s="1"/>
  <c r="T854" i="8"/>
  <c r="T836" i="8"/>
  <c r="I827" i="8"/>
  <c r="J827" i="8" s="1"/>
  <c r="I772" i="8"/>
  <c r="J772" i="8" s="1"/>
  <c r="I759" i="8"/>
  <c r="J759" i="8" s="1"/>
  <c r="I756" i="8"/>
  <c r="J756" i="8" s="1"/>
  <c r="T743" i="8"/>
  <c r="I743" i="8"/>
  <c r="J743" i="8" s="1"/>
  <c r="I740" i="8"/>
  <c r="J740" i="8" s="1"/>
  <c r="T734" i="8"/>
  <c r="T727" i="8"/>
  <c r="I727" i="8"/>
  <c r="J727" i="8" s="1"/>
  <c r="I724" i="8"/>
  <c r="J724" i="8" s="1"/>
  <c r="I711" i="8"/>
  <c r="J711" i="8" s="1"/>
  <c r="I708" i="8"/>
  <c r="J708" i="8" s="1"/>
  <c r="T708" i="8"/>
  <c r="T702" i="8"/>
  <c r="I695" i="8"/>
  <c r="J695" i="8" s="1"/>
  <c r="I692" i="8"/>
  <c r="J692" i="8" s="1"/>
  <c r="T686" i="8"/>
  <c r="I679" i="8"/>
  <c r="J679" i="8" s="1"/>
  <c r="I676" i="8"/>
  <c r="J676" i="8" s="1"/>
  <c r="T663" i="8"/>
  <c r="I663" i="8"/>
  <c r="J663" i="8" s="1"/>
  <c r="I660" i="8"/>
  <c r="J660" i="8" s="1"/>
  <c r="T660" i="8"/>
  <c r="I647" i="8"/>
  <c r="J647" i="8" s="1"/>
  <c r="I644" i="8"/>
  <c r="J644" i="8" s="1"/>
  <c r="I631" i="8"/>
  <c r="J631" i="8" s="1"/>
  <c r="I628" i="8"/>
  <c r="J628" i="8" s="1"/>
  <c r="T628" i="8"/>
  <c r="T622" i="8"/>
  <c r="I615" i="8"/>
  <c r="J615" i="8" s="1"/>
  <c r="I612" i="8"/>
  <c r="J612" i="8" s="1"/>
  <c r="T599" i="8"/>
  <c r="I599" i="8"/>
  <c r="J599" i="8" s="1"/>
  <c r="I596" i="8"/>
  <c r="J596" i="8" s="1"/>
  <c r="T596" i="8"/>
  <c r="I583" i="8"/>
  <c r="J583" i="8" s="1"/>
  <c r="I572" i="8"/>
  <c r="J572" i="8" s="1"/>
  <c r="I567" i="8"/>
  <c r="J567" i="8" s="1"/>
  <c r="I556" i="8"/>
  <c r="J556" i="8" s="1"/>
  <c r="T556" i="8"/>
  <c r="T551" i="8"/>
  <c r="I551" i="8"/>
  <c r="J551" i="8" s="1"/>
  <c r="I1026" i="8"/>
  <c r="J1026" i="8" s="1"/>
  <c r="I1005" i="8"/>
  <c r="J1005" i="8" s="1"/>
  <c r="I941" i="8"/>
  <c r="J941" i="8" s="1"/>
  <c r="I909" i="8"/>
  <c r="J909" i="8" s="1"/>
  <c r="I872" i="8"/>
  <c r="J872" i="8" s="1"/>
  <c r="I730" i="8"/>
  <c r="J730" i="8" s="1"/>
  <c r="I698" i="8"/>
  <c r="J698" i="8" s="1"/>
  <c r="T689" i="8"/>
  <c r="I666" i="8"/>
  <c r="J666" i="8" s="1"/>
  <c r="T625" i="8"/>
  <c r="I558" i="8"/>
  <c r="J558" i="8" s="1"/>
  <c r="T522" i="8"/>
  <c r="T496" i="8"/>
  <c r="T492" i="8"/>
  <c r="T488" i="8"/>
  <c r="T484" i="8"/>
  <c r="T476" i="8"/>
  <c r="T460" i="8"/>
  <c r="T432" i="8"/>
  <c r="T388" i="8"/>
  <c r="T735" i="8"/>
  <c r="T703" i="8"/>
  <c r="T687" i="8"/>
  <c r="T623" i="8"/>
  <c r="T538" i="8"/>
  <c r="I519" i="8"/>
  <c r="J519" i="8" s="1"/>
  <c r="T498" i="8"/>
  <c r="T494" i="8"/>
  <c r="T490" i="8"/>
  <c r="T486" i="8"/>
  <c r="T482" i="8"/>
  <c r="T478" i="8"/>
  <c r="T454" i="8"/>
  <c r="T450" i="8"/>
  <c r="T434" i="8"/>
  <c r="T386" i="8"/>
  <c r="I65" i="8"/>
  <c r="J65" i="8" s="1"/>
  <c r="I49" i="8"/>
  <c r="J49" i="8" s="1"/>
  <c r="T348" i="8"/>
  <c r="I733" i="8"/>
  <c r="J733" i="8" s="1"/>
  <c r="I669" i="8"/>
  <c r="J669" i="8" s="1"/>
  <c r="I605" i="8"/>
  <c r="J605" i="8" s="1"/>
  <c r="I546" i="8"/>
  <c r="J546" i="8" s="1"/>
  <c r="I533" i="8"/>
  <c r="J533" i="8" s="1"/>
  <c r="I503" i="8"/>
  <c r="J503" i="8" s="1"/>
  <c r="T499" i="8"/>
  <c r="T451" i="8"/>
  <c r="I439" i="8"/>
  <c r="J439" i="8" s="1"/>
  <c r="T435" i="8"/>
  <c r="T419" i="8"/>
  <c r="I407" i="8"/>
  <c r="J407" i="8" s="1"/>
  <c r="I894" i="8"/>
  <c r="J894" i="8" s="1"/>
  <c r="I582" i="8"/>
  <c r="J582" i="8" s="1"/>
  <c r="I365" i="8"/>
  <c r="J365" i="8" s="1"/>
  <c r="T349" i="8"/>
  <c r="I349" i="8"/>
  <c r="J349" i="8" s="1"/>
  <c r="T287" i="8"/>
  <c r="I62" i="8"/>
  <c r="J62" i="8" s="1"/>
  <c r="I23" i="8"/>
  <c r="J23" i="8" s="1"/>
  <c r="T58" i="8"/>
  <c r="I43" i="8"/>
  <c r="J43" i="8" s="1"/>
  <c r="I26" i="8"/>
  <c r="J26" i="8" s="1"/>
  <c r="I339" i="8"/>
  <c r="J339" i="8" s="1"/>
  <c r="I327" i="8"/>
  <c r="J327" i="8" s="1"/>
  <c r="T298" i="8"/>
  <c r="T282" i="8"/>
  <c r="I222" i="8"/>
  <c r="J222" i="8" s="1"/>
  <c r="I215" i="8"/>
  <c r="J215" i="8" s="1"/>
  <c r="I206" i="8"/>
  <c r="J206" i="8" s="1"/>
  <c r="I199" i="8"/>
  <c r="J199" i="8" s="1"/>
  <c r="I190" i="8"/>
  <c r="J190" i="8" s="1"/>
  <c r="I183" i="8"/>
  <c r="J183" i="8" s="1"/>
  <c r="I174" i="8"/>
  <c r="J174" i="8" s="1"/>
  <c r="I167" i="8"/>
  <c r="J167" i="8" s="1"/>
  <c r="I158" i="8"/>
  <c r="J158" i="8" s="1"/>
  <c r="I151" i="8"/>
  <c r="J151" i="8" s="1"/>
  <c r="I142" i="8"/>
  <c r="J142" i="8" s="1"/>
  <c r="T138" i="8"/>
  <c r="T135" i="8"/>
  <c r="I135" i="8"/>
  <c r="J135" i="8" s="1"/>
  <c r="I122" i="8"/>
  <c r="J122" i="8" s="1"/>
  <c r="T106" i="8"/>
  <c r="I318" i="8"/>
  <c r="J318" i="8" s="1"/>
  <c r="I302" i="8"/>
  <c r="J302" i="8" s="1"/>
  <c r="I286" i="8"/>
  <c r="J286" i="8" s="1"/>
  <c r="I270" i="8"/>
  <c r="J270" i="8" s="1"/>
  <c r="I254" i="8"/>
  <c r="J254" i="8" s="1"/>
  <c r="I238" i="8"/>
  <c r="J238" i="8" s="1"/>
  <c r="I13" i="8"/>
  <c r="J13" i="8" s="1"/>
  <c r="I363" i="8"/>
  <c r="J363" i="8" s="1"/>
  <c r="T144" i="8"/>
  <c r="T44" i="8"/>
  <c r="I20" i="8"/>
  <c r="J20" i="8" s="1"/>
  <c r="I288" i="8"/>
  <c r="J288" i="8" s="1"/>
  <c r="T104" i="8"/>
  <c r="T60" i="8"/>
  <c r="T1429" i="8"/>
  <c r="T1390" i="8"/>
  <c r="T1423" i="8"/>
  <c r="T1372" i="8"/>
  <c r="T1370" i="8"/>
  <c r="T1338" i="8"/>
  <c r="T1300" i="8"/>
  <c r="I1300" i="8"/>
  <c r="J1300" i="8" s="1"/>
  <c r="T1332" i="8"/>
  <c r="I1119" i="8"/>
  <c r="J1119" i="8" s="1"/>
  <c r="I1102" i="8"/>
  <c r="J1102" i="8" s="1"/>
  <c r="T1140" i="8"/>
  <c r="T1062" i="8"/>
  <c r="T956" i="8"/>
  <c r="T1009" i="8"/>
  <c r="I1009" i="8"/>
  <c r="J1009" i="8" s="1"/>
  <c r="T945" i="8"/>
  <c r="I945" i="8"/>
  <c r="J945" i="8" s="1"/>
  <c r="I881" i="8"/>
  <c r="J881" i="8" s="1"/>
  <c r="T835" i="8"/>
  <c r="T658" i="8"/>
  <c r="I542" i="8"/>
  <c r="J542" i="8" s="1"/>
  <c r="T531" i="8"/>
  <c r="T370" i="8"/>
  <c r="T487" i="8"/>
  <c r="T137" i="8"/>
  <c r="T57" i="8"/>
  <c r="T537" i="8"/>
  <c r="I1430" i="8"/>
  <c r="J1430" i="8" s="1"/>
  <c r="T1419" i="8"/>
  <c r="I1419" i="8"/>
  <c r="J1419" i="8" s="1"/>
  <c r="I1403" i="8"/>
  <c r="J1403" i="8" s="1"/>
  <c r="I1437" i="8"/>
  <c r="J1437" i="8" s="1"/>
  <c r="T1386" i="8"/>
  <c r="I1372" i="8"/>
  <c r="J1372" i="8" s="1"/>
  <c r="T1326" i="8"/>
  <c r="I1326" i="8"/>
  <c r="J1326" i="8" s="1"/>
  <c r="T1316" i="8"/>
  <c r="I1301" i="8"/>
  <c r="J1301" i="8" s="1"/>
  <c r="T1282" i="8"/>
  <c r="I1282" i="8"/>
  <c r="J1282" i="8" s="1"/>
  <c r="T1195" i="8"/>
  <c r="I1239" i="8"/>
  <c r="J1239" i="8" s="1"/>
  <c r="I1151" i="8"/>
  <c r="J1151" i="8" s="1"/>
  <c r="T1191" i="8"/>
  <c r="I1191" i="8"/>
  <c r="J1191" i="8" s="1"/>
  <c r="T1189" i="8"/>
  <c r="T1172" i="8"/>
  <c r="T1170" i="8"/>
  <c r="I1167" i="8"/>
  <c r="J1167" i="8" s="1"/>
  <c r="T1167" i="8"/>
  <c r="T1160" i="8"/>
  <c r="I1050" i="8"/>
  <c r="J1050" i="8" s="1"/>
  <c r="I1022" i="8"/>
  <c r="J1022" i="8" s="1"/>
  <c r="I1146" i="8"/>
  <c r="J1146" i="8" s="1"/>
  <c r="T1138" i="8"/>
  <c r="I1075" i="8"/>
  <c r="J1075" i="8" s="1"/>
  <c r="I1070" i="8"/>
  <c r="J1070" i="8" s="1"/>
  <c r="I1059" i="8"/>
  <c r="J1059" i="8" s="1"/>
  <c r="T1059" i="8"/>
  <c r="I1054" i="8"/>
  <c r="J1054" i="8" s="1"/>
  <c r="I1043" i="8"/>
  <c r="J1043" i="8" s="1"/>
  <c r="I1079" i="8"/>
  <c r="J1079" i="8" s="1"/>
  <c r="T1017" i="8"/>
  <c r="I1014" i="8"/>
  <c r="J1014" i="8" s="1"/>
  <c r="T1014" i="8"/>
  <c r="T1008" i="8"/>
  <c r="I998" i="8"/>
  <c r="J998" i="8" s="1"/>
  <c r="T998" i="8"/>
  <c r="I982" i="8"/>
  <c r="J982" i="8" s="1"/>
  <c r="I966" i="8"/>
  <c r="J966" i="8" s="1"/>
  <c r="T966" i="8"/>
  <c r="T960" i="8"/>
  <c r="I950" i="8"/>
  <c r="J950" i="8" s="1"/>
  <c r="T950" i="8"/>
  <c r="T944" i="8"/>
  <c r="I934" i="8"/>
  <c r="J934" i="8" s="1"/>
  <c r="T934" i="8"/>
  <c r="T928" i="8"/>
  <c r="I905" i="8"/>
  <c r="J905" i="8" s="1"/>
  <c r="I889" i="8"/>
  <c r="J889" i="8" s="1"/>
  <c r="I873" i="8"/>
  <c r="J873" i="8" s="1"/>
  <c r="T1114" i="8"/>
  <c r="T997" i="8"/>
  <c r="T933" i="8"/>
  <c r="I915" i="8"/>
  <c r="J915" i="8" s="1"/>
  <c r="T1000" i="8"/>
  <c r="I977" i="8"/>
  <c r="J977" i="8" s="1"/>
  <c r="T927" i="8"/>
  <c r="T1162" i="8"/>
  <c r="T821" i="8"/>
  <c r="I821" i="8"/>
  <c r="J821" i="8" s="1"/>
  <c r="T816" i="8"/>
  <c r="I816" i="8"/>
  <c r="J816" i="8" s="1"/>
  <c r="I806" i="8"/>
  <c r="J806" i="8" s="1"/>
  <c r="I801" i="8"/>
  <c r="J801" i="8" s="1"/>
  <c r="T1080" i="8"/>
  <c r="T901" i="8"/>
  <c r="I865" i="8"/>
  <c r="J865" i="8" s="1"/>
  <c r="T832" i="8"/>
  <c r="I832" i="8"/>
  <c r="J832" i="8" s="1"/>
  <c r="T1105" i="8"/>
  <c r="T1012" i="8"/>
  <c r="T996" i="8"/>
  <c r="T964" i="8"/>
  <c r="T948" i="8"/>
  <c r="I1116" i="8"/>
  <c r="J1116" i="8" s="1"/>
  <c r="T904" i="8"/>
  <c r="T884" i="8"/>
  <c r="T841" i="8"/>
  <c r="I547" i="8"/>
  <c r="J547" i="8" s="1"/>
  <c r="T510" i="8"/>
  <c r="I510" i="8"/>
  <c r="J510" i="8" s="1"/>
  <c r="I869" i="8"/>
  <c r="J869" i="8" s="1"/>
  <c r="T853" i="8"/>
  <c r="I853" i="8"/>
  <c r="J853" i="8" s="1"/>
  <c r="T837" i="8"/>
  <c r="I837" i="8"/>
  <c r="J837" i="8" s="1"/>
  <c r="T741" i="8"/>
  <c r="T709" i="8"/>
  <c r="T661" i="8"/>
  <c r="T613" i="8"/>
  <c r="T597" i="8"/>
  <c r="I1025" i="8"/>
  <c r="J1025" i="8" s="1"/>
  <c r="I1006" i="8"/>
  <c r="J1006" i="8" s="1"/>
  <c r="T1006" i="8"/>
  <c r="I974" i="8"/>
  <c r="J974" i="8" s="1"/>
  <c r="I942" i="8"/>
  <c r="J942" i="8" s="1"/>
  <c r="T739" i="8"/>
  <c r="T707" i="8"/>
  <c r="T682" i="8"/>
  <c r="T643" i="8"/>
  <c r="T611" i="8"/>
  <c r="I577" i="8"/>
  <c r="J577" i="8" s="1"/>
  <c r="I545" i="8"/>
  <c r="J545" i="8" s="1"/>
  <c r="T1090" i="8"/>
  <c r="I1090" i="8"/>
  <c r="J1090" i="8" s="1"/>
  <c r="I576" i="8"/>
  <c r="J576" i="8" s="1"/>
  <c r="I560" i="8"/>
  <c r="J560" i="8" s="1"/>
  <c r="T529" i="8"/>
  <c r="I520" i="8"/>
  <c r="J520" i="8" s="1"/>
  <c r="T354" i="8"/>
  <c r="I357" i="8"/>
  <c r="J357" i="8" s="1"/>
  <c r="T536" i="8"/>
  <c r="I536" i="8"/>
  <c r="J536" i="8" s="1"/>
  <c r="I514" i="8"/>
  <c r="J514" i="8" s="1"/>
  <c r="T369" i="8"/>
  <c r="I362" i="8"/>
  <c r="J362" i="8" s="1"/>
  <c r="T352" i="8"/>
  <c r="T351" i="8"/>
  <c r="I792" i="8"/>
  <c r="J792" i="8" s="1"/>
  <c r="T701" i="8"/>
  <c r="T495" i="8"/>
  <c r="I348" i="8"/>
  <c r="J348" i="8" s="1"/>
  <c r="T301" i="8"/>
  <c r="T285" i="8"/>
  <c r="T213" i="8"/>
  <c r="T205" i="8"/>
  <c r="T197" i="8"/>
  <c r="T181" i="8"/>
  <c r="T173" i="8"/>
  <c r="T141" i="8"/>
  <c r="T109" i="8"/>
  <c r="T85" i="8"/>
  <c r="T53" i="8"/>
  <c r="T550" i="8"/>
  <c r="I549" i="8"/>
  <c r="J549" i="8" s="1"/>
  <c r="T375" i="8"/>
  <c r="T373" i="8"/>
  <c r="I373" i="8"/>
  <c r="J373" i="8" s="1"/>
  <c r="T347" i="8"/>
  <c r="I316" i="8"/>
  <c r="J316" i="8" s="1"/>
  <c r="I300" i="8"/>
  <c r="J300" i="8" s="1"/>
  <c r="T292" i="8"/>
  <c r="T284" i="8"/>
  <c r="I268" i="8"/>
  <c r="J268" i="8" s="1"/>
  <c r="I252" i="8"/>
  <c r="J252" i="8" s="1"/>
  <c r="I236" i="8"/>
  <c r="J236" i="8" s="1"/>
  <c r="I46" i="8"/>
  <c r="J46" i="8" s="1"/>
  <c r="I37" i="8"/>
  <c r="J37" i="8" s="1"/>
  <c r="I31" i="8"/>
  <c r="J31" i="8" s="1"/>
  <c r="I16" i="8"/>
  <c r="J16" i="8" s="1"/>
  <c r="I8" i="8"/>
  <c r="J8" i="8" s="1"/>
  <c r="I5" i="8"/>
  <c r="J5" i="8" s="1"/>
  <c r="T111" i="8"/>
  <c r="I111" i="8"/>
  <c r="J111" i="8" s="1"/>
  <c r="I103" i="8"/>
  <c r="J103" i="8" s="1"/>
  <c r="I99" i="8"/>
  <c r="J99" i="8" s="1"/>
  <c r="I95" i="8"/>
  <c r="J95" i="8" s="1"/>
  <c r="I91" i="8"/>
  <c r="J91" i="8" s="1"/>
  <c r="T87" i="8"/>
  <c r="I87" i="8"/>
  <c r="J87" i="8" s="1"/>
  <c r="I83" i="8"/>
  <c r="J83" i="8" s="1"/>
  <c r="I78" i="8"/>
  <c r="J78" i="8" s="1"/>
  <c r="I74" i="8"/>
  <c r="J74" i="8" s="1"/>
  <c r="I58" i="8"/>
  <c r="J58" i="8" s="1"/>
  <c r="I48" i="8"/>
  <c r="J48" i="8" s="1"/>
  <c r="T42" i="8"/>
  <c r="T371" i="8"/>
  <c r="I314" i="8"/>
  <c r="J314" i="8" s="1"/>
  <c r="I298" i="8"/>
  <c r="J298" i="8" s="1"/>
  <c r="I282" i="8"/>
  <c r="J282" i="8" s="1"/>
  <c r="I266" i="8"/>
  <c r="J266" i="8" s="1"/>
  <c r="I250" i="8"/>
  <c r="J250" i="8" s="1"/>
  <c r="I234" i="8"/>
  <c r="J234" i="8" s="1"/>
  <c r="I218" i="8"/>
  <c r="J218" i="8" s="1"/>
  <c r="T214" i="8"/>
  <c r="T211" i="8"/>
  <c r="I211" i="8"/>
  <c r="J211" i="8" s="1"/>
  <c r="I202" i="8"/>
  <c r="J202" i="8" s="1"/>
  <c r="I195" i="8"/>
  <c r="J195" i="8" s="1"/>
  <c r="I186" i="8"/>
  <c r="J186" i="8" s="1"/>
  <c r="T182" i="8"/>
  <c r="T179" i="8"/>
  <c r="I179" i="8"/>
  <c r="J179" i="8" s="1"/>
  <c r="I170" i="8"/>
  <c r="J170" i="8" s="1"/>
  <c r="I163" i="8"/>
  <c r="J163" i="8" s="1"/>
  <c r="I154" i="8"/>
  <c r="J154" i="8" s="1"/>
  <c r="I147" i="8"/>
  <c r="J147" i="8" s="1"/>
  <c r="I138" i="8"/>
  <c r="J138" i="8" s="1"/>
  <c r="I131" i="8"/>
  <c r="J131" i="8" s="1"/>
  <c r="I127" i="8"/>
  <c r="J127" i="8" s="1"/>
  <c r="I118" i="8"/>
  <c r="J118" i="8" s="1"/>
  <c r="T110" i="8"/>
  <c r="I106" i="8"/>
  <c r="J106" i="8" s="1"/>
  <c r="I82" i="8"/>
  <c r="J82" i="8" s="1"/>
  <c r="I17" i="8"/>
  <c r="J17" i="8" s="1"/>
  <c r="I326" i="8"/>
  <c r="J326" i="8" s="1"/>
  <c r="T294" i="8"/>
  <c r="I66" i="8"/>
  <c r="J66" i="8" s="1"/>
  <c r="I7" i="8"/>
  <c r="J7" i="8" s="1"/>
  <c r="I4" i="8"/>
  <c r="I324" i="8"/>
  <c r="J324" i="8" s="1"/>
  <c r="I315" i="8"/>
  <c r="J315" i="8" s="1"/>
  <c r="I272" i="8"/>
  <c r="J272" i="8" s="1"/>
  <c r="T259" i="8"/>
  <c r="I240" i="8"/>
  <c r="J240" i="8" s="1"/>
  <c r="I220" i="8"/>
  <c r="J220" i="8" s="1"/>
  <c r="T208" i="8"/>
  <c r="I192" i="8"/>
  <c r="J192" i="8" s="1"/>
  <c r="T176" i="8"/>
  <c r="I164" i="8"/>
  <c r="J164" i="8" s="1"/>
  <c r="T140" i="8"/>
  <c r="I112" i="8"/>
  <c r="J112" i="8" s="1"/>
  <c r="T88" i="8"/>
  <c r="I39" i="8"/>
  <c r="J39" i="8" s="1"/>
  <c r="I28" i="8"/>
  <c r="J28" i="8" s="1"/>
  <c r="T180" i="8"/>
  <c r="I136" i="8"/>
  <c r="J136" i="8" s="1"/>
  <c r="I128" i="8"/>
  <c r="J128" i="8" s="1"/>
  <c r="I92" i="8"/>
  <c r="J92" i="8" s="1"/>
  <c r="T51" i="8"/>
  <c r="I51" i="8"/>
  <c r="J51" i="8" s="1"/>
  <c r="I40" i="8"/>
  <c r="J40" i="8" s="1"/>
  <c r="I34" i="8"/>
  <c r="J34" i="8" s="1"/>
  <c r="T1398" i="8"/>
  <c r="I1368" i="8"/>
  <c r="J1368" i="8" s="1"/>
  <c r="T1322" i="8"/>
  <c r="I1322" i="8"/>
  <c r="J1322" i="8" s="1"/>
  <c r="T1330" i="8"/>
  <c r="T1228" i="8"/>
  <c r="T1219" i="8"/>
  <c r="T1166" i="8"/>
  <c r="I1166" i="8"/>
  <c r="J1166" i="8" s="1"/>
  <c r="I1123" i="8"/>
  <c r="J1123" i="8" s="1"/>
  <c r="T1199" i="8"/>
  <c r="I1199" i="8"/>
  <c r="J1199" i="8" s="1"/>
  <c r="T1216" i="8"/>
  <c r="T1086" i="8"/>
  <c r="I1086" i="8"/>
  <c r="J1086" i="8" s="1"/>
  <c r="I1038" i="8"/>
  <c r="J1038" i="8" s="1"/>
  <c r="I1110" i="8"/>
  <c r="J1110" i="8" s="1"/>
  <c r="T959" i="8"/>
  <c r="I897" i="8"/>
  <c r="J897" i="8" s="1"/>
  <c r="I864" i="8"/>
  <c r="J864" i="8" s="1"/>
  <c r="T844" i="8"/>
  <c r="T1115" i="8"/>
  <c r="T823" i="8"/>
  <c r="T706" i="8"/>
  <c r="T826" i="8"/>
  <c r="T659" i="8"/>
  <c r="T627" i="8"/>
  <c r="T535" i="8"/>
  <c r="T530" i="8"/>
  <c r="T455" i="8"/>
  <c r="T391" i="8"/>
  <c r="T297" i="8"/>
  <c r="T209" i="8"/>
  <c r="I1435" i="8"/>
  <c r="J1435" i="8" s="1"/>
  <c r="I1436" i="8"/>
  <c r="J1436" i="8" s="1"/>
  <c r="T1421" i="8"/>
  <c r="I1421" i="8"/>
  <c r="J1421" i="8" s="1"/>
  <c r="T1394" i="8"/>
  <c r="I1394" i="8"/>
  <c r="J1394" i="8" s="1"/>
  <c r="T1380" i="8"/>
  <c r="T1383" i="8"/>
  <c r="I1369" i="8"/>
  <c r="J1369" i="8" s="1"/>
  <c r="T1369" i="8"/>
  <c r="T1345" i="8"/>
  <c r="I1345" i="8"/>
  <c r="J1345" i="8" s="1"/>
  <c r="I1338" i="8"/>
  <c r="J1338" i="8" s="1"/>
  <c r="T1375" i="8"/>
  <c r="T1318" i="8"/>
  <c r="T1344" i="8"/>
  <c r="I1250" i="8"/>
  <c r="J1250" i="8" s="1"/>
  <c r="T1284" i="8"/>
  <c r="T1227" i="8"/>
  <c r="T1218" i="8"/>
  <c r="I1207" i="8"/>
  <c r="J1207" i="8" s="1"/>
  <c r="I1182" i="8"/>
  <c r="J1182" i="8" s="1"/>
  <c r="T1224" i="8"/>
  <c r="T1285" i="8"/>
  <c r="T1223" i="8"/>
  <c r="I1223" i="8"/>
  <c r="J1223" i="8" s="1"/>
  <c r="T1221" i="8"/>
  <c r="T1418" i="8"/>
  <c r="I1411" i="8"/>
  <c r="J1411" i="8" s="1"/>
  <c r="I1399" i="8"/>
  <c r="J1399" i="8" s="1"/>
  <c r="T1391" i="8"/>
  <c r="I1431" i="8"/>
  <c r="J1431" i="8" s="1"/>
  <c r="I1390" i="8"/>
  <c r="J1390" i="8" s="1"/>
  <c r="I1380" i="8"/>
  <c r="J1380" i="8" s="1"/>
  <c r="T1363" i="8"/>
  <c r="T1426" i="8"/>
  <c r="T1424" i="8"/>
  <c r="T1417" i="8"/>
  <c r="T1384" i="8"/>
  <c r="T1377" i="8"/>
  <c r="T1365" i="8"/>
  <c r="I1428" i="8"/>
  <c r="J1428" i="8" s="1"/>
  <c r="I1374" i="8"/>
  <c r="J1374" i="8" s="1"/>
  <c r="T1373" i="8"/>
  <c r="I1348" i="8"/>
  <c r="J1348" i="8" s="1"/>
  <c r="T1410" i="8"/>
  <c r="I1383" i="8"/>
  <c r="J1383" i="8" s="1"/>
  <c r="T1376" i="8"/>
  <c r="I1343" i="8"/>
  <c r="J1343" i="8" s="1"/>
  <c r="I1375" i="8"/>
  <c r="J1375" i="8" s="1"/>
  <c r="T1310" i="8"/>
  <c r="I1310" i="8"/>
  <c r="J1310" i="8" s="1"/>
  <c r="I1351" i="8"/>
  <c r="J1351" i="8" s="1"/>
  <c r="T1336" i="8"/>
  <c r="I1336" i="8"/>
  <c r="J1336" i="8" s="1"/>
  <c r="T1319" i="8"/>
  <c r="T1317" i="8"/>
  <c r="I1316" i="8"/>
  <c r="J1316" i="8" s="1"/>
  <c r="I1334" i="8"/>
  <c r="J1334" i="8" s="1"/>
  <c r="I1330" i="8"/>
  <c r="J1330" i="8" s="1"/>
  <c r="I1295" i="8"/>
  <c r="J1295" i="8" s="1"/>
  <c r="I1234" i="8"/>
  <c r="J1234" i="8" s="1"/>
  <c r="I1226" i="8"/>
  <c r="J1226" i="8" s="1"/>
  <c r="I1218" i="8"/>
  <c r="J1218" i="8" s="1"/>
  <c r="I1210" i="8"/>
  <c r="J1210" i="8" s="1"/>
  <c r="I1202" i="8"/>
  <c r="J1202" i="8" s="1"/>
  <c r="I1194" i="8"/>
  <c r="J1194" i="8" s="1"/>
  <c r="I1186" i="8"/>
  <c r="J1186" i="8" s="1"/>
  <c r="I1289" i="8"/>
  <c r="J1289" i="8" s="1"/>
  <c r="I1284" i="8"/>
  <c r="J1284" i="8" s="1"/>
  <c r="I1267" i="8"/>
  <c r="J1267" i="8" s="1"/>
  <c r="I1261" i="8"/>
  <c r="J1261" i="8" s="1"/>
  <c r="I1252" i="8"/>
  <c r="J1252" i="8" s="1"/>
  <c r="I1228" i="8"/>
  <c r="J1228" i="8" s="1"/>
  <c r="I1212" i="8"/>
  <c r="J1212" i="8" s="1"/>
  <c r="I1196" i="8"/>
  <c r="J1196" i="8" s="1"/>
  <c r="T1329" i="8"/>
  <c r="I1296" i="8"/>
  <c r="J1296" i="8" s="1"/>
  <c r="I1287" i="8"/>
  <c r="J1287" i="8" s="1"/>
  <c r="I1281" i="8"/>
  <c r="J1281" i="8" s="1"/>
  <c r="I1256" i="8"/>
  <c r="J1256" i="8" s="1"/>
  <c r="I1237" i="8"/>
  <c r="J1237" i="8" s="1"/>
  <c r="I1205" i="8"/>
  <c r="J1205" i="8" s="1"/>
  <c r="T1169" i="8"/>
  <c r="T1157" i="8"/>
  <c r="I1276" i="8"/>
  <c r="J1276" i="8" s="1"/>
  <c r="T1225" i="8"/>
  <c r="I1224" i="8"/>
  <c r="J1224" i="8" s="1"/>
  <c r="T1198" i="8"/>
  <c r="T1193" i="8"/>
  <c r="I1192" i="8"/>
  <c r="J1192" i="8" s="1"/>
  <c r="I1176" i="8"/>
  <c r="J1176" i="8" s="1"/>
  <c r="T1154" i="8"/>
  <c r="I1154" i="8"/>
  <c r="J1154" i="8" s="1"/>
  <c r="I1143" i="8"/>
  <c r="J1143" i="8" s="1"/>
  <c r="I1137" i="8"/>
  <c r="J1137" i="8" s="1"/>
  <c r="I1135" i="8"/>
  <c r="J1135" i="8" s="1"/>
  <c r="I1285" i="8"/>
  <c r="J1285" i="8" s="1"/>
  <c r="I1221" i="8"/>
  <c r="J1221" i="8" s="1"/>
  <c r="I1189" i="8"/>
  <c r="J1189" i="8" s="1"/>
  <c r="I1183" i="8"/>
  <c r="J1183" i="8" s="1"/>
  <c r="T1183" i="8"/>
  <c r="I1172" i="8"/>
  <c r="J1172" i="8" s="1"/>
  <c r="I1160" i="8"/>
  <c r="J1160" i="8" s="1"/>
  <c r="I1066" i="8"/>
  <c r="J1066" i="8" s="1"/>
  <c r="I1021" i="8"/>
  <c r="J1021" i="8" s="1"/>
  <c r="I1209" i="8"/>
  <c r="J1209" i="8" s="1"/>
  <c r="I1148" i="8"/>
  <c r="J1148" i="8" s="1"/>
  <c r="T1139" i="8"/>
  <c r="T1064" i="8"/>
  <c r="T1015" i="8"/>
  <c r="I1008" i="8"/>
  <c r="J1008" i="8" s="1"/>
  <c r="T999" i="8"/>
  <c r="I992" i="8"/>
  <c r="J992" i="8" s="1"/>
  <c r="I976" i="8"/>
  <c r="J976" i="8" s="1"/>
  <c r="T967" i="8"/>
  <c r="I960" i="8"/>
  <c r="J960" i="8" s="1"/>
  <c r="T951" i="8"/>
  <c r="I944" i="8"/>
  <c r="J944" i="8" s="1"/>
  <c r="T935" i="8"/>
  <c r="I928" i="8"/>
  <c r="J928" i="8" s="1"/>
  <c r="I925" i="8"/>
  <c r="J925" i="8" s="1"/>
  <c r="I1077" i="8"/>
  <c r="J1077" i="8" s="1"/>
  <c r="T1063" i="8"/>
  <c r="I1063" i="8"/>
  <c r="J1063" i="8" s="1"/>
  <c r="T1004" i="8"/>
  <c r="I988" i="8"/>
  <c r="J988" i="8" s="1"/>
  <c r="I979" i="8"/>
  <c r="J979" i="8" s="1"/>
  <c r="T949" i="8"/>
  <c r="I1083" i="8"/>
  <c r="J1083" i="8" s="1"/>
  <c r="T1083" i="8"/>
  <c r="I1047" i="8"/>
  <c r="J1047" i="8" s="1"/>
  <c r="I1033" i="8"/>
  <c r="J1033" i="8" s="1"/>
  <c r="I1000" i="8"/>
  <c r="J1000" i="8" s="1"/>
  <c r="I991" i="8"/>
  <c r="J991" i="8" s="1"/>
  <c r="T961" i="8"/>
  <c r="I961" i="8"/>
  <c r="J961" i="8" s="1"/>
  <c r="I936" i="8"/>
  <c r="J936" i="8" s="1"/>
  <c r="I927" i="8"/>
  <c r="J927" i="8" s="1"/>
  <c r="I826" i="8"/>
  <c r="J826" i="8" s="1"/>
  <c r="T1163" i="8"/>
  <c r="I918" i="8"/>
  <c r="J918" i="8" s="1"/>
  <c r="I812" i="8"/>
  <c r="J812" i="8" s="1"/>
  <c r="I805" i="8"/>
  <c r="J805" i="8" s="1"/>
  <c r="T800" i="8"/>
  <c r="I800" i="8"/>
  <c r="J800" i="8" s="1"/>
  <c r="I795" i="8"/>
  <c r="J795" i="8" s="1"/>
  <c r="T785" i="8"/>
  <c r="I785" i="8"/>
  <c r="J785" i="8" s="1"/>
  <c r="I781" i="8"/>
  <c r="J781" i="8" s="1"/>
  <c r="I1080" i="8"/>
  <c r="J1080" i="8" s="1"/>
  <c r="T920" i="8"/>
  <c r="T908" i="8"/>
  <c r="I901" i="8"/>
  <c r="J901" i="8" s="1"/>
  <c r="I885" i="8"/>
  <c r="J885" i="8" s="1"/>
  <c r="I867" i="8"/>
  <c r="J867" i="8" s="1"/>
  <c r="T849" i="8"/>
  <c r="I849" i="8"/>
  <c r="J849" i="8" s="1"/>
  <c r="T809" i="8"/>
  <c r="I797" i="8"/>
  <c r="J797" i="8" s="1"/>
  <c r="I1105" i="8"/>
  <c r="J1105" i="8" s="1"/>
  <c r="I1012" i="8"/>
  <c r="J1012" i="8" s="1"/>
  <c r="I996" i="8"/>
  <c r="J996" i="8" s="1"/>
  <c r="I980" i="8"/>
  <c r="J980" i="8" s="1"/>
  <c r="I964" i="8"/>
  <c r="J964" i="8" s="1"/>
  <c r="I948" i="8"/>
  <c r="J948" i="8" s="1"/>
  <c r="I932" i="8"/>
  <c r="J932" i="8" s="1"/>
  <c r="T820" i="8"/>
  <c r="I990" i="8"/>
  <c r="J990" i="8" s="1"/>
  <c r="I958" i="8"/>
  <c r="J958" i="8" s="1"/>
  <c r="T958" i="8"/>
  <c r="I904" i="8"/>
  <c r="J904" i="8" s="1"/>
  <c r="I884" i="8"/>
  <c r="J884" i="8" s="1"/>
  <c r="I878" i="8"/>
  <c r="J878" i="8" s="1"/>
  <c r="I859" i="8"/>
  <c r="J859" i="8" s="1"/>
  <c r="I563" i="8"/>
  <c r="J563" i="8" s="1"/>
  <c r="I543" i="8"/>
  <c r="J543" i="8" s="1"/>
  <c r="T808" i="8"/>
  <c r="I780" i="8"/>
  <c r="J780" i="8" s="1"/>
  <c r="I773" i="8"/>
  <c r="J773" i="8" s="1"/>
  <c r="I771" i="8"/>
  <c r="J771" i="8" s="1"/>
  <c r="I757" i="8"/>
  <c r="J757" i="8" s="1"/>
  <c r="I755" i="8"/>
  <c r="J755" i="8" s="1"/>
  <c r="I741" i="8"/>
  <c r="J741" i="8" s="1"/>
  <c r="I739" i="8"/>
  <c r="J739" i="8" s="1"/>
  <c r="I725" i="8"/>
  <c r="J725" i="8" s="1"/>
  <c r="I723" i="8"/>
  <c r="J723" i="8" s="1"/>
  <c r="I709" i="8"/>
  <c r="J709" i="8" s="1"/>
  <c r="I707" i="8"/>
  <c r="J707" i="8" s="1"/>
  <c r="I693" i="8"/>
  <c r="J693" i="8" s="1"/>
  <c r="I691" i="8"/>
  <c r="J691" i="8" s="1"/>
  <c r="I677" i="8"/>
  <c r="J677" i="8" s="1"/>
  <c r="I675" i="8"/>
  <c r="J675" i="8" s="1"/>
  <c r="I661" i="8"/>
  <c r="J661" i="8" s="1"/>
  <c r="I659" i="8"/>
  <c r="J659" i="8" s="1"/>
  <c r="I645" i="8"/>
  <c r="J645" i="8" s="1"/>
  <c r="I643" i="8"/>
  <c r="J643" i="8" s="1"/>
  <c r="I629" i="8"/>
  <c r="J629" i="8" s="1"/>
  <c r="I627" i="8"/>
  <c r="J627" i="8" s="1"/>
  <c r="I613" i="8"/>
  <c r="J613" i="8" s="1"/>
  <c r="I611" i="8"/>
  <c r="J611" i="8" s="1"/>
  <c r="I597" i="8"/>
  <c r="J597" i="8" s="1"/>
  <c r="I595" i="8"/>
  <c r="J595" i="8" s="1"/>
  <c r="I571" i="8"/>
  <c r="J571" i="8" s="1"/>
  <c r="I555" i="8"/>
  <c r="J555" i="8" s="1"/>
  <c r="I910" i="8"/>
  <c r="J910" i="8" s="1"/>
  <c r="I855" i="8"/>
  <c r="J855" i="8" s="1"/>
  <c r="I776" i="8"/>
  <c r="J776" i="8" s="1"/>
  <c r="I746" i="8"/>
  <c r="J746" i="8" s="1"/>
  <c r="T737" i="8"/>
  <c r="I714" i="8"/>
  <c r="J714" i="8" s="1"/>
  <c r="T705" i="8"/>
  <c r="I682" i="8"/>
  <c r="J682" i="8" s="1"/>
  <c r="I650" i="8"/>
  <c r="J650" i="8" s="1"/>
  <c r="T641" i="8"/>
  <c r="I618" i="8"/>
  <c r="J618" i="8" s="1"/>
  <c r="I586" i="8"/>
  <c r="J586" i="8" s="1"/>
  <c r="T1089" i="8"/>
  <c r="I529" i="8"/>
  <c r="J529" i="8" s="1"/>
  <c r="I368" i="8"/>
  <c r="J368" i="8" s="1"/>
  <c r="I353" i="8"/>
  <c r="J353" i="8" s="1"/>
  <c r="I336" i="8"/>
  <c r="J336" i="8" s="1"/>
  <c r="T367" i="8"/>
  <c r="I343" i="8"/>
  <c r="J343" i="8" s="1"/>
  <c r="I779" i="8"/>
  <c r="J779" i="8" s="1"/>
  <c r="I768" i="8"/>
  <c r="J768" i="8" s="1"/>
  <c r="I752" i="8"/>
  <c r="J752" i="8" s="1"/>
  <c r="T742" i="8"/>
  <c r="I736" i="8"/>
  <c r="J736" i="8" s="1"/>
  <c r="T736" i="8"/>
  <c r="I720" i="8"/>
  <c r="J720" i="8" s="1"/>
  <c r="T710" i="8"/>
  <c r="I704" i="8"/>
  <c r="J704" i="8" s="1"/>
  <c r="T704" i="8"/>
  <c r="T694" i="8"/>
  <c r="I688" i="8"/>
  <c r="J688" i="8" s="1"/>
  <c r="I672" i="8"/>
  <c r="J672" i="8" s="1"/>
  <c r="T662" i="8"/>
  <c r="I656" i="8"/>
  <c r="J656" i="8" s="1"/>
  <c r="T656" i="8"/>
  <c r="I640" i="8"/>
  <c r="J640" i="8" s="1"/>
  <c r="I624" i="8"/>
  <c r="J624" i="8" s="1"/>
  <c r="T624" i="8"/>
  <c r="I608" i="8"/>
  <c r="J608" i="8" s="1"/>
  <c r="T598" i="8"/>
  <c r="I592" i="8"/>
  <c r="J592" i="8" s="1"/>
  <c r="T518" i="8"/>
  <c r="T516" i="8"/>
  <c r="T507" i="8"/>
  <c r="I507" i="8"/>
  <c r="J507" i="8" s="1"/>
  <c r="I370" i="8"/>
  <c r="J370" i="8" s="1"/>
  <c r="I338" i="8"/>
  <c r="J338" i="8" s="1"/>
  <c r="I321" i="8"/>
  <c r="J321" i="8" s="1"/>
  <c r="I313" i="8"/>
  <c r="J313" i="8" s="1"/>
  <c r="I305" i="8"/>
  <c r="J305" i="8" s="1"/>
  <c r="I297" i="8"/>
  <c r="J297" i="8" s="1"/>
  <c r="I289" i="8"/>
  <c r="J289" i="8" s="1"/>
  <c r="I281" i="8"/>
  <c r="J281" i="8" s="1"/>
  <c r="I273" i="8"/>
  <c r="J273" i="8" s="1"/>
  <c r="I265" i="8"/>
  <c r="J265" i="8" s="1"/>
  <c r="I257" i="8"/>
  <c r="J257" i="8" s="1"/>
  <c r="I249" i="8"/>
  <c r="J249" i="8" s="1"/>
  <c r="I241" i="8"/>
  <c r="J241" i="8" s="1"/>
  <c r="I233" i="8"/>
  <c r="J233" i="8" s="1"/>
  <c r="I225" i="8"/>
  <c r="J225" i="8" s="1"/>
  <c r="I217" i="8"/>
  <c r="J217" i="8" s="1"/>
  <c r="I209" i="8"/>
  <c r="J209" i="8" s="1"/>
  <c r="I201" i="8"/>
  <c r="J201" i="8" s="1"/>
  <c r="I193" i="8"/>
  <c r="J193" i="8" s="1"/>
  <c r="I185" i="8"/>
  <c r="J185" i="8" s="1"/>
  <c r="I177" i="8"/>
  <c r="J177" i="8" s="1"/>
  <c r="I169" i="8"/>
  <c r="J169" i="8" s="1"/>
  <c r="I161" i="8"/>
  <c r="J161" i="8" s="1"/>
  <c r="I153" i="8"/>
  <c r="J153" i="8" s="1"/>
  <c r="I145" i="8"/>
  <c r="J145" i="8" s="1"/>
  <c r="I137" i="8"/>
  <c r="J137" i="8" s="1"/>
  <c r="I129" i="8"/>
  <c r="J129" i="8" s="1"/>
  <c r="I121" i="8"/>
  <c r="J121" i="8" s="1"/>
  <c r="I113" i="8"/>
  <c r="J113" i="8" s="1"/>
  <c r="I105" i="8"/>
  <c r="J105" i="8" s="1"/>
  <c r="I97" i="8"/>
  <c r="J97" i="8" s="1"/>
  <c r="I89" i="8"/>
  <c r="J89" i="8" s="1"/>
  <c r="I81" i="8"/>
  <c r="J81" i="8" s="1"/>
  <c r="I73" i="8"/>
  <c r="J73" i="8" s="1"/>
  <c r="I57" i="8"/>
  <c r="J57" i="8" s="1"/>
  <c r="I41" i="8"/>
  <c r="J41" i="8" s="1"/>
  <c r="I351" i="8"/>
  <c r="J351" i="8" s="1"/>
  <c r="I765" i="8"/>
  <c r="J765" i="8" s="1"/>
  <c r="I701" i="8"/>
  <c r="J701" i="8" s="1"/>
  <c r="T685" i="8"/>
  <c r="I637" i="8"/>
  <c r="J637" i="8" s="1"/>
  <c r="I578" i="8"/>
  <c r="J578" i="8" s="1"/>
  <c r="T534" i="8"/>
  <c r="T532" i="8"/>
  <c r="I521" i="8"/>
  <c r="J521" i="8" s="1"/>
  <c r="I495" i="8"/>
  <c r="J495" i="8" s="1"/>
  <c r="T491" i="8"/>
  <c r="I479" i="8"/>
  <c r="J479" i="8" s="1"/>
  <c r="T475" i="8"/>
  <c r="I463" i="8"/>
  <c r="J463" i="8" s="1"/>
  <c r="I447" i="8"/>
  <c r="J447" i="8" s="1"/>
  <c r="I431" i="8"/>
  <c r="J431" i="8" s="1"/>
  <c r="I415" i="8"/>
  <c r="J415" i="8" s="1"/>
  <c r="I399" i="8"/>
  <c r="J399" i="8" s="1"/>
  <c r="I383" i="8"/>
  <c r="J383" i="8" s="1"/>
  <c r="I893" i="8"/>
  <c r="J893" i="8" s="1"/>
  <c r="I565" i="8"/>
  <c r="J565" i="8" s="1"/>
  <c r="I550" i="8"/>
  <c r="J550" i="8" s="1"/>
  <c r="I375" i="8"/>
  <c r="J375" i="8" s="1"/>
  <c r="T372" i="8"/>
  <c r="I347" i="8"/>
  <c r="J347" i="8" s="1"/>
  <c r="I319" i="8"/>
  <c r="J319" i="8" s="1"/>
  <c r="I303" i="8"/>
  <c r="J303" i="8" s="1"/>
  <c r="T295" i="8"/>
  <c r="I284" i="8"/>
  <c r="J284" i="8" s="1"/>
  <c r="I271" i="8"/>
  <c r="J271" i="8" s="1"/>
  <c r="I255" i="8"/>
  <c r="J255" i="8" s="1"/>
  <c r="T63" i="8"/>
  <c r="I63" i="8"/>
  <c r="J63" i="8" s="1"/>
  <c r="T52" i="8"/>
  <c r="I24" i="8"/>
  <c r="J24" i="8" s="1"/>
  <c r="Z3" i="8"/>
  <c r="K4" i="8" s="1"/>
  <c r="T86" i="8"/>
  <c r="I42" i="8"/>
  <c r="J42" i="8" s="1"/>
  <c r="I33" i="8"/>
  <c r="J33" i="8" s="1"/>
  <c r="I27" i="8"/>
  <c r="J27" i="8" s="1"/>
  <c r="I25" i="8"/>
  <c r="J25" i="8" s="1"/>
  <c r="I371" i="8"/>
  <c r="J371" i="8" s="1"/>
  <c r="I329" i="8"/>
  <c r="J329" i="8" s="1"/>
  <c r="T290" i="8"/>
  <c r="I223" i="8"/>
  <c r="J223" i="8" s="1"/>
  <c r="I214" i="8"/>
  <c r="J214" i="8" s="1"/>
  <c r="T210" i="8"/>
  <c r="I207" i="8"/>
  <c r="J207" i="8" s="1"/>
  <c r="I198" i="8"/>
  <c r="J198" i="8" s="1"/>
  <c r="I191" i="8"/>
  <c r="J191" i="8" s="1"/>
  <c r="I182" i="8"/>
  <c r="J182" i="8" s="1"/>
  <c r="T178" i="8"/>
  <c r="T175" i="8"/>
  <c r="I175" i="8"/>
  <c r="J175" i="8" s="1"/>
  <c r="I166" i="8"/>
  <c r="J166" i="8" s="1"/>
  <c r="I159" i="8"/>
  <c r="J159" i="8" s="1"/>
  <c r="I150" i="8"/>
  <c r="J150" i="8" s="1"/>
  <c r="T146" i="8"/>
  <c r="T143" i="8"/>
  <c r="I143" i="8"/>
  <c r="J143" i="8" s="1"/>
  <c r="I134" i="8"/>
  <c r="J134" i="8" s="1"/>
  <c r="I123" i="8"/>
  <c r="J123" i="8" s="1"/>
  <c r="I110" i="8"/>
  <c r="J110" i="8" s="1"/>
  <c r="T355" i="8"/>
  <c r="I310" i="8"/>
  <c r="J310" i="8" s="1"/>
  <c r="I294" i="8"/>
  <c r="J294" i="8" s="1"/>
  <c r="I278" i="8"/>
  <c r="J278" i="8" s="1"/>
  <c r="I262" i="8"/>
  <c r="J262" i="8" s="1"/>
  <c r="I246" i="8"/>
  <c r="J246" i="8" s="1"/>
  <c r="I230" i="8"/>
  <c r="J230" i="8" s="1"/>
  <c r="I10" i="8"/>
  <c r="J10" i="8" s="1"/>
  <c r="I15" i="8"/>
  <c r="J15" i="8" s="1"/>
  <c r="I12" i="8"/>
  <c r="J12" i="8" s="1"/>
  <c r="I304" i="8"/>
  <c r="J304" i="8" s="1"/>
  <c r="I299" i="8"/>
  <c r="J299" i="8" s="1"/>
  <c r="I280" i="8"/>
  <c r="J280" i="8" s="1"/>
  <c r="I243" i="8"/>
  <c r="J243" i="8" s="1"/>
  <c r="I224" i="8"/>
  <c r="J224" i="8" s="1"/>
  <c r="I200" i="8"/>
  <c r="J200" i="8" s="1"/>
  <c r="I172" i="8"/>
  <c r="J172" i="8" s="1"/>
  <c r="I144" i="8"/>
  <c r="J144" i="8" s="1"/>
  <c r="I140" i="8"/>
  <c r="J140" i="8" s="1"/>
  <c r="T108" i="8"/>
  <c r="I96" i="8"/>
  <c r="J96" i="8" s="1"/>
  <c r="I88" i="8"/>
  <c r="J88" i="8" s="1"/>
  <c r="I44" i="8"/>
  <c r="J44" i="8" s="1"/>
  <c r="I19" i="8"/>
  <c r="J19" i="8" s="1"/>
  <c r="I332" i="8"/>
  <c r="J332" i="8" s="1"/>
  <c r="T296" i="8"/>
  <c r="I275" i="8"/>
  <c r="J275" i="8" s="1"/>
  <c r="I267" i="8"/>
  <c r="J267" i="8" s="1"/>
  <c r="I235" i="8"/>
  <c r="J235" i="8" s="1"/>
  <c r="I227" i="8"/>
  <c r="J227" i="8" s="1"/>
  <c r="T212" i="8"/>
  <c r="I188" i="8"/>
  <c r="J188" i="8" s="1"/>
  <c r="I180" i="8"/>
  <c r="J180" i="8" s="1"/>
  <c r="I148" i="8"/>
  <c r="J148" i="8" s="1"/>
  <c r="I104" i="8"/>
  <c r="J104" i="8" s="1"/>
  <c r="T84" i="8"/>
  <c r="T54" i="8"/>
  <c r="T56" i="8"/>
  <c r="I22" i="8"/>
  <c r="J22" i="8" s="1"/>
  <c r="I60" i="8"/>
  <c r="J60" i="8" s="1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7" i="2"/>
  <c r="F3" i="1"/>
  <c r="G3" i="1" s="1"/>
  <c r="R4" i="1"/>
  <c r="B7" i="4"/>
  <c r="I7" i="2" a="1"/>
  <c r="I7" i="2" s="1"/>
  <c r="J4" i="8" l="1"/>
  <c r="F3" i="6"/>
  <c r="L4" i="8"/>
  <c r="O4" i="8" s="1"/>
  <c r="P4" i="8" s="1"/>
  <c r="S4" i="8" s="1"/>
  <c r="T4" i="8" s="1"/>
  <c r="P7" i="2"/>
  <c r="S7" i="2"/>
  <c r="O7" i="2"/>
  <c r="K7" i="2"/>
  <c r="L7" i="2"/>
  <c r="R7" i="2"/>
  <c r="N7" i="2"/>
  <c r="J7" i="2"/>
  <c r="T7" i="2"/>
  <c r="U7" i="2"/>
  <c r="Q7" i="2"/>
  <c r="M7" i="2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3" i="1"/>
  <c r="M4" i="8" l="1"/>
  <c r="N4" i="8" s="1"/>
  <c r="N3" i="1"/>
  <c r="A7" i="4" s="1"/>
  <c r="L3" i="1"/>
  <c r="O3" i="1" s="1"/>
  <c r="P3" i="1" s="1"/>
  <c r="F4" i="1"/>
  <c r="G4" i="1" s="1"/>
  <c r="F5" i="1"/>
  <c r="G5" i="1" s="1"/>
  <c r="F6" i="1"/>
  <c r="G6" i="1" s="1"/>
  <c r="F7" i="1"/>
  <c r="G7" i="1" s="1"/>
  <c r="F8" i="1"/>
  <c r="G8" i="1" s="1"/>
  <c r="F9" i="1"/>
  <c r="G9" i="1" s="1"/>
  <c r="F10" i="1"/>
  <c r="G10" i="1" s="1"/>
  <c r="F11" i="1"/>
  <c r="G11" i="1" s="1"/>
  <c r="F12" i="1"/>
  <c r="G12" i="1" s="1"/>
  <c r="F13" i="1"/>
  <c r="G13" i="1" s="1"/>
  <c r="F14" i="1"/>
  <c r="G14" i="1" s="1"/>
  <c r="F15" i="1"/>
  <c r="G15" i="1" s="1"/>
  <c r="F16" i="1"/>
  <c r="G16" i="1" s="1"/>
  <c r="F17" i="1"/>
  <c r="G17" i="1" s="1"/>
  <c r="F18" i="1"/>
  <c r="G18" i="1" s="1"/>
  <c r="F19" i="1"/>
  <c r="G19" i="1" s="1"/>
  <c r="F20" i="1"/>
  <c r="G20" i="1" s="1"/>
  <c r="F21" i="1"/>
  <c r="G21" i="1" s="1"/>
  <c r="F22" i="1"/>
  <c r="G22" i="1" s="1"/>
  <c r="F23" i="1"/>
  <c r="G23" i="1" s="1"/>
  <c r="F24" i="1"/>
  <c r="G24" i="1" s="1"/>
  <c r="F25" i="1"/>
  <c r="G25" i="1" s="1"/>
  <c r="F26" i="1"/>
  <c r="G26" i="1" s="1"/>
  <c r="F27" i="1"/>
  <c r="G27" i="1" s="1"/>
  <c r="F28" i="1"/>
  <c r="G28" i="1" s="1"/>
  <c r="F29" i="1"/>
  <c r="G29" i="1" s="1"/>
  <c r="F30" i="1"/>
  <c r="G30" i="1" s="1"/>
  <c r="F31" i="1"/>
  <c r="G31" i="1" s="1"/>
  <c r="F32" i="1"/>
  <c r="G32" i="1" s="1"/>
  <c r="F33" i="1"/>
  <c r="G33" i="1" s="1"/>
  <c r="F34" i="1"/>
  <c r="G34" i="1" s="1"/>
  <c r="F35" i="1"/>
  <c r="G35" i="1" s="1"/>
  <c r="F36" i="1"/>
  <c r="G36" i="1" s="1"/>
  <c r="F37" i="1"/>
  <c r="G37" i="1" s="1"/>
  <c r="F38" i="1"/>
  <c r="G38" i="1" s="1"/>
  <c r="F39" i="1"/>
  <c r="G39" i="1" s="1"/>
  <c r="F40" i="1"/>
  <c r="G40" i="1" s="1"/>
  <c r="F41" i="1"/>
  <c r="G41" i="1" s="1"/>
  <c r="F42" i="1"/>
  <c r="G42" i="1" s="1"/>
  <c r="F43" i="1"/>
  <c r="G43" i="1" s="1"/>
  <c r="F44" i="1"/>
  <c r="G44" i="1" s="1"/>
  <c r="F45" i="1"/>
  <c r="G45" i="1" s="1"/>
  <c r="F46" i="1"/>
  <c r="G46" i="1" s="1"/>
  <c r="F47" i="1"/>
  <c r="G47" i="1" s="1"/>
  <c r="F48" i="1"/>
  <c r="G48" i="1" s="1"/>
  <c r="F49" i="1"/>
  <c r="G49" i="1" s="1"/>
  <c r="F50" i="1"/>
  <c r="G50" i="1" s="1"/>
  <c r="F51" i="1"/>
  <c r="G51" i="1" s="1"/>
  <c r="F52" i="1"/>
  <c r="G52" i="1" s="1"/>
  <c r="F53" i="1"/>
  <c r="G53" i="1" s="1"/>
  <c r="F54" i="1"/>
  <c r="G54" i="1" s="1"/>
  <c r="F55" i="1"/>
  <c r="G55" i="1" s="1"/>
  <c r="F56" i="1"/>
  <c r="G56" i="1" s="1"/>
  <c r="F57" i="1"/>
  <c r="G57" i="1" s="1"/>
  <c r="F58" i="1"/>
  <c r="G58" i="1" s="1"/>
  <c r="F59" i="1"/>
  <c r="G59" i="1" s="1"/>
  <c r="F60" i="1"/>
  <c r="G60" i="1" s="1"/>
  <c r="F61" i="1"/>
  <c r="G61" i="1" s="1"/>
  <c r="F62" i="1"/>
  <c r="G62" i="1" s="1"/>
  <c r="F63" i="1"/>
  <c r="G63" i="1" s="1"/>
  <c r="F64" i="1"/>
  <c r="G64" i="1" s="1"/>
  <c r="F65" i="1"/>
  <c r="G65" i="1" s="1"/>
  <c r="F66" i="1"/>
  <c r="G66" i="1" s="1"/>
  <c r="F67" i="1"/>
  <c r="G67" i="1" s="1"/>
  <c r="F68" i="1"/>
  <c r="G68" i="1" s="1"/>
  <c r="F69" i="1"/>
  <c r="G69" i="1" s="1"/>
  <c r="F70" i="1"/>
  <c r="G70" i="1" s="1"/>
  <c r="F71" i="1"/>
  <c r="G71" i="1" s="1"/>
  <c r="F72" i="1"/>
  <c r="G72" i="1" s="1"/>
  <c r="F73" i="1"/>
  <c r="G73" i="1" s="1"/>
  <c r="F74" i="1"/>
  <c r="G74" i="1" s="1"/>
  <c r="F75" i="1"/>
  <c r="G75" i="1" s="1"/>
  <c r="F76" i="1"/>
  <c r="G76" i="1" s="1"/>
  <c r="F77" i="1"/>
  <c r="G77" i="1" s="1"/>
  <c r="F78" i="1"/>
  <c r="G78" i="1" s="1"/>
  <c r="F79" i="1"/>
  <c r="G79" i="1" s="1"/>
  <c r="F80" i="1"/>
  <c r="G80" i="1" s="1"/>
  <c r="F81" i="1"/>
  <c r="G81" i="1" s="1"/>
  <c r="F82" i="1"/>
  <c r="G82" i="1" s="1"/>
  <c r="F83" i="1"/>
  <c r="G83" i="1" s="1"/>
  <c r="F84" i="1"/>
  <c r="G84" i="1" s="1"/>
  <c r="F85" i="1"/>
  <c r="G85" i="1" s="1"/>
  <c r="F86" i="1"/>
  <c r="G86" i="1" s="1"/>
  <c r="F87" i="1"/>
  <c r="G87" i="1" s="1"/>
  <c r="F88" i="1"/>
  <c r="G88" i="1" s="1"/>
  <c r="F89" i="1"/>
  <c r="G89" i="1" s="1"/>
  <c r="F90" i="1"/>
  <c r="G90" i="1" s="1"/>
  <c r="F91" i="1"/>
  <c r="G91" i="1" s="1"/>
  <c r="F92" i="1"/>
  <c r="G92" i="1" s="1"/>
  <c r="F93" i="1"/>
  <c r="G93" i="1" s="1"/>
  <c r="F94" i="1"/>
  <c r="G94" i="1" s="1"/>
  <c r="F95" i="1"/>
  <c r="G95" i="1" s="1"/>
  <c r="F96" i="1"/>
  <c r="G96" i="1" s="1"/>
  <c r="F97" i="1"/>
  <c r="G97" i="1" s="1"/>
  <c r="F98" i="1"/>
  <c r="G98" i="1" s="1"/>
  <c r="F99" i="1"/>
  <c r="G99" i="1" s="1"/>
  <c r="F100" i="1"/>
  <c r="G100" i="1" s="1"/>
  <c r="F101" i="1"/>
  <c r="G101" i="1" s="1"/>
  <c r="F102" i="1"/>
  <c r="G102" i="1" s="1"/>
  <c r="F103" i="1"/>
  <c r="G103" i="1" s="1"/>
  <c r="F104" i="1"/>
  <c r="G104" i="1" s="1"/>
  <c r="F105" i="1"/>
  <c r="G105" i="1" s="1"/>
  <c r="F106" i="1"/>
  <c r="G106" i="1" s="1"/>
  <c r="F107" i="1"/>
  <c r="G107" i="1" s="1"/>
  <c r="F108" i="1"/>
  <c r="G108" i="1" s="1"/>
  <c r="F109" i="1"/>
  <c r="G109" i="1" s="1"/>
  <c r="F110" i="1"/>
  <c r="G110" i="1" s="1"/>
  <c r="F111" i="1"/>
  <c r="G111" i="1" s="1"/>
  <c r="F112" i="1"/>
  <c r="G112" i="1" s="1"/>
  <c r="F113" i="1"/>
  <c r="G113" i="1" s="1"/>
  <c r="F114" i="1"/>
  <c r="G114" i="1" s="1"/>
  <c r="F115" i="1"/>
  <c r="G115" i="1" s="1"/>
  <c r="F116" i="1"/>
  <c r="G116" i="1" s="1"/>
  <c r="F117" i="1"/>
  <c r="G117" i="1" s="1"/>
  <c r="F118" i="1"/>
  <c r="G118" i="1" s="1"/>
  <c r="F119" i="1"/>
  <c r="G119" i="1" s="1"/>
  <c r="F120" i="1"/>
  <c r="G120" i="1" s="1"/>
  <c r="F121" i="1"/>
  <c r="G121" i="1" s="1"/>
  <c r="F122" i="1"/>
  <c r="G122" i="1" s="1"/>
  <c r="F123" i="1"/>
  <c r="G123" i="1" s="1"/>
  <c r="F124" i="1"/>
  <c r="G124" i="1" s="1"/>
  <c r="F125" i="1"/>
  <c r="G125" i="1" s="1"/>
  <c r="F126" i="1"/>
  <c r="G126" i="1" s="1"/>
  <c r="F127" i="1"/>
  <c r="G127" i="1" s="1"/>
  <c r="F128" i="1"/>
  <c r="G128" i="1" s="1"/>
  <c r="F129" i="1"/>
  <c r="G129" i="1" s="1"/>
  <c r="F130" i="1"/>
  <c r="G130" i="1" s="1"/>
  <c r="F131" i="1"/>
  <c r="G131" i="1" s="1"/>
  <c r="F132" i="1"/>
  <c r="G132" i="1" s="1"/>
  <c r="F133" i="1"/>
  <c r="G133" i="1" s="1"/>
  <c r="F134" i="1"/>
  <c r="G134" i="1" s="1"/>
  <c r="F135" i="1"/>
  <c r="G135" i="1" s="1"/>
  <c r="F136" i="1"/>
  <c r="G136" i="1" s="1"/>
  <c r="F137" i="1"/>
  <c r="G137" i="1" s="1"/>
  <c r="F138" i="1"/>
  <c r="G138" i="1" s="1"/>
  <c r="F139" i="1"/>
  <c r="G139" i="1" s="1"/>
  <c r="F140" i="1"/>
  <c r="G140" i="1" s="1"/>
  <c r="F141" i="1"/>
  <c r="G141" i="1" s="1"/>
  <c r="F142" i="1"/>
  <c r="G142" i="1" s="1"/>
  <c r="F143" i="1"/>
  <c r="G143" i="1" s="1"/>
  <c r="F144" i="1"/>
  <c r="G144" i="1" s="1"/>
  <c r="F145" i="1"/>
  <c r="G145" i="1" s="1"/>
  <c r="F146" i="1"/>
  <c r="G146" i="1" s="1"/>
  <c r="F147" i="1"/>
  <c r="G147" i="1" s="1"/>
  <c r="F148" i="1"/>
  <c r="G148" i="1" s="1"/>
  <c r="F149" i="1"/>
  <c r="G149" i="1" s="1"/>
  <c r="F150" i="1"/>
  <c r="G150" i="1" s="1"/>
  <c r="F151" i="1"/>
  <c r="G151" i="1" s="1"/>
  <c r="F152" i="1"/>
  <c r="G152" i="1" s="1"/>
  <c r="F153" i="1"/>
  <c r="G153" i="1" s="1"/>
  <c r="F154" i="1"/>
  <c r="G154" i="1" s="1"/>
  <c r="F155" i="1"/>
  <c r="G155" i="1" s="1"/>
  <c r="F156" i="1"/>
  <c r="G156" i="1" s="1"/>
  <c r="F157" i="1"/>
  <c r="G157" i="1" s="1"/>
  <c r="F158" i="1"/>
  <c r="G158" i="1" s="1"/>
  <c r="F159" i="1"/>
  <c r="G159" i="1" s="1"/>
  <c r="F160" i="1"/>
  <c r="G160" i="1" s="1"/>
  <c r="F161" i="1"/>
  <c r="G161" i="1" s="1"/>
  <c r="F162" i="1"/>
  <c r="G162" i="1" s="1"/>
  <c r="F163" i="1"/>
  <c r="G163" i="1" s="1"/>
  <c r="F164" i="1"/>
  <c r="G164" i="1" s="1"/>
  <c r="F165" i="1"/>
  <c r="G165" i="1" s="1"/>
  <c r="F166" i="1"/>
  <c r="G166" i="1" s="1"/>
  <c r="F167" i="1"/>
  <c r="G167" i="1" s="1"/>
  <c r="F168" i="1"/>
  <c r="G168" i="1" s="1"/>
  <c r="F169" i="1"/>
  <c r="G169" i="1" s="1"/>
  <c r="F170" i="1"/>
  <c r="G170" i="1" s="1"/>
  <c r="F171" i="1"/>
  <c r="G171" i="1" s="1"/>
  <c r="F172" i="1"/>
  <c r="G172" i="1" s="1"/>
  <c r="F173" i="1"/>
  <c r="G173" i="1" s="1"/>
  <c r="F174" i="1"/>
  <c r="G174" i="1" s="1"/>
  <c r="F175" i="1"/>
  <c r="G175" i="1" s="1"/>
  <c r="F176" i="1"/>
  <c r="G176" i="1" s="1"/>
  <c r="F177" i="1"/>
  <c r="G177" i="1" s="1"/>
  <c r="F178" i="1"/>
  <c r="G178" i="1" s="1"/>
  <c r="F179" i="1"/>
  <c r="G179" i="1" s="1"/>
  <c r="F180" i="1"/>
  <c r="G180" i="1" s="1"/>
  <c r="F181" i="1"/>
  <c r="G181" i="1" s="1"/>
  <c r="F182" i="1"/>
  <c r="G182" i="1" s="1"/>
  <c r="F183" i="1"/>
  <c r="G183" i="1" s="1"/>
  <c r="F184" i="1"/>
  <c r="G184" i="1" s="1"/>
  <c r="F185" i="1"/>
  <c r="G185" i="1" s="1"/>
  <c r="F186" i="1"/>
  <c r="G186" i="1" s="1"/>
  <c r="F187" i="1"/>
  <c r="G187" i="1" s="1"/>
  <c r="F188" i="1"/>
  <c r="G188" i="1" s="1"/>
  <c r="F189" i="1"/>
  <c r="G189" i="1" s="1"/>
  <c r="F190" i="1"/>
  <c r="G190" i="1" s="1"/>
  <c r="F191" i="1"/>
  <c r="G191" i="1" s="1"/>
  <c r="F192" i="1"/>
  <c r="G192" i="1" s="1"/>
  <c r="F193" i="1"/>
  <c r="G193" i="1" s="1"/>
  <c r="F194" i="1"/>
  <c r="G194" i="1" s="1"/>
  <c r="F195" i="1"/>
  <c r="G195" i="1" s="1"/>
  <c r="F196" i="1"/>
  <c r="G196" i="1" s="1"/>
  <c r="F197" i="1"/>
  <c r="G197" i="1" s="1"/>
  <c r="F198" i="1"/>
  <c r="G198" i="1" s="1"/>
  <c r="F199" i="1"/>
  <c r="G199" i="1" s="1"/>
  <c r="F200" i="1"/>
  <c r="G200" i="1" s="1"/>
  <c r="F201" i="1"/>
  <c r="G201" i="1" s="1"/>
  <c r="F202" i="1"/>
  <c r="G202" i="1" s="1"/>
  <c r="F203" i="1"/>
  <c r="G203" i="1" s="1"/>
  <c r="F204" i="1"/>
  <c r="G204" i="1" s="1"/>
  <c r="F205" i="1"/>
  <c r="G205" i="1" s="1"/>
  <c r="F206" i="1"/>
  <c r="G206" i="1" s="1"/>
  <c r="F207" i="1"/>
  <c r="G207" i="1" s="1"/>
  <c r="F208" i="1"/>
  <c r="G208" i="1" s="1"/>
  <c r="F209" i="1"/>
  <c r="G209" i="1" s="1"/>
  <c r="F210" i="1"/>
  <c r="G210" i="1" s="1"/>
  <c r="F211" i="1"/>
  <c r="G211" i="1" s="1"/>
  <c r="F212" i="1"/>
  <c r="G212" i="1" s="1"/>
  <c r="F213" i="1"/>
  <c r="G213" i="1" s="1"/>
  <c r="F214" i="1"/>
  <c r="G214" i="1" s="1"/>
  <c r="F215" i="1"/>
  <c r="G215" i="1" s="1"/>
  <c r="F216" i="1"/>
  <c r="G216" i="1" s="1"/>
  <c r="F217" i="1"/>
  <c r="G217" i="1" s="1"/>
  <c r="F218" i="1"/>
  <c r="G218" i="1" s="1"/>
  <c r="F219" i="1"/>
  <c r="G219" i="1" s="1"/>
  <c r="F220" i="1"/>
  <c r="G220" i="1" s="1"/>
  <c r="F221" i="1"/>
  <c r="G221" i="1" s="1"/>
  <c r="F222" i="1"/>
  <c r="G222" i="1" s="1"/>
  <c r="F223" i="1"/>
  <c r="G223" i="1" s="1"/>
  <c r="F224" i="1"/>
  <c r="G224" i="1" s="1"/>
  <c r="F225" i="1"/>
  <c r="G225" i="1" s="1"/>
  <c r="F226" i="1"/>
  <c r="G226" i="1" s="1"/>
  <c r="F227" i="1"/>
  <c r="G227" i="1" s="1"/>
  <c r="F228" i="1"/>
  <c r="G228" i="1" s="1"/>
  <c r="F229" i="1"/>
  <c r="G229" i="1" s="1"/>
  <c r="F230" i="1"/>
  <c r="G230" i="1" s="1"/>
  <c r="F231" i="1"/>
  <c r="G231" i="1" s="1"/>
  <c r="F232" i="1"/>
  <c r="G232" i="1" s="1"/>
  <c r="F233" i="1"/>
  <c r="G233" i="1" s="1"/>
  <c r="F234" i="1"/>
  <c r="G234" i="1" s="1"/>
  <c r="F235" i="1"/>
  <c r="G235" i="1" s="1"/>
  <c r="F236" i="1"/>
  <c r="G236" i="1" s="1"/>
  <c r="F237" i="1"/>
  <c r="G237" i="1" s="1"/>
  <c r="F238" i="1"/>
  <c r="G238" i="1" s="1"/>
  <c r="F239" i="1"/>
  <c r="G239" i="1" s="1"/>
  <c r="F240" i="1"/>
  <c r="G240" i="1" s="1"/>
  <c r="F241" i="1"/>
  <c r="G241" i="1" s="1"/>
  <c r="F242" i="1"/>
  <c r="G242" i="1" s="1"/>
  <c r="F243" i="1"/>
  <c r="G243" i="1" s="1"/>
  <c r="F244" i="1"/>
  <c r="G244" i="1" s="1"/>
  <c r="F245" i="1"/>
  <c r="G245" i="1" s="1"/>
  <c r="F246" i="1"/>
  <c r="G246" i="1" s="1"/>
  <c r="F247" i="1"/>
  <c r="G247" i="1" s="1"/>
  <c r="F248" i="1"/>
  <c r="G248" i="1" s="1"/>
  <c r="F249" i="1"/>
  <c r="G249" i="1" s="1"/>
  <c r="F250" i="1"/>
  <c r="G250" i="1" s="1"/>
  <c r="F251" i="1"/>
  <c r="G251" i="1" s="1"/>
  <c r="F252" i="1"/>
  <c r="G252" i="1" s="1"/>
  <c r="F253" i="1"/>
  <c r="G253" i="1" s="1"/>
  <c r="F254" i="1"/>
  <c r="G254" i="1" s="1"/>
  <c r="F255" i="1"/>
  <c r="G255" i="1" s="1"/>
  <c r="F256" i="1"/>
  <c r="G256" i="1" s="1"/>
  <c r="F257" i="1"/>
  <c r="G257" i="1" s="1"/>
  <c r="F258" i="1"/>
  <c r="G258" i="1" s="1"/>
  <c r="F259" i="1"/>
  <c r="G259" i="1" s="1"/>
  <c r="F260" i="1"/>
  <c r="G260" i="1" s="1"/>
  <c r="F261" i="1"/>
  <c r="G261" i="1" s="1"/>
  <c r="F262" i="1"/>
  <c r="G262" i="1" s="1"/>
  <c r="F263" i="1"/>
  <c r="G263" i="1" s="1"/>
  <c r="F264" i="1"/>
  <c r="G264" i="1" s="1"/>
  <c r="F265" i="1"/>
  <c r="G265" i="1" s="1"/>
  <c r="F266" i="1"/>
  <c r="G266" i="1" s="1"/>
  <c r="F267" i="1"/>
  <c r="G267" i="1" s="1"/>
  <c r="F268" i="1"/>
  <c r="G268" i="1" s="1"/>
  <c r="F269" i="1"/>
  <c r="G269" i="1" s="1"/>
  <c r="F270" i="1"/>
  <c r="G270" i="1" s="1"/>
  <c r="F271" i="1"/>
  <c r="G271" i="1" s="1"/>
  <c r="F272" i="1"/>
  <c r="G272" i="1" s="1"/>
  <c r="F273" i="1"/>
  <c r="G273" i="1" s="1"/>
  <c r="F274" i="1"/>
  <c r="G274" i="1" s="1"/>
  <c r="F275" i="1"/>
  <c r="G275" i="1" s="1"/>
  <c r="F276" i="1"/>
  <c r="G276" i="1" s="1"/>
  <c r="F277" i="1"/>
  <c r="G277" i="1" s="1"/>
  <c r="F278" i="1"/>
  <c r="G278" i="1" s="1"/>
  <c r="F279" i="1"/>
  <c r="G279" i="1" s="1"/>
  <c r="F280" i="1"/>
  <c r="G280" i="1" s="1"/>
  <c r="F281" i="1"/>
  <c r="G281" i="1" s="1"/>
  <c r="F282" i="1"/>
  <c r="G282" i="1" s="1"/>
  <c r="F283" i="1"/>
  <c r="G283" i="1" s="1"/>
  <c r="F284" i="1"/>
  <c r="G284" i="1" s="1"/>
  <c r="F285" i="1"/>
  <c r="G285" i="1" s="1"/>
  <c r="F286" i="1"/>
  <c r="G286" i="1" s="1"/>
  <c r="F287" i="1"/>
  <c r="G287" i="1" s="1"/>
  <c r="F288" i="1"/>
  <c r="G288" i="1" s="1"/>
  <c r="F289" i="1"/>
  <c r="G289" i="1" s="1"/>
  <c r="F290" i="1"/>
  <c r="G290" i="1" s="1"/>
  <c r="F291" i="1"/>
  <c r="G291" i="1" s="1"/>
  <c r="F292" i="1"/>
  <c r="G292" i="1" s="1"/>
  <c r="F293" i="1"/>
  <c r="G293" i="1" s="1"/>
  <c r="F294" i="1"/>
  <c r="G294" i="1" s="1"/>
  <c r="F295" i="1"/>
  <c r="G295" i="1" s="1"/>
  <c r="F296" i="1"/>
  <c r="G296" i="1" s="1"/>
  <c r="F297" i="1"/>
  <c r="G297" i="1" s="1"/>
  <c r="F298" i="1"/>
  <c r="G298" i="1" s="1"/>
  <c r="F299" i="1"/>
  <c r="G299" i="1" s="1"/>
  <c r="F300" i="1"/>
  <c r="G300" i="1" s="1"/>
  <c r="F301" i="1"/>
  <c r="G301" i="1" s="1"/>
  <c r="F302" i="1"/>
  <c r="G302" i="1" s="1"/>
  <c r="F303" i="1"/>
  <c r="G303" i="1" s="1"/>
  <c r="F304" i="1"/>
  <c r="G304" i="1" s="1"/>
  <c r="F305" i="1"/>
  <c r="G305" i="1" s="1"/>
  <c r="F306" i="1"/>
  <c r="G306" i="1" s="1"/>
  <c r="F307" i="1"/>
  <c r="G307" i="1" s="1"/>
  <c r="F308" i="1"/>
  <c r="G308" i="1" s="1"/>
  <c r="F309" i="1"/>
  <c r="G309" i="1" s="1"/>
  <c r="F310" i="1"/>
  <c r="G310" i="1" s="1"/>
  <c r="F311" i="1"/>
  <c r="G311" i="1" s="1"/>
  <c r="F312" i="1"/>
  <c r="G312" i="1" s="1"/>
  <c r="F313" i="1"/>
  <c r="G313" i="1" s="1"/>
  <c r="F314" i="1"/>
  <c r="G314" i="1" s="1"/>
  <c r="F315" i="1"/>
  <c r="G315" i="1" s="1"/>
  <c r="F316" i="1"/>
  <c r="G316" i="1" s="1"/>
  <c r="F317" i="1"/>
  <c r="G317" i="1" s="1"/>
  <c r="F318" i="1"/>
  <c r="G318" i="1" s="1"/>
  <c r="F319" i="1"/>
  <c r="G319" i="1" s="1"/>
  <c r="F320" i="1"/>
  <c r="G320" i="1" s="1"/>
  <c r="F321" i="1"/>
  <c r="G321" i="1" s="1"/>
  <c r="F322" i="1"/>
  <c r="G322" i="1" s="1"/>
  <c r="F323" i="1"/>
  <c r="G323" i="1" s="1"/>
  <c r="F324" i="1"/>
  <c r="G324" i="1" s="1"/>
  <c r="F325" i="1"/>
  <c r="G325" i="1" s="1"/>
  <c r="F326" i="1"/>
  <c r="G326" i="1" s="1"/>
  <c r="F327" i="1"/>
  <c r="G327" i="1" s="1"/>
  <c r="F328" i="1"/>
  <c r="G328" i="1" s="1"/>
  <c r="F329" i="1"/>
  <c r="G329" i="1" s="1"/>
  <c r="F330" i="1"/>
  <c r="G330" i="1" s="1"/>
  <c r="F331" i="1"/>
  <c r="G331" i="1" s="1"/>
  <c r="F332" i="1"/>
  <c r="G332" i="1" s="1"/>
  <c r="F333" i="1"/>
  <c r="G333" i="1" s="1"/>
  <c r="F334" i="1"/>
  <c r="G334" i="1" s="1"/>
  <c r="F335" i="1"/>
  <c r="G335" i="1" s="1"/>
  <c r="F336" i="1"/>
  <c r="G336" i="1" s="1"/>
  <c r="F337" i="1"/>
  <c r="G337" i="1" s="1"/>
  <c r="F338" i="1"/>
  <c r="G338" i="1" s="1"/>
  <c r="F339" i="1"/>
  <c r="G339" i="1" s="1"/>
  <c r="F340" i="1"/>
  <c r="G340" i="1" s="1"/>
  <c r="F341" i="1"/>
  <c r="G341" i="1" s="1"/>
  <c r="F342" i="1"/>
  <c r="G342" i="1" s="1"/>
  <c r="F343" i="1"/>
  <c r="G343" i="1" s="1"/>
  <c r="F344" i="1"/>
  <c r="G344" i="1" s="1"/>
  <c r="F345" i="1"/>
  <c r="G345" i="1" s="1"/>
  <c r="F346" i="1"/>
  <c r="G346" i="1" s="1"/>
  <c r="F347" i="1"/>
  <c r="G347" i="1" s="1"/>
  <c r="F348" i="1"/>
  <c r="G348" i="1" s="1"/>
  <c r="F349" i="1"/>
  <c r="G349" i="1" s="1"/>
  <c r="F350" i="1"/>
  <c r="G350" i="1" s="1"/>
  <c r="F351" i="1"/>
  <c r="G351" i="1" s="1"/>
  <c r="F352" i="1"/>
  <c r="G352" i="1" s="1"/>
  <c r="F353" i="1"/>
  <c r="G353" i="1" s="1"/>
  <c r="F354" i="1"/>
  <c r="G354" i="1" s="1"/>
  <c r="F355" i="1"/>
  <c r="G355" i="1" s="1"/>
  <c r="F356" i="1"/>
  <c r="G356" i="1" s="1"/>
  <c r="F357" i="1"/>
  <c r="G357" i="1" s="1"/>
  <c r="F358" i="1"/>
  <c r="G358" i="1" s="1"/>
  <c r="F359" i="1"/>
  <c r="G359" i="1" s="1"/>
  <c r="F360" i="1"/>
  <c r="G360" i="1" s="1"/>
  <c r="F361" i="1"/>
  <c r="G361" i="1" s="1"/>
  <c r="F362" i="1"/>
  <c r="G362" i="1" s="1"/>
  <c r="F363" i="1"/>
  <c r="G363" i="1" s="1"/>
  <c r="F364" i="1"/>
  <c r="G364" i="1" s="1"/>
  <c r="F365" i="1"/>
  <c r="G365" i="1" s="1"/>
  <c r="F366" i="1"/>
  <c r="G366" i="1" s="1"/>
  <c r="F367" i="1"/>
  <c r="G367" i="1" s="1"/>
  <c r="F368" i="1"/>
  <c r="G368" i="1" s="1"/>
  <c r="F369" i="1"/>
  <c r="G369" i="1" s="1"/>
  <c r="F370" i="1"/>
  <c r="G370" i="1" s="1"/>
  <c r="F371" i="1"/>
  <c r="G371" i="1" s="1"/>
  <c r="F372" i="1"/>
  <c r="G372" i="1" s="1"/>
  <c r="F373" i="1"/>
  <c r="G373" i="1" s="1"/>
  <c r="F374" i="1"/>
  <c r="G374" i="1" s="1"/>
  <c r="F375" i="1"/>
  <c r="G375" i="1" s="1"/>
  <c r="F376" i="1"/>
  <c r="G376" i="1" s="1"/>
  <c r="F377" i="1"/>
  <c r="G377" i="1" s="1"/>
  <c r="F378" i="1"/>
  <c r="G378" i="1" s="1"/>
  <c r="F379" i="1"/>
  <c r="G379" i="1" s="1"/>
  <c r="F380" i="1"/>
  <c r="G380" i="1" s="1"/>
  <c r="F381" i="1"/>
  <c r="G381" i="1" s="1"/>
  <c r="F382" i="1"/>
  <c r="G382" i="1" s="1"/>
  <c r="F383" i="1"/>
  <c r="G383" i="1" s="1"/>
  <c r="F384" i="1"/>
  <c r="G384" i="1" s="1"/>
  <c r="F385" i="1"/>
  <c r="G385" i="1" s="1"/>
  <c r="F386" i="1"/>
  <c r="G386" i="1" s="1"/>
  <c r="F387" i="1"/>
  <c r="G387" i="1" s="1"/>
  <c r="F388" i="1"/>
  <c r="G388" i="1" s="1"/>
  <c r="F389" i="1"/>
  <c r="G389" i="1" s="1"/>
  <c r="F390" i="1"/>
  <c r="G390" i="1" s="1"/>
  <c r="F391" i="1"/>
  <c r="G391" i="1" s="1"/>
  <c r="F392" i="1"/>
  <c r="G392" i="1" s="1"/>
  <c r="F393" i="1"/>
  <c r="G393" i="1" s="1"/>
  <c r="F394" i="1"/>
  <c r="G394" i="1" s="1"/>
  <c r="F395" i="1"/>
  <c r="G395" i="1" s="1"/>
  <c r="F396" i="1"/>
  <c r="G396" i="1" s="1"/>
  <c r="F397" i="1"/>
  <c r="G397" i="1" s="1"/>
  <c r="F398" i="1"/>
  <c r="G398" i="1" s="1"/>
  <c r="F399" i="1"/>
  <c r="G399" i="1" s="1"/>
  <c r="F400" i="1"/>
  <c r="G400" i="1" s="1"/>
  <c r="F401" i="1"/>
  <c r="G401" i="1" s="1"/>
  <c r="F402" i="1"/>
  <c r="G402" i="1" s="1"/>
  <c r="F403" i="1"/>
  <c r="G403" i="1" s="1"/>
  <c r="F404" i="1"/>
  <c r="G404" i="1" s="1"/>
  <c r="F405" i="1"/>
  <c r="G405" i="1" s="1"/>
  <c r="F406" i="1"/>
  <c r="G406" i="1" s="1"/>
  <c r="F407" i="1"/>
  <c r="G407" i="1" s="1"/>
  <c r="F408" i="1"/>
  <c r="G408" i="1" s="1"/>
  <c r="F409" i="1"/>
  <c r="G409" i="1" s="1"/>
  <c r="F410" i="1"/>
  <c r="G410" i="1" s="1"/>
  <c r="F411" i="1"/>
  <c r="G411" i="1" s="1"/>
  <c r="F412" i="1"/>
  <c r="G412" i="1" s="1"/>
  <c r="F413" i="1"/>
  <c r="G413" i="1" s="1"/>
  <c r="F414" i="1"/>
  <c r="G414" i="1" s="1"/>
  <c r="F415" i="1"/>
  <c r="G415" i="1" s="1"/>
  <c r="F416" i="1"/>
  <c r="G416" i="1" s="1"/>
  <c r="F417" i="1"/>
  <c r="G417" i="1" s="1"/>
  <c r="F418" i="1"/>
  <c r="G418" i="1" s="1"/>
  <c r="F419" i="1"/>
  <c r="G419" i="1" s="1"/>
  <c r="F420" i="1"/>
  <c r="G420" i="1" s="1"/>
  <c r="F421" i="1"/>
  <c r="G421" i="1" s="1"/>
  <c r="F422" i="1"/>
  <c r="G422" i="1" s="1"/>
  <c r="F423" i="1"/>
  <c r="G423" i="1" s="1"/>
  <c r="F424" i="1"/>
  <c r="G424" i="1" s="1"/>
  <c r="F425" i="1"/>
  <c r="G425" i="1" s="1"/>
  <c r="F426" i="1"/>
  <c r="G426" i="1" s="1"/>
  <c r="F427" i="1"/>
  <c r="G427" i="1" s="1"/>
  <c r="F428" i="1"/>
  <c r="G428" i="1" s="1"/>
  <c r="F429" i="1"/>
  <c r="G429" i="1" s="1"/>
  <c r="F430" i="1"/>
  <c r="G430" i="1" s="1"/>
  <c r="F431" i="1"/>
  <c r="G431" i="1" s="1"/>
  <c r="F432" i="1"/>
  <c r="G432" i="1" s="1"/>
  <c r="F433" i="1"/>
  <c r="G433" i="1" s="1"/>
  <c r="F434" i="1"/>
  <c r="G434" i="1" s="1"/>
  <c r="F435" i="1"/>
  <c r="G435" i="1" s="1"/>
  <c r="F436" i="1"/>
  <c r="G436" i="1" s="1"/>
  <c r="F437" i="1"/>
  <c r="G437" i="1" s="1"/>
  <c r="F438" i="1"/>
  <c r="G438" i="1" s="1"/>
  <c r="F439" i="1"/>
  <c r="G439" i="1" s="1"/>
  <c r="F440" i="1"/>
  <c r="G440" i="1" s="1"/>
  <c r="F441" i="1"/>
  <c r="G441" i="1" s="1"/>
  <c r="F442" i="1"/>
  <c r="G442" i="1" s="1"/>
  <c r="F443" i="1"/>
  <c r="G443" i="1" s="1"/>
  <c r="F444" i="1"/>
  <c r="G444" i="1" s="1"/>
  <c r="F445" i="1"/>
  <c r="G445" i="1" s="1"/>
  <c r="F446" i="1"/>
  <c r="G446" i="1" s="1"/>
  <c r="F447" i="1"/>
  <c r="G447" i="1" s="1"/>
  <c r="F448" i="1"/>
  <c r="G448" i="1" s="1"/>
  <c r="F449" i="1"/>
  <c r="G449" i="1" s="1"/>
  <c r="F450" i="1"/>
  <c r="G450" i="1" s="1"/>
  <c r="F451" i="1"/>
  <c r="G451" i="1" s="1"/>
  <c r="F452" i="1"/>
  <c r="G452" i="1" s="1"/>
  <c r="F453" i="1"/>
  <c r="G453" i="1" s="1"/>
  <c r="F454" i="1"/>
  <c r="G454" i="1" s="1"/>
  <c r="F455" i="1"/>
  <c r="G455" i="1" s="1"/>
  <c r="F456" i="1"/>
  <c r="G456" i="1" s="1"/>
  <c r="F457" i="1"/>
  <c r="G457" i="1" s="1"/>
  <c r="F458" i="1"/>
  <c r="G458" i="1" s="1"/>
  <c r="F459" i="1"/>
  <c r="G459" i="1" s="1"/>
  <c r="F460" i="1"/>
  <c r="G460" i="1" s="1"/>
  <c r="F461" i="1"/>
  <c r="G461" i="1" s="1"/>
  <c r="F462" i="1"/>
  <c r="G462" i="1" s="1"/>
  <c r="F463" i="1"/>
  <c r="G463" i="1" s="1"/>
  <c r="F464" i="1"/>
  <c r="G464" i="1" s="1"/>
  <c r="F465" i="1"/>
  <c r="G465" i="1" s="1"/>
  <c r="F466" i="1"/>
  <c r="G466" i="1" s="1"/>
  <c r="F467" i="1"/>
  <c r="G467" i="1" s="1"/>
  <c r="F468" i="1"/>
  <c r="G468" i="1" s="1"/>
  <c r="F469" i="1"/>
  <c r="G469" i="1" s="1"/>
  <c r="F470" i="1"/>
  <c r="G470" i="1" s="1"/>
  <c r="F471" i="1"/>
  <c r="G471" i="1" s="1"/>
  <c r="F472" i="1"/>
  <c r="G472" i="1" s="1"/>
  <c r="F473" i="1"/>
  <c r="G473" i="1" s="1"/>
  <c r="F474" i="1"/>
  <c r="G474" i="1" s="1"/>
  <c r="F475" i="1"/>
  <c r="G475" i="1" s="1"/>
  <c r="F476" i="1"/>
  <c r="G476" i="1" s="1"/>
  <c r="F477" i="1"/>
  <c r="G477" i="1" s="1"/>
  <c r="F478" i="1"/>
  <c r="G478" i="1" s="1"/>
  <c r="F479" i="1"/>
  <c r="G479" i="1" s="1"/>
  <c r="F480" i="1"/>
  <c r="G480" i="1" s="1"/>
  <c r="F481" i="1"/>
  <c r="G481" i="1" s="1"/>
  <c r="F482" i="1"/>
  <c r="G482" i="1" s="1"/>
  <c r="F483" i="1"/>
  <c r="G483" i="1" s="1"/>
  <c r="F484" i="1"/>
  <c r="G484" i="1" s="1"/>
  <c r="F485" i="1"/>
  <c r="G485" i="1" s="1"/>
  <c r="F486" i="1"/>
  <c r="G486" i="1" s="1"/>
  <c r="F487" i="1"/>
  <c r="G487" i="1" s="1"/>
  <c r="F488" i="1"/>
  <c r="G488" i="1" s="1"/>
  <c r="F489" i="1"/>
  <c r="G489" i="1" s="1"/>
  <c r="F490" i="1"/>
  <c r="G490" i="1" s="1"/>
  <c r="F491" i="1"/>
  <c r="G491" i="1" s="1"/>
  <c r="F492" i="1"/>
  <c r="G492" i="1" s="1"/>
  <c r="F493" i="1"/>
  <c r="G493" i="1" s="1"/>
  <c r="F494" i="1"/>
  <c r="G494" i="1" s="1"/>
  <c r="F495" i="1"/>
  <c r="G495" i="1" s="1"/>
  <c r="F496" i="1"/>
  <c r="G496" i="1" s="1"/>
  <c r="F497" i="1"/>
  <c r="G497" i="1" s="1"/>
  <c r="F498" i="1"/>
  <c r="G498" i="1" s="1"/>
  <c r="F499" i="1"/>
  <c r="G499" i="1" s="1"/>
  <c r="F500" i="1"/>
  <c r="G500" i="1" s="1"/>
  <c r="F501" i="1"/>
  <c r="G501" i="1" s="1"/>
  <c r="F502" i="1"/>
  <c r="G502" i="1" s="1"/>
  <c r="F503" i="1"/>
  <c r="G503" i="1" s="1"/>
  <c r="F504" i="1"/>
  <c r="G504" i="1" s="1"/>
  <c r="F505" i="1"/>
  <c r="G505" i="1" s="1"/>
  <c r="F506" i="1"/>
  <c r="G506" i="1" s="1"/>
  <c r="F507" i="1"/>
  <c r="G507" i="1" s="1"/>
  <c r="F508" i="1"/>
  <c r="G508" i="1" s="1"/>
  <c r="F509" i="1"/>
  <c r="G509" i="1" s="1"/>
  <c r="F510" i="1"/>
  <c r="G510" i="1" s="1"/>
  <c r="F511" i="1"/>
  <c r="G511" i="1" s="1"/>
  <c r="F512" i="1"/>
  <c r="G512" i="1" s="1"/>
  <c r="F513" i="1"/>
  <c r="G513" i="1" s="1"/>
  <c r="F514" i="1"/>
  <c r="G514" i="1" s="1"/>
  <c r="F515" i="1"/>
  <c r="G515" i="1" s="1"/>
  <c r="F516" i="1"/>
  <c r="G516" i="1" s="1"/>
  <c r="F517" i="1"/>
  <c r="G517" i="1" s="1"/>
  <c r="F518" i="1"/>
  <c r="G518" i="1" s="1"/>
  <c r="F519" i="1"/>
  <c r="G519" i="1" s="1"/>
  <c r="F520" i="1"/>
  <c r="G520" i="1" s="1"/>
  <c r="F521" i="1"/>
  <c r="G521" i="1" s="1"/>
  <c r="F522" i="1"/>
  <c r="G522" i="1" s="1"/>
  <c r="F523" i="1"/>
  <c r="G523" i="1" s="1"/>
  <c r="F524" i="1"/>
  <c r="G524" i="1" s="1"/>
  <c r="F525" i="1"/>
  <c r="G525" i="1" s="1"/>
  <c r="F526" i="1"/>
  <c r="G526" i="1" s="1"/>
  <c r="F527" i="1"/>
  <c r="G527" i="1" s="1"/>
  <c r="F528" i="1"/>
  <c r="G528" i="1" s="1"/>
  <c r="F529" i="1"/>
  <c r="G529" i="1" s="1"/>
  <c r="F530" i="1"/>
  <c r="G530" i="1" s="1"/>
  <c r="F531" i="1"/>
  <c r="G531" i="1" s="1"/>
  <c r="F532" i="1"/>
  <c r="G532" i="1" s="1"/>
  <c r="F533" i="1"/>
  <c r="G533" i="1" s="1"/>
  <c r="F534" i="1"/>
  <c r="G534" i="1" s="1"/>
  <c r="F535" i="1"/>
  <c r="G535" i="1" s="1"/>
  <c r="F536" i="1"/>
  <c r="G536" i="1" s="1"/>
  <c r="F537" i="1"/>
  <c r="G537" i="1" s="1"/>
  <c r="F538" i="1"/>
  <c r="G538" i="1" s="1"/>
  <c r="F539" i="1"/>
  <c r="G539" i="1" s="1"/>
  <c r="F540" i="1"/>
  <c r="G540" i="1" s="1"/>
  <c r="F541" i="1"/>
  <c r="G541" i="1" s="1"/>
  <c r="F542" i="1"/>
  <c r="G542" i="1" s="1"/>
  <c r="F543" i="1"/>
  <c r="G543" i="1" s="1"/>
  <c r="F544" i="1"/>
  <c r="G544" i="1" s="1"/>
  <c r="F545" i="1"/>
  <c r="G545" i="1" s="1"/>
  <c r="F546" i="1"/>
  <c r="G546" i="1" s="1"/>
  <c r="F547" i="1"/>
  <c r="G547" i="1" s="1"/>
  <c r="F548" i="1"/>
  <c r="G548" i="1" s="1"/>
  <c r="F549" i="1"/>
  <c r="G549" i="1" s="1"/>
  <c r="F550" i="1"/>
  <c r="G550" i="1" s="1"/>
  <c r="F551" i="1"/>
  <c r="G551" i="1" s="1"/>
  <c r="F552" i="1"/>
  <c r="G552" i="1" s="1"/>
  <c r="F553" i="1"/>
  <c r="G553" i="1" s="1"/>
  <c r="F554" i="1"/>
  <c r="G554" i="1" s="1"/>
  <c r="F555" i="1"/>
  <c r="G555" i="1" s="1"/>
  <c r="F556" i="1"/>
  <c r="G556" i="1" s="1"/>
  <c r="F557" i="1"/>
  <c r="G557" i="1" s="1"/>
  <c r="F558" i="1"/>
  <c r="G558" i="1" s="1"/>
  <c r="F559" i="1"/>
  <c r="G559" i="1" s="1"/>
  <c r="F560" i="1"/>
  <c r="G560" i="1" s="1"/>
  <c r="F561" i="1"/>
  <c r="G561" i="1" s="1"/>
  <c r="F562" i="1"/>
  <c r="G562" i="1" s="1"/>
  <c r="F563" i="1"/>
  <c r="G563" i="1" s="1"/>
  <c r="F564" i="1"/>
  <c r="G564" i="1" s="1"/>
  <c r="F565" i="1"/>
  <c r="G565" i="1" s="1"/>
  <c r="F566" i="1"/>
  <c r="G566" i="1" s="1"/>
  <c r="F567" i="1"/>
  <c r="G567" i="1" s="1"/>
  <c r="F568" i="1"/>
  <c r="G568" i="1" s="1"/>
  <c r="F569" i="1"/>
  <c r="G569" i="1" s="1"/>
  <c r="F570" i="1"/>
  <c r="G570" i="1" s="1"/>
  <c r="F571" i="1"/>
  <c r="G571" i="1" s="1"/>
  <c r="F572" i="1"/>
  <c r="G572" i="1" s="1"/>
  <c r="F573" i="1"/>
  <c r="G573" i="1" s="1"/>
  <c r="F574" i="1"/>
  <c r="G574" i="1" s="1"/>
  <c r="F575" i="1"/>
  <c r="G575" i="1" s="1"/>
  <c r="F576" i="1"/>
  <c r="G576" i="1" s="1"/>
  <c r="F577" i="1"/>
  <c r="G577" i="1" s="1"/>
  <c r="F578" i="1"/>
  <c r="G578" i="1" s="1"/>
  <c r="F579" i="1"/>
  <c r="G579" i="1" s="1"/>
  <c r="F580" i="1"/>
  <c r="G580" i="1" s="1"/>
  <c r="F581" i="1"/>
  <c r="G581" i="1" s="1"/>
  <c r="F582" i="1"/>
  <c r="G582" i="1" s="1"/>
  <c r="F583" i="1"/>
  <c r="G583" i="1" s="1"/>
  <c r="F584" i="1"/>
  <c r="G584" i="1" s="1"/>
  <c r="F585" i="1"/>
  <c r="G585" i="1" s="1"/>
  <c r="F586" i="1"/>
  <c r="G586" i="1" s="1"/>
  <c r="F587" i="1"/>
  <c r="G587" i="1" s="1"/>
  <c r="F588" i="1"/>
  <c r="G588" i="1" s="1"/>
  <c r="F589" i="1"/>
  <c r="G589" i="1" s="1"/>
  <c r="F590" i="1"/>
  <c r="G590" i="1" s="1"/>
  <c r="F591" i="1"/>
  <c r="G591" i="1" s="1"/>
  <c r="F592" i="1"/>
  <c r="G592" i="1" s="1"/>
  <c r="F593" i="1"/>
  <c r="G593" i="1" s="1"/>
  <c r="F594" i="1"/>
  <c r="G594" i="1" s="1"/>
  <c r="F595" i="1"/>
  <c r="G595" i="1" s="1"/>
  <c r="F596" i="1"/>
  <c r="G596" i="1" s="1"/>
  <c r="F597" i="1"/>
  <c r="G597" i="1" s="1"/>
  <c r="F598" i="1"/>
  <c r="G598" i="1" s="1"/>
  <c r="F599" i="1"/>
  <c r="G599" i="1" s="1"/>
  <c r="F600" i="1"/>
  <c r="G600" i="1" s="1"/>
  <c r="F601" i="1"/>
  <c r="G601" i="1" s="1"/>
  <c r="F602" i="1"/>
  <c r="G602" i="1" s="1"/>
  <c r="F603" i="1"/>
  <c r="G603" i="1" s="1"/>
  <c r="F604" i="1"/>
  <c r="G604" i="1" s="1"/>
  <c r="F605" i="1"/>
  <c r="G605" i="1" s="1"/>
  <c r="F606" i="1"/>
  <c r="G606" i="1" s="1"/>
  <c r="F607" i="1"/>
  <c r="G607" i="1" s="1"/>
  <c r="F608" i="1"/>
  <c r="G608" i="1" s="1"/>
  <c r="F609" i="1"/>
  <c r="G609" i="1" s="1"/>
  <c r="F610" i="1"/>
  <c r="G610" i="1" s="1"/>
  <c r="F611" i="1"/>
  <c r="G611" i="1" s="1"/>
  <c r="F612" i="1"/>
  <c r="G612" i="1" s="1"/>
  <c r="F613" i="1"/>
  <c r="G613" i="1" s="1"/>
  <c r="F614" i="1"/>
  <c r="G614" i="1" s="1"/>
  <c r="F615" i="1"/>
  <c r="G615" i="1" s="1"/>
  <c r="F616" i="1"/>
  <c r="G616" i="1" s="1"/>
  <c r="F617" i="1"/>
  <c r="G617" i="1" s="1"/>
  <c r="F618" i="1"/>
  <c r="G618" i="1" s="1"/>
  <c r="F619" i="1"/>
  <c r="G619" i="1" s="1"/>
  <c r="F620" i="1"/>
  <c r="G620" i="1" s="1"/>
  <c r="F621" i="1"/>
  <c r="G621" i="1" s="1"/>
  <c r="F622" i="1"/>
  <c r="G622" i="1" s="1"/>
  <c r="F623" i="1"/>
  <c r="G623" i="1" s="1"/>
  <c r="F624" i="1"/>
  <c r="G624" i="1" s="1"/>
  <c r="F625" i="1"/>
  <c r="G625" i="1" s="1"/>
  <c r="F626" i="1"/>
  <c r="G626" i="1" s="1"/>
  <c r="F627" i="1"/>
  <c r="G627" i="1" s="1"/>
  <c r="F628" i="1"/>
  <c r="G628" i="1" s="1"/>
  <c r="F629" i="1"/>
  <c r="G629" i="1" s="1"/>
  <c r="F630" i="1"/>
  <c r="G630" i="1" s="1"/>
  <c r="F631" i="1"/>
  <c r="G631" i="1" s="1"/>
  <c r="F632" i="1"/>
  <c r="G632" i="1" s="1"/>
  <c r="F633" i="1"/>
  <c r="G633" i="1" s="1"/>
  <c r="F634" i="1"/>
  <c r="G634" i="1" s="1"/>
  <c r="F635" i="1"/>
  <c r="G635" i="1" s="1"/>
  <c r="F636" i="1"/>
  <c r="G636" i="1" s="1"/>
  <c r="F637" i="1"/>
  <c r="G637" i="1" s="1"/>
  <c r="F638" i="1"/>
  <c r="G638" i="1" s="1"/>
  <c r="F639" i="1"/>
  <c r="G639" i="1" s="1"/>
  <c r="F640" i="1"/>
  <c r="G640" i="1" s="1"/>
  <c r="F641" i="1"/>
  <c r="G641" i="1" s="1"/>
  <c r="F642" i="1"/>
  <c r="G642" i="1" s="1"/>
  <c r="F643" i="1"/>
  <c r="G643" i="1" s="1"/>
  <c r="F644" i="1"/>
  <c r="G644" i="1" s="1"/>
  <c r="F645" i="1"/>
  <c r="G645" i="1" s="1"/>
  <c r="F646" i="1"/>
  <c r="G646" i="1" s="1"/>
  <c r="F647" i="1"/>
  <c r="G647" i="1" s="1"/>
  <c r="F648" i="1"/>
  <c r="G648" i="1" s="1"/>
  <c r="F649" i="1"/>
  <c r="G649" i="1" s="1"/>
  <c r="F650" i="1"/>
  <c r="G650" i="1" s="1"/>
  <c r="F651" i="1"/>
  <c r="G651" i="1" s="1"/>
  <c r="F652" i="1"/>
  <c r="G652" i="1" s="1"/>
  <c r="F653" i="1"/>
  <c r="G653" i="1" s="1"/>
  <c r="F654" i="1"/>
  <c r="G654" i="1" s="1"/>
  <c r="F655" i="1"/>
  <c r="G655" i="1" s="1"/>
  <c r="F656" i="1"/>
  <c r="G656" i="1" s="1"/>
  <c r="F657" i="1"/>
  <c r="G657" i="1" s="1"/>
  <c r="F658" i="1"/>
  <c r="G658" i="1" s="1"/>
  <c r="F659" i="1"/>
  <c r="G659" i="1" s="1"/>
  <c r="F660" i="1"/>
  <c r="G660" i="1" s="1"/>
  <c r="F661" i="1"/>
  <c r="G661" i="1" s="1"/>
  <c r="F662" i="1"/>
  <c r="G662" i="1" s="1"/>
  <c r="F663" i="1"/>
  <c r="G663" i="1" s="1"/>
  <c r="F664" i="1"/>
  <c r="G664" i="1" s="1"/>
  <c r="F665" i="1"/>
  <c r="G665" i="1" s="1"/>
  <c r="F666" i="1"/>
  <c r="G666" i="1" s="1"/>
  <c r="F667" i="1"/>
  <c r="G667" i="1" s="1"/>
  <c r="F668" i="1"/>
  <c r="G668" i="1" s="1"/>
  <c r="F669" i="1"/>
  <c r="G669" i="1" s="1"/>
  <c r="F670" i="1"/>
  <c r="G670" i="1" s="1"/>
  <c r="F671" i="1"/>
  <c r="G671" i="1" s="1"/>
  <c r="F672" i="1"/>
  <c r="G672" i="1" s="1"/>
  <c r="F673" i="1"/>
  <c r="G673" i="1" s="1"/>
  <c r="F674" i="1"/>
  <c r="G674" i="1" s="1"/>
  <c r="F675" i="1"/>
  <c r="G675" i="1" s="1"/>
  <c r="F676" i="1"/>
  <c r="G676" i="1" s="1"/>
  <c r="F677" i="1"/>
  <c r="G677" i="1" s="1"/>
  <c r="F678" i="1"/>
  <c r="G678" i="1" s="1"/>
  <c r="F679" i="1"/>
  <c r="G679" i="1" s="1"/>
  <c r="F680" i="1"/>
  <c r="G680" i="1" s="1"/>
  <c r="F681" i="1"/>
  <c r="G681" i="1" s="1"/>
  <c r="F682" i="1"/>
  <c r="G682" i="1" s="1"/>
  <c r="F683" i="1"/>
  <c r="G683" i="1" s="1"/>
  <c r="F684" i="1"/>
  <c r="G684" i="1" s="1"/>
  <c r="F685" i="1"/>
  <c r="G685" i="1" s="1"/>
  <c r="F686" i="1"/>
  <c r="G686" i="1" s="1"/>
  <c r="F687" i="1"/>
  <c r="G687" i="1" s="1"/>
  <c r="F688" i="1"/>
  <c r="G688" i="1" s="1"/>
  <c r="F689" i="1"/>
  <c r="G689" i="1" s="1"/>
  <c r="F690" i="1"/>
  <c r="G690" i="1" s="1"/>
  <c r="F691" i="1"/>
  <c r="G691" i="1" s="1"/>
  <c r="F692" i="1"/>
  <c r="G692" i="1" s="1"/>
  <c r="F693" i="1"/>
  <c r="G693" i="1" s="1"/>
  <c r="F694" i="1"/>
  <c r="G694" i="1" s="1"/>
  <c r="F695" i="1"/>
  <c r="G695" i="1" s="1"/>
  <c r="F696" i="1"/>
  <c r="G696" i="1" s="1"/>
  <c r="F697" i="1"/>
  <c r="G697" i="1" s="1"/>
  <c r="F698" i="1"/>
  <c r="G698" i="1" s="1"/>
  <c r="F699" i="1"/>
  <c r="G699" i="1" s="1"/>
  <c r="F700" i="1"/>
  <c r="G700" i="1" s="1"/>
  <c r="F701" i="1"/>
  <c r="G701" i="1" s="1"/>
  <c r="F702" i="1"/>
  <c r="G702" i="1" s="1"/>
  <c r="F703" i="1"/>
  <c r="G703" i="1" s="1"/>
  <c r="F704" i="1"/>
  <c r="G704" i="1" s="1"/>
  <c r="F705" i="1"/>
  <c r="G705" i="1" s="1"/>
  <c r="F706" i="1"/>
  <c r="G706" i="1" s="1"/>
  <c r="F707" i="1"/>
  <c r="G707" i="1" s="1"/>
  <c r="F708" i="1"/>
  <c r="G708" i="1" s="1"/>
  <c r="F709" i="1"/>
  <c r="G709" i="1" s="1"/>
  <c r="F710" i="1"/>
  <c r="G710" i="1" s="1"/>
  <c r="F711" i="1"/>
  <c r="G711" i="1" s="1"/>
  <c r="F712" i="1"/>
  <c r="G712" i="1" s="1"/>
  <c r="F713" i="1"/>
  <c r="G713" i="1" s="1"/>
  <c r="F714" i="1"/>
  <c r="G714" i="1" s="1"/>
  <c r="F715" i="1"/>
  <c r="G715" i="1" s="1"/>
  <c r="F716" i="1"/>
  <c r="G716" i="1" s="1"/>
  <c r="F717" i="1"/>
  <c r="G717" i="1" s="1"/>
  <c r="F718" i="1"/>
  <c r="G718" i="1" s="1"/>
  <c r="F719" i="1"/>
  <c r="G719" i="1" s="1"/>
  <c r="F720" i="1"/>
  <c r="G720" i="1" s="1"/>
  <c r="F721" i="1"/>
  <c r="G721" i="1" s="1"/>
  <c r="F722" i="1"/>
  <c r="G722" i="1" s="1"/>
  <c r="F723" i="1"/>
  <c r="G723" i="1" s="1"/>
  <c r="F724" i="1"/>
  <c r="G724" i="1" s="1"/>
  <c r="F725" i="1"/>
  <c r="G725" i="1" s="1"/>
  <c r="F726" i="1"/>
  <c r="G726" i="1" s="1"/>
  <c r="F727" i="1"/>
  <c r="G727" i="1" s="1"/>
  <c r="F728" i="1"/>
  <c r="G728" i="1" s="1"/>
  <c r="F729" i="1"/>
  <c r="G729" i="1" s="1"/>
  <c r="F730" i="1"/>
  <c r="G730" i="1" s="1"/>
  <c r="F731" i="1"/>
  <c r="G731" i="1" s="1"/>
  <c r="F732" i="1"/>
  <c r="G732" i="1" s="1"/>
  <c r="F733" i="1"/>
  <c r="G733" i="1" s="1"/>
  <c r="F734" i="1"/>
  <c r="G734" i="1" s="1"/>
  <c r="F735" i="1"/>
  <c r="G735" i="1" s="1"/>
  <c r="F736" i="1"/>
  <c r="G736" i="1" s="1"/>
  <c r="F737" i="1"/>
  <c r="G737" i="1" s="1"/>
  <c r="F738" i="1"/>
  <c r="G738" i="1" s="1"/>
  <c r="F739" i="1"/>
  <c r="G739" i="1" s="1"/>
  <c r="F740" i="1"/>
  <c r="G740" i="1" s="1"/>
  <c r="F741" i="1"/>
  <c r="G741" i="1" s="1"/>
  <c r="F742" i="1"/>
  <c r="G742" i="1" s="1"/>
  <c r="F743" i="1"/>
  <c r="G743" i="1" s="1"/>
  <c r="F744" i="1"/>
  <c r="G744" i="1" s="1"/>
  <c r="F745" i="1"/>
  <c r="G745" i="1" s="1"/>
  <c r="F746" i="1"/>
  <c r="G746" i="1" s="1"/>
  <c r="F747" i="1"/>
  <c r="G747" i="1" s="1"/>
  <c r="F748" i="1"/>
  <c r="G748" i="1" s="1"/>
  <c r="F749" i="1"/>
  <c r="G749" i="1" s="1"/>
  <c r="F750" i="1"/>
  <c r="G750" i="1" s="1"/>
  <c r="F751" i="1"/>
  <c r="G751" i="1" s="1"/>
  <c r="F752" i="1"/>
  <c r="G752" i="1" s="1"/>
  <c r="F753" i="1"/>
  <c r="G753" i="1" s="1"/>
  <c r="F754" i="1"/>
  <c r="G754" i="1" s="1"/>
  <c r="F755" i="1"/>
  <c r="G755" i="1" s="1"/>
  <c r="F756" i="1"/>
  <c r="G756" i="1" s="1"/>
  <c r="F757" i="1"/>
  <c r="G757" i="1" s="1"/>
  <c r="F758" i="1"/>
  <c r="G758" i="1" s="1"/>
  <c r="F759" i="1"/>
  <c r="G759" i="1" s="1"/>
  <c r="F760" i="1"/>
  <c r="G760" i="1" s="1"/>
  <c r="F761" i="1"/>
  <c r="G761" i="1" s="1"/>
  <c r="F762" i="1"/>
  <c r="G762" i="1" s="1"/>
  <c r="F763" i="1"/>
  <c r="G763" i="1" s="1"/>
  <c r="F764" i="1"/>
  <c r="G764" i="1" s="1"/>
  <c r="F765" i="1"/>
  <c r="G765" i="1" s="1"/>
  <c r="F766" i="1"/>
  <c r="G766" i="1" s="1"/>
  <c r="F767" i="1"/>
  <c r="G767" i="1" s="1"/>
  <c r="F768" i="1"/>
  <c r="G768" i="1" s="1"/>
  <c r="F769" i="1"/>
  <c r="G769" i="1" s="1"/>
  <c r="F770" i="1"/>
  <c r="G770" i="1" s="1"/>
  <c r="F771" i="1"/>
  <c r="G771" i="1" s="1"/>
  <c r="F772" i="1"/>
  <c r="G772" i="1" s="1"/>
  <c r="F773" i="1"/>
  <c r="G773" i="1" s="1"/>
  <c r="F774" i="1"/>
  <c r="G774" i="1" s="1"/>
  <c r="F775" i="1"/>
  <c r="G775" i="1" s="1"/>
  <c r="F776" i="1"/>
  <c r="G776" i="1" s="1"/>
  <c r="F777" i="1"/>
  <c r="G777" i="1" s="1"/>
  <c r="F778" i="1"/>
  <c r="G778" i="1" s="1"/>
  <c r="F779" i="1"/>
  <c r="G779" i="1" s="1"/>
  <c r="F780" i="1"/>
  <c r="G780" i="1" s="1"/>
  <c r="F781" i="1"/>
  <c r="G781" i="1" s="1"/>
  <c r="F782" i="1"/>
  <c r="G782" i="1" s="1"/>
  <c r="F783" i="1"/>
  <c r="G783" i="1" s="1"/>
  <c r="F784" i="1"/>
  <c r="G784" i="1" s="1"/>
  <c r="F785" i="1"/>
  <c r="G785" i="1" s="1"/>
  <c r="F786" i="1"/>
  <c r="G786" i="1" s="1"/>
  <c r="F787" i="1"/>
  <c r="G787" i="1" s="1"/>
  <c r="F788" i="1"/>
  <c r="G788" i="1" s="1"/>
  <c r="F789" i="1"/>
  <c r="G789" i="1" s="1"/>
  <c r="F790" i="1"/>
  <c r="G790" i="1" s="1"/>
  <c r="F791" i="1"/>
  <c r="G791" i="1" s="1"/>
  <c r="F792" i="1"/>
  <c r="G792" i="1" s="1"/>
  <c r="F793" i="1"/>
  <c r="G793" i="1" s="1"/>
  <c r="F794" i="1"/>
  <c r="G794" i="1" s="1"/>
  <c r="F795" i="1"/>
  <c r="G795" i="1" s="1"/>
  <c r="F796" i="1"/>
  <c r="G796" i="1" s="1"/>
  <c r="F797" i="1"/>
  <c r="G797" i="1" s="1"/>
  <c r="F798" i="1"/>
  <c r="G798" i="1" s="1"/>
  <c r="F799" i="1"/>
  <c r="G799" i="1" s="1"/>
  <c r="F800" i="1"/>
  <c r="G800" i="1" s="1"/>
  <c r="F801" i="1"/>
  <c r="G801" i="1" s="1"/>
  <c r="F802" i="1"/>
  <c r="G802" i="1" s="1"/>
  <c r="F803" i="1"/>
  <c r="G803" i="1" s="1"/>
  <c r="F804" i="1"/>
  <c r="G804" i="1" s="1"/>
  <c r="F805" i="1"/>
  <c r="G805" i="1" s="1"/>
  <c r="F806" i="1"/>
  <c r="G806" i="1" s="1"/>
  <c r="F807" i="1"/>
  <c r="G807" i="1" s="1"/>
  <c r="F808" i="1"/>
  <c r="G808" i="1" s="1"/>
  <c r="F809" i="1"/>
  <c r="G809" i="1" s="1"/>
  <c r="F810" i="1"/>
  <c r="G810" i="1" s="1"/>
  <c r="F811" i="1"/>
  <c r="G811" i="1" s="1"/>
  <c r="F812" i="1"/>
  <c r="G812" i="1" s="1"/>
  <c r="F813" i="1"/>
  <c r="G813" i="1" s="1"/>
  <c r="F814" i="1"/>
  <c r="G814" i="1" s="1"/>
  <c r="F815" i="1"/>
  <c r="G815" i="1" s="1"/>
  <c r="F816" i="1"/>
  <c r="G816" i="1" s="1"/>
  <c r="F817" i="1"/>
  <c r="G817" i="1" s="1"/>
  <c r="F818" i="1"/>
  <c r="G818" i="1" s="1"/>
  <c r="F819" i="1"/>
  <c r="G819" i="1" s="1"/>
  <c r="F820" i="1"/>
  <c r="G820" i="1" s="1"/>
  <c r="F821" i="1"/>
  <c r="G821" i="1" s="1"/>
  <c r="F822" i="1"/>
  <c r="G822" i="1" s="1"/>
  <c r="F823" i="1"/>
  <c r="G823" i="1" s="1"/>
  <c r="F824" i="1"/>
  <c r="G824" i="1" s="1"/>
  <c r="F825" i="1"/>
  <c r="G825" i="1" s="1"/>
  <c r="F826" i="1"/>
  <c r="G826" i="1" s="1"/>
  <c r="F827" i="1"/>
  <c r="G827" i="1" s="1"/>
  <c r="F828" i="1"/>
  <c r="G828" i="1" s="1"/>
  <c r="F829" i="1"/>
  <c r="G829" i="1" s="1"/>
  <c r="F830" i="1"/>
  <c r="G830" i="1" s="1"/>
  <c r="F831" i="1"/>
  <c r="G831" i="1" s="1"/>
  <c r="F832" i="1"/>
  <c r="G832" i="1" s="1"/>
  <c r="F833" i="1"/>
  <c r="G833" i="1" s="1"/>
  <c r="F834" i="1"/>
  <c r="G834" i="1" s="1"/>
  <c r="F835" i="1"/>
  <c r="G835" i="1" s="1"/>
  <c r="F836" i="1"/>
  <c r="G836" i="1" s="1"/>
  <c r="F837" i="1"/>
  <c r="G837" i="1" s="1"/>
  <c r="F838" i="1"/>
  <c r="G838" i="1" s="1"/>
  <c r="F839" i="1"/>
  <c r="G839" i="1" s="1"/>
  <c r="F840" i="1"/>
  <c r="G840" i="1" s="1"/>
  <c r="F841" i="1"/>
  <c r="G841" i="1" s="1"/>
  <c r="F842" i="1"/>
  <c r="G842" i="1" s="1"/>
  <c r="F843" i="1"/>
  <c r="G843" i="1" s="1"/>
  <c r="F844" i="1"/>
  <c r="G844" i="1" s="1"/>
  <c r="F845" i="1"/>
  <c r="G845" i="1" s="1"/>
  <c r="F846" i="1"/>
  <c r="G846" i="1" s="1"/>
  <c r="F847" i="1"/>
  <c r="G847" i="1" s="1"/>
  <c r="F848" i="1"/>
  <c r="G848" i="1" s="1"/>
  <c r="F849" i="1"/>
  <c r="G849" i="1" s="1"/>
  <c r="F850" i="1"/>
  <c r="G850" i="1" s="1"/>
  <c r="F851" i="1"/>
  <c r="G851" i="1" s="1"/>
  <c r="F852" i="1"/>
  <c r="G852" i="1" s="1"/>
  <c r="F853" i="1"/>
  <c r="G853" i="1" s="1"/>
  <c r="F854" i="1"/>
  <c r="G854" i="1" s="1"/>
  <c r="F855" i="1"/>
  <c r="G855" i="1" s="1"/>
  <c r="F856" i="1"/>
  <c r="G856" i="1" s="1"/>
  <c r="F857" i="1"/>
  <c r="G857" i="1" s="1"/>
  <c r="F858" i="1"/>
  <c r="G858" i="1" s="1"/>
  <c r="F859" i="1"/>
  <c r="G859" i="1" s="1"/>
  <c r="F860" i="1"/>
  <c r="G860" i="1" s="1"/>
  <c r="F861" i="1"/>
  <c r="G861" i="1" s="1"/>
  <c r="F862" i="1"/>
  <c r="G862" i="1" s="1"/>
  <c r="F863" i="1"/>
  <c r="G863" i="1" s="1"/>
  <c r="F864" i="1"/>
  <c r="G864" i="1" s="1"/>
  <c r="F865" i="1"/>
  <c r="G865" i="1" s="1"/>
  <c r="F866" i="1"/>
  <c r="G866" i="1" s="1"/>
  <c r="F867" i="1"/>
  <c r="G867" i="1" s="1"/>
  <c r="F868" i="1"/>
  <c r="G868" i="1" s="1"/>
  <c r="F869" i="1"/>
  <c r="G869" i="1" s="1"/>
  <c r="F870" i="1"/>
  <c r="G870" i="1" s="1"/>
  <c r="F871" i="1"/>
  <c r="G871" i="1" s="1"/>
  <c r="F872" i="1"/>
  <c r="G872" i="1" s="1"/>
  <c r="F873" i="1"/>
  <c r="G873" i="1" s="1"/>
  <c r="F874" i="1"/>
  <c r="G874" i="1" s="1"/>
  <c r="F875" i="1"/>
  <c r="G875" i="1" s="1"/>
  <c r="F876" i="1"/>
  <c r="G876" i="1" s="1"/>
  <c r="F877" i="1"/>
  <c r="G877" i="1" s="1"/>
  <c r="F878" i="1"/>
  <c r="G878" i="1" s="1"/>
  <c r="F879" i="1"/>
  <c r="G879" i="1" s="1"/>
  <c r="F880" i="1"/>
  <c r="G880" i="1" s="1"/>
  <c r="F881" i="1"/>
  <c r="G881" i="1" s="1"/>
  <c r="F882" i="1"/>
  <c r="G882" i="1" s="1"/>
  <c r="F883" i="1"/>
  <c r="G883" i="1" s="1"/>
  <c r="F884" i="1"/>
  <c r="G884" i="1" s="1"/>
  <c r="F885" i="1"/>
  <c r="G885" i="1" s="1"/>
  <c r="F886" i="1"/>
  <c r="G886" i="1" s="1"/>
  <c r="F887" i="1"/>
  <c r="G887" i="1" s="1"/>
  <c r="F888" i="1"/>
  <c r="G888" i="1" s="1"/>
  <c r="F889" i="1"/>
  <c r="G889" i="1" s="1"/>
  <c r="F890" i="1"/>
  <c r="G890" i="1" s="1"/>
  <c r="F891" i="1"/>
  <c r="G891" i="1" s="1"/>
  <c r="F892" i="1"/>
  <c r="G892" i="1" s="1"/>
  <c r="F893" i="1"/>
  <c r="G893" i="1" s="1"/>
  <c r="F894" i="1"/>
  <c r="G894" i="1" s="1"/>
  <c r="F895" i="1"/>
  <c r="G895" i="1" s="1"/>
  <c r="F896" i="1"/>
  <c r="G896" i="1" s="1"/>
  <c r="F897" i="1"/>
  <c r="G897" i="1" s="1"/>
  <c r="F898" i="1"/>
  <c r="G898" i="1" s="1"/>
  <c r="F899" i="1"/>
  <c r="G899" i="1" s="1"/>
  <c r="F900" i="1"/>
  <c r="G900" i="1" s="1"/>
  <c r="F901" i="1"/>
  <c r="G901" i="1" s="1"/>
  <c r="F902" i="1"/>
  <c r="G902" i="1" s="1"/>
  <c r="F903" i="1"/>
  <c r="G903" i="1" s="1"/>
  <c r="F904" i="1"/>
  <c r="G904" i="1" s="1"/>
  <c r="F905" i="1"/>
  <c r="G905" i="1" s="1"/>
  <c r="F906" i="1"/>
  <c r="G906" i="1" s="1"/>
  <c r="F907" i="1"/>
  <c r="G907" i="1" s="1"/>
  <c r="F908" i="1"/>
  <c r="G908" i="1" s="1"/>
  <c r="F909" i="1"/>
  <c r="G909" i="1" s="1"/>
  <c r="F910" i="1"/>
  <c r="G910" i="1" s="1"/>
  <c r="F911" i="1"/>
  <c r="G911" i="1" s="1"/>
  <c r="F912" i="1"/>
  <c r="G912" i="1" s="1"/>
  <c r="F913" i="1"/>
  <c r="G913" i="1" s="1"/>
  <c r="F914" i="1"/>
  <c r="G914" i="1" s="1"/>
  <c r="F915" i="1"/>
  <c r="G915" i="1" s="1"/>
  <c r="F916" i="1"/>
  <c r="G916" i="1" s="1"/>
  <c r="F917" i="1"/>
  <c r="G917" i="1" s="1"/>
  <c r="F918" i="1"/>
  <c r="G918" i="1" s="1"/>
  <c r="F919" i="1"/>
  <c r="G919" i="1" s="1"/>
  <c r="F920" i="1"/>
  <c r="G920" i="1" s="1"/>
  <c r="F921" i="1"/>
  <c r="G921" i="1" s="1"/>
  <c r="F922" i="1"/>
  <c r="G922" i="1" s="1"/>
  <c r="F923" i="1"/>
  <c r="G923" i="1" s="1"/>
  <c r="F924" i="1"/>
  <c r="G924" i="1" s="1"/>
  <c r="F925" i="1"/>
  <c r="G925" i="1" s="1"/>
  <c r="F926" i="1"/>
  <c r="G926" i="1" s="1"/>
  <c r="F927" i="1"/>
  <c r="G927" i="1" s="1"/>
  <c r="F928" i="1"/>
  <c r="G928" i="1" s="1"/>
  <c r="F929" i="1"/>
  <c r="G929" i="1" s="1"/>
  <c r="F930" i="1"/>
  <c r="G930" i="1" s="1"/>
  <c r="F931" i="1"/>
  <c r="G931" i="1" s="1"/>
  <c r="F932" i="1"/>
  <c r="G932" i="1" s="1"/>
  <c r="F933" i="1"/>
  <c r="G933" i="1" s="1"/>
  <c r="F934" i="1"/>
  <c r="G934" i="1" s="1"/>
  <c r="F935" i="1"/>
  <c r="G935" i="1" s="1"/>
  <c r="F936" i="1"/>
  <c r="G936" i="1" s="1"/>
  <c r="F937" i="1"/>
  <c r="G937" i="1" s="1"/>
  <c r="F938" i="1"/>
  <c r="G938" i="1" s="1"/>
  <c r="F939" i="1"/>
  <c r="G939" i="1" s="1"/>
  <c r="F940" i="1"/>
  <c r="G940" i="1" s="1"/>
  <c r="F941" i="1"/>
  <c r="G941" i="1" s="1"/>
  <c r="F942" i="1"/>
  <c r="G942" i="1" s="1"/>
  <c r="F943" i="1"/>
  <c r="G943" i="1" s="1"/>
  <c r="F944" i="1"/>
  <c r="G944" i="1" s="1"/>
  <c r="F945" i="1"/>
  <c r="G945" i="1" s="1"/>
  <c r="F946" i="1"/>
  <c r="G946" i="1" s="1"/>
  <c r="F947" i="1"/>
  <c r="G947" i="1" s="1"/>
  <c r="F948" i="1"/>
  <c r="G948" i="1" s="1"/>
  <c r="F949" i="1"/>
  <c r="G949" i="1" s="1"/>
  <c r="F950" i="1"/>
  <c r="G950" i="1" s="1"/>
  <c r="F951" i="1"/>
  <c r="G951" i="1" s="1"/>
  <c r="F952" i="1"/>
  <c r="G952" i="1" s="1"/>
  <c r="F953" i="1"/>
  <c r="G953" i="1" s="1"/>
  <c r="F954" i="1"/>
  <c r="G954" i="1" s="1"/>
  <c r="F955" i="1"/>
  <c r="G955" i="1" s="1"/>
  <c r="F956" i="1"/>
  <c r="G956" i="1" s="1"/>
  <c r="F957" i="1"/>
  <c r="G957" i="1" s="1"/>
  <c r="F958" i="1"/>
  <c r="G958" i="1" s="1"/>
  <c r="F959" i="1"/>
  <c r="G959" i="1" s="1"/>
  <c r="F960" i="1"/>
  <c r="G960" i="1" s="1"/>
  <c r="F961" i="1"/>
  <c r="G961" i="1" s="1"/>
  <c r="F962" i="1"/>
  <c r="G962" i="1" s="1"/>
  <c r="F963" i="1"/>
  <c r="G963" i="1" s="1"/>
  <c r="F964" i="1"/>
  <c r="G964" i="1" s="1"/>
  <c r="F965" i="1"/>
  <c r="G965" i="1" s="1"/>
  <c r="F966" i="1"/>
  <c r="G966" i="1" s="1"/>
  <c r="F967" i="1"/>
  <c r="G967" i="1" s="1"/>
  <c r="F968" i="1"/>
  <c r="G968" i="1" s="1"/>
  <c r="F969" i="1"/>
  <c r="G969" i="1" s="1"/>
  <c r="F970" i="1"/>
  <c r="G970" i="1" s="1"/>
  <c r="F971" i="1"/>
  <c r="G971" i="1" s="1"/>
  <c r="F972" i="1"/>
  <c r="G972" i="1" s="1"/>
  <c r="F973" i="1"/>
  <c r="G973" i="1" s="1"/>
  <c r="F974" i="1"/>
  <c r="G974" i="1" s="1"/>
  <c r="F975" i="1"/>
  <c r="G975" i="1" s="1"/>
  <c r="F976" i="1"/>
  <c r="G976" i="1" s="1"/>
  <c r="F977" i="1"/>
  <c r="G977" i="1" s="1"/>
  <c r="F978" i="1"/>
  <c r="G978" i="1" s="1"/>
  <c r="F979" i="1"/>
  <c r="G979" i="1" s="1"/>
  <c r="F980" i="1"/>
  <c r="G980" i="1" s="1"/>
  <c r="F981" i="1"/>
  <c r="G981" i="1" s="1"/>
  <c r="F982" i="1"/>
  <c r="G982" i="1" s="1"/>
  <c r="F983" i="1"/>
  <c r="G983" i="1" s="1"/>
  <c r="F984" i="1"/>
  <c r="G984" i="1" s="1"/>
  <c r="F985" i="1"/>
  <c r="G985" i="1" s="1"/>
  <c r="F986" i="1"/>
  <c r="G986" i="1" s="1"/>
  <c r="F987" i="1"/>
  <c r="G987" i="1" s="1"/>
  <c r="F988" i="1"/>
  <c r="G988" i="1" s="1"/>
  <c r="F989" i="1"/>
  <c r="G989" i="1" s="1"/>
  <c r="F990" i="1"/>
  <c r="G990" i="1" s="1"/>
  <c r="F991" i="1"/>
  <c r="G991" i="1" s="1"/>
  <c r="F992" i="1"/>
  <c r="G992" i="1" s="1"/>
  <c r="F993" i="1"/>
  <c r="G993" i="1" s="1"/>
  <c r="F994" i="1"/>
  <c r="G994" i="1" s="1"/>
  <c r="F995" i="1"/>
  <c r="G995" i="1" s="1"/>
  <c r="F996" i="1"/>
  <c r="G996" i="1" s="1"/>
  <c r="F997" i="1"/>
  <c r="G997" i="1" s="1"/>
  <c r="F998" i="1"/>
  <c r="G998" i="1" s="1"/>
  <c r="F999" i="1"/>
  <c r="G999" i="1" s="1"/>
  <c r="F1000" i="1"/>
  <c r="G1000" i="1" s="1"/>
  <c r="F1001" i="1"/>
  <c r="G1001" i="1" s="1"/>
  <c r="F1002" i="1"/>
  <c r="G1002" i="1" s="1"/>
  <c r="F1003" i="1"/>
  <c r="G1003" i="1" s="1"/>
  <c r="F1004" i="1"/>
  <c r="G1004" i="1" s="1"/>
  <c r="F1005" i="1"/>
  <c r="G1005" i="1" s="1"/>
  <c r="F1006" i="1"/>
  <c r="G1006" i="1" s="1"/>
  <c r="F1007" i="1"/>
  <c r="G1007" i="1" s="1"/>
  <c r="F1008" i="1"/>
  <c r="G1008" i="1" s="1"/>
  <c r="F1009" i="1"/>
  <c r="G1009" i="1" s="1"/>
  <c r="F1010" i="1"/>
  <c r="G1010" i="1" s="1"/>
  <c r="F1011" i="1"/>
  <c r="G1011" i="1" s="1"/>
  <c r="F1012" i="1"/>
  <c r="G1012" i="1" s="1"/>
  <c r="F1013" i="1"/>
  <c r="G1013" i="1" s="1"/>
  <c r="F1014" i="1"/>
  <c r="G1014" i="1" s="1"/>
  <c r="F1015" i="1"/>
  <c r="G1015" i="1" s="1"/>
  <c r="F1016" i="1"/>
  <c r="G1016" i="1" s="1"/>
  <c r="F1017" i="1"/>
  <c r="G1017" i="1" s="1"/>
  <c r="F1018" i="1"/>
  <c r="G1018" i="1" s="1"/>
  <c r="F1019" i="1"/>
  <c r="G1019" i="1" s="1"/>
  <c r="F1020" i="1"/>
  <c r="G1020" i="1" s="1"/>
  <c r="F1021" i="1"/>
  <c r="G1021" i="1" s="1"/>
  <c r="F1022" i="1"/>
  <c r="G1022" i="1" s="1"/>
  <c r="F1023" i="1"/>
  <c r="G1023" i="1" s="1"/>
  <c r="F1024" i="1"/>
  <c r="G1024" i="1" s="1"/>
  <c r="F1025" i="1"/>
  <c r="G1025" i="1" s="1"/>
  <c r="F1026" i="1"/>
  <c r="G1026" i="1" s="1"/>
  <c r="F1027" i="1"/>
  <c r="G1027" i="1" s="1"/>
  <c r="F1028" i="1"/>
  <c r="G1028" i="1" s="1"/>
  <c r="F1029" i="1"/>
  <c r="G1029" i="1" s="1"/>
  <c r="F1030" i="1"/>
  <c r="G1030" i="1" s="1"/>
  <c r="F1031" i="1"/>
  <c r="G1031" i="1" s="1"/>
  <c r="F1032" i="1"/>
  <c r="G1032" i="1" s="1"/>
  <c r="F1033" i="1"/>
  <c r="G1033" i="1" s="1"/>
  <c r="F1034" i="1"/>
  <c r="G1034" i="1" s="1"/>
  <c r="F1035" i="1"/>
  <c r="G1035" i="1" s="1"/>
  <c r="F1036" i="1"/>
  <c r="G1036" i="1" s="1"/>
  <c r="F1037" i="1"/>
  <c r="G1037" i="1" s="1"/>
  <c r="F1038" i="1"/>
  <c r="G1038" i="1" s="1"/>
  <c r="F1039" i="1"/>
  <c r="G1039" i="1" s="1"/>
  <c r="F1040" i="1"/>
  <c r="G1040" i="1" s="1"/>
  <c r="F1041" i="1"/>
  <c r="G1041" i="1" s="1"/>
  <c r="F1042" i="1"/>
  <c r="G1042" i="1" s="1"/>
  <c r="F1043" i="1"/>
  <c r="G1043" i="1" s="1"/>
  <c r="F1044" i="1"/>
  <c r="G1044" i="1" s="1"/>
  <c r="F1045" i="1"/>
  <c r="G1045" i="1" s="1"/>
  <c r="F1046" i="1"/>
  <c r="G1046" i="1" s="1"/>
  <c r="F1047" i="1"/>
  <c r="G1047" i="1" s="1"/>
  <c r="F1048" i="1"/>
  <c r="G1048" i="1" s="1"/>
  <c r="F1049" i="1"/>
  <c r="G1049" i="1" s="1"/>
  <c r="F1050" i="1"/>
  <c r="G1050" i="1" s="1"/>
  <c r="F1051" i="1"/>
  <c r="G1051" i="1" s="1"/>
  <c r="F1052" i="1"/>
  <c r="G1052" i="1" s="1"/>
  <c r="F1053" i="1"/>
  <c r="G1053" i="1" s="1"/>
  <c r="F1054" i="1"/>
  <c r="G1054" i="1" s="1"/>
  <c r="F1055" i="1"/>
  <c r="G1055" i="1" s="1"/>
  <c r="F1056" i="1"/>
  <c r="G1056" i="1" s="1"/>
  <c r="F1057" i="1"/>
  <c r="G1057" i="1" s="1"/>
  <c r="F1058" i="1"/>
  <c r="G1058" i="1" s="1"/>
  <c r="F1059" i="1"/>
  <c r="G1059" i="1" s="1"/>
  <c r="F1060" i="1"/>
  <c r="G1060" i="1" s="1"/>
  <c r="F1061" i="1"/>
  <c r="G1061" i="1" s="1"/>
  <c r="F1062" i="1"/>
  <c r="G1062" i="1" s="1"/>
  <c r="F1063" i="1"/>
  <c r="G1063" i="1" s="1"/>
  <c r="F1064" i="1"/>
  <c r="G1064" i="1" s="1"/>
  <c r="F1065" i="1"/>
  <c r="G1065" i="1" s="1"/>
  <c r="F1066" i="1"/>
  <c r="G1066" i="1" s="1"/>
  <c r="F1067" i="1"/>
  <c r="G1067" i="1" s="1"/>
  <c r="F1068" i="1"/>
  <c r="G1068" i="1" s="1"/>
  <c r="F1069" i="1"/>
  <c r="G1069" i="1" s="1"/>
  <c r="F1070" i="1"/>
  <c r="G1070" i="1" s="1"/>
  <c r="F1071" i="1"/>
  <c r="G1071" i="1" s="1"/>
  <c r="F1072" i="1"/>
  <c r="G1072" i="1" s="1"/>
  <c r="F1073" i="1"/>
  <c r="G1073" i="1" s="1"/>
  <c r="F1074" i="1"/>
  <c r="G1074" i="1" s="1"/>
  <c r="F1075" i="1"/>
  <c r="G1075" i="1" s="1"/>
  <c r="F1076" i="1"/>
  <c r="G1076" i="1" s="1"/>
  <c r="F1077" i="1"/>
  <c r="G1077" i="1" s="1"/>
  <c r="F1078" i="1"/>
  <c r="G1078" i="1" s="1"/>
  <c r="F1079" i="1"/>
  <c r="G1079" i="1" s="1"/>
  <c r="F1080" i="1"/>
  <c r="G1080" i="1" s="1"/>
  <c r="F1081" i="1"/>
  <c r="G1081" i="1" s="1"/>
  <c r="F1082" i="1"/>
  <c r="G1082" i="1" s="1"/>
  <c r="F1083" i="1"/>
  <c r="G1083" i="1" s="1"/>
  <c r="F1084" i="1"/>
  <c r="G1084" i="1" s="1"/>
  <c r="F1085" i="1"/>
  <c r="G1085" i="1" s="1"/>
  <c r="F1086" i="1"/>
  <c r="G1086" i="1" s="1"/>
  <c r="F1087" i="1"/>
  <c r="G1087" i="1" s="1"/>
  <c r="F1088" i="1"/>
  <c r="G1088" i="1" s="1"/>
  <c r="F1089" i="1"/>
  <c r="G1089" i="1" s="1"/>
  <c r="F1090" i="1"/>
  <c r="G1090" i="1" s="1"/>
  <c r="F1091" i="1"/>
  <c r="G1091" i="1" s="1"/>
  <c r="F1092" i="1"/>
  <c r="G1092" i="1" s="1"/>
  <c r="F1093" i="1"/>
  <c r="G1093" i="1" s="1"/>
  <c r="F1094" i="1"/>
  <c r="G1094" i="1" s="1"/>
  <c r="F1095" i="1"/>
  <c r="G1095" i="1" s="1"/>
  <c r="F1096" i="1"/>
  <c r="G1096" i="1" s="1"/>
  <c r="F1097" i="1"/>
  <c r="G1097" i="1" s="1"/>
  <c r="F1098" i="1"/>
  <c r="G1098" i="1" s="1"/>
  <c r="F1099" i="1"/>
  <c r="G1099" i="1" s="1"/>
  <c r="F1100" i="1"/>
  <c r="G1100" i="1" s="1"/>
  <c r="F1101" i="1"/>
  <c r="G1101" i="1" s="1"/>
  <c r="F1102" i="1"/>
  <c r="G1102" i="1" s="1"/>
  <c r="F1103" i="1"/>
  <c r="G1103" i="1" s="1"/>
  <c r="F1104" i="1"/>
  <c r="G1104" i="1" s="1"/>
  <c r="F1105" i="1"/>
  <c r="G1105" i="1" s="1"/>
  <c r="F1106" i="1"/>
  <c r="G1106" i="1" s="1"/>
  <c r="F1107" i="1"/>
  <c r="G1107" i="1" s="1"/>
  <c r="F1108" i="1"/>
  <c r="G1108" i="1" s="1"/>
  <c r="F1109" i="1"/>
  <c r="G1109" i="1" s="1"/>
  <c r="F1110" i="1"/>
  <c r="G1110" i="1" s="1"/>
  <c r="F1111" i="1"/>
  <c r="G1111" i="1" s="1"/>
  <c r="F1112" i="1"/>
  <c r="G1112" i="1" s="1"/>
  <c r="F1113" i="1"/>
  <c r="G1113" i="1" s="1"/>
  <c r="F1114" i="1"/>
  <c r="G1114" i="1" s="1"/>
  <c r="F1115" i="1"/>
  <c r="G1115" i="1" s="1"/>
  <c r="F1116" i="1"/>
  <c r="G1116" i="1" s="1"/>
  <c r="F1117" i="1"/>
  <c r="G1117" i="1" s="1"/>
  <c r="F1118" i="1"/>
  <c r="G1118" i="1" s="1"/>
  <c r="F1119" i="1"/>
  <c r="G1119" i="1" s="1"/>
  <c r="F1120" i="1"/>
  <c r="G1120" i="1" s="1"/>
  <c r="F1121" i="1"/>
  <c r="G1121" i="1" s="1"/>
  <c r="F1122" i="1"/>
  <c r="G1122" i="1" s="1"/>
  <c r="F1123" i="1"/>
  <c r="G1123" i="1" s="1"/>
  <c r="F1124" i="1"/>
  <c r="G1124" i="1" s="1"/>
  <c r="F1125" i="1"/>
  <c r="G1125" i="1" s="1"/>
  <c r="F1126" i="1"/>
  <c r="G1126" i="1" s="1"/>
  <c r="F1127" i="1"/>
  <c r="G1127" i="1" s="1"/>
  <c r="F1128" i="1"/>
  <c r="G1128" i="1" s="1"/>
  <c r="F1129" i="1"/>
  <c r="G1129" i="1" s="1"/>
  <c r="F1130" i="1"/>
  <c r="G1130" i="1" s="1"/>
  <c r="F1131" i="1"/>
  <c r="G1131" i="1" s="1"/>
  <c r="F1132" i="1"/>
  <c r="G1132" i="1" s="1"/>
  <c r="F1133" i="1"/>
  <c r="G1133" i="1" s="1"/>
  <c r="F1134" i="1"/>
  <c r="G1134" i="1" s="1"/>
  <c r="F1135" i="1"/>
  <c r="G1135" i="1" s="1"/>
  <c r="F1136" i="1"/>
  <c r="G1136" i="1" s="1"/>
  <c r="F1137" i="1"/>
  <c r="G1137" i="1" s="1"/>
  <c r="F1138" i="1"/>
  <c r="G1138" i="1" s="1"/>
  <c r="F1139" i="1"/>
  <c r="G1139" i="1" s="1"/>
  <c r="F1140" i="1"/>
  <c r="G1140" i="1" s="1"/>
  <c r="F1141" i="1"/>
  <c r="G1141" i="1" s="1"/>
  <c r="F1142" i="1"/>
  <c r="G1142" i="1" s="1"/>
  <c r="F1143" i="1"/>
  <c r="G1143" i="1" s="1"/>
  <c r="F1144" i="1"/>
  <c r="G1144" i="1" s="1"/>
  <c r="F1145" i="1"/>
  <c r="G1145" i="1" s="1"/>
  <c r="F1146" i="1"/>
  <c r="G1146" i="1" s="1"/>
  <c r="F1147" i="1"/>
  <c r="G1147" i="1" s="1"/>
  <c r="F1148" i="1"/>
  <c r="G1148" i="1" s="1"/>
  <c r="F1149" i="1"/>
  <c r="G1149" i="1" s="1"/>
  <c r="F1150" i="1"/>
  <c r="G1150" i="1" s="1"/>
  <c r="F1151" i="1"/>
  <c r="G1151" i="1" s="1"/>
  <c r="F1152" i="1"/>
  <c r="G1152" i="1" s="1"/>
  <c r="F1153" i="1"/>
  <c r="G1153" i="1" s="1"/>
  <c r="F1154" i="1"/>
  <c r="G1154" i="1" s="1"/>
  <c r="F1155" i="1"/>
  <c r="G1155" i="1" s="1"/>
  <c r="F1156" i="1"/>
  <c r="G1156" i="1" s="1"/>
  <c r="F1157" i="1"/>
  <c r="G1157" i="1" s="1"/>
  <c r="F1158" i="1"/>
  <c r="G1158" i="1" s="1"/>
  <c r="F1159" i="1"/>
  <c r="G1159" i="1" s="1"/>
  <c r="F1160" i="1"/>
  <c r="G1160" i="1" s="1"/>
  <c r="F1161" i="1"/>
  <c r="G1161" i="1" s="1"/>
  <c r="F1162" i="1"/>
  <c r="G1162" i="1" s="1"/>
  <c r="F1163" i="1"/>
  <c r="G1163" i="1" s="1"/>
  <c r="F1164" i="1"/>
  <c r="G1164" i="1" s="1"/>
  <c r="F1165" i="1"/>
  <c r="G1165" i="1" s="1"/>
  <c r="F1166" i="1"/>
  <c r="G1166" i="1" s="1"/>
  <c r="F1167" i="1"/>
  <c r="G1167" i="1" s="1"/>
  <c r="F1168" i="1"/>
  <c r="G1168" i="1" s="1"/>
  <c r="F1169" i="1"/>
  <c r="G1169" i="1" s="1"/>
  <c r="F1170" i="1"/>
  <c r="G1170" i="1" s="1"/>
  <c r="F1171" i="1"/>
  <c r="G1171" i="1" s="1"/>
  <c r="F1172" i="1"/>
  <c r="G1172" i="1" s="1"/>
  <c r="F1173" i="1"/>
  <c r="G1173" i="1" s="1"/>
  <c r="F1174" i="1"/>
  <c r="G1174" i="1" s="1"/>
  <c r="F1175" i="1"/>
  <c r="G1175" i="1" s="1"/>
  <c r="F1176" i="1"/>
  <c r="G1176" i="1" s="1"/>
  <c r="F1177" i="1"/>
  <c r="G1177" i="1" s="1"/>
  <c r="F1178" i="1"/>
  <c r="G1178" i="1" s="1"/>
  <c r="F1179" i="1"/>
  <c r="G1179" i="1" s="1"/>
  <c r="F1180" i="1"/>
  <c r="G1180" i="1" s="1"/>
  <c r="F1181" i="1"/>
  <c r="G1181" i="1" s="1"/>
  <c r="F1182" i="1"/>
  <c r="G1182" i="1" s="1"/>
  <c r="F1183" i="1"/>
  <c r="G1183" i="1" s="1"/>
  <c r="F1184" i="1"/>
  <c r="G1184" i="1" s="1"/>
  <c r="F1185" i="1"/>
  <c r="G1185" i="1" s="1"/>
  <c r="F1186" i="1"/>
  <c r="G1186" i="1" s="1"/>
  <c r="F1187" i="1"/>
  <c r="G1187" i="1" s="1"/>
  <c r="F1188" i="1"/>
  <c r="G1188" i="1" s="1"/>
  <c r="F1189" i="1"/>
  <c r="G1189" i="1" s="1"/>
  <c r="F1190" i="1"/>
  <c r="G1190" i="1" s="1"/>
  <c r="F1191" i="1"/>
  <c r="G1191" i="1" s="1"/>
  <c r="F1192" i="1"/>
  <c r="G1192" i="1" s="1"/>
  <c r="F1193" i="1"/>
  <c r="G1193" i="1" s="1"/>
  <c r="F1194" i="1"/>
  <c r="G1194" i="1" s="1"/>
  <c r="F1195" i="1"/>
  <c r="G1195" i="1" s="1"/>
  <c r="F1196" i="1"/>
  <c r="G1196" i="1" s="1"/>
  <c r="F1197" i="1"/>
  <c r="G1197" i="1" s="1"/>
  <c r="F1198" i="1"/>
  <c r="G1198" i="1" s="1"/>
  <c r="F1199" i="1"/>
  <c r="G1199" i="1" s="1"/>
  <c r="F1200" i="1"/>
  <c r="G1200" i="1" s="1"/>
  <c r="F1201" i="1"/>
  <c r="G1201" i="1" s="1"/>
  <c r="F1202" i="1"/>
  <c r="G1202" i="1" s="1"/>
  <c r="F1203" i="1"/>
  <c r="G1203" i="1" s="1"/>
  <c r="F1204" i="1"/>
  <c r="G1204" i="1" s="1"/>
  <c r="F1205" i="1"/>
  <c r="G1205" i="1" s="1"/>
  <c r="F1206" i="1"/>
  <c r="G1206" i="1" s="1"/>
  <c r="F1207" i="1"/>
  <c r="G1207" i="1" s="1"/>
  <c r="F1208" i="1"/>
  <c r="G1208" i="1" s="1"/>
  <c r="F1209" i="1"/>
  <c r="G1209" i="1" s="1"/>
  <c r="F1210" i="1"/>
  <c r="G1210" i="1" s="1"/>
  <c r="F1211" i="1"/>
  <c r="G1211" i="1" s="1"/>
  <c r="F1212" i="1"/>
  <c r="G1212" i="1" s="1"/>
  <c r="F1213" i="1"/>
  <c r="G1213" i="1" s="1"/>
  <c r="F1214" i="1"/>
  <c r="G1214" i="1" s="1"/>
  <c r="F1215" i="1"/>
  <c r="G1215" i="1" s="1"/>
  <c r="F1216" i="1"/>
  <c r="G1216" i="1" s="1"/>
  <c r="F1217" i="1"/>
  <c r="G1217" i="1" s="1"/>
  <c r="F1218" i="1"/>
  <c r="G1218" i="1" s="1"/>
  <c r="F1219" i="1"/>
  <c r="G1219" i="1" s="1"/>
  <c r="F1220" i="1"/>
  <c r="G1220" i="1" s="1"/>
  <c r="F1221" i="1"/>
  <c r="G1221" i="1" s="1"/>
  <c r="F1222" i="1"/>
  <c r="G1222" i="1" s="1"/>
  <c r="F1223" i="1"/>
  <c r="G1223" i="1" s="1"/>
  <c r="F1224" i="1"/>
  <c r="G1224" i="1" s="1"/>
  <c r="F1225" i="1"/>
  <c r="G1225" i="1" s="1"/>
  <c r="F1226" i="1"/>
  <c r="G1226" i="1" s="1"/>
  <c r="F1227" i="1"/>
  <c r="G1227" i="1" s="1"/>
  <c r="F1228" i="1"/>
  <c r="G1228" i="1" s="1"/>
  <c r="F1229" i="1"/>
  <c r="G1229" i="1" s="1"/>
  <c r="F1230" i="1"/>
  <c r="G1230" i="1" s="1"/>
  <c r="F1231" i="1"/>
  <c r="G1231" i="1" s="1"/>
  <c r="F1232" i="1"/>
  <c r="G1232" i="1" s="1"/>
  <c r="F1233" i="1"/>
  <c r="G1233" i="1" s="1"/>
  <c r="F1234" i="1"/>
  <c r="G1234" i="1" s="1"/>
  <c r="F1235" i="1"/>
  <c r="G1235" i="1" s="1"/>
  <c r="F1236" i="1"/>
  <c r="G1236" i="1" s="1"/>
  <c r="F1237" i="1"/>
  <c r="G1237" i="1" s="1"/>
  <c r="F1238" i="1"/>
  <c r="G1238" i="1" s="1"/>
  <c r="F1239" i="1"/>
  <c r="G1239" i="1" s="1"/>
  <c r="F1240" i="1"/>
  <c r="G1240" i="1" s="1"/>
  <c r="F1241" i="1"/>
  <c r="G1241" i="1" s="1"/>
  <c r="F1242" i="1"/>
  <c r="G1242" i="1" s="1"/>
  <c r="F1243" i="1"/>
  <c r="G1243" i="1" s="1"/>
  <c r="F1244" i="1"/>
  <c r="G1244" i="1" s="1"/>
  <c r="F1245" i="1"/>
  <c r="G1245" i="1" s="1"/>
  <c r="F1246" i="1"/>
  <c r="G1246" i="1" s="1"/>
  <c r="F1247" i="1"/>
  <c r="G1247" i="1" s="1"/>
  <c r="F1248" i="1"/>
  <c r="G1248" i="1" s="1"/>
  <c r="F1249" i="1"/>
  <c r="G1249" i="1" s="1"/>
  <c r="F1250" i="1"/>
  <c r="G1250" i="1" s="1"/>
  <c r="F1251" i="1"/>
  <c r="G1251" i="1" s="1"/>
  <c r="F1252" i="1"/>
  <c r="G1252" i="1" s="1"/>
  <c r="F1253" i="1"/>
  <c r="G1253" i="1" s="1"/>
  <c r="F1254" i="1"/>
  <c r="G1254" i="1" s="1"/>
  <c r="F1255" i="1"/>
  <c r="G1255" i="1" s="1"/>
  <c r="F1256" i="1"/>
  <c r="G1256" i="1" s="1"/>
  <c r="F1257" i="1"/>
  <c r="G1257" i="1" s="1"/>
  <c r="F1258" i="1"/>
  <c r="G1258" i="1" s="1"/>
  <c r="F1259" i="1"/>
  <c r="G1259" i="1" s="1"/>
  <c r="F1260" i="1"/>
  <c r="G1260" i="1" s="1"/>
  <c r="F1261" i="1"/>
  <c r="G1261" i="1" s="1"/>
  <c r="F1262" i="1"/>
  <c r="G1262" i="1" s="1"/>
  <c r="F1263" i="1"/>
  <c r="G1263" i="1" s="1"/>
  <c r="F1264" i="1"/>
  <c r="G1264" i="1" s="1"/>
  <c r="F1265" i="1"/>
  <c r="G1265" i="1" s="1"/>
  <c r="F1266" i="1"/>
  <c r="G1266" i="1" s="1"/>
  <c r="F1267" i="1"/>
  <c r="G1267" i="1" s="1"/>
  <c r="F1268" i="1"/>
  <c r="G1268" i="1" s="1"/>
  <c r="F1269" i="1"/>
  <c r="G1269" i="1" s="1"/>
  <c r="F1270" i="1"/>
  <c r="G1270" i="1" s="1"/>
  <c r="F1271" i="1"/>
  <c r="G1271" i="1" s="1"/>
  <c r="F1272" i="1"/>
  <c r="G1272" i="1" s="1"/>
  <c r="F1273" i="1"/>
  <c r="G1273" i="1" s="1"/>
  <c r="F1274" i="1"/>
  <c r="G1274" i="1" s="1"/>
  <c r="F1275" i="1"/>
  <c r="G1275" i="1" s="1"/>
  <c r="F1276" i="1"/>
  <c r="G1276" i="1" s="1"/>
  <c r="F1277" i="1"/>
  <c r="G1277" i="1" s="1"/>
  <c r="F1278" i="1"/>
  <c r="G1278" i="1" s="1"/>
  <c r="F1279" i="1"/>
  <c r="G1279" i="1" s="1"/>
  <c r="F1280" i="1"/>
  <c r="G1280" i="1" s="1"/>
  <c r="F1281" i="1"/>
  <c r="G1281" i="1" s="1"/>
  <c r="F1282" i="1"/>
  <c r="G1282" i="1" s="1"/>
  <c r="F1283" i="1"/>
  <c r="G1283" i="1" s="1"/>
  <c r="F1284" i="1"/>
  <c r="G1284" i="1" s="1"/>
  <c r="F1285" i="1"/>
  <c r="G1285" i="1" s="1"/>
  <c r="F1286" i="1"/>
  <c r="G1286" i="1" s="1"/>
  <c r="F1287" i="1"/>
  <c r="G1287" i="1" s="1"/>
  <c r="F1288" i="1"/>
  <c r="G1288" i="1" s="1"/>
  <c r="F1289" i="1"/>
  <c r="G1289" i="1" s="1"/>
  <c r="F1290" i="1"/>
  <c r="G1290" i="1" s="1"/>
  <c r="F1291" i="1"/>
  <c r="G1291" i="1" s="1"/>
  <c r="F1292" i="1"/>
  <c r="G1292" i="1" s="1"/>
  <c r="F1293" i="1"/>
  <c r="G1293" i="1" s="1"/>
  <c r="F1294" i="1"/>
  <c r="G1294" i="1" s="1"/>
  <c r="F1295" i="1"/>
  <c r="G1295" i="1" s="1"/>
  <c r="F1296" i="1"/>
  <c r="G1296" i="1" s="1"/>
  <c r="F1297" i="1"/>
  <c r="G1297" i="1" s="1"/>
  <c r="F1298" i="1"/>
  <c r="G1298" i="1" s="1"/>
  <c r="F1299" i="1"/>
  <c r="G1299" i="1" s="1"/>
  <c r="F1300" i="1"/>
  <c r="G1300" i="1" s="1"/>
  <c r="F1301" i="1"/>
  <c r="G1301" i="1" s="1"/>
  <c r="F1302" i="1"/>
  <c r="G1302" i="1" s="1"/>
  <c r="F1303" i="1"/>
  <c r="G1303" i="1" s="1"/>
  <c r="F1304" i="1"/>
  <c r="G1304" i="1" s="1"/>
  <c r="F1305" i="1"/>
  <c r="G1305" i="1" s="1"/>
  <c r="F1306" i="1"/>
  <c r="G1306" i="1" s="1"/>
  <c r="F1307" i="1"/>
  <c r="G1307" i="1" s="1"/>
  <c r="F1308" i="1"/>
  <c r="G1308" i="1" s="1"/>
  <c r="F1309" i="1"/>
  <c r="G1309" i="1" s="1"/>
  <c r="F1310" i="1"/>
  <c r="G1310" i="1" s="1"/>
  <c r="F1311" i="1"/>
  <c r="G1311" i="1" s="1"/>
  <c r="F1312" i="1"/>
  <c r="G1312" i="1" s="1"/>
  <c r="F1313" i="1"/>
  <c r="G1313" i="1" s="1"/>
  <c r="F1314" i="1"/>
  <c r="G1314" i="1" s="1"/>
  <c r="F1315" i="1"/>
  <c r="G1315" i="1" s="1"/>
  <c r="F1316" i="1"/>
  <c r="G1316" i="1" s="1"/>
  <c r="F1317" i="1"/>
  <c r="G1317" i="1" s="1"/>
  <c r="F1318" i="1"/>
  <c r="G1318" i="1" s="1"/>
  <c r="F1319" i="1"/>
  <c r="G1319" i="1" s="1"/>
  <c r="F1320" i="1"/>
  <c r="G1320" i="1" s="1"/>
  <c r="F1321" i="1"/>
  <c r="G1321" i="1" s="1"/>
  <c r="F1322" i="1"/>
  <c r="G1322" i="1" s="1"/>
  <c r="F1323" i="1"/>
  <c r="G1323" i="1" s="1"/>
  <c r="F1324" i="1"/>
  <c r="G1324" i="1" s="1"/>
  <c r="F1325" i="1"/>
  <c r="G1325" i="1" s="1"/>
  <c r="F1326" i="1"/>
  <c r="G1326" i="1" s="1"/>
  <c r="F1327" i="1"/>
  <c r="G1327" i="1" s="1"/>
  <c r="F1328" i="1"/>
  <c r="G1328" i="1" s="1"/>
  <c r="F1329" i="1"/>
  <c r="G1329" i="1" s="1"/>
  <c r="F1330" i="1"/>
  <c r="G1330" i="1" s="1"/>
  <c r="F1331" i="1"/>
  <c r="G1331" i="1" s="1"/>
  <c r="F1332" i="1"/>
  <c r="G1332" i="1" s="1"/>
  <c r="F1333" i="1"/>
  <c r="G1333" i="1" s="1"/>
  <c r="F1334" i="1"/>
  <c r="G1334" i="1" s="1"/>
  <c r="F1335" i="1"/>
  <c r="G1335" i="1" s="1"/>
  <c r="F1336" i="1"/>
  <c r="G1336" i="1" s="1"/>
  <c r="F1337" i="1"/>
  <c r="G1337" i="1" s="1"/>
  <c r="F1338" i="1"/>
  <c r="G1338" i="1" s="1"/>
  <c r="F1339" i="1"/>
  <c r="G1339" i="1" s="1"/>
  <c r="F1340" i="1"/>
  <c r="G1340" i="1" s="1"/>
  <c r="F1341" i="1"/>
  <c r="G1341" i="1" s="1"/>
  <c r="F1342" i="1"/>
  <c r="G1342" i="1" s="1"/>
  <c r="F1343" i="1"/>
  <c r="G1343" i="1" s="1"/>
  <c r="F1344" i="1"/>
  <c r="G1344" i="1" s="1"/>
  <c r="F1345" i="1"/>
  <c r="G1345" i="1" s="1"/>
  <c r="F1346" i="1"/>
  <c r="G1346" i="1" s="1"/>
  <c r="F1347" i="1"/>
  <c r="G1347" i="1" s="1"/>
  <c r="F1348" i="1"/>
  <c r="G1348" i="1" s="1"/>
  <c r="F1349" i="1"/>
  <c r="G1349" i="1" s="1"/>
  <c r="F1350" i="1"/>
  <c r="G1350" i="1" s="1"/>
  <c r="F1351" i="1"/>
  <c r="G1351" i="1" s="1"/>
  <c r="F1352" i="1"/>
  <c r="G1352" i="1" s="1"/>
  <c r="F1353" i="1"/>
  <c r="G1353" i="1" s="1"/>
  <c r="F1354" i="1"/>
  <c r="G1354" i="1" s="1"/>
  <c r="F1355" i="1"/>
  <c r="G1355" i="1" s="1"/>
  <c r="F1356" i="1"/>
  <c r="G1356" i="1" s="1"/>
  <c r="F1357" i="1"/>
  <c r="G1357" i="1" s="1"/>
  <c r="F1358" i="1"/>
  <c r="G1358" i="1" s="1"/>
  <c r="F1359" i="1"/>
  <c r="G1359" i="1" s="1"/>
  <c r="F1360" i="1"/>
  <c r="G1360" i="1" s="1"/>
  <c r="F1361" i="1"/>
  <c r="G1361" i="1" s="1"/>
  <c r="F1362" i="1"/>
  <c r="G1362" i="1" s="1"/>
  <c r="F1363" i="1"/>
  <c r="G1363" i="1" s="1"/>
  <c r="F1364" i="1"/>
  <c r="G1364" i="1" s="1"/>
  <c r="F1365" i="1"/>
  <c r="G1365" i="1" s="1"/>
  <c r="F1366" i="1"/>
  <c r="G1366" i="1" s="1"/>
  <c r="F1367" i="1"/>
  <c r="G1367" i="1" s="1"/>
  <c r="F1368" i="1"/>
  <c r="G1368" i="1" s="1"/>
  <c r="F1369" i="1"/>
  <c r="G1369" i="1" s="1"/>
  <c r="F1370" i="1"/>
  <c r="G1370" i="1" s="1"/>
  <c r="F1371" i="1"/>
  <c r="G1371" i="1" s="1"/>
  <c r="F1372" i="1"/>
  <c r="G1372" i="1" s="1"/>
  <c r="F1373" i="1"/>
  <c r="G1373" i="1" s="1"/>
  <c r="F1374" i="1"/>
  <c r="G1374" i="1" s="1"/>
  <c r="F1375" i="1"/>
  <c r="G1375" i="1" s="1"/>
  <c r="F1376" i="1"/>
  <c r="G1376" i="1" s="1"/>
  <c r="F1377" i="1"/>
  <c r="G1377" i="1" s="1"/>
  <c r="F1378" i="1"/>
  <c r="G1378" i="1" s="1"/>
  <c r="F1379" i="1"/>
  <c r="G1379" i="1" s="1"/>
  <c r="F1380" i="1"/>
  <c r="G1380" i="1" s="1"/>
  <c r="F1381" i="1"/>
  <c r="G1381" i="1" s="1"/>
  <c r="F1382" i="1"/>
  <c r="G1382" i="1" s="1"/>
  <c r="F1383" i="1"/>
  <c r="G1383" i="1" s="1"/>
  <c r="F1384" i="1"/>
  <c r="G1384" i="1" s="1"/>
  <c r="F1385" i="1"/>
  <c r="G1385" i="1" s="1"/>
  <c r="F1386" i="1"/>
  <c r="G1386" i="1" s="1"/>
  <c r="F1387" i="1"/>
  <c r="G1387" i="1" s="1"/>
  <c r="F1388" i="1"/>
  <c r="G1388" i="1" s="1"/>
  <c r="F1389" i="1"/>
  <c r="G1389" i="1" s="1"/>
  <c r="F1390" i="1"/>
  <c r="G1390" i="1" s="1"/>
  <c r="F1391" i="1"/>
  <c r="G1391" i="1" s="1"/>
  <c r="F1392" i="1"/>
  <c r="G1392" i="1" s="1"/>
  <c r="F1393" i="1"/>
  <c r="G1393" i="1" s="1"/>
  <c r="F1394" i="1"/>
  <c r="G1394" i="1" s="1"/>
  <c r="F1395" i="1"/>
  <c r="G1395" i="1" s="1"/>
  <c r="F1396" i="1"/>
  <c r="G1396" i="1" s="1"/>
  <c r="F1397" i="1"/>
  <c r="G1397" i="1" s="1"/>
  <c r="F1398" i="1"/>
  <c r="G1398" i="1" s="1"/>
  <c r="F1399" i="1"/>
  <c r="G1399" i="1" s="1"/>
  <c r="F1400" i="1"/>
  <c r="G1400" i="1" s="1"/>
  <c r="F1401" i="1"/>
  <c r="G1401" i="1" s="1"/>
  <c r="F1402" i="1"/>
  <c r="G1402" i="1" s="1"/>
  <c r="F1403" i="1"/>
  <c r="G1403" i="1" s="1"/>
  <c r="F1404" i="1"/>
  <c r="G1404" i="1" s="1"/>
  <c r="F1405" i="1"/>
  <c r="G1405" i="1" s="1"/>
  <c r="F1406" i="1"/>
  <c r="G1406" i="1" s="1"/>
  <c r="F1407" i="1"/>
  <c r="G1407" i="1" s="1"/>
  <c r="F1408" i="1"/>
  <c r="G1408" i="1" s="1"/>
  <c r="F1409" i="1"/>
  <c r="G1409" i="1" s="1"/>
  <c r="F1410" i="1"/>
  <c r="G1410" i="1" s="1"/>
  <c r="F1411" i="1"/>
  <c r="G1411" i="1" s="1"/>
  <c r="F1412" i="1"/>
  <c r="G1412" i="1" s="1"/>
  <c r="F1413" i="1"/>
  <c r="G1413" i="1" s="1"/>
  <c r="F1414" i="1"/>
  <c r="G1414" i="1" s="1"/>
  <c r="F1415" i="1"/>
  <c r="G1415" i="1" s="1"/>
  <c r="F1416" i="1"/>
  <c r="G1416" i="1" s="1"/>
  <c r="F1417" i="1"/>
  <c r="G1417" i="1" s="1"/>
  <c r="F1418" i="1"/>
  <c r="G1418" i="1" s="1"/>
  <c r="F1419" i="1"/>
  <c r="G1419" i="1" s="1"/>
  <c r="F1420" i="1"/>
  <c r="G1420" i="1" s="1"/>
  <c r="F1421" i="1"/>
  <c r="G1421" i="1" s="1"/>
  <c r="F1422" i="1"/>
  <c r="G1422" i="1" s="1"/>
  <c r="F1423" i="1"/>
  <c r="G1423" i="1" s="1"/>
  <c r="F1424" i="1"/>
  <c r="G1424" i="1" s="1"/>
  <c r="F1425" i="1"/>
  <c r="G1425" i="1" s="1"/>
  <c r="F1426" i="1"/>
  <c r="G1426" i="1" s="1"/>
  <c r="F1427" i="1"/>
  <c r="G1427" i="1" s="1"/>
  <c r="F1428" i="1"/>
  <c r="G1428" i="1" s="1"/>
  <c r="F1429" i="1"/>
  <c r="G1429" i="1" s="1"/>
  <c r="F1430" i="1"/>
  <c r="G1430" i="1" s="1"/>
  <c r="F1431" i="1"/>
  <c r="G1431" i="1" s="1"/>
  <c r="F1432" i="1"/>
  <c r="G1432" i="1" s="1"/>
  <c r="F1433" i="1"/>
  <c r="G1433" i="1" s="1"/>
  <c r="F1434" i="1"/>
  <c r="G1434" i="1" s="1"/>
  <c r="F1435" i="1"/>
  <c r="G1435" i="1" s="1"/>
  <c r="F1436" i="1"/>
  <c r="G1436" i="1" s="1"/>
  <c r="F1437" i="1"/>
  <c r="G1437" i="1" s="1"/>
  <c r="F1438" i="1"/>
  <c r="G1438" i="1" s="1"/>
  <c r="Q3" i="1"/>
  <c r="Q4" i="1" l="1"/>
  <c r="H4" i="1"/>
  <c r="Q1432" i="1"/>
  <c r="H1432" i="1"/>
  <c r="Q1420" i="1"/>
  <c r="H1420" i="1"/>
  <c r="Q1408" i="1"/>
  <c r="H1408" i="1"/>
  <c r="Q1396" i="1"/>
  <c r="H1396" i="1"/>
  <c r="Q1388" i="1"/>
  <c r="H1388" i="1"/>
  <c r="Q1376" i="1"/>
  <c r="H1376" i="1"/>
  <c r="Q1364" i="1"/>
  <c r="H1364" i="1"/>
  <c r="Q1352" i="1"/>
  <c r="H1352" i="1"/>
  <c r="Q1344" i="1"/>
  <c r="H1344" i="1"/>
  <c r="Q1328" i="1"/>
  <c r="H1328" i="1"/>
  <c r="Q1308" i="1"/>
  <c r="H1308" i="1"/>
  <c r="Q1296" i="1"/>
  <c r="H1296" i="1"/>
  <c r="Q1288" i="1"/>
  <c r="H1288" i="1"/>
  <c r="Q1280" i="1"/>
  <c r="H1280" i="1"/>
  <c r="Q1268" i="1"/>
  <c r="H1268" i="1"/>
  <c r="Q1256" i="1"/>
  <c r="H1256" i="1"/>
  <c r="Q1244" i="1"/>
  <c r="H1244" i="1"/>
  <c r="Q1232" i="1"/>
  <c r="H1232" i="1"/>
  <c r="Q1220" i="1"/>
  <c r="H1220" i="1"/>
  <c r="Q1208" i="1"/>
  <c r="H1208" i="1"/>
  <c r="Q1196" i="1"/>
  <c r="H1196" i="1"/>
  <c r="Q1180" i="1"/>
  <c r="H1180" i="1"/>
  <c r="Q1164" i="1"/>
  <c r="H1164" i="1"/>
  <c r="Q1148" i="1"/>
  <c r="H1148" i="1"/>
  <c r="Q1132" i="1"/>
  <c r="H1132" i="1"/>
  <c r="Q1112" i="1"/>
  <c r="H1112" i="1"/>
  <c r="Q1084" i="1"/>
  <c r="H1084" i="1"/>
  <c r="Q1068" i="1"/>
  <c r="H1068" i="1"/>
  <c r="Q1052" i="1"/>
  <c r="H1052" i="1"/>
  <c r="Q1040" i="1"/>
  <c r="H1040" i="1"/>
  <c r="Q1032" i="1"/>
  <c r="H1032" i="1"/>
  <c r="Q1020" i="1"/>
  <c r="H1020" i="1"/>
  <c r="Q1008" i="1"/>
  <c r="H1008" i="1"/>
  <c r="Q996" i="1"/>
  <c r="H996" i="1"/>
  <c r="Q980" i="1"/>
  <c r="H980" i="1"/>
  <c r="Q964" i="1"/>
  <c r="H964" i="1"/>
  <c r="Q952" i="1"/>
  <c r="H952" i="1"/>
  <c r="Q940" i="1"/>
  <c r="H940" i="1"/>
  <c r="Q928" i="1"/>
  <c r="H928" i="1"/>
  <c r="Q916" i="1"/>
  <c r="H916" i="1"/>
  <c r="Q900" i="1"/>
  <c r="H900" i="1"/>
  <c r="Q888" i="1"/>
  <c r="H888" i="1"/>
  <c r="Q876" i="1"/>
  <c r="H876" i="1"/>
  <c r="Q864" i="1"/>
  <c r="H864" i="1"/>
  <c r="Q848" i="1"/>
  <c r="H848" i="1"/>
  <c r="Q836" i="1"/>
  <c r="H836" i="1"/>
  <c r="Q824" i="1"/>
  <c r="H824" i="1"/>
  <c r="Q812" i="1"/>
  <c r="H812" i="1"/>
  <c r="Q796" i="1"/>
  <c r="H796" i="1"/>
  <c r="Q780" i="1"/>
  <c r="H780" i="1"/>
  <c r="Q768" i="1"/>
  <c r="H768" i="1"/>
  <c r="Q756" i="1"/>
  <c r="H756" i="1"/>
  <c r="Q744" i="1"/>
  <c r="H744" i="1"/>
  <c r="Q732" i="1"/>
  <c r="H732" i="1"/>
  <c r="Q720" i="1"/>
  <c r="H720" i="1"/>
  <c r="Q708" i="1"/>
  <c r="H708" i="1"/>
  <c r="Q696" i="1"/>
  <c r="H696" i="1"/>
  <c r="Q688" i="1"/>
  <c r="H688" i="1"/>
  <c r="Q676" i="1"/>
  <c r="H676" i="1"/>
  <c r="Q664" i="1"/>
  <c r="H664" i="1"/>
  <c r="Q656" i="1"/>
  <c r="H656" i="1"/>
  <c r="Q648" i="1"/>
  <c r="H648" i="1"/>
  <c r="Q640" i="1"/>
  <c r="H640" i="1"/>
  <c r="Q628" i="1"/>
  <c r="H628" i="1"/>
  <c r="Q612" i="1"/>
  <c r="H612" i="1"/>
  <c r="Q600" i="1"/>
  <c r="H600" i="1"/>
  <c r="Q588" i="1"/>
  <c r="H588" i="1"/>
  <c r="Q576" i="1"/>
  <c r="H576" i="1"/>
  <c r="Q564" i="1"/>
  <c r="H564" i="1"/>
  <c r="Q552" i="1"/>
  <c r="H552" i="1"/>
  <c r="Q540" i="1"/>
  <c r="H540" i="1"/>
  <c r="Q528" i="1"/>
  <c r="H528" i="1"/>
  <c r="Q516" i="1"/>
  <c r="H516" i="1"/>
  <c r="Q504" i="1"/>
  <c r="H504" i="1"/>
  <c r="Q492" i="1"/>
  <c r="H492" i="1"/>
  <c r="Q480" i="1"/>
  <c r="H480" i="1"/>
  <c r="Q468" i="1"/>
  <c r="H468" i="1"/>
  <c r="Q456" i="1"/>
  <c r="H456" i="1"/>
  <c r="Q444" i="1"/>
  <c r="H444" i="1"/>
  <c r="Q432" i="1"/>
  <c r="H432" i="1"/>
  <c r="Q420" i="1"/>
  <c r="H420" i="1"/>
  <c r="Q404" i="1"/>
  <c r="H404" i="1"/>
  <c r="Q392" i="1"/>
  <c r="H392" i="1"/>
  <c r="Q376" i="1"/>
  <c r="H376" i="1"/>
  <c r="Q364" i="1"/>
  <c r="H364" i="1"/>
  <c r="Q352" i="1"/>
  <c r="H352" i="1"/>
  <c r="Q340" i="1"/>
  <c r="H340" i="1"/>
  <c r="Q328" i="1"/>
  <c r="H328" i="1"/>
  <c r="Q312" i="1"/>
  <c r="H312" i="1"/>
  <c r="Q300" i="1"/>
  <c r="H300" i="1"/>
  <c r="Q288" i="1"/>
  <c r="H288" i="1"/>
  <c r="Q276" i="1"/>
  <c r="H276" i="1"/>
  <c r="Q264" i="1"/>
  <c r="H264" i="1"/>
  <c r="Q252" i="1"/>
  <c r="H252" i="1"/>
  <c r="Q236" i="1"/>
  <c r="H236" i="1"/>
  <c r="Q220" i="1"/>
  <c r="H220" i="1"/>
  <c r="Q204" i="1"/>
  <c r="H204" i="1"/>
  <c r="Q192" i="1"/>
  <c r="H192" i="1"/>
  <c r="Q180" i="1"/>
  <c r="H180" i="1"/>
  <c r="Q168" i="1"/>
  <c r="H168" i="1"/>
  <c r="Q156" i="1"/>
  <c r="H156" i="1"/>
  <c r="Q148" i="1"/>
  <c r="H148" i="1"/>
  <c r="Q140" i="1"/>
  <c r="H140" i="1"/>
  <c r="Q132" i="1"/>
  <c r="H132" i="1"/>
  <c r="Q124" i="1"/>
  <c r="H124" i="1"/>
  <c r="Q120" i="1"/>
  <c r="H120" i="1"/>
  <c r="Q112" i="1"/>
  <c r="H112" i="1"/>
  <c r="Q108" i="1"/>
  <c r="H108" i="1"/>
  <c r="Q104" i="1"/>
  <c r="H104" i="1"/>
  <c r="Q100" i="1"/>
  <c r="H100" i="1"/>
  <c r="Q96" i="1"/>
  <c r="H96" i="1"/>
  <c r="Q92" i="1"/>
  <c r="H92" i="1"/>
  <c r="Q88" i="1"/>
  <c r="H88" i="1"/>
  <c r="Q84" i="1"/>
  <c r="H84" i="1"/>
  <c r="Q80" i="1"/>
  <c r="H80" i="1"/>
  <c r="Q76" i="1"/>
  <c r="H76" i="1"/>
  <c r="Q72" i="1"/>
  <c r="H72" i="1"/>
  <c r="Q68" i="1"/>
  <c r="H68" i="1"/>
  <c r="Q64" i="1"/>
  <c r="H64" i="1"/>
  <c r="Q60" i="1"/>
  <c r="H60" i="1"/>
  <c r="Q56" i="1"/>
  <c r="H56" i="1"/>
  <c r="Q52" i="1"/>
  <c r="H52" i="1"/>
  <c r="Q48" i="1"/>
  <c r="H48" i="1"/>
  <c r="Q44" i="1"/>
  <c r="H44" i="1"/>
  <c r="Q40" i="1"/>
  <c r="H40" i="1"/>
  <c r="Q36" i="1"/>
  <c r="H36" i="1"/>
  <c r="Q32" i="1"/>
  <c r="H32" i="1"/>
  <c r="Q28" i="1"/>
  <c r="H28" i="1"/>
  <c r="Q24" i="1"/>
  <c r="H24" i="1"/>
  <c r="Q20" i="1"/>
  <c r="H20" i="1"/>
  <c r="Q12" i="1"/>
  <c r="H12" i="1"/>
  <c r="Q1435" i="1"/>
  <c r="H1435" i="1"/>
  <c r="Q1431" i="1"/>
  <c r="H1431" i="1"/>
  <c r="Q1415" i="1"/>
  <c r="H1415" i="1"/>
  <c r="Q1407" i="1"/>
  <c r="H1407" i="1"/>
  <c r="Q1395" i="1"/>
  <c r="H1395" i="1"/>
  <c r="Q1391" i="1"/>
  <c r="H1391" i="1"/>
  <c r="Q1387" i="1"/>
  <c r="H1387" i="1"/>
  <c r="Q1383" i="1"/>
  <c r="H1383" i="1"/>
  <c r="Q1379" i="1"/>
  <c r="H1379" i="1"/>
  <c r="Q1375" i="1"/>
  <c r="H1375" i="1"/>
  <c r="Q1371" i="1"/>
  <c r="H1371" i="1"/>
  <c r="Q1367" i="1"/>
  <c r="H1367" i="1"/>
  <c r="Q1363" i="1"/>
  <c r="H1363" i="1"/>
  <c r="Q1359" i="1"/>
  <c r="H1359" i="1"/>
  <c r="Q1355" i="1"/>
  <c r="H1355" i="1"/>
  <c r="Q1351" i="1"/>
  <c r="H1351" i="1"/>
  <c r="Q1347" i="1"/>
  <c r="H1347" i="1"/>
  <c r="Q1343" i="1"/>
  <c r="H1343" i="1"/>
  <c r="Q1339" i="1"/>
  <c r="H1339" i="1"/>
  <c r="Q1335" i="1"/>
  <c r="H1335" i="1"/>
  <c r="Q1331" i="1"/>
  <c r="H1331" i="1"/>
  <c r="Q1327" i="1"/>
  <c r="H1327" i="1"/>
  <c r="Q1323" i="1"/>
  <c r="H1323" i="1"/>
  <c r="Q1319" i="1"/>
  <c r="H1319" i="1"/>
  <c r="Q1315" i="1"/>
  <c r="H1315" i="1"/>
  <c r="Q1311" i="1"/>
  <c r="H1311" i="1"/>
  <c r="Q1307" i="1"/>
  <c r="H1307" i="1"/>
  <c r="Q1303" i="1"/>
  <c r="H1303" i="1"/>
  <c r="Q1299" i="1"/>
  <c r="H1299" i="1"/>
  <c r="Q1295" i="1"/>
  <c r="H1295" i="1"/>
  <c r="Q1291" i="1"/>
  <c r="H1291" i="1"/>
  <c r="Q1287" i="1"/>
  <c r="H1287" i="1"/>
  <c r="Q1283" i="1"/>
  <c r="H1283" i="1"/>
  <c r="Q1279" i="1"/>
  <c r="H1279" i="1"/>
  <c r="Q1275" i="1"/>
  <c r="H1275" i="1"/>
  <c r="Q1271" i="1"/>
  <c r="H1271" i="1"/>
  <c r="Q1267" i="1"/>
  <c r="H1267" i="1"/>
  <c r="Q1263" i="1"/>
  <c r="H1263" i="1"/>
  <c r="Q1259" i="1"/>
  <c r="H1259" i="1"/>
  <c r="Q1255" i="1"/>
  <c r="H1255" i="1"/>
  <c r="Q1251" i="1"/>
  <c r="H1251" i="1"/>
  <c r="Q1247" i="1"/>
  <c r="H1247" i="1"/>
  <c r="Q1243" i="1"/>
  <c r="H1243" i="1"/>
  <c r="Q1239" i="1"/>
  <c r="H1239" i="1"/>
  <c r="Q1235" i="1"/>
  <c r="H1235" i="1"/>
  <c r="Q1231" i="1"/>
  <c r="H1231" i="1"/>
  <c r="Q1227" i="1"/>
  <c r="H1227" i="1"/>
  <c r="Q1223" i="1"/>
  <c r="H1223" i="1"/>
  <c r="Q1219" i="1"/>
  <c r="H1219" i="1"/>
  <c r="Q1215" i="1"/>
  <c r="H1215" i="1"/>
  <c r="Q1211" i="1"/>
  <c r="H1211" i="1"/>
  <c r="Q1207" i="1"/>
  <c r="H1207" i="1"/>
  <c r="Q1203" i="1"/>
  <c r="H1203" i="1"/>
  <c r="Q1199" i="1"/>
  <c r="H1199" i="1"/>
  <c r="Q1195" i="1"/>
  <c r="H1195" i="1"/>
  <c r="Q1191" i="1"/>
  <c r="H1191" i="1"/>
  <c r="Q1187" i="1"/>
  <c r="H1187" i="1"/>
  <c r="Q1183" i="1"/>
  <c r="H1183" i="1"/>
  <c r="Q1179" i="1"/>
  <c r="H1179" i="1"/>
  <c r="Q1175" i="1"/>
  <c r="H1175" i="1"/>
  <c r="Q1171" i="1"/>
  <c r="H1171" i="1"/>
  <c r="Q1167" i="1"/>
  <c r="H1167" i="1"/>
  <c r="Q1163" i="1"/>
  <c r="H1163" i="1"/>
  <c r="Q1159" i="1"/>
  <c r="H1159" i="1"/>
  <c r="Q1155" i="1"/>
  <c r="H1155" i="1"/>
  <c r="Q1151" i="1"/>
  <c r="H1151" i="1"/>
  <c r="Q1147" i="1"/>
  <c r="H1147" i="1"/>
  <c r="Q1143" i="1"/>
  <c r="H1143" i="1"/>
  <c r="Q1139" i="1"/>
  <c r="H1139" i="1"/>
  <c r="Q1135" i="1"/>
  <c r="H1135" i="1"/>
  <c r="Q1131" i="1"/>
  <c r="H1131" i="1"/>
  <c r="Q1127" i="1"/>
  <c r="H1127" i="1"/>
  <c r="Q1123" i="1"/>
  <c r="H1123" i="1"/>
  <c r="Q1119" i="1"/>
  <c r="H1119" i="1"/>
  <c r="Q1115" i="1"/>
  <c r="H1115" i="1"/>
  <c r="Q1111" i="1"/>
  <c r="H1111" i="1"/>
  <c r="Q1107" i="1"/>
  <c r="H1107" i="1"/>
  <c r="Q1103" i="1"/>
  <c r="H1103" i="1"/>
  <c r="Q1099" i="1"/>
  <c r="H1099" i="1"/>
  <c r="Q1095" i="1"/>
  <c r="H1095" i="1"/>
  <c r="Q1091" i="1"/>
  <c r="H1091" i="1"/>
  <c r="Q1087" i="1"/>
  <c r="H1087" i="1"/>
  <c r="Q1083" i="1"/>
  <c r="H1083" i="1"/>
  <c r="Q1079" i="1"/>
  <c r="H1079" i="1"/>
  <c r="Q1075" i="1"/>
  <c r="H1075" i="1"/>
  <c r="Q1071" i="1"/>
  <c r="H1071" i="1"/>
  <c r="Q1067" i="1"/>
  <c r="H1067" i="1"/>
  <c r="Q1063" i="1"/>
  <c r="H1063" i="1"/>
  <c r="Q1059" i="1"/>
  <c r="H1059" i="1"/>
  <c r="Q1055" i="1"/>
  <c r="H1055" i="1"/>
  <c r="Q1051" i="1"/>
  <c r="H1051" i="1"/>
  <c r="Q1047" i="1"/>
  <c r="H1047" i="1"/>
  <c r="Q1043" i="1"/>
  <c r="H1043" i="1"/>
  <c r="Q1039" i="1"/>
  <c r="H1039" i="1"/>
  <c r="Q1035" i="1"/>
  <c r="H1035" i="1"/>
  <c r="Q1031" i="1"/>
  <c r="H1031" i="1"/>
  <c r="Q1027" i="1"/>
  <c r="H1027" i="1"/>
  <c r="Q1023" i="1"/>
  <c r="H1023" i="1"/>
  <c r="Q1019" i="1"/>
  <c r="H1019" i="1"/>
  <c r="Q1015" i="1"/>
  <c r="H1015" i="1"/>
  <c r="Q1011" i="1"/>
  <c r="H1011" i="1"/>
  <c r="Q1007" i="1"/>
  <c r="H1007" i="1"/>
  <c r="Q1003" i="1"/>
  <c r="H1003" i="1"/>
  <c r="Q999" i="1"/>
  <c r="H999" i="1"/>
  <c r="Q995" i="1"/>
  <c r="H995" i="1"/>
  <c r="Q991" i="1"/>
  <c r="H991" i="1"/>
  <c r="Q987" i="1"/>
  <c r="H987" i="1"/>
  <c r="Q983" i="1"/>
  <c r="H983" i="1"/>
  <c r="Q979" i="1"/>
  <c r="H979" i="1"/>
  <c r="Q975" i="1"/>
  <c r="H975" i="1"/>
  <c r="Q971" i="1"/>
  <c r="H971" i="1"/>
  <c r="Q967" i="1"/>
  <c r="H967" i="1"/>
  <c r="Q963" i="1"/>
  <c r="H963" i="1"/>
  <c r="Q959" i="1"/>
  <c r="H959" i="1"/>
  <c r="Q955" i="1"/>
  <c r="H955" i="1"/>
  <c r="Q951" i="1"/>
  <c r="H951" i="1"/>
  <c r="Q947" i="1"/>
  <c r="H947" i="1"/>
  <c r="Q943" i="1"/>
  <c r="H943" i="1"/>
  <c r="Q939" i="1"/>
  <c r="H939" i="1"/>
  <c r="Q935" i="1"/>
  <c r="H935" i="1"/>
  <c r="Q931" i="1"/>
  <c r="H931" i="1"/>
  <c r="Q927" i="1"/>
  <c r="H927" i="1"/>
  <c r="Q923" i="1"/>
  <c r="H923" i="1"/>
  <c r="Q919" i="1"/>
  <c r="H919" i="1"/>
  <c r="Q915" i="1"/>
  <c r="H915" i="1"/>
  <c r="Q911" i="1"/>
  <c r="H911" i="1"/>
  <c r="Q907" i="1"/>
  <c r="H907" i="1"/>
  <c r="Q903" i="1"/>
  <c r="H903" i="1"/>
  <c r="Q899" i="1"/>
  <c r="H899" i="1"/>
  <c r="Q895" i="1"/>
  <c r="H895" i="1"/>
  <c r="Q891" i="1"/>
  <c r="H891" i="1"/>
  <c r="Q887" i="1"/>
  <c r="H887" i="1"/>
  <c r="Q883" i="1"/>
  <c r="H883" i="1"/>
  <c r="Q879" i="1"/>
  <c r="H879" i="1"/>
  <c r="Q875" i="1"/>
  <c r="H875" i="1"/>
  <c r="Q871" i="1"/>
  <c r="H871" i="1"/>
  <c r="Q867" i="1"/>
  <c r="H867" i="1"/>
  <c r="Q863" i="1"/>
  <c r="H863" i="1"/>
  <c r="Q859" i="1"/>
  <c r="H859" i="1"/>
  <c r="Q855" i="1"/>
  <c r="H855" i="1"/>
  <c r="Q851" i="1"/>
  <c r="H851" i="1"/>
  <c r="Q847" i="1"/>
  <c r="H847" i="1"/>
  <c r="Q843" i="1"/>
  <c r="H843" i="1"/>
  <c r="Q839" i="1"/>
  <c r="H839" i="1"/>
  <c r="Q835" i="1"/>
  <c r="H835" i="1"/>
  <c r="Q831" i="1"/>
  <c r="H831" i="1"/>
  <c r="Q827" i="1"/>
  <c r="H827" i="1"/>
  <c r="Q823" i="1"/>
  <c r="H823" i="1"/>
  <c r="Q819" i="1"/>
  <c r="H819" i="1"/>
  <c r="Q815" i="1"/>
  <c r="H815" i="1"/>
  <c r="Q811" i="1"/>
  <c r="H811" i="1"/>
  <c r="Q807" i="1"/>
  <c r="H807" i="1"/>
  <c r="Q803" i="1"/>
  <c r="H803" i="1"/>
  <c r="Q799" i="1"/>
  <c r="H799" i="1"/>
  <c r="Q795" i="1"/>
  <c r="H795" i="1"/>
  <c r="Q791" i="1"/>
  <c r="H791" i="1"/>
  <c r="Q787" i="1"/>
  <c r="H787" i="1"/>
  <c r="Q783" i="1"/>
  <c r="H783" i="1"/>
  <c r="Q779" i="1"/>
  <c r="H779" i="1"/>
  <c r="Q775" i="1"/>
  <c r="H775" i="1"/>
  <c r="Q771" i="1"/>
  <c r="H771" i="1"/>
  <c r="Q767" i="1"/>
  <c r="H767" i="1"/>
  <c r="Q763" i="1"/>
  <c r="H763" i="1"/>
  <c r="Q759" i="1"/>
  <c r="H759" i="1"/>
  <c r="Q755" i="1"/>
  <c r="H755" i="1"/>
  <c r="Q751" i="1"/>
  <c r="H751" i="1"/>
  <c r="Q747" i="1"/>
  <c r="H747" i="1"/>
  <c r="Q743" i="1"/>
  <c r="H743" i="1"/>
  <c r="Q739" i="1"/>
  <c r="H739" i="1"/>
  <c r="Q735" i="1"/>
  <c r="H735" i="1"/>
  <c r="Q731" i="1"/>
  <c r="H731" i="1"/>
  <c r="Q727" i="1"/>
  <c r="H727" i="1"/>
  <c r="Q723" i="1"/>
  <c r="H723" i="1"/>
  <c r="Q719" i="1"/>
  <c r="H719" i="1"/>
  <c r="Q715" i="1"/>
  <c r="H715" i="1"/>
  <c r="Q711" i="1"/>
  <c r="H711" i="1"/>
  <c r="Q707" i="1"/>
  <c r="H707" i="1"/>
  <c r="Q703" i="1"/>
  <c r="H703" i="1"/>
  <c r="Q699" i="1"/>
  <c r="H699" i="1"/>
  <c r="Q695" i="1"/>
  <c r="H695" i="1"/>
  <c r="Q691" i="1"/>
  <c r="H691" i="1"/>
  <c r="Q687" i="1"/>
  <c r="H687" i="1"/>
  <c r="Q683" i="1"/>
  <c r="H683" i="1"/>
  <c r="Q679" i="1"/>
  <c r="H679" i="1"/>
  <c r="Q675" i="1"/>
  <c r="H675" i="1"/>
  <c r="Q671" i="1"/>
  <c r="H671" i="1"/>
  <c r="Q667" i="1"/>
  <c r="H667" i="1"/>
  <c r="Q663" i="1"/>
  <c r="H663" i="1"/>
  <c r="Q659" i="1"/>
  <c r="H659" i="1"/>
  <c r="Q655" i="1"/>
  <c r="H655" i="1"/>
  <c r="Q651" i="1"/>
  <c r="H651" i="1"/>
  <c r="Q647" i="1"/>
  <c r="H647" i="1"/>
  <c r="Q643" i="1"/>
  <c r="H643" i="1"/>
  <c r="Q639" i="1"/>
  <c r="H639" i="1"/>
  <c r="Q635" i="1"/>
  <c r="H635" i="1"/>
  <c r="Q631" i="1"/>
  <c r="H631" i="1"/>
  <c r="Q627" i="1"/>
  <c r="H627" i="1"/>
  <c r="Q623" i="1"/>
  <c r="H623" i="1"/>
  <c r="Q619" i="1"/>
  <c r="H619" i="1"/>
  <c r="Q615" i="1"/>
  <c r="H615" i="1"/>
  <c r="Q611" i="1"/>
  <c r="H611" i="1"/>
  <c r="Q607" i="1"/>
  <c r="H607" i="1"/>
  <c r="Q603" i="1"/>
  <c r="H603" i="1"/>
  <c r="Q599" i="1"/>
  <c r="H599" i="1"/>
  <c r="Q595" i="1"/>
  <c r="H595" i="1"/>
  <c r="Q591" i="1"/>
  <c r="H591" i="1"/>
  <c r="Q587" i="1"/>
  <c r="H587" i="1"/>
  <c r="Q583" i="1"/>
  <c r="H583" i="1"/>
  <c r="Q579" i="1"/>
  <c r="H579" i="1"/>
  <c r="Q575" i="1"/>
  <c r="H575" i="1"/>
  <c r="Q571" i="1"/>
  <c r="H571" i="1"/>
  <c r="Q567" i="1"/>
  <c r="H567" i="1"/>
  <c r="Q563" i="1"/>
  <c r="H563" i="1"/>
  <c r="Q559" i="1"/>
  <c r="H559" i="1"/>
  <c r="Q555" i="1"/>
  <c r="H555" i="1"/>
  <c r="Q551" i="1"/>
  <c r="H551" i="1"/>
  <c r="Q547" i="1"/>
  <c r="H547" i="1"/>
  <c r="Q543" i="1"/>
  <c r="H543" i="1"/>
  <c r="Q539" i="1"/>
  <c r="H539" i="1"/>
  <c r="Q535" i="1"/>
  <c r="H535" i="1"/>
  <c r="Q531" i="1"/>
  <c r="H531" i="1"/>
  <c r="Q527" i="1"/>
  <c r="H527" i="1"/>
  <c r="Q523" i="1"/>
  <c r="H523" i="1"/>
  <c r="Q519" i="1"/>
  <c r="H519" i="1"/>
  <c r="Q515" i="1"/>
  <c r="H515" i="1"/>
  <c r="Q511" i="1"/>
  <c r="H511" i="1"/>
  <c r="Q507" i="1"/>
  <c r="H507" i="1"/>
  <c r="Q503" i="1"/>
  <c r="H503" i="1"/>
  <c r="Q499" i="1"/>
  <c r="H499" i="1"/>
  <c r="Q495" i="1"/>
  <c r="H495" i="1"/>
  <c r="Q491" i="1"/>
  <c r="H491" i="1"/>
  <c r="Q487" i="1"/>
  <c r="H487" i="1"/>
  <c r="Q483" i="1"/>
  <c r="H483" i="1"/>
  <c r="Q479" i="1"/>
  <c r="H479" i="1"/>
  <c r="Q475" i="1"/>
  <c r="H475" i="1"/>
  <c r="Q471" i="1"/>
  <c r="H471" i="1"/>
  <c r="Q467" i="1"/>
  <c r="H467" i="1"/>
  <c r="Q463" i="1"/>
  <c r="H463" i="1"/>
  <c r="Q459" i="1"/>
  <c r="H459" i="1"/>
  <c r="Q455" i="1"/>
  <c r="H455" i="1"/>
  <c r="Q451" i="1"/>
  <c r="H451" i="1"/>
  <c r="Q447" i="1"/>
  <c r="H447" i="1"/>
  <c r="Q443" i="1"/>
  <c r="H443" i="1"/>
  <c r="Q439" i="1"/>
  <c r="H439" i="1"/>
  <c r="Q435" i="1"/>
  <c r="H435" i="1"/>
  <c r="Q431" i="1"/>
  <c r="H431" i="1"/>
  <c r="Q427" i="1"/>
  <c r="H427" i="1"/>
  <c r="Q423" i="1"/>
  <c r="H423" i="1"/>
  <c r="Q419" i="1"/>
  <c r="H419" i="1"/>
  <c r="Q415" i="1"/>
  <c r="H415" i="1"/>
  <c r="Q411" i="1"/>
  <c r="H411" i="1"/>
  <c r="Q407" i="1"/>
  <c r="H407" i="1"/>
  <c r="Q403" i="1"/>
  <c r="H403" i="1"/>
  <c r="Q399" i="1"/>
  <c r="H399" i="1"/>
  <c r="Q395" i="1"/>
  <c r="H395" i="1"/>
  <c r="Q391" i="1"/>
  <c r="H391" i="1"/>
  <c r="Q387" i="1"/>
  <c r="H387" i="1"/>
  <c r="Q383" i="1"/>
  <c r="H383" i="1"/>
  <c r="Q379" i="1"/>
  <c r="H379" i="1"/>
  <c r="Q375" i="1"/>
  <c r="H375" i="1"/>
  <c r="Q371" i="1"/>
  <c r="H371" i="1"/>
  <c r="Q367" i="1"/>
  <c r="H367" i="1"/>
  <c r="Q363" i="1"/>
  <c r="H363" i="1"/>
  <c r="Q359" i="1"/>
  <c r="H359" i="1"/>
  <c r="Q355" i="1"/>
  <c r="H355" i="1"/>
  <c r="Q351" i="1"/>
  <c r="H351" i="1"/>
  <c r="Q347" i="1"/>
  <c r="H347" i="1"/>
  <c r="Q343" i="1"/>
  <c r="H343" i="1"/>
  <c r="Q339" i="1"/>
  <c r="H339" i="1"/>
  <c r="Q335" i="1"/>
  <c r="H335" i="1"/>
  <c r="Q331" i="1"/>
  <c r="H331" i="1"/>
  <c r="Q327" i="1"/>
  <c r="H327" i="1"/>
  <c r="Q323" i="1"/>
  <c r="H323" i="1"/>
  <c r="Q319" i="1"/>
  <c r="H319" i="1"/>
  <c r="Q315" i="1"/>
  <c r="H315" i="1"/>
  <c r="Q311" i="1"/>
  <c r="H311" i="1"/>
  <c r="Q307" i="1"/>
  <c r="H307" i="1"/>
  <c r="Q303" i="1"/>
  <c r="H303" i="1"/>
  <c r="Q299" i="1"/>
  <c r="H299" i="1"/>
  <c r="Q295" i="1"/>
  <c r="H295" i="1"/>
  <c r="Q291" i="1"/>
  <c r="H291" i="1"/>
  <c r="Q287" i="1"/>
  <c r="H287" i="1"/>
  <c r="Q283" i="1"/>
  <c r="H283" i="1"/>
  <c r="Q279" i="1"/>
  <c r="H279" i="1"/>
  <c r="Q275" i="1"/>
  <c r="H275" i="1"/>
  <c r="Q271" i="1"/>
  <c r="H271" i="1"/>
  <c r="Q267" i="1"/>
  <c r="H267" i="1"/>
  <c r="Q263" i="1"/>
  <c r="H263" i="1"/>
  <c r="Q259" i="1"/>
  <c r="H259" i="1"/>
  <c r="Q255" i="1"/>
  <c r="H255" i="1"/>
  <c r="Q251" i="1"/>
  <c r="H251" i="1"/>
  <c r="Q247" i="1"/>
  <c r="H247" i="1"/>
  <c r="Q243" i="1"/>
  <c r="H243" i="1"/>
  <c r="Q239" i="1"/>
  <c r="H239" i="1"/>
  <c r="Q235" i="1"/>
  <c r="H235" i="1"/>
  <c r="Q231" i="1"/>
  <c r="H231" i="1"/>
  <c r="Q227" i="1"/>
  <c r="H227" i="1"/>
  <c r="Q223" i="1"/>
  <c r="H223" i="1"/>
  <c r="Q219" i="1"/>
  <c r="H219" i="1"/>
  <c r="Q215" i="1"/>
  <c r="H215" i="1"/>
  <c r="Q211" i="1"/>
  <c r="H211" i="1"/>
  <c r="Q207" i="1"/>
  <c r="H207" i="1"/>
  <c r="Q203" i="1"/>
  <c r="H203" i="1"/>
  <c r="Q199" i="1"/>
  <c r="H199" i="1"/>
  <c r="Q195" i="1"/>
  <c r="H195" i="1"/>
  <c r="Q191" i="1"/>
  <c r="H191" i="1"/>
  <c r="Q187" i="1"/>
  <c r="H187" i="1"/>
  <c r="Q183" i="1"/>
  <c r="H183" i="1"/>
  <c r="Q179" i="1"/>
  <c r="H179" i="1"/>
  <c r="Q175" i="1"/>
  <c r="H175" i="1"/>
  <c r="Q171" i="1"/>
  <c r="H171" i="1"/>
  <c r="Q167" i="1"/>
  <c r="H167" i="1"/>
  <c r="Q163" i="1"/>
  <c r="H163" i="1"/>
  <c r="Q159" i="1"/>
  <c r="H159" i="1"/>
  <c r="Q155" i="1"/>
  <c r="H155" i="1"/>
  <c r="Q151" i="1"/>
  <c r="H151" i="1"/>
  <c r="Q147" i="1"/>
  <c r="H147" i="1"/>
  <c r="Q143" i="1"/>
  <c r="H143" i="1"/>
  <c r="Q139" i="1"/>
  <c r="H139" i="1"/>
  <c r="Q135" i="1"/>
  <c r="H135" i="1"/>
  <c r="Q131" i="1"/>
  <c r="H131" i="1"/>
  <c r="Q127" i="1"/>
  <c r="H127" i="1"/>
  <c r="Q123" i="1"/>
  <c r="H123" i="1"/>
  <c r="Q119" i="1"/>
  <c r="H119" i="1"/>
  <c r="Q115" i="1"/>
  <c r="H115" i="1"/>
  <c r="Q111" i="1"/>
  <c r="H111" i="1"/>
  <c r="Q107" i="1"/>
  <c r="H107" i="1"/>
  <c r="Q103" i="1"/>
  <c r="H103" i="1"/>
  <c r="Q99" i="1"/>
  <c r="H99" i="1"/>
  <c r="Q95" i="1"/>
  <c r="H95" i="1"/>
  <c r="Q91" i="1"/>
  <c r="H91" i="1"/>
  <c r="Q87" i="1"/>
  <c r="H87" i="1"/>
  <c r="Q83" i="1"/>
  <c r="H83" i="1"/>
  <c r="Q79" i="1"/>
  <c r="H79" i="1"/>
  <c r="Q75" i="1"/>
  <c r="H75" i="1"/>
  <c r="Q71" i="1"/>
  <c r="H71" i="1"/>
  <c r="Q67" i="1"/>
  <c r="H67" i="1"/>
  <c r="Q63" i="1"/>
  <c r="H63" i="1"/>
  <c r="Q59" i="1"/>
  <c r="H59" i="1"/>
  <c r="Q55" i="1"/>
  <c r="H55" i="1"/>
  <c r="Q51" i="1"/>
  <c r="H51" i="1"/>
  <c r="Q47" i="1"/>
  <c r="H47" i="1"/>
  <c r="Q43" i="1"/>
  <c r="H43" i="1"/>
  <c r="Q39" i="1"/>
  <c r="H39" i="1"/>
  <c r="Q35" i="1"/>
  <c r="H35" i="1"/>
  <c r="Q31" i="1"/>
  <c r="H31" i="1"/>
  <c r="Q27" i="1"/>
  <c r="H27" i="1"/>
  <c r="Q23" i="1"/>
  <c r="H23" i="1"/>
  <c r="Q19" i="1"/>
  <c r="H19" i="1"/>
  <c r="Q15" i="1"/>
  <c r="H15" i="1"/>
  <c r="Q11" i="1"/>
  <c r="H11" i="1"/>
  <c r="Q7" i="1"/>
  <c r="H7" i="1"/>
  <c r="Q1436" i="1"/>
  <c r="H1436" i="1"/>
  <c r="Q1424" i="1"/>
  <c r="H1424" i="1"/>
  <c r="Q1412" i="1"/>
  <c r="H1412" i="1"/>
  <c r="Q1400" i="1"/>
  <c r="H1400" i="1"/>
  <c r="Q1384" i="1"/>
  <c r="H1384" i="1"/>
  <c r="Q1372" i="1"/>
  <c r="H1372" i="1"/>
  <c r="Q1360" i="1"/>
  <c r="H1360" i="1"/>
  <c r="Q1348" i="1"/>
  <c r="H1348" i="1"/>
  <c r="Q1336" i="1"/>
  <c r="H1336" i="1"/>
  <c r="Q1324" i="1"/>
  <c r="H1324" i="1"/>
  <c r="Q1316" i="1"/>
  <c r="H1316" i="1"/>
  <c r="Q1300" i="1"/>
  <c r="H1300" i="1"/>
  <c r="Q1284" i="1"/>
  <c r="H1284" i="1"/>
  <c r="Q1272" i="1"/>
  <c r="H1272" i="1"/>
  <c r="Q1260" i="1"/>
  <c r="H1260" i="1"/>
  <c r="Q1248" i="1"/>
  <c r="H1248" i="1"/>
  <c r="Q1236" i="1"/>
  <c r="H1236" i="1"/>
  <c r="Q1224" i="1"/>
  <c r="H1224" i="1"/>
  <c r="Q1212" i="1"/>
  <c r="H1212" i="1"/>
  <c r="Q1200" i="1"/>
  <c r="H1200" i="1"/>
  <c r="Q1188" i="1"/>
  <c r="H1188" i="1"/>
  <c r="Q1172" i="1"/>
  <c r="H1172" i="1"/>
  <c r="Q1160" i="1"/>
  <c r="H1160" i="1"/>
  <c r="Q1152" i="1"/>
  <c r="H1152" i="1"/>
  <c r="Q1140" i="1"/>
  <c r="H1140" i="1"/>
  <c r="Q1128" i="1"/>
  <c r="H1128" i="1"/>
  <c r="Q1116" i="1"/>
  <c r="H1116" i="1"/>
  <c r="Q1104" i="1"/>
  <c r="H1104" i="1"/>
  <c r="Q1092" i="1"/>
  <c r="H1092" i="1"/>
  <c r="Q1080" i="1"/>
  <c r="H1080" i="1"/>
  <c r="Q1072" i="1"/>
  <c r="H1072" i="1"/>
  <c r="Q1060" i="1"/>
  <c r="H1060" i="1"/>
  <c r="Q1048" i="1"/>
  <c r="H1048" i="1"/>
  <c r="Q1044" i="1"/>
  <c r="H1044" i="1"/>
  <c r="Q1028" i="1"/>
  <c r="H1028" i="1"/>
  <c r="Q1012" i="1"/>
  <c r="H1012" i="1"/>
  <c r="Q1000" i="1"/>
  <c r="H1000" i="1"/>
  <c r="Q988" i="1"/>
  <c r="H988" i="1"/>
  <c r="Q976" i="1"/>
  <c r="H976" i="1"/>
  <c r="Q968" i="1"/>
  <c r="H968" i="1"/>
  <c r="Q960" i="1"/>
  <c r="H960" i="1"/>
  <c r="Q948" i="1"/>
  <c r="H948" i="1"/>
  <c r="Q936" i="1"/>
  <c r="H936" i="1"/>
  <c r="Q924" i="1"/>
  <c r="H924" i="1"/>
  <c r="Q912" i="1"/>
  <c r="H912" i="1"/>
  <c r="Q904" i="1"/>
  <c r="H904" i="1"/>
  <c r="Q896" i="1"/>
  <c r="H896" i="1"/>
  <c r="Q884" i="1"/>
  <c r="H884" i="1"/>
  <c r="Q872" i="1"/>
  <c r="H872" i="1"/>
  <c r="Q860" i="1"/>
  <c r="H860" i="1"/>
  <c r="Q852" i="1"/>
  <c r="H852" i="1"/>
  <c r="Q840" i="1"/>
  <c r="H840" i="1"/>
  <c r="Q828" i="1"/>
  <c r="H828" i="1"/>
  <c r="Q816" i="1"/>
  <c r="H816" i="1"/>
  <c r="Q804" i="1"/>
  <c r="H804" i="1"/>
  <c r="Q792" i="1"/>
  <c r="H792" i="1"/>
  <c r="Q784" i="1"/>
  <c r="H784" i="1"/>
  <c r="Q776" i="1"/>
  <c r="H776" i="1"/>
  <c r="Q764" i="1"/>
  <c r="H764" i="1"/>
  <c r="Q752" i="1"/>
  <c r="H752" i="1"/>
  <c r="Q740" i="1"/>
  <c r="H740" i="1"/>
  <c r="Q724" i="1"/>
  <c r="H724" i="1"/>
  <c r="Q712" i="1"/>
  <c r="H712" i="1"/>
  <c r="Q700" i="1"/>
  <c r="H700" i="1"/>
  <c r="Q684" i="1"/>
  <c r="H684" i="1"/>
  <c r="Q672" i="1"/>
  <c r="H672" i="1"/>
  <c r="Q660" i="1"/>
  <c r="H660" i="1"/>
  <c r="Q652" i="1"/>
  <c r="H652" i="1"/>
  <c r="Q636" i="1"/>
  <c r="H636" i="1"/>
  <c r="Q624" i="1"/>
  <c r="H624" i="1"/>
  <c r="Q616" i="1"/>
  <c r="H616" i="1"/>
  <c r="Q608" i="1"/>
  <c r="H608" i="1"/>
  <c r="Q596" i="1"/>
  <c r="H596" i="1"/>
  <c r="Q584" i="1"/>
  <c r="H584" i="1"/>
  <c r="Q572" i="1"/>
  <c r="H572" i="1"/>
  <c r="Q560" i="1"/>
  <c r="H560" i="1"/>
  <c r="Q548" i="1"/>
  <c r="H548" i="1"/>
  <c r="Q536" i="1"/>
  <c r="H536" i="1"/>
  <c r="Q520" i="1"/>
  <c r="H520" i="1"/>
  <c r="Q508" i="1"/>
  <c r="H508" i="1"/>
  <c r="Q496" i="1"/>
  <c r="H496" i="1"/>
  <c r="Q484" i="1"/>
  <c r="H484" i="1"/>
  <c r="Q472" i="1"/>
  <c r="H472" i="1"/>
  <c r="Q460" i="1"/>
  <c r="H460" i="1"/>
  <c r="Q448" i="1"/>
  <c r="H448" i="1"/>
  <c r="Q436" i="1"/>
  <c r="H436" i="1"/>
  <c r="Q424" i="1"/>
  <c r="H424" i="1"/>
  <c r="Q408" i="1"/>
  <c r="H408" i="1"/>
  <c r="Q396" i="1"/>
  <c r="H396" i="1"/>
  <c r="Q380" i="1"/>
  <c r="H380" i="1"/>
  <c r="Q368" i="1"/>
  <c r="H368" i="1"/>
  <c r="Q360" i="1"/>
  <c r="H360" i="1"/>
  <c r="Q348" i="1"/>
  <c r="H348" i="1"/>
  <c r="Q336" i="1"/>
  <c r="H336" i="1"/>
  <c r="Q324" i="1"/>
  <c r="H324" i="1"/>
  <c r="Q316" i="1"/>
  <c r="H316" i="1"/>
  <c r="Q304" i="1"/>
  <c r="H304" i="1"/>
  <c r="Q292" i="1"/>
  <c r="H292" i="1"/>
  <c r="Q280" i="1"/>
  <c r="H280" i="1"/>
  <c r="Q268" i="1"/>
  <c r="H268" i="1"/>
  <c r="Q256" i="1"/>
  <c r="H256" i="1"/>
  <c r="Q244" i="1"/>
  <c r="H244" i="1"/>
  <c r="Q232" i="1"/>
  <c r="H232" i="1"/>
  <c r="Q224" i="1"/>
  <c r="H224" i="1"/>
  <c r="Q212" i="1"/>
  <c r="H212" i="1"/>
  <c r="Q208" i="1"/>
  <c r="H208" i="1"/>
  <c r="Q196" i="1"/>
  <c r="H196" i="1"/>
  <c r="Q184" i="1"/>
  <c r="H184" i="1"/>
  <c r="Q176" i="1"/>
  <c r="H176" i="1"/>
  <c r="Q164" i="1"/>
  <c r="H164" i="1"/>
  <c r="Q160" i="1"/>
  <c r="H160" i="1"/>
  <c r="Q152" i="1"/>
  <c r="H152" i="1"/>
  <c r="Q144" i="1"/>
  <c r="H144" i="1"/>
  <c r="Q136" i="1"/>
  <c r="H136" i="1"/>
  <c r="Q128" i="1"/>
  <c r="H128" i="1"/>
  <c r="Q116" i="1"/>
  <c r="H116" i="1"/>
  <c r="Q8" i="1"/>
  <c r="H8" i="1"/>
  <c r="Q1427" i="1"/>
  <c r="H1427" i="1"/>
  <c r="Q1419" i="1"/>
  <c r="H1419" i="1"/>
  <c r="Q1403" i="1"/>
  <c r="H1403" i="1"/>
  <c r="Q1438" i="1"/>
  <c r="H1438" i="1"/>
  <c r="Q1434" i="1"/>
  <c r="H1434" i="1"/>
  <c r="Q1430" i="1"/>
  <c r="H1430" i="1"/>
  <c r="Q1426" i="1"/>
  <c r="H1426" i="1"/>
  <c r="Q1422" i="1"/>
  <c r="H1422" i="1"/>
  <c r="Q1418" i="1"/>
  <c r="H1418" i="1"/>
  <c r="Q1414" i="1"/>
  <c r="H1414" i="1"/>
  <c r="Q1410" i="1"/>
  <c r="H1410" i="1"/>
  <c r="Q1406" i="1"/>
  <c r="H1406" i="1"/>
  <c r="Q1402" i="1"/>
  <c r="H1402" i="1"/>
  <c r="Q1398" i="1"/>
  <c r="H1398" i="1"/>
  <c r="Q1394" i="1"/>
  <c r="H1394" i="1"/>
  <c r="Q1390" i="1"/>
  <c r="H1390" i="1"/>
  <c r="Q1386" i="1"/>
  <c r="H1386" i="1"/>
  <c r="Q1382" i="1"/>
  <c r="H1382" i="1"/>
  <c r="Q1378" i="1"/>
  <c r="H1378" i="1"/>
  <c r="Q1374" i="1"/>
  <c r="H1374" i="1"/>
  <c r="Q1370" i="1"/>
  <c r="H1370" i="1"/>
  <c r="Q1366" i="1"/>
  <c r="H1366" i="1"/>
  <c r="Q1362" i="1"/>
  <c r="H1362" i="1"/>
  <c r="Q1358" i="1"/>
  <c r="H1358" i="1"/>
  <c r="Q1354" i="1"/>
  <c r="H1354" i="1"/>
  <c r="Q1350" i="1"/>
  <c r="H1350" i="1"/>
  <c r="Q1346" i="1"/>
  <c r="H1346" i="1"/>
  <c r="Q1342" i="1"/>
  <c r="H1342" i="1"/>
  <c r="Q1338" i="1"/>
  <c r="H1338" i="1"/>
  <c r="Q1334" i="1"/>
  <c r="H1334" i="1"/>
  <c r="Q1330" i="1"/>
  <c r="H1330" i="1"/>
  <c r="Q1326" i="1"/>
  <c r="H1326" i="1"/>
  <c r="Q1322" i="1"/>
  <c r="H1322" i="1"/>
  <c r="Q1318" i="1"/>
  <c r="H1318" i="1"/>
  <c r="Q1314" i="1"/>
  <c r="H1314" i="1"/>
  <c r="Q1310" i="1"/>
  <c r="H1310" i="1"/>
  <c r="Q1306" i="1"/>
  <c r="H1306" i="1"/>
  <c r="Q1302" i="1"/>
  <c r="H1302" i="1"/>
  <c r="Q1298" i="1"/>
  <c r="H1298" i="1"/>
  <c r="Q1294" i="1"/>
  <c r="H1294" i="1"/>
  <c r="Q1290" i="1"/>
  <c r="H1290" i="1"/>
  <c r="Q1286" i="1"/>
  <c r="H1286" i="1"/>
  <c r="Q1282" i="1"/>
  <c r="H1282" i="1"/>
  <c r="Q1278" i="1"/>
  <c r="H1278" i="1"/>
  <c r="Q1274" i="1"/>
  <c r="H1274" i="1"/>
  <c r="Q1270" i="1"/>
  <c r="H1270" i="1"/>
  <c r="Q1266" i="1"/>
  <c r="H1266" i="1"/>
  <c r="Q1262" i="1"/>
  <c r="H1262" i="1"/>
  <c r="Q1258" i="1"/>
  <c r="H1258" i="1"/>
  <c r="Q1254" i="1"/>
  <c r="H1254" i="1"/>
  <c r="Q1250" i="1"/>
  <c r="H1250" i="1"/>
  <c r="Q1246" i="1"/>
  <c r="H1246" i="1"/>
  <c r="Q1242" i="1"/>
  <c r="H1242" i="1"/>
  <c r="Q1238" i="1"/>
  <c r="H1238" i="1"/>
  <c r="Q1234" i="1"/>
  <c r="H1234" i="1"/>
  <c r="Q1230" i="1"/>
  <c r="H1230" i="1"/>
  <c r="Q1226" i="1"/>
  <c r="H1226" i="1"/>
  <c r="Q1222" i="1"/>
  <c r="H1222" i="1"/>
  <c r="Q1218" i="1"/>
  <c r="H1218" i="1"/>
  <c r="Q1214" i="1"/>
  <c r="H1214" i="1"/>
  <c r="Q1210" i="1"/>
  <c r="H1210" i="1"/>
  <c r="Q1206" i="1"/>
  <c r="H1206" i="1"/>
  <c r="Q1202" i="1"/>
  <c r="H1202" i="1"/>
  <c r="Q1198" i="1"/>
  <c r="H1198" i="1"/>
  <c r="Q1194" i="1"/>
  <c r="H1194" i="1"/>
  <c r="Q1190" i="1"/>
  <c r="H1190" i="1"/>
  <c r="Q1186" i="1"/>
  <c r="H1186" i="1"/>
  <c r="Q1182" i="1"/>
  <c r="H1182" i="1"/>
  <c r="Q1178" i="1"/>
  <c r="H1178" i="1"/>
  <c r="Q1174" i="1"/>
  <c r="H1174" i="1"/>
  <c r="Q1170" i="1"/>
  <c r="H1170" i="1"/>
  <c r="Q1166" i="1"/>
  <c r="H1166" i="1"/>
  <c r="Q1162" i="1"/>
  <c r="H1162" i="1"/>
  <c r="Q1158" i="1"/>
  <c r="H1158" i="1"/>
  <c r="Q1154" i="1"/>
  <c r="H1154" i="1"/>
  <c r="Q1150" i="1"/>
  <c r="H1150" i="1"/>
  <c r="Q1146" i="1"/>
  <c r="H1146" i="1"/>
  <c r="Q1142" i="1"/>
  <c r="H1142" i="1"/>
  <c r="Q1138" i="1"/>
  <c r="H1138" i="1"/>
  <c r="Q1134" i="1"/>
  <c r="H1134" i="1"/>
  <c r="Q1130" i="1"/>
  <c r="H1130" i="1"/>
  <c r="Q1126" i="1"/>
  <c r="H1126" i="1"/>
  <c r="Q1122" i="1"/>
  <c r="H1122" i="1"/>
  <c r="Q1118" i="1"/>
  <c r="H1118" i="1"/>
  <c r="Q1114" i="1"/>
  <c r="H1114" i="1"/>
  <c r="Q1110" i="1"/>
  <c r="H1110" i="1"/>
  <c r="Q1106" i="1"/>
  <c r="H1106" i="1"/>
  <c r="Q1102" i="1"/>
  <c r="H1102" i="1"/>
  <c r="Q1098" i="1"/>
  <c r="H1098" i="1"/>
  <c r="Q1094" i="1"/>
  <c r="H1094" i="1"/>
  <c r="Q1090" i="1"/>
  <c r="H1090" i="1"/>
  <c r="Q1086" i="1"/>
  <c r="H1086" i="1"/>
  <c r="Q1082" i="1"/>
  <c r="H1082" i="1"/>
  <c r="Q1078" i="1"/>
  <c r="H1078" i="1"/>
  <c r="Q1074" i="1"/>
  <c r="H1074" i="1"/>
  <c r="Q1070" i="1"/>
  <c r="H1070" i="1"/>
  <c r="Q1066" i="1"/>
  <c r="H1066" i="1"/>
  <c r="Q1062" i="1"/>
  <c r="H1062" i="1"/>
  <c r="Q1058" i="1"/>
  <c r="H1058" i="1"/>
  <c r="Q1054" i="1"/>
  <c r="H1054" i="1"/>
  <c r="Q1050" i="1"/>
  <c r="H1050" i="1"/>
  <c r="Q1046" i="1"/>
  <c r="H1046" i="1"/>
  <c r="Q1042" i="1"/>
  <c r="H1042" i="1"/>
  <c r="Q1038" i="1"/>
  <c r="H1038" i="1"/>
  <c r="Q1034" i="1"/>
  <c r="H1034" i="1"/>
  <c r="Q1030" i="1"/>
  <c r="H1030" i="1"/>
  <c r="Q1026" i="1"/>
  <c r="H1026" i="1"/>
  <c r="Q1022" i="1"/>
  <c r="H1022" i="1"/>
  <c r="Q1018" i="1"/>
  <c r="H1018" i="1"/>
  <c r="Q1014" i="1"/>
  <c r="H1014" i="1"/>
  <c r="Q1010" i="1"/>
  <c r="H1010" i="1"/>
  <c r="Q1006" i="1"/>
  <c r="H1006" i="1"/>
  <c r="Q1002" i="1"/>
  <c r="H1002" i="1"/>
  <c r="Q998" i="1"/>
  <c r="H998" i="1"/>
  <c r="Q994" i="1"/>
  <c r="H994" i="1"/>
  <c r="Q990" i="1"/>
  <c r="H990" i="1"/>
  <c r="Q986" i="1"/>
  <c r="H986" i="1"/>
  <c r="Q982" i="1"/>
  <c r="H982" i="1"/>
  <c r="Q978" i="1"/>
  <c r="H978" i="1"/>
  <c r="Q974" i="1"/>
  <c r="H974" i="1"/>
  <c r="Q970" i="1"/>
  <c r="H970" i="1"/>
  <c r="Q966" i="1"/>
  <c r="H966" i="1"/>
  <c r="Q962" i="1"/>
  <c r="H962" i="1"/>
  <c r="Q958" i="1"/>
  <c r="H958" i="1"/>
  <c r="Q954" i="1"/>
  <c r="H954" i="1"/>
  <c r="Q950" i="1"/>
  <c r="H950" i="1"/>
  <c r="Q946" i="1"/>
  <c r="H946" i="1"/>
  <c r="Q942" i="1"/>
  <c r="H942" i="1"/>
  <c r="Q938" i="1"/>
  <c r="H938" i="1"/>
  <c r="Q934" i="1"/>
  <c r="H934" i="1"/>
  <c r="Q930" i="1"/>
  <c r="H930" i="1"/>
  <c r="Q926" i="1"/>
  <c r="H926" i="1"/>
  <c r="Q922" i="1"/>
  <c r="H922" i="1"/>
  <c r="Q918" i="1"/>
  <c r="H918" i="1"/>
  <c r="Q914" i="1"/>
  <c r="H914" i="1"/>
  <c r="Q910" i="1"/>
  <c r="H910" i="1"/>
  <c r="Q906" i="1"/>
  <c r="H906" i="1"/>
  <c r="Q902" i="1"/>
  <c r="H902" i="1"/>
  <c r="Q898" i="1"/>
  <c r="H898" i="1"/>
  <c r="Q894" i="1"/>
  <c r="H894" i="1"/>
  <c r="Q890" i="1"/>
  <c r="H890" i="1"/>
  <c r="Q886" i="1"/>
  <c r="H886" i="1"/>
  <c r="Q882" i="1"/>
  <c r="H882" i="1"/>
  <c r="Q878" i="1"/>
  <c r="H878" i="1"/>
  <c r="Q874" i="1"/>
  <c r="H874" i="1"/>
  <c r="Q870" i="1"/>
  <c r="H870" i="1"/>
  <c r="Q866" i="1"/>
  <c r="H866" i="1"/>
  <c r="Q862" i="1"/>
  <c r="H862" i="1"/>
  <c r="Q858" i="1"/>
  <c r="H858" i="1"/>
  <c r="Q854" i="1"/>
  <c r="H854" i="1"/>
  <c r="Q850" i="1"/>
  <c r="H850" i="1"/>
  <c r="Q846" i="1"/>
  <c r="H846" i="1"/>
  <c r="Q842" i="1"/>
  <c r="H842" i="1"/>
  <c r="Q838" i="1"/>
  <c r="H838" i="1"/>
  <c r="Q834" i="1"/>
  <c r="H834" i="1"/>
  <c r="Q830" i="1"/>
  <c r="H830" i="1"/>
  <c r="Q826" i="1"/>
  <c r="H826" i="1"/>
  <c r="Q822" i="1"/>
  <c r="H822" i="1"/>
  <c r="Q818" i="1"/>
  <c r="H818" i="1"/>
  <c r="Q814" i="1"/>
  <c r="H814" i="1"/>
  <c r="Q810" i="1"/>
  <c r="H810" i="1"/>
  <c r="Q806" i="1"/>
  <c r="H806" i="1"/>
  <c r="Q802" i="1"/>
  <c r="H802" i="1"/>
  <c r="Q798" i="1"/>
  <c r="H798" i="1"/>
  <c r="Q794" i="1"/>
  <c r="H794" i="1"/>
  <c r="Q790" i="1"/>
  <c r="H790" i="1"/>
  <c r="Q786" i="1"/>
  <c r="H786" i="1"/>
  <c r="Q782" i="1"/>
  <c r="H782" i="1"/>
  <c r="Q778" i="1"/>
  <c r="H778" i="1"/>
  <c r="Q774" i="1"/>
  <c r="H774" i="1"/>
  <c r="Q770" i="1"/>
  <c r="H770" i="1"/>
  <c r="Q766" i="1"/>
  <c r="H766" i="1"/>
  <c r="Q762" i="1"/>
  <c r="H762" i="1"/>
  <c r="Q758" i="1"/>
  <c r="H758" i="1"/>
  <c r="Q754" i="1"/>
  <c r="H754" i="1"/>
  <c r="Q750" i="1"/>
  <c r="H750" i="1"/>
  <c r="Q746" i="1"/>
  <c r="H746" i="1"/>
  <c r="Q742" i="1"/>
  <c r="H742" i="1"/>
  <c r="Q738" i="1"/>
  <c r="H738" i="1"/>
  <c r="Q734" i="1"/>
  <c r="H734" i="1"/>
  <c r="Q730" i="1"/>
  <c r="H730" i="1"/>
  <c r="Q726" i="1"/>
  <c r="H726" i="1"/>
  <c r="Q722" i="1"/>
  <c r="H722" i="1"/>
  <c r="Q718" i="1"/>
  <c r="H718" i="1"/>
  <c r="Q714" i="1"/>
  <c r="H714" i="1"/>
  <c r="Q710" i="1"/>
  <c r="H710" i="1"/>
  <c r="Q706" i="1"/>
  <c r="H706" i="1"/>
  <c r="Q702" i="1"/>
  <c r="H702" i="1"/>
  <c r="Q698" i="1"/>
  <c r="H698" i="1"/>
  <c r="Q694" i="1"/>
  <c r="H694" i="1"/>
  <c r="Q690" i="1"/>
  <c r="H690" i="1"/>
  <c r="Q686" i="1"/>
  <c r="H686" i="1"/>
  <c r="Q682" i="1"/>
  <c r="H682" i="1"/>
  <c r="Q678" i="1"/>
  <c r="H678" i="1"/>
  <c r="Q674" i="1"/>
  <c r="H674" i="1"/>
  <c r="Q670" i="1"/>
  <c r="H670" i="1"/>
  <c r="Q666" i="1"/>
  <c r="H666" i="1"/>
  <c r="Q662" i="1"/>
  <c r="H662" i="1"/>
  <c r="Q658" i="1"/>
  <c r="H658" i="1"/>
  <c r="Q654" i="1"/>
  <c r="H654" i="1"/>
  <c r="Q650" i="1"/>
  <c r="H650" i="1"/>
  <c r="Q646" i="1"/>
  <c r="H646" i="1"/>
  <c r="Q642" i="1"/>
  <c r="H642" i="1"/>
  <c r="Q638" i="1"/>
  <c r="H638" i="1"/>
  <c r="Q634" i="1"/>
  <c r="H634" i="1"/>
  <c r="Q630" i="1"/>
  <c r="H630" i="1"/>
  <c r="Q626" i="1"/>
  <c r="H626" i="1"/>
  <c r="Q622" i="1"/>
  <c r="H622" i="1"/>
  <c r="Q618" i="1"/>
  <c r="H618" i="1"/>
  <c r="Q614" i="1"/>
  <c r="H614" i="1"/>
  <c r="Q610" i="1"/>
  <c r="H610" i="1"/>
  <c r="Q606" i="1"/>
  <c r="H606" i="1"/>
  <c r="Q602" i="1"/>
  <c r="H602" i="1"/>
  <c r="Q598" i="1"/>
  <c r="H598" i="1"/>
  <c r="Q594" i="1"/>
  <c r="H594" i="1"/>
  <c r="Q590" i="1"/>
  <c r="H590" i="1"/>
  <c r="Q586" i="1"/>
  <c r="H586" i="1"/>
  <c r="Q582" i="1"/>
  <c r="H582" i="1"/>
  <c r="Q578" i="1"/>
  <c r="H578" i="1"/>
  <c r="Q574" i="1"/>
  <c r="H574" i="1"/>
  <c r="Q570" i="1"/>
  <c r="H570" i="1"/>
  <c r="Q566" i="1"/>
  <c r="H566" i="1"/>
  <c r="Q562" i="1"/>
  <c r="H562" i="1"/>
  <c r="Q558" i="1"/>
  <c r="H558" i="1"/>
  <c r="Q554" i="1"/>
  <c r="H554" i="1"/>
  <c r="Q550" i="1"/>
  <c r="H550" i="1"/>
  <c r="Q546" i="1"/>
  <c r="H546" i="1"/>
  <c r="Q542" i="1"/>
  <c r="H542" i="1"/>
  <c r="Q538" i="1"/>
  <c r="H538" i="1"/>
  <c r="Q534" i="1"/>
  <c r="H534" i="1"/>
  <c r="Q530" i="1"/>
  <c r="H530" i="1"/>
  <c r="Q526" i="1"/>
  <c r="H526" i="1"/>
  <c r="Q522" i="1"/>
  <c r="H522" i="1"/>
  <c r="Q518" i="1"/>
  <c r="H518" i="1"/>
  <c r="Q514" i="1"/>
  <c r="H514" i="1"/>
  <c r="Q510" i="1"/>
  <c r="H510" i="1"/>
  <c r="Q506" i="1"/>
  <c r="H506" i="1"/>
  <c r="Q502" i="1"/>
  <c r="H502" i="1"/>
  <c r="Q498" i="1"/>
  <c r="H498" i="1"/>
  <c r="Q494" i="1"/>
  <c r="H494" i="1"/>
  <c r="Q490" i="1"/>
  <c r="H490" i="1"/>
  <c r="Q486" i="1"/>
  <c r="H486" i="1"/>
  <c r="Q482" i="1"/>
  <c r="H482" i="1"/>
  <c r="Q478" i="1"/>
  <c r="H478" i="1"/>
  <c r="Q474" i="1"/>
  <c r="H474" i="1"/>
  <c r="Q470" i="1"/>
  <c r="H470" i="1"/>
  <c r="Q466" i="1"/>
  <c r="H466" i="1"/>
  <c r="Q462" i="1"/>
  <c r="H462" i="1"/>
  <c r="Q458" i="1"/>
  <c r="H458" i="1"/>
  <c r="Q454" i="1"/>
  <c r="H454" i="1"/>
  <c r="Q450" i="1"/>
  <c r="H450" i="1"/>
  <c r="Q446" i="1"/>
  <c r="H446" i="1"/>
  <c r="Q442" i="1"/>
  <c r="H442" i="1"/>
  <c r="Q438" i="1"/>
  <c r="H438" i="1"/>
  <c r="Q434" i="1"/>
  <c r="H434" i="1"/>
  <c r="Q430" i="1"/>
  <c r="H430" i="1"/>
  <c r="Q426" i="1"/>
  <c r="H426" i="1"/>
  <c r="Q422" i="1"/>
  <c r="H422" i="1"/>
  <c r="Q418" i="1"/>
  <c r="H418" i="1"/>
  <c r="Q414" i="1"/>
  <c r="H414" i="1"/>
  <c r="Q410" i="1"/>
  <c r="H410" i="1"/>
  <c r="Q406" i="1"/>
  <c r="H406" i="1"/>
  <c r="Q402" i="1"/>
  <c r="H402" i="1"/>
  <c r="Q398" i="1"/>
  <c r="H398" i="1"/>
  <c r="Q394" i="1"/>
  <c r="H394" i="1"/>
  <c r="Q390" i="1"/>
  <c r="H390" i="1"/>
  <c r="Q386" i="1"/>
  <c r="H386" i="1"/>
  <c r="Q382" i="1"/>
  <c r="H382" i="1"/>
  <c r="Q378" i="1"/>
  <c r="H378" i="1"/>
  <c r="Q374" i="1"/>
  <c r="H374" i="1"/>
  <c r="Q370" i="1"/>
  <c r="H370" i="1"/>
  <c r="Q366" i="1"/>
  <c r="H366" i="1"/>
  <c r="Q362" i="1"/>
  <c r="H362" i="1"/>
  <c r="Q358" i="1"/>
  <c r="H358" i="1"/>
  <c r="Q354" i="1"/>
  <c r="H354" i="1"/>
  <c r="Q350" i="1"/>
  <c r="H350" i="1"/>
  <c r="Q346" i="1"/>
  <c r="H346" i="1"/>
  <c r="Q342" i="1"/>
  <c r="H342" i="1"/>
  <c r="Q338" i="1"/>
  <c r="H338" i="1"/>
  <c r="Q334" i="1"/>
  <c r="H334" i="1"/>
  <c r="Q330" i="1"/>
  <c r="H330" i="1"/>
  <c r="Q326" i="1"/>
  <c r="H326" i="1"/>
  <c r="Q322" i="1"/>
  <c r="H322" i="1"/>
  <c r="Q318" i="1"/>
  <c r="H318" i="1"/>
  <c r="Q314" i="1"/>
  <c r="H314" i="1"/>
  <c r="Q310" i="1"/>
  <c r="H310" i="1"/>
  <c r="Q306" i="1"/>
  <c r="H306" i="1"/>
  <c r="Q302" i="1"/>
  <c r="H302" i="1"/>
  <c r="Q298" i="1"/>
  <c r="H298" i="1"/>
  <c r="Q294" i="1"/>
  <c r="H294" i="1"/>
  <c r="Q290" i="1"/>
  <c r="H290" i="1"/>
  <c r="Q286" i="1"/>
  <c r="H286" i="1"/>
  <c r="Q282" i="1"/>
  <c r="H282" i="1"/>
  <c r="Q278" i="1"/>
  <c r="H278" i="1"/>
  <c r="Q274" i="1"/>
  <c r="H274" i="1"/>
  <c r="Q270" i="1"/>
  <c r="H270" i="1"/>
  <c r="Q266" i="1"/>
  <c r="H266" i="1"/>
  <c r="Q262" i="1"/>
  <c r="H262" i="1"/>
  <c r="Q258" i="1"/>
  <c r="H258" i="1"/>
  <c r="Q254" i="1"/>
  <c r="H254" i="1"/>
  <c r="Q250" i="1"/>
  <c r="H250" i="1"/>
  <c r="Q246" i="1"/>
  <c r="H246" i="1"/>
  <c r="Q242" i="1"/>
  <c r="H242" i="1"/>
  <c r="Q238" i="1"/>
  <c r="H238" i="1"/>
  <c r="Q234" i="1"/>
  <c r="H234" i="1"/>
  <c r="Q230" i="1"/>
  <c r="H230" i="1"/>
  <c r="Q226" i="1"/>
  <c r="H226" i="1"/>
  <c r="Q222" i="1"/>
  <c r="H222" i="1"/>
  <c r="Q218" i="1"/>
  <c r="H218" i="1"/>
  <c r="Q214" i="1"/>
  <c r="H214" i="1"/>
  <c r="Q210" i="1"/>
  <c r="H210" i="1"/>
  <c r="Q206" i="1"/>
  <c r="H206" i="1"/>
  <c r="Q202" i="1"/>
  <c r="H202" i="1"/>
  <c r="Q198" i="1"/>
  <c r="H198" i="1"/>
  <c r="Q194" i="1"/>
  <c r="H194" i="1"/>
  <c r="Q190" i="1"/>
  <c r="H190" i="1"/>
  <c r="Q186" i="1"/>
  <c r="H186" i="1"/>
  <c r="Q182" i="1"/>
  <c r="H182" i="1"/>
  <c r="Q178" i="1"/>
  <c r="H178" i="1"/>
  <c r="Q174" i="1"/>
  <c r="H174" i="1"/>
  <c r="Q170" i="1"/>
  <c r="H170" i="1"/>
  <c r="Q166" i="1"/>
  <c r="H166" i="1"/>
  <c r="Q162" i="1"/>
  <c r="H162" i="1"/>
  <c r="Q158" i="1"/>
  <c r="H158" i="1"/>
  <c r="Q154" i="1"/>
  <c r="H154" i="1"/>
  <c r="Q150" i="1"/>
  <c r="H150" i="1"/>
  <c r="Q146" i="1"/>
  <c r="H146" i="1"/>
  <c r="Q142" i="1"/>
  <c r="H142" i="1"/>
  <c r="Q138" i="1"/>
  <c r="H138" i="1"/>
  <c r="Q134" i="1"/>
  <c r="H134" i="1"/>
  <c r="Q130" i="1"/>
  <c r="H130" i="1"/>
  <c r="Q126" i="1"/>
  <c r="H126" i="1"/>
  <c r="Q122" i="1"/>
  <c r="H122" i="1"/>
  <c r="Q118" i="1"/>
  <c r="H118" i="1"/>
  <c r="Q114" i="1"/>
  <c r="H114" i="1"/>
  <c r="Q110" i="1"/>
  <c r="H110" i="1"/>
  <c r="Q106" i="1"/>
  <c r="H106" i="1"/>
  <c r="Q102" i="1"/>
  <c r="H102" i="1"/>
  <c r="Q98" i="1"/>
  <c r="H98" i="1"/>
  <c r="Q94" i="1"/>
  <c r="H94" i="1"/>
  <c r="Q90" i="1"/>
  <c r="H90" i="1"/>
  <c r="Q86" i="1"/>
  <c r="H86" i="1"/>
  <c r="Q82" i="1"/>
  <c r="H82" i="1"/>
  <c r="Q78" i="1"/>
  <c r="H78" i="1"/>
  <c r="Q74" i="1"/>
  <c r="H74" i="1"/>
  <c r="Q70" i="1"/>
  <c r="H70" i="1"/>
  <c r="Q66" i="1"/>
  <c r="H66" i="1"/>
  <c r="Q62" i="1"/>
  <c r="H62" i="1"/>
  <c r="Q58" i="1"/>
  <c r="H58" i="1"/>
  <c r="Q54" i="1"/>
  <c r="H54" i="1"/>
  <c r="Q50" i="1"/>
  <c r="H50" i="1"/>
  <c r="Q46" i="1"/>
  <c r="H46" i="1"/>
  <c r="Q42" i="1"/>
  <c r="H42" i="1"/>
  <c r="Q38" i="1"/>
  <c r="H38" i="1"/>
  <c r="Q34" i="1"/>
  <c r="H34" i="1"/>
  <c r="Q30" i="1"/>
  <c r="H30" i="1"/>
  <c r="Q26" i="1"/>
  <c r="H26" i="1"/>
  <c r="Q22" i="1"/>
  <c r="H22" i="1"/>
  <c r="Q18" i="1"/>
  <c r="H18" i="1"/>
  <c r="Q14" i="1"/>
  <c r="H14" i="1"/>
  <c r="Q10" i="1"/>
  <c r="H10" i="1"/>
  <c r="Q6" i="1"/>
  <c r="H6" i="1"/>
  <c r="C7" i="4"/>
  <c r="D7" i="4"/>
  <c r="Q1428" i="1"/>
  <c r="H1428" i="1"/>
  <c r="Q1416" i="1"/>
  <c r="H1416" i="1"/>
  <c r="Q1404" i="1"/>
  <c r="H1404" i="1"/>
  <c r="Q1392" i="1"/>
  <c r="H1392" i="1"/>
  <c r="Q1380" i="1"/>
  <c r="H1380" i="1"/>
  <c r="Q1368" i="1"/>
  <c r="H1368" i="1"/>
  <c r="Q1356" i="1"/>
  <c r="H1356" i="1"/>
  <c r="Q1340" i="1"/>
  <c r="H1340" i="1"/>
  <c r="Q1332" i="1"/>
  <c r="H1332" i="1"/>
  <c r="Q1320" i="1"/>
  <c r="H1320" i="1"/>
  <c r="Q1312" i="1"/>
  <c r="H1312" i="1"/>
  <c r="Q1304" i="1"/>
  <c r="H1304" i="1"/>
  <c r="Q1292" i="1"/>
  <c r="H1292" i="1"/>
  <c r="Q1276" i="1"/>
  <c r="H1276" i="1"/>
  <c r="Q1264" i="1"/>
  <c r="H1264" i="1"/>
  <c r="Q1252" i="1"/>
  <c r="H1252" i="1"/>
  <c r="Q1240" i="1"/>
  <c r="H1240" i="1"/>
  <c r="Q1228" i="1"/>
  <c r="H1228" i="1"/>
  <c r="Q1216" i="1"/>
  <c r="H1216" i="1"/>
  <c r="Q1204" i="1"/>
  <c r="H1204" i="1"/>
  <c r="Q1192" i="1"/>
  <c r="H1192" i="1"/>
  <c r="Q1184" i="1"/>
  <c r="H1184" i="1"/>
  <c r="Q1176" i="1"/>
  <c r="H1176" i="1"/>
  <c r="Q1168" i="1"/>
  <c r="H1168" i="1"/>
  <c r="Q1156" i="1"/>
  <c r="H1156" i="1"/>
  <c r="Q1144" i="1"/>
  <c r="H1144" i="1"/>
  <c r="Q1136" i="1"/>
  <c r="H1136" i="1"/>
  <c r="Q1124" i="1"/>
  <c r="H1124" i="1"/>
  <c r="Q1120" i="1"/>
  <c r="H1120" i="1"/>
  <c r="Q1108" i="1"/>
  <c r="H1108" i="1"/>
  <c r="Q1100" i="1"/>
  <c r="H1100" i="1"/>
  <c r="Q1096" i="1"/>
  <c r="H1096" i="1"/>
  <c r="Q1088" i="1"/>
  <c r="H1088" i="1"/>
  <c r="Q1076" i="1"/>
  <c r="H1076" i="1"/>
  <c r="Q1064" i="1"/>
  <c r="H1064" i="1"/>
  <c r="Q1056" i="1"/>
  <c r="H1056" i="1"/>
  <c r="Q1036" i="1"/>
  <c r="H1036" i="1"/>
  <c r="Q1024" i="1"/>
  <c r="H1024" i="1"/>
  <c r="Q1016" i="1"/>
  <c r="H1016" i="1"/>
  <c r="Q1004" i="1"/>
  <c r="H1004" i="1"/>
  <c r="Q992" i="1"/>
  <c r="H992" i="1"/>
  <c r="Q984" i="1"/>
  <c r="H984" i="1"/>
  <c r="Q972" i="1"/>
  <c r="H972" i="1"/>
  <c r="Q956" i="1"/>
  <c r="H956" i="1"/>
  <c r="Q944" i="1"/>
  <c r="H944" i="1"/>
  <c r="Q932" i="1"/>
  <c r="H932" i="1"/>
  <c r="Q920" i="1"/>
  <c r="H920" i="1"/>
  <c r="Q908" i="1"/>
  <c r="H908" i="1"/>
  <c r="Q892" i="1"/>
  <c r="H892" i="1"/>
  <c r="Q880" i="1"/>
  <c r="H880" i="1"/>
  <c r="Q868" i="1"/>
  <c r="H868" i="1"/>
  <c r="Q856" i="1"/>
  <c r="H856" i="1"/>
  <c r="Q844" i="1"/>
  <c r="H844" i="1"/>
  <c r="Q832" i="1"/>
  <c r="H832" i="1"/>
  <c r="Q820" i="1"/>
  <c r="H820" i="1"/>
  <c r="Q808" i="1"/>
  <c r="H808" i="1"/>
  <c r="Q800" i="1"/>
  <c r="H800" i="1"/>
  <c r="Q788" i="1"/>
  <c r="H788" i="1"/>
  <c r="Q772" i="1"/>
  <c r="H772" i="1"/>
  <c r="Q760" i="1"/>
  <c r="H760" i="1"/>
  <c r="Q748" i="1"/>
  <c r="H748" i="1"/>
  <c r="Q736" i="1"/>
  <c r="H736" i="1"/>
  <c r="Q728" i="1"/>
  <c r="H728" i="1"/>
  <c r="Q716" i="1"/>
  <c r="H716" i="1"/>
  <c r="Q704" i="1"/>
  <c r="H704" i="1"/>
  <c r="Q692" i="1"/>
  <c r="H692" i="1"/>
  <c r="Q680" i="1"/>
  <c r="H680" i="1"/>
  <c r="Q668" i="1"/>
  <c r="H668" i="1"/>
  <c r="Q644" i="1"/>
  <c r="H644" i="1"/>
  <c r="Q632" i="1"/>
  <c r="H632" i="1"/>
  <c r="Q620" i="1"/>
  <c r="H620" i="1"/>
  <c r="Q604" i="1"/>
  <c r="H604" i="1"/>
  <c r="Q592" i="1"/>
  <c r="H592" i="1"/>
  <c r="Q580" i="1"/>
  <c r="H580" i="1"/>
  <c r="Q568" i="1"/>
  <c r="H568" i="1"/>
  <c r="Q556" i="1"/>
  <c r="H556" i="1"/>
  <c r="Q544" i="1"/>
  <c r="H544" i="1"/>
  <c r="Q532" i="1"/>
  <c r="H532" i="1"/>
  <c r="Q524" i="1"/>
  <c r="H524" i="1"/>
  <c r="Q512" i="1"/>
  <c r="H512" i="1"/>
  <c r="Q500" i="1"/>
  <c r="H500" i="1"/>
  <c r="Q488" i="1"/>
  <c r="H488" i="1"/>
  <c r="Q476" i="1"/>
  <c r="H476" i="1"/>
  <c r="Q464" i="1"/>
  <c r="H464" i="1"/>
  <c r="Q452" i="1"/>
  <c r="H452" i="1"/>
  <c r="Q440" i="1"/>
  <c r="H440" i="1"/>
  <c r="Q428" i="1"/>
  <c r="H428" i="1"/>
  <c r="Q416" i="1"/>
  <c r="H416" i="1"/>
  <c r="Q412" i="1"/>
  <c r="H412" i="1"/>
  <c r="Q400" i="1"/>
  <c r="H400" i="1"/>
  <c r="Q388" i="1"/>
  <c r="H388" i="1"/>
  <c r="Q384" i="1"/>
  <c r="H384" i="1"/>
  <c r="Q372" i="1"/>
  <c r="H372" i="1"/>
  <c r="Q356" i="1"/>
  <c r="H356" i="1"/>
  <c r="Q344" i="1"/>
  <c r="H344" i="1"/>
  <c r="Q332" i="1"/>
  <c r="H332" i="1"/>
  <c r="Q320" i="1"/>
  <c r="H320" i="1"/>
  <c r="Q308" i="1"/>
  <c r="H308" i="1"/>
  <c r="Q296" i="1"/>
  <c r="H296" i="1"/>
  <c r="Q284" i="1"/>
  <c r="H284" i="1"/>
  <c r="Q272" i="1"/>
  <c r="H272" i="1"/>
  <c r="Q260" i="1"/>
  <c r="H260" i="1"/>
  <c r="Q248" i="1"/>
  <c r="H248" i="1"/>
  <c r="Q240" i="1"/>
  <c r="H240" i="1"/>
  <c r="Q228" i="1"/>
  <c r="H228" i="1"/>
  <c r="Q216" i="1"/>
  <c r="H216" i="1"/>
  <c r="Q200" i="1"/>
  <c r="H200" i="1"/>
  <c r="Q188" i="1"/>
  <c r="H188" i="1"/>
  <c r="Q172" i="1"/>
  <c r="H172" i="1"/>
  <c r="Q16" i="1"/>
  <c r="H16" i="1"/>
  <c r="Q1423" i="1"/>
  <c r="H1423" i="1"/>
  <c r="Q1411" i="1"/>
  <c r="H1411" i="1"/>
  <c r="Q1399" i="1"/>
  <c r="H1399" i="1"/>
  <c r="Q1437" i="1"/>
  <c r="H1437" i="1"/>
  <c r="Q1433" i="1"/>
  <c r="H1433" i="1"/>
  <c r="Q1429" i="1"/>
  <c r="H1429" i="1"/>
  <c r="Q1425" i="1"/>
  <c r="H1425" i="1"/>
  <c r="Q1421" i="1"/>
  <c r="H1421" i="1"/>
  <c r="Q1417" i="1"/>
  <c r="H1417" i="1"/>
  <c r="Q1413" i="1"/>
  <c r="H1413" i="1"/>
  <c r="Q1409" i="1"/>
  <c r="H1409" i="1"/>
  <c r="Q1405" i="1"/>
  <c r="H1405" i="1"/>
  <c r="Q1401" i="1"/>
  <c r="H1401" i="1"/>
  <c r="Q1397" i="1"/>
  <c r="H1397" i="1"/>
  <c r="Q1393" i="1"/>
  <c r="H1393" i="1"/>
  <c r="Q1389" i="1"/>
  <c r="H1389" i="1"/>
  <c r="Q1385" i="1"/>
  <c r="H1385" i="1"/>
  <c r="Q1381" i="1"/>
  <c r="H1381" i="1"/>
  <c r="Q1377" i="1"/>
  <c r="H1377" i="1"/>
  <c r="Q1373" i="1"/>
  <c r="H1373" i="1"/>
  <c r="Q1369" i="1"/>
  <c r="H1369" i="1"/>
  <c r="Q1365" i="1"/>
  <c r="H1365" i="1"/>
  <c r="Q1361" i="1"/>
  <c r="H1361" i="1"/>
  <c r="Q1357" i="1"/>
  <c r="H1357" i="1"/>
  <c r="Q1353" i="1"/>
  <c r="H1353" i="1"/>
  <c r="Q1349" i="1"/>
  <c r="H1349" i="1"/>
  <c r="Q1345" i="1"/>
  <c r="H1345" i="1"/>
  <c r="Q1341" i="1"/>
  <c r="H1341" i="1"/>
  <c r="Q1337" i="1"/>
  <c r="H1337" i="1"/>
  <c r="Q1333" i="1"/>
  <c r="H1333" i="1"/>
  <c r="Q1329" i="1"/>
  <c r="H1329" i="1"/>
  <c r="Q1325" i="1"/>
  <c r="H1325" i="1"/>
  <c r="Q1321" i="1"/>
  <c r="H1321" i="1"/>
  <c r="Q1317" i="1"/>
  <c r="H1317" i="1"/>
  <c r="Q1313" i="1"/>
  <c r="H1313" i="1"/>
  <c r="Q1309" i="1"/>
  <c r="H1309" i="1"/>
  <c r="Q1305" i="1"/>
  <c r="H1305" i="1"/>
  <c r="Q1301" i="1"/>
  <c r="H1301" i="1"/>
  <c r="Q1297" i="1"/>
  <c r="H1297" i="1"/>
  <c r="Q1293" i="1"/>
  <c r="H1293" i="1"/>
  <c r="Q1289" i="1"/>
  <c r="H1289" i="1"/>
  <c r="Q1285" i="1"/>
  <c r="H1285" i="1"/>
  <c r="Q1281" i="1"/>
  <c r="H1281" i="1"/>
  <c r="Q1277" i="1"/>
  <c r="H1277" i="1"/>
  <c r="Q1273" i="1"/>
  <c r="H1273" i="1"/>
  <c r="Q1269" i="1"/>
  <c r="H1269" i="1"/>
  <c r="Q1265" i="1"/>
  <c r="H1265" i="1"/>
  <c r="Q1261" i="1"/>
  <c r="H1261" i="1"/>
  <c r="Q1257" i="1"/>
  <c r="H1257" i="1"/>
  <c r="Q1253" i="1"/>
  <c r="H1253" i="1"/>
  <c r="Q1249" i="1"/>
  <c r="H1249" i="1"/>
  <c r="Q1245" i="1"/>
  <c r="H1245" i="1"/>
  <c r="Q1241" i="1"/>
  <c r="H1241" i="1"/>
  <c r="Q1237" i="1"/>
  <c r="H1237" i="1"/>
  <c r="Q1233" i="1"/>
  <c r="H1233" i="1"/>
  <c r="Q1229" i="1"/>
  <c r="H1229" i="1"/>
  <c r="Q1225" i="1"/>
  <c r="H1225" i="1"/>
  <c r="Q1221" i="1"/>
  <c r="H1221" i="1"/>
  <c r="Q1217" i="1"/>
  <c r="H1217" i="1"/>
  <c r="Q1213" i="1"/>
  <c r="H1213" i="1"/>
  <c r="Q1209" i="1"/>
  <c r="H1209" i="1"/>
  <c r="Q1205" i="1"/>
  <c r="H1205" i="1"/>
  <c r="Q1201" i="1"/>
  <c r="H1201" i="1"/>
  <c r="Q1197" i="1"/>
  <c r="H1197" i="1"/>
  <c r="Q1193" i="1"/>
  <c r="H1193" i="1"/>
  <c r="Q1189" i="1"/>
  <c r="H1189" i="1"/>
  <c r="Q1185" i="1"/>
  <c r="H1185" i="1"/>
  <c r="Q1181" i="1"/>
  <c r="H1181" i="1"/>
  <c r="Q1177" i="1"/>
  <c r="H1177" i="1"/>
  <c r="Q1173" i="1"/>
  <c r="H1173" i="1"/>
  <c r="Q1169" i="1"/>
  <c r="H1169" i="1"/>
  <c r="Q1165" i="1"/>
  <c r="H1165" i="1"/>
  <c r="Q1161" i="1"/>
  <c r="H1161" i="1"/>
  <c r="Q1157" i="1"/>
  <c r="H1157" i="1"/>
  <c r="Q1153" i="1"/>
  <c r="H1153" i="1"/>
  <c r="Q1149" i="1"/>
  <c r="H1149" i="1"/>
  <c r="Q1145" i="1"/>
  <c r="H1145" i="1"/>
  <c r="Q1141" i="1"/>
  <c r="H1141" i="1"/>
  <c r="Q1137" i="1"/>
  <c r="H1137" i="1"/>
  <c r="Q1133" i="1"/>
  <c r="H1133" i="1"/>
  <c r="Q1129" i="1"/>
  <c r="H1129" i="1"/>
  <c r="Q1125" i="1"/>
  <c r="H1125" i="1"/>
  <c r="Q1121" i="1"/>
  <c r="H1121" i="1"/>
  <c r="Q1117" i="1"/>
  <c r="H1117" i="1"/>
  <c r="Q1113" i="1"/>
  <c r="H1113" i="1"/>
  <c r="Q1109" i="1"/>
  <c r="H1109" i="1"/>
  <c r="Q1105" i="1"/>
  <c r="H1105" i="1"/>
  <c r="Q1101" i="1"/>
  <c r="H1101" i="1"/>
  <c r="Q1097" i="1"/>
  <c r="H1097" i="1"/>
  <c r="Q1093" i="1"/>
  <c r="H1093" i="1"/>
  <c r="Q1089" i="1"/>
  <c r="H1089" i="1"/>
  <c r="Q1085" i="1"/>
  <c r="H1085" i="1"/>
  <c r="Q1081" i="1"/>
  <c r="H1081" i="1"/>
  <c r="Q1077" i="1"/>
  <c r="H1077" i="1"/>
  <c r="Q1073" i="1"/>
  <c r="H1073" i="1"/>
  <c r="Q1069" i="1"/>
  <c r="H1069" i="1"/>
  <c r="Q1065" i="1"/>
  <c r="H1065" i="1"/>
  <c r="Q1061" i="1"/>
  <c r="H1061" i="1"/>
  <c r="Q1057" i="1"/>
  <c r="H1057" i="1"/>
  <c r="Q1053" i="1"/>
  <c r="H1053" i="1"/>
  <c r="Q1049" i="1"/>
  <c r="H1049" i="1"/>
  <c r="Q1045" i="1"/>
  <c r="H1045" i="1"/>
  <c r="Q1041" i="1"/>
  <c r="H1041" i="1"/>
  <c r="Q1037" i="1"/>
  <c r="H1037" i="1"/>
  <c r="Q1033" i="1"/>
  <c r="H1033" i="1"/>
  <c r="Q1029" i="1"/>
  <c r="H1029" i="1"/>
  <c r="Q1025" i="1"/>
  <c r="H1025" i="1"/>
  <c r="Q1021" i="1"/>
  <c r="H1021" i="1"/>
  <c r="Q1017" i="1"/>
  <c r="H1017" i="1"/>
  <c r="Q1013" i="1"/>
  <c r="H1013" i="1"/>
  <c r="Q1009" i="1"/>
  <c r="H1009" i="1"/>
  <c r="Q1005" i="1"/>
  <c r="H1005" i="1"/>
  <c r="Q1001" i="1"/>
  <c r="H1001" i="1"/>
  <c r="Q997" i="1"/>
  <c r="H997" i="1"/>
  <c r="Q993" i="1"/>
  <c r="H993" i="1"/>
  <c r="Q989" i="1"/>
  <c r="H989" i="1"/>
  <c r="Q985" i="1"/>
  <c r="H985" i="1"/>
  <c r="Q981" i="1"/>
  <c r="H981" i="1"/>
  <c r="Q977" i="1"/>
  <c r="H977" i="1"/>
  <c r="Q973" i="1"/>
  <c r="H973" i="1"/>
  <c r="Q969" i="1"/>
  <c r="H969" i="1"/>
  <c r="Q965" i="1"/>
  <c r="H965" i="1"/>
  <c r="Q961" i="1"/>
  <c r="H961" i="1"/>
  <c r="Q957" i="1"/>
  <c r="H957" i="1"/>
  <c r="Q953" i="1"/>
  <c r="H953" i="1"/>
  <c r="Q949" i="1"/>
  <c r="H949" i="1"/>
  <c r="Q945" i="1"/>
  <c r="H945" i="1"/>
  <c r="Q941" i="1"/>
  <c r="H941" i="1"/>
  <c r="Q937" i="1"/>
  <c r="H937" i="1"/>
  <c r="Q933" i="1"/>
  <c r="H933" i="1"/>
  <c r="Q929" i="1"/>
  <c r="H929" i="1"/>
  <c r="Q925" i="1"/>
  <c r="H925" i="1"/>
  <c r="Q921" i="1"/>
  <c r="H921" i="1"/>
  <c r="Q917" i="1"/>
  <c r="H917" i="1"/>
  <c r="Q913" i="1"/>
  <c r="H913" i="1"/>
  <c r="Q909" i="1"/>
  <c r="H909" i="1"/>
  <c r="Q905" i="1"/>
  <c r="H905" i="1"/>
  <c r="Q901" i="1"/>
  <c r="H901" i="1"/>
  <c r="Q897" i="1"/>
  <c r="H897" i="1"/>
  <c r="Q893" i="1"/>
  <c r="H893" i="1"/>
  <c r="Q889" i="1"/>
  <c r="H889" i="1"/>
  <c r="Q885" i="1"/>
  <c r="H885" i="1"/>
  <c r="Q881" i="1"/>
  <c r="H881" i="1"/>
  <c r="Q877" i="1"/>
  <c r="H877" i="1"/>
  <c r="Q873" i="1"/>
  <c r="H873" i="1"/>
  <c r="Q869" i="1"/>
  <c r="H869" i="1"/>
  <c r="Q865" i="1"/>
  <c r="H865" i="1"/>
  <c r="Q861" i="1"/>
  <c r="H861" i="1"/>
  <c r="Q857" i="1"/>
  <c r="H857" i="1"/>
  <c r="Q853" i="1"/>
  <c r="H853" i="1"/>
  <c r="Q849" i="1"/>
  <c r="H849" i="1"/>
  <c r="Q845" i="1"/>
  <c r="H845" i="1"/>
  <c r="Q841" i="1"/>
  <c r="H841" i="1"/>
  <c r="Q837" i="1"/>
  <c r="H837" i="1"/>
  <c r="Q833" i="1"/>
  <c r="H833" i="1"/>
  <c r="Q829" i="1"/>
  <c r="H829" i="1"/>
  <c r="Q825" i="1"/>
  <c r="H825" i="1"/>
  <c r="Q821" i="1"/>
  <c r="H821" i="1"/>
  <c r="Q817" i="1"/>
  <c r="H817" i="1"/>
  <c r="Q813" i="1"/>
  <c r="H813" i="1"/>
  <c r="Q809" i="1"/>
  <c r="H809" i="1"/>
  <c r="Q805" i="1"/>
  <c r="H805" i="1"/>
  <c r="Q801" i="1"/>
  <c r="H801" i="1"/>
  <c r="Q797" i="1"/>
  <c r="H797" i="1"/>
  <c r="Q793" i="1"/>
  <c r="H793" i="1"/>
  <c r="Q789" i="1"/>
  <c r="H789" i="1"/>
  <c r="Q785" i="1"/>
  <c r="H785" i="1"/>
  <c r="Q781" i="1"/>
  <c r="H781" i="1"/>
  <c r="Q777" i="1"/>
  <c r="H777" i="1"/>
  <c r="Q773" i="1"/>
  <c r="H773" i="1"/>
  <c r="Q769" i="1"/>
  <c r="H769" i="1"/>
  <c r="Q765" i="1"/>
  <c r="H765" i="1"/>
  <c r="Q761" i="1"/>
  <c r="H761" i="1"/>
  <c r="Q757" i="1"/>
  <c r="H757" i="1"/>
  <c r="Q753" i="1"/>
  <c r="H753" i="1"/>
  <c r="Q749" i="1"/>
  <c r="H749" i="1"/>
  <c r="Q745" i="1"/>
  <c r="H745" i="1"/>
  <c r="Q741" i="1"/>
  <c r="H741" i="1"/>
  <c r="Q737" i="1"/>
  <c r="H737" i="1"/>
  <c r="Q733" i="1"/>
  <c r="H733" i="1"/>
  <c r="Q729" i="1"/>
  <c r="H729" i="1"/>
  <c r="Q725" i="1"/>
  <c r="H725" i="1"/>
  <c r="Q721" i="1"/>
  <c r="H721" i="1"/>
  <c r="Q717" i="1"/>
  <c r="H717" i="1"/>
  <c r="Q713" i="1"/>
  <c r="H713" i="1"/>
  <c r="Q709" i="1"/>
  <c r="H709" i="1"/>
  <c r="Q705" i="1"/>
  <c r="H705" i="1"/>
  <c r="Q701" i="1"/>
  <c r="H701" i="1"/>
  <c r="Q697" i="1"/>
  <c r="H697" i="1"/>
  <c r="Q693" i="1"/>
  <c r="H693" i="1"/>
  <c r="Q689" i="1"/>
  <c r="H689" i="1"/>
  <c r="Q685" i="1"/>
  <c r="H685" i="1"/>
  <c r="Q681" i="1"/>
  <c r="H681" i="1"/>
  <c r="Q677" i="1"/>
  <c r="H677" i="1"/>
  <c r="Q673" i="1"/>
  <c r="H673" i="1"/>
  <c r="Q669" i="1"/>
  <c r="H669" i="1"/>
  <c r="Q665" i="1"/>
  <c r="H665" i="1"/>
  <c r="Q661" i="1"/>
  <c r="H661" i="1"/>
  <c r="Q657" i="1"/>
  <c r="H657" i="1"/>
  <c r="Q653" i="1"/>
  <c r="H653" i="1"/>
  <c r="Q649" i="1"/>
  <c r="H649" i="1"/>
  <c r="Q645" i="1"/>
  <c r="H645" i="1"/>
  <c r="Q641" i="1"/>
  <c r="H641" i="1"/>
  <c r="Q637" i="1"/>
  <c r="H637" i="1"/>
  <c r="Q633" i="1"/>
  <c r="H633" i="1"/>
  <c r="Q629" i="1"/>
  <c r="H629" i="1"/>
  <c r="Q625" i="1"/>
  <c r="H625" i="1"/>
  <c r="Q621" i="1"/>
  <c r="H621" i="1"/>
  <c r="Q617" i="1"/>
  <c r="H617" i="1"/>
  <c r="Q613" i="1"/>
  <c r="H613" i="1"/>
  <c r="Q609" i="1"/>
  <c r="H609" i="1"/>
  <c r="Q605" i="1"/>
  <c r="H605" i="1"/>
  <c r="Q601" i="1"/>
  <c r="H601" i="1"/>
  <c r="Q597" i="1"/>
  <c r="H597" i="1"/>
  <c r="Q593" i="1"/>
  <c r="H593" i="1"/>
  <c r="Q589" i="1"/>
  <c r="H589" i="1"/>
  <c r="Q585" i="1"/>
  <c r="H585" i="1"/>
  <c r="Q581" i="1"/>
  <c r="H581" i="1"/>
  <c r="Q577" i="1"/>
  <c r="H577" i="1"/>
  <c r="Q573" i="1"/>
  <c r="H573" i="1"/>
  <c r="Q569" i="1"/>
  <c r="H569" i="1"/>
  <c r="Q565" i="1"/>
  <c r="H565" i="1"/>
  <c r="Q561" i="1"/>
  <c r="H561" i="1"/>
  <c r="Q557" i="1"/>
  <c r="H557" i="1"/>
  <c r="Q553" i="1"/>
  <c r="H553" i="1"/>
  <c r="Q549" i="1"/>
  <c r="H549" i="1"/>
  <c r="Q545" i="1"/>
  <c r="H545" i="1"/>
  <c r="Q541" i="1"/>
  <c r="H541" i="1"/>
  <c r="Q537" i="1"/>
  <c r="H537" i="1"/>
  <c r="Q533" i="1"/>
  <c r="H533" i="1"/>
  <c r="Q529" i="1"/>
  <c r="H529" i="1"/>
  <c r="Q525" i="1"/>
  <c r="H525" i="1"/>
  <c r="Q521" i="1"/>
  <c r="H521" i="1"/>
  <c r="Q517" i="1"/>
  <c r="H517" i="1"/>
  <c r="Q513" i="1"/>
  <c r="H513" i="1"/>
  <c r="Q509" i="1"/>
  <c r="H509" i="1"/>
  <c r="Q505" i="1"/>
  <c r="H505" i="1"/>
  <c r="Q501" i="1"/>
  <c r="H501" i="1"/>
  <c r="Q497" i="1"/>
  <c r="H497" i="1"/>
  <c r="Q493" i="1"/>
  <c r="H493" i="1"/>
  <c r="Q489" i="1"/>
  <c r="H489" i="1"/>
  <c r="Q485" i="1"/>
  <c r="H485" i="1"/>
  <c r="Q481" i="1"/>
  <c r="H481" i="1"/>
  <c r="Q477" i="1"/>
  <c r="H477" i="1"/>
  <c r="Q473" i="1"/>
  <c r="H473" i="1"/>
  <c r="Q469" i="1"/>
  <c r="H469" i="1"/>
  <c r="Q465" i="1"/>
  <c r="H465" i="1"/>
  <c r="Q461" i="1"/>
  <c r="H461" i="1"/>
  <c r="Q457" i="1"/>
  <c r="H457" i="1"/>
  <c r="Q453" i="1"/>
  <c r="H453" i="1"/>
  <c r="Q449" i="1"/>
  <c r="H449" i="1"/>
  <c r="Q445" i="1"/>
  <c r="H445" i="1"/>
  <c r="Q441" i="1"/>
  <c r="H441" i="1"/>
  <c r="Q437" i="1"/>
  <c r="H437" i="1"/>
  <c r="Q433" i="1"/>
  <c r="H433" i="1"/>
  <c r="Q429" i="1"/>
  <c r="H429" i="1"/>
  <c r="Q425" i="1"/>
  <c r="H425" i="1"/>
  <c r="Q421" i="1"/>
  <c r="H421" i="1"/>
  <c r="Q417" i="1"/>
  <c r="H417" i="1"/>
  <c r="Q413" i="1"/>
  <c r="H413" i="1"/>
  <c r="Q409" i="1"/>
  <c r="H409" i="1"/>
  <c r="Q405" i="1"/>
  <c r="H405" i="1"/>
  <c r="Q401" i="1"/>
  <c r="H401" i="1"/>
  <c r="Q397" i="1"/>
  <c r="H397" i="1"/>
  <c r="Q393" i="1"/>
  <c r="H393" i="1"/>
  <c r="Q389" i="1"/>
  <c r="H389" i="1"/>
  <c r="Q385" i="1"/>
  <c r="H385" i="1"/>
  <c r="Q381" i="1"/>
  <c r="H381" i="1"/>
  <c r="Q377" i="1"/>
  <c r="H377" i="1"/>
  <c r="Q373" i="1"/>
  <c r="H373" i="1"/>
  <c r="Q369" i="1"/>
  <c r="H369" i="1"/>
  <c r="Q365" i="1"/>
  <c r="H365" i="1"/>
  <c r="Q361" i="1"/>
  <c r="H361" i="1"/>
  <c r="Q357" i="1"/>
  <c r="H357" i="1"/>
  <c r="Q353" i="1"/>
  <c r="H353" i="1"/>
  <c r="Q349" i="1"/>
  <c r="H349" i="1"/>
  <c r="Q345" i="1"/>
  <c r="H345" i="1"/>
  <c r="Q341" i="1"/>
  <c r="H341" i="1"/>
  <c r="Q337" i="1"/>
  <c r="H337" i="1"/>
  <c r="Q333" i="1"/>
  <c r="H333" i="1"/>
  <c r="Q329" i="1"/>
  <c r="H329" i="1"/>
  <c r="Q325" i="1"/>
  <c r="H325" i="1"/>
  <c r="Q321" i="1"/>
  <c r="H321" i="1"/>
  <c r="Q317" i="1"/>
  <c r="H317" i="1"/>
  <c r="Q313" i="1"/>
  <c r="H313" i="1"/>
  <c r="Q309" i="1"/>
  <c r="H309" i="1"/>
  <c r="Q305" i="1"/>
  <c r="H305" i="1"/>
  <c r="Q301" i="1"/>
  <c r="H301" i="1"/>
  <c r="Q297" i="1"/>
  <c r="H297" i="1"/>
  <c r="Q293" i="1"/>
  <c r="H293" i="1"/>
  <c r="Q289" i="1"/>
  <c r="H289" i="1"/>
  <c r="Q285" i="1"/>
  <c r="H285" i="1"/>
  <c r="Q281" i="1"/>
  <c r="H281" i="1"/>
  <c r="Q277" i="1"/>
  <c r="H277" i="1"/>
  <c r="Q273" i="1"/>
  <c r="H273" i="1"/>
  <c r="Q269" i="1"/>
  <c r="H269" i="1"/>
  <c r="Q265" i="1"/>
  <c r="H265" i="1"/>
  <c r="Q261" i="1"/>
  <c r="H261" i="1"/>
  <c r="Q257" i="1"/>
  <c r="H257" i="1"/>
  <c r="Q253" i="1"/>
  <c r="H253" i="1"/>
  <c r="Q249" i="1"/>
  <c r="H249" i="1"/>
  <c r="Q245" i="1"/>
  <c r="H245" i="1"/>
  <c r="Q241" i="1"/>
  <c r="H241" i="1"/>
  <c r="Q237" i="1"/>
  <c r="H237" i="1"/>
  <c r="Q233" i="1"/>
  <c r="H233" i="1"/>
  <c r="Q229" i="1"/>
  <c r="H229" i="1"/>
  <c r="Q225" i="1"/>
  <c r="H225" i="1"/>
  <c r="Q221" i="1"/>
  <c r="H221" i="1"/>
  <c r="Q217" i="1"/>
  <c r="H217" i="1"/>
  <c r="Q213" i="1"/>
  <c r="H213" i="1"/>
  <c r="Q209" i="1"/>
  <c r="H209" i="1"/>
  <c r="Q205" i="1"/>
  <c r="H205" i="1"/>
  <c r="Q201" i="1"/>
  <c r="H201" i="1"/>
  <c r="Q197" i="1"/>
  <c r="H197" i="1"/>
  <c r="Q193" i="1"/>
  <c r="H193" i="1"/>
  <c r="Q189" i="1"/>
  <c r="H189" i="1"/>
  <c r="Q185" i="1"/>
  <c r="H185" i="1"/>
  <c r="Q181" i="1"/>
  <c r="H181" i="1"/>
  <c r="Q177" i="1"/>
  <c r="H177" i="1"/>
  <c r="Q173" i="1"/>
  <c r="H173" i="1"/>
  <c r="Q169" i="1"/>
  <c r="H169" i="1"/>
  <c r="Q165" i="1"/>
  <c r="H165" i="1"/>
  <c r="Q161" i="1"/>
  <c r="H161" i="1"/>
  <c r="Q157" i="1"/>
  <c r="H157" i="1"/>
  <c r="Q153" i="1"/>
  <c r="H153" i="1"/>
  <c r="Q149" i="1"/>
  <c r="H149" i="1"/>
  <c r="Q145" i="1"/>
  <c r="H145" i="1"/>
  <c r="Q141" i="1"/>
  <c r="H141" i="1"/>
  <c r="Q137" i="1"/>
  <c r="H137" i="1"/>
  <c r="Q133" i="1"/>
  <c r="H133" i="1"/>
  <c r="Q129" i="1"/>
  <c r="H129" i="1"/>
  <c r="Q125" i="1"/>
  <c r="H125" i="1"/>
  <c r="Q121" i="1"/>
  <c r="H121" i="1"/>
  <c r="Q117" i="1"/>
  <c r="H117" i="1"/>
  <c r="Q113" i="1"/>
  <c r="H113" i="1"/>
  <c r="Q109" i="1"/>
  <c r="H109" i="1"/>
  <c r="Q105" i="1"/>
  <c r="H105" i="1"/>
  <c r="Q101" i="1"/>
  <c r="H101" i="1"/>
  <c r="Q97" i="1"/>
  <c r="H97" i="1"/>
  <c r="Q93" i="1"/>
  <c r="H93" i="1"/>
  <c r="Q89" i="1"/>
  <c r="H89" i="1"/>
  <c r="Q85" i="1"/>
  <c r="H85" i="1"/>
  <c r="Q81" i="1"/>
  <c r="H81" i="1"/>
  <c r="Q77" i="1"/>
  <c r="H77" i="1"/>
  <c r="Q73" i="1"/>
  <c r="H73" i="1"/>
  <c r="Q69" i="1"/>
  <c r="H69" i="1"/>
  <c r="Q65" i="1"/>
  <c r="H65" i="1"/>
  <c r="Q61" i="1"/>
  <c r="H61" i="1"/>
  <c r="Q57" i="1"/>
  <c r="H57" i="1"/>
  <c r="Q53" i="1"/>
  <c r="H53" i="1"/>
  <c r="Q49" i="1"/>
  <c r="H49" i="1"/>
  <c r="Q45" i="1"/>
  <c r="H45" i="1"/>
  <c r="Q41" i="1"/>
  <c r="H41" i="1"/>
  <c r="Q37" i="1"/>
  <c r="H37" i="1"/>
  <c r="H33" i="1"/>
  <c r="Q33" i="1"/>
  <c r="Q29" i="1"/>
  <c r="H29" i="1"/>
  <c r="Q25" i="1"/>
  <c r="H25" i="1"/>
  <c r="Q21" i="1"/>
  <c r="H21" i="1"/>
  <c r="Q17" i="1"/>
  <c r="H17" i="1"/>
  <c r="Q13" i="1"/>
  <c r="H13" i="1"/>
  <c r="Q9" i="1"/>
  <c r="H9" i="1"/>
  <c r="Q5" i="1"/>
  <c r="H5" i="1"/>
  <c r="U4" i="8"/>
  <c r="Y4" i="8"/>
  <c r="X4" i="8"/>
  <c r="Z4" i="8" s="1"/>
  <c r="K5" i="8" s="1"/>
  <c r="Y3" i="1"/>
  <c r="X3" i="1"/>
  <c r="S3" i="1"/>
  <c r="V3" i="8" l="1"/>
  <c r="W3" i="8" s="1"/>
  <c r="V3" i="1"/>
  <c r="W3" i="1" s="1"/>
  <c r="L5" i="8"/>
  <c r="Z3" i="1"/>
  <c r="K4" i="1" s="1"/>
  <c r="L4" i="1" s="1"/>
  <c r="O4" i="1" s="1"/>
  <c r="P4" i="1" s="1"/>
  <c r="S4" i="1" s="1"/>
  <c r="T4" i="1" s="1"/>
  <c r="I4" i="1"/>
  <c r="O5" i="8" l="1"/>
  <c r="P5" i="8" s="1"/>
  <c r="S5" i="8" s="1"/>
  <c r="T5" i="8" s="1"/>
  <c r="M5" i="8"/>
  <c r="N5" i="8" s="1"/>
  <c r="B8" i="4"/>
  <c r="J4" i="1"/>
  <c r="M4" i="1" s="1"/>
  <c r="U4" i="1" s="1"/>
  <c r="I6" i="1"/>
  <c r="J6" i="1" s="1"/>
  <c r="I5" i="1"/>
  <c r="J5" i="1" s="1"/>
  <c r="Y5" i="8" l="1"/>
  <c r="X5" i="8"/>
  <c r="Z5" i="8" s="1"/>
  <c r="K6" i="8" s="1"/>
  <c r="U5" i="8"/>
  <c r="N4" i="1"/>
  <c r="L6" i="8" l="1"/>
  <c r="A8" i="4"/>
  <c r="X4" i="1"/>
  <c r="Y4" i="1"/>
  <c r="I7" i="1"/>
  <c r="O6" i="8" l="1"/>
  <c r="P6" i="8" s="1"/>
  <c r="S6" i="8" s="1"/>
  <c r="T6" i="8" s="1"/>
  <c r="M6" i="8"/>
  <c r="N6" i="8" s="1"/>
  <c r="C8" i="4"/>
  <c r="D8" i="4"/>
  <c r="J7" i="1"/>
  <c r="Z4" i="1"/>
  <c r="K5" i="1" s="1"/>
  <c r="L5" i="1" s="1"/>
  <c r="I8" i="1"/>
  <c r="J8" i="1" s="1"/>
  <c r="V4" i="1" l="1"/>
  <c r="W4" i="1" s="1"/>
  <c r="V4" i="8"/>
  <c r="W4" i="8" s="1"/>
  <c r="Y6" i="8"/>
  <c r="X6" i="8"/>
  <c r="Z6" i="8" s="1"/>
  <c r="K7" i="8" s="1"/>
  <c r="U6" i="8"/>
  <c r="O5" i="1"/>
  <c r="P5" i="1" s="1"/>
  <c r="S5" i="1" s="1"/>
  <c r="T5" i="1" s="1"/>
  <c r="M5" i="1"/>
  <c r="I9" i="1"/>
  <c r="J9" i="1" s="1"/>
  <c r="L7" i="8" l="1"/>
  <c r="B9" i="4"/>
  <c r="U5" i="1"/>
  <c r="N5" i="1"/>
  <c r="A9" i="4" s="1"/>
  <c r="I10" i="1"/>
  <c r="J10" i="1" s="1"/>
  <c r="O7" i="8" l="1"/>
  <c r="P7" i="8" s="1"/>
  <c r="S7" i="8" s="1"/>
  <c r="T7" i="8" s="1"/>
  <c r="M7" i="8"/>
  <c r="N7" i="8" s="1"/>
  <c r="C9" i="4"/>
  <c r="D9" i="4"/>
  <c r="Y5" i="1"/>
  <c r="X5" i="1"/>
  <c r="I11" i="1"/>
  <c r="J11" i="1" s="1"/>
  <c r="V5" i="1" l="1"/>
  <c r="W5" i="1" s="1"/>
  <c r="V5" i="8"/>
  <c r="W5" i="8" s="1"/>
  <c r="Y7" i="8"/>
  <c r="X7" i="8"/>
  <c r="Z7" i="8" s="1"/>
  <c r="K8" i="8" s="1"/>
  <c r="U7" i="8"/>
  <c r="Z5" i="1"/>
  <c r="K6" i="1" s="1"/>
  <c r="L6" i="1" s="1"/>
  <c r="I12" i="1"/>
  <c r="J12" i="1" s="1"/>
  <c r="L8" i="8" l="1"/>
  <c r="O6" i="1"/>
  <c r="P6" i="1" s="1"/>
  <c r="S6" i="1" s="1"/>
  <c r="T6" i="1" s="1"/>
  <c r="M6" i="1"/>
  <c r="N6" i="1" s="1"/>
  <c r="A10" i="4" s="1"/>
  <c r="I13" i="1"/>
  <c r="J13" i="1" s="1"/>
  <c r="O8" i="8" l="1"/>
  <c r="P8" i="8" s="1"/>
  <c r="S8" i="8" s="1"/>
  <c r="T8" i="8" s="1"/>
  <c r="M8" i="8"/>
  <c r="N8" i="8" s="1"/>
  <c r="B10" i="4"/>
  <c r="U6" i="1"/>
  <c r="Y6" i="1"/>
  <c r="X6" i="1"/>
  <c r="Z6" i="1" s="1"/>
  <c r="K7" i="1" s="1"/>
  <c r="L7" i="1" s="1"/>
  <c r="O7" i="1" s="1"/>
  <c r="P7" i="1" s="1"/>
  <c r="S7" i="1" s="1"/>
  <c r="T7" i="1" s="1"/>
  <c r="I14" i="1"/>
  <c r="J14" i="1" s="1"/>
  <c r="Y8" i="8" l="1"/>
  <c r="X8" i="8"/>
  <c r="Z8" i="8" s="1"/>
  <c r="K9" i="8" s="1"/>
  <c r="U8" i="8"/>
  <c r="C10" i="4"/>
  <c r="D10" i="4"/>
  <c r="B11" i="4"/>
  <c r="M7" i="1"/>
  <c r="N7" i="1" s="1"/>
  <c r="I15" i="1"/>
  <c r="J15" i="1" s="1"/>
  <c r="V6" i="1" l="1"/>
  <c r="W6" i="1" s="1"/>
  <c r="V6" i="8"/>
  <c r="W6" i="8" s="1"/>
  <c r="L9" i="8"/>
  <c r="U7" i="1"/>
  <c r="Y7" i="1"/>
  <c r="A11" i="4"/>
  <c r="C11" i="4" s="1"/>
  <c r="X7" i="1"/>
  <c r="I16" i="1"/>
  <c r="J16" i="1" s="1"/>
  <c r="V7" i="1" l="1"/>
  <c r="W7" i="1" s="1"/>
  <c r="V7" i="8"/>
  <c r="W7" i="8" s="1"/>
  <c r="O9" i="8"/>
  <c r="P9" i="8" s="1"/>
  <c r="S9" i="8" s="1"/>
  <c r="T9" i="8" s="1"/>
  <c r="U9" i="8" s="1"/>
  <c r="M9" i="8"/>
  <c r="N9" i="8" s="1"/>
  <c r="D11" i="4"/>
  <c r="Z7" i="1"/>
  <c r="K8" i="1" s="1"/>
  <c r="L8" i="1" s="1"/>
  <c r="O8" i="1" s="1"/>
  <c r="P8" i="1" s="1"/>
  <c r="S8" i="1" s="1"/>
  <c r="T8" i="1" s="1"/>
  <c r="I17" i="1"/>
  <c r="J17" i="1" s="1"/>
  <c r="Y9" i="8" l="1"/>
  <c r="X9" i="8"/>
  <c r="B12" i="4"/>
  <c r="M8" i="1"/>
  <c r="U8" i="1" s="1"/>
  <c r="I18" i="1"/>
  <c r="J18" i="1" s="1"/>
  <c r="Z9" i="8" l="1"/>
  <c r="K10" i="8" s="1"/>
  <c r="N8" i="1"/>
  <c r="A12" i="4" s="1"/>
  <c r="C12" i="4" s="1"/>
  <c r="X8" i="1"/>
  <c r="I19" i="1"/>
  <c r="J19" i="1" s="1"/>
  <c r="V8" i="1" l="1"/>
  <c r="V8" i="8"/>
  <c r="W8" i="8" s="1"/>
  <c r="L10" i="8"/>
  <c r="D12" i="4"/>
  <c r="Y8" i="1"/>
  <c r="Z8" i="1" s="1"/>
  <c r="K9" i="1" s="1"/>
  <c r="L9" i="1" s="1"/>
  <c r="W8" i="1"/>
  <c r="I20" i="1"/>
  <c r="J20" i="1" s="1"/>
  <c r="O10" i="8" l="1"/>
  <c r="P10" i="8" s="1"/>
  <c r="S10" i="8" s="1"/>
  <c r="T10" i="8" s="1"/>
  <c r="U10" i="8" s="1"/>
  <c r="M10" i="8"/>
  <c r="N10" i="8" s="1"/>
  <c r="O9" i="1"/>
  <c r="P9" i="1" s="1"/>
  <c r="S9" i="1" s="1"/>
  <c r="T9" i="1" s="1"/>
  <c r="U9" i="1" s="1"/>
  <c r="M9" i="1"/>
  <c r="N9" i="1" s="1"/>
  <c r="A13" i="4" s="1"/>
  <c r="I21" i="1"/>
  <c r="J21" i="1" s="1"/>
  <c r="Y10" i="8" l="1"/>
  <c r="X10" i="8"/>
  <c r="Z10" i="8" s="1"/>
  <c r="K11" i="8" s="1"/>
  <c r="B13" i="4"/>
  <c r="Y9" i="1"/>
  <c r="X9" i="1"/>
  <c r="I22" i="1"/>
  <c r="J22" i="1" s="1"/>
  <c r="L11" i="8" l="1"/>
  <c r="C13" i="4"/>
  <c r="D13" i="4"/>
  <c r="Z9" i="1"/>
  <c r="K10" i="1" s="1"/>
  <c r="L10" i="1" s="1"/>
  <c r="I23" i="1"/>
  <c r="J23" i="1" s="1"/>
  <c r="V9" i="1" l="1"/>
  <c r="W9" i="1" s="1"/>
  <c r="V9" i="8"/>
  <c r="W9" i="8" s="1"/>
  <c r="O11" i="8"/>
  <c r="P11" i="8" s="1"/>
  <c r="S11" i="8" s="1"/>
  <c r="T11" i="8" s="1"/>
  <c r="U11" i="8" s="1"/>
  <c r="M11" i="8"/>
  <c r="N11" i="8" s="1"/>
  <c r="O10" i="1"/>
  <c r="P10" i="1" s="1"/>
  <c r="S10" i="1" s="1"/>
  <c r="T10" i="1" s="1"/>
  <c r="U10" i="1" s="1"/>
  <c r="M10" i="1"/>
  <c r="I24" i="1"/>
  <c r="J24" i="1" s="1"/>
  <c r="Y11" i="8" l="1"/>
  <c r="X11" i="8"/>
  <c r="B14" i="4"/>
  <c r="N10" i="1"/>
  <c r="A14" i="4" s="1"/>
  <c r="I25" i="1"/>
  <c r="J25" i="1" s="1"/>
  <c r="Z11" i="8" l="1"/>
  <c r="K12" i="8" s="1"/>
  <c r="L12" i="8" s="1"/>
  <c r="C14" i="4"/>
  <c r="D14" i="4"/>
  <c r="Y10" i="1"/>
  <c r="X10" i="1"/>
  <c r="I26" i="1"/>
  <c r="J26" i="1" s="1"/>
  <c r="V10" i="1" l="1"/>
  <c r="W10" i="1" s="1"/>
  <c r="V10" i="8"/>
  <c r="W10" i="8" s="1"/>
  <c r="O12" i="8"/>
  <c r="P12" i="8" s="1"/>
  <c r="S12" i="8" s="1"/>
  <c r="T12" i="8" s="1"/>
  <c r="U12" i="8" s="1"/>
  <c r="M12" i="8"/>
  <c r="N12" i="8" s="1"/>
  <c r="Z10" i="1"/>
  <c r="K11" i="1" s="1"/>
  <c r="L11" i="1" s="1"/>
  <c r="I27" i="1"/>
  <c r="J27" i="1" s="1"/>
  <c r="Y12" i="8" l="1"/>
  <c r="X12" i="8"/>
  <c r="O11" i="1"/>
  <c r="P11" i="1" s="1"/>
  <c r="S11" i="1" s="1"/>
  <c r="T11" i="1" s="1"/>
  <c r="U11" i="1" s="1"/>
  <c r="M11" i="1"/>
  <c r="I28" i="1"/>
  <c r="J28" i="1" s="1"/>
  <c r="Z12" i="8" l="1"/>
  <c r="K13" i="8" s="1"/>
  <c r="L13" i="8" s="1"/>
  <c r="B15" i="4"/>
  <c r="N11" i="1"/>
  <c r="A15" i="4" s="1"/>
  <c r="I29" i="1"/>
  <c r="J29" i="1" s="1"/>
  <c r="O13" i="8" l="1"/>
  <c r="P13" i="8" s="1"/>
  <c r="S13" i="8" s="1"/>
  <c r="T13" i="8" s="1"/>
  <c r="U13" i="8" s="1"/>
  <c r="M13" i="8"/>
  <c r="N13" i="8" s="1"/>
  <c r="C15" i="4"/>
  <c r="D15" i="4"/>
  <c r="Y11" i="1"/>
  <c r="X11" i="1"/>
  <c r="I30" i="1"/>
  <c r="J30" i="1" s="1"/>
  <c r="V11" i="1" l="1"/>
  <c r="W11" i="1" s="1"/>
  <c r="V11" i="8"/>
  <c r="W11" i="8" s="1"/>
  <c r="Y13" i="8"/>
  <c r="X13" i="8"/>
  <c r="Z13" i="8" s="1"/>
  <c r="K14" i="8" s="1"/>
  <c r="Z11" i="1"/>
  <c r="K12" i="1" s="1"/>
  <c r="L12" i="1" s="1"/>
  <c r="I31" i="1"/>
  <c r="J31" i="1" s="1"/>
  <c r="L14" i="8" l="1"/>
  <c r="O12" i="1"/>
  <c r="P12" i="1" s="1"/>
  <c r="S12" i="1" s="1"/>
  <c r="T12" i="1" s="1"/>
  <c r="U12" i="1" s="1"/>
  <c r="M12" i="1"/>
  <c r="N12" i="1" s="1"/>
  <c r="A16" i="4" s="1"/>
  <c r="I32" i="1"/>
  <c r="J32" i="1" s="1"/>
  <c r="O14" i="8" l="1"/>
  <c r="P14" i="8" s="1"/>
  <c r="S14" i="8" s="1"/>
  <c r="T14" i="8" s="1"/>
  <c r="U14" i="8" s="1"/>
  <c r="M14" i="8"/>
  <c r="N14" i="8" s="1"/>
  <c r="B16" i="4"/>
  <c r="Y12" i="1"/>
  <c r="X12" i="1"/>
  <c r="Z12" i="1" s="1"/>
  <c r="K13" i="1" s="1"/>
  <c r="I33" i="1"/>
  <c r="J33" i="1" s="1"/>
  <c r="Y14" i="8" l="1"/>
  <c r="X14" i="8"/>
  <c r="Z14" i="8" s="1"/>
  <c r="K15" i="8" s="1"/>
  <c r="C16" i="4"/>
  <c r="D16" i="4"/>
  <c r="L13" i="1"/>
  <c r="I34" i="1"/>
  <c r="J34" i="1" s="1"/>
  <c r="V12" i="1" l="1"/>
  <c r="W12" i="1" s="1"/>
  <c r="V12" i="8"/>
  <c r="W12" i="8" s="1"/>
  <c r="L15" i="8"/>
  <c r="O13" i="1"/>
  <c r="P13" i="1" s="1"/>
  <c r="S13" i="1" s="1"/>
  <c r="T13" i="1" s="1"/>
  <c r="U13" i="1" s="1"/>
  <c r="M13" i="1"/>
  <c r="N13" i="1" s="1"/>
  <c r="A17" i="4" s="1"/>
  <c r="I35" i="1"/>
  <c r="J35" i="1" s="1"/>
  <c r="O15" i="8" l="1"/>
  <c r="P15" i="8" s="1"/>
  <c r="S15" i="8" s="1"/>
  <c r="T15" i="8" s="1"/>
  <c r="U15" i="8" s="1"/>
  <c r="M15" i="8"/>
  <c r="N15" i="8" s="1"/>
  <c r="B17" i="4"/>
  <c r="Y13" i="1"/>
  <c r="X13" i="1"/>
  <c r="I36" i="1"/>
  <c r="J36" i="1" s="1"/>
  <c r="Y15" i="8" l="1"/>
  <c r="X15" i="8"/>
  <c r="C17" i="4"/>
  <c r="D17" i="4"/>
  <c r="Z13" i="1"/>
  <c r="K14" i="1" s="1"/>
  <c r="L14" i="1" s="1"/>
  <c r="I37" i="1"/>
  <c r="J37" i="1" s="1"/>
  <c r="Z15" i="8" l="1"/>
  <c r="K16" i="8" s="1"/>
  <c r="L16" i="8" s="1"/>
  <c r="V13" i="1"/>
  <c r="W13" i="1" s="1"/>
  <c r="V13" i="8"/>
  <c r="W13" i="8" s="1"/>
  <c r="O14" i="1"/>
  <c r="P14" i="1" s="1"/>
  <c r="S14" i="1" s="1"/>
  <c r="T14" i="1" s="1"/>
  <c r="U14" i="1" s="1"/>
  <c r="M14" i="1"/>
  <c r="N14" i="1" s="1"/>
  <c r="A18" i="4" s="1"/>
  <c r="I38" i="1"/>
  <c r="J38" i="1" s="1"/>
  <c r="O16" i="8" l="1"/>
  <c r="P16" i="8" s="1"/>
  <c r="S16" i="8" s="1"/>
  <c r="T16" i="8" s="1"/>
  <c r="U16" i="8" s="1"/>
  <c r="M16" i="8"/>
  <c r="N16" i="8" s="1"/>
  <c r="B18" i="4"/>
  <c r="Y14" i="1"/>
  <c r="X14" i="1"/>
  <c r="I39" i="1"/>
  <c r="J39" i="1" s="1"/>
  <c r="Y16" i="8" l="1"/>
  <c r="X16" i="8"/>
  <c r="Z16" i="8" s="1"/>
  <c r="K17" i="8" s="1"/>
  <c r="C18" i="4"/>
  <c r="D18" i="4"/>
  <c r="Z14" i="1"/>
  <c r="K15" i="1" s="1"/>
  <c r="L15" i="1" s="1"/>
  <c r="T40" i="1"/>
  <c r="I40" i="1"/>
  <c r="J40" i="1" s="1"/>
  <c r="V14" i="1" l="1"/>
  <c r="W14" i="1" s="1"/>
  <c r="V14" i="8"/>
  <c r="W14" i="8" s="1"/>
  <c r="L17" i="8"/>
  <c r="B44" i="4"/>
  <c r="O15" i="1"/>
  <c r="P15" i="1" s="1"/>
  <c r="S15" i="1" s="1"/>
  <c r="T15" i="1" s="1"/>
  <c r="U15" i="1" s="1"/>
  <c r="M15" i="1"/>
  <c r="N15" i="1" s="1"/>
  <c r="A19" i="4" s="1"/>
  <c r="I41" i="1"/>
  <c r="J41" i="1" s="1"/>
  <c r="O17" i="8" l="1"/>
  <c r="P17" i="8" s="1"/>
  <c r="S17" i="8" s="1"/>
  <c r="T17" i="8" s="1"/>
  <c r="U17" i="8" s="1"/>
  <c r="M17" i="8"/>
  <c r="N17" i="8" s="1"/>
  <c r="B19" i="4"/>
  <c r="Y15" i="1"/>
  <c r="X15" i="1"/>
  <c r="T42" i="1"/>
  <c r="I42" i="1"/>
  <c r="J42" i="1" s="1"/>
  <c r="Y17" i="8" l="1"/>
  <c r="X17" i="8"/>
  <c r="Z17" i="8" s="1"/>
  <c r="K18" i="8" s="1"/>
  <c r="C19" i="4"/>
  <c r="D19" i="4"/>
  <c r="Z15" i="1"/>
  <c r="K16" i="1" s="1"/>
  <c r="L16" i="1" s="1"/>
  <c r="B46" i="4"/>
  <c r="I43" i="1"/>
  <c r="J43" i="1" s="1"/>
  <c r="V15" i="1" l="1"/>
  <c r="W15" i="1" s="1"/>
  <c r="V15" i="8"/>
  <c r="W15" i="8" s="1"/>
  <c r="L18" i="8"/>
  <c r="O16" i="1"/>
  <c r="P16" i="1" s="1"/>
  <c r="S16" i="1" s="1"/>
  <c r="T16" i="1" s="1"/>
  <c r="M16" i="1"/>
  <c r="N16" i="1" s="1"/>
  <c r="A20" i="4" s="1"/>
  <c r="T44" i="1"/>
  <c r="I44" i="1"/>
  <c r="J44" i="1" s="1"/>
  <c r="O18" i="8" l="1"/>
  <c r="P18" i="8" s="1"/>
  <c r="S18" i="8" s="1"/>
  <c r="T18" i="8" s="1"/>
  <c r="M18" i="8"/>
  <c r="N18" i="8" s="1"/>
  <c r="U16" i="1"/>
  <c r="B48" i="4"/>
  <c r="B20" i="4"/>
  <c r="Y16" i="1"/>
  <c r="X16" i="1"/>
  <c r="I45" i="1"/>
  <c r="J45" i="1" s="1"/>
  <c r="U18" i="8" l="1"/>
  <c r="Y18" i="8"/>
  <c r="X18" i="8"/>
  <c r="Z18" i="8" s="1"/>
  <c r="K19" i="8" s="1"/>
  <c r="C20" i="4"/>
  <c r="D20" i="4"/>
  <c r="Z16" i="1"/>
  <c r="K17" i="1" s="1"/>
  <c r="I46" i="1"/>
  <c r="J46" i="1" s="1"/>
  <c r="V16" i="1" l="1"/>
  <c r="W16" i="1" s="1"/>
  <c r="V16" i="8"/>
  <c r="W16" i="8" s="1"/>
  <c r="L19" i="8"/>
  <c r="L17" i="1"/>
  <c r="I47" i="1"/>
  <c r="J47" i="1" s="1"/>
  <c r="O19" i="8" l="1"/>
  <c r="P19" i="8" s="1"/>
  <c r="S19" i="8" s="1"/>
  <c r="T19" i="8" s="1"/>
  <c r="U19" i="8" s="1"/>
  <c r="M19" i="8"/>
  <c r="N19" i="8" s="1"/>
  <c r="O17" i="1"/>
  <c r="P17" i="1" s="1"/>
  <c r="S17" i="1" s="1"/>
  <c r="T17" i="1" s="1"/>
  <c r="U17" i="1" s="1"/>
  <c r="M17" i="1"/>
  <c r="N17" i="1" s="1"/>
  <c r="A21" i="4" s="1"/>
  <c r="I48" i="1"/>
  <c r="J48" i="1" s="1"/>
  <c r="Y19" i="8" l="1"/>
  <c r="X19" i="8"/>
  <c r="Z19" i="8" s="1"/>
  <c r="K20" i="8" s="1"/>
  <c r="B21" i="4"/>
  <c r="Y17" i="1"/>
  <c r="X17" i="1"/>
  <c r="I49" i="1"/>
  <c r="J49" i="1" s="1"/>
  <c r="L20" i="8" l="1"/>
  <c r="C21" i="4"/>
  <c r="D21" i="4"/>
  <c r="Z17" i="1"/>
  <c r="K18" i="1" s="1"/>
  <c r="L18" i="1" s="1"/>
  <c r="I50" i="1"/>
  <c r="J50" i="1" s="1"/>
  <c r="V17" i="1" l="1"/>
  <c r="W17" i="1" s="1"/>
  <c r="V17" i="8"/>
  <c r="W17" i="8" s="1"/>
  <c r="O20" i="8"/>
  <c r="P20" i="8" s="1"/>
  <c r="S20" i="8" s="1"/>
  <c r="T20" i="8" s="1"/>
  <c r="U20" i="8" s="1"/>
  <c r="M20" i="8"/>
  <c r="N20" i="8" s="1"/>
  <c r="O18" i="1"/>
  <c r="P18" i="1" s="1"/>
  <c r="S18" i="1" s="1"/>
  <c r="T18" i="1" s="1"/>
  <c r="U18" i="1" s="1"/>
  <c r="M18" i="1"/>
  <c r="N18" i="1" s="1"/>
  <c r="A22" i="4" s="1"/>
  <c r="T51" i="1"/>
  <c r="I51" i="1"/>
  <c r="J51" i="1" s="1"/>
  <c r="Y20" i="8" l="1"/>
  <c r="X20" i="8"/>
  <c r="B55" i="4"/>
  <c r="B22" i="4"/>
  <c r="Y18" i="1"/>
  <c r="X18" i="1"/>
  <c r="T52" i="1"/>
  <c r="I52" i="1"/>
  <c r="J52" i="1" s="1"/>
  <c r="Z20" i="8" l="1"/>
  <c r="K21" i="8" s="1"/>
  <c r="L21" i="8" s="1"/>
  <c r="C22" i="4"/>
  <c r="D22" i="4"/>
  <c r="Z18" i="1"/>
  <c r="K19" i="1" s="1"/>
  <c r="L19" i="1" s="1"/>
  <c r="B56" i="4"/>
  <c r="T53" i="1"/>
  <c r="I53" i="1"/>
  <c r="J53" i="1" s="1"/>
  <c r="V18" i="1" l="1"/>
  <c r="W18" i="1" s="1"/>
  <c r="V18" i="8"/>
  <c r="W18" i="8" s="1"/>
  <c r="O21" i="8"/>
  <c r="P21" i="8" s="1"/>
  <c r="S21" i="8" s="1"/>
  <c r="T21" i="8" s="1"/>
  <c r="U21" i="8" s="1"/>
  <c r="M21" i="8"/>
  <c r="N21" i="8" s="1"/>
  <c r="B57" i="4"/>
  <c r="O19" i="1"/>
  <c r="P19" i="1" s="1"/>
  <c r="S19" i="1" s="1"/>
  <c r="T19" i="1" s="1"/>
  <c r="U19" i="1" s="1"/>
  <c r="M19" i="1"/>
  <c r="N19" i="1" s="1"/>
  <c r="A23" i="4" s="1"/>
  <c r="T54" i="1"/>
  <c r="I54" i="1"/>
  <c r="J54" i="1" s="1"/>
  <c r="Y21" i="8" l="1"/>
  <c r="X21" i="8"/>
  <c r="Z21" i="8" s="1"/>
  <c r="K22" i="8" s="1"/>
  <c r="B23" i="4"/>
  <c r="B58" i="4"/>
  <c r="Y19" i="1"/>
  <c r="X19" i="1"/>
  <c r="Z19" i="1" s="1"/>
  <c r="K20" i="1" s="1"/>
  <c r="T55" i="1"/>
  <c r="I55" i="1"/>
  <c r="J55" i="1" s="1"/>
  <c r="L22" i="8" l="1"/>
  <c r="C23" i="4"/>
  <c r="D23" i="4"/>
  <c r="B59" i="4"/>
  <c r="L20" i="1"/>
  <c r="T56" i="1"/>
  <c r="I56" i="1"/>
  <c r="J56" i="1" s="1"/>
  <c r="V19" i="1" l="1"/>
  <c r="W19" i="1" s="1"/>
  <c r="V19" i="8"/>
  <c r="W19" i="8" s="1"/>
  <c r="O22" i="8"/>
  <c r="P22" i="8" s="1"/>
  <c r="S22" i="8" s="1"/>
  <c r="T22" i="8" s="1"/>
  <c r="M22" i="8"/>
  <c r="N22" i="8" s="1"/>
  <c r="B60" i="4"/>
  <c r="O20" i="1"/>
  <c r="P20" i="1" s="1"/>
  <c r="S20" i="1" s="1"/>
  <c r="T20" i="1" s="1"/>
  <c r="U20" i="1" s="1"/>
  <c r="M20" i="1"/>
  <c r="T57" i="1"/>
  <c r="I57" i="1"/>
  <c r="J57" i="1" s="1"/>
  <c r="U22" i="8" l="1"/>
  <c r="Y22" i="8"/>
  <c r="X22" i="8"/>
  <c r="B24" i="4"/>
  <c r="B61" i="4"/>
  <c r="N20" i="1"/>
  <c r="A24" i="4" s="1"/>
  <c r="T58" i="1"/>
  <c r="I58" i="1"/>
  <c r="J58" i="1" s="1"/>
  <c r="Z22" i="8" l="1"/>
  <c r="K23" i="8" s="1"/>
  <c r="L23" i="8" s="1"/>
  <c r="C24" i="4"/>
  <c r="D24" i="4"/>
  <c r="B62" i="4"/>
  <c r="Y20" i="1"/>
  <c r="X20" i="1"/>
  <c r="T59" i="1"/>
  <c r="I59" i="1"/>
  <c r="J59" i="1" s="1"/>
  <c r="V20" i="1" l="1"/>
  <c r="W20" i="1" s="1"/>
  <c r="V20" i="8"/>
  <c r="W20" i="8" s="1"/>
  <c r="O23" i="8"/>
  <c r="P23" i="8" s="1"/>
  <c r="S23" i="8" s="1"/>
  <c r="T23" i="8" s="1"/>
  <c r="U23" i="8" s="1"/>
  <c r="M23" i="8"/>
  <c r="N23" i="8" s="1"/>
  <c r="B63" i="4"/>
  <c r="Z20" i="1"/>
  <c r="K21" i="1" s="1"/>
  <c r="L21" i="1" s="1"/>
  <c r="T60" i="1"/>
  <c r="I60" i="1"/>
  <c r="J60" i="1" s="1"/>
  <c r="Y23" i="8" l="1"/>
  <c r="X23" i="8"/>
  <c r="B64" i="4"/>
  <c r="O21" i="1"/>
  <c r="P21" i="1" s="1"/>
  <c r="S21" i="1" s="1"/>
  <c r="T21" i="1" s="1"/>
  <c r="U21" i="1" s="1"/>
  <c r="M21" i="1"/>
  <c r="N21" i="1" s="1"/>
  <c r="A25" i="4" s="1"/>
  <c r="I61" i="1"/>
  <c r="J61" i="1" s="1"/>
  <c r="Z23" i="8" l="1"/>
  <c r="K24" i="8" s="1"/>
  <c r="L24" i="8" s="1"/>
  <c r="B25" i="4"/>
  <c r="Y21" i="1"/>
  <c r="X21" i="1"/>
  <c r="T62" i="1"/>
  <c r="I62" i="1"/>
  <c r="J62" i="1" s="1"/>
  <c r="O24" i="8" l="1"/>
  <c r="P24" i="8" s="1"/>
  <c r="S24" i="8" s="1"/>
  <c r="T24" i="8" s="1"/>
  <c r="U24" i="8" s="1"/>
  <c r="M24" i="8"/>
  <c r="N24" i="8" s="1"/>
  <c r="C25" i="4"/>
  <c r="D25" i="4"/>
  <c r="Z21" i="1"/>
  <c r="K22" i="1" s="1"/>
  <c r="L22" i="1" s="1"/>
  <c r="B66" i="4"/>
  <c r="T63" i="1"/>
  <c r="I63" i="1"/>
  <c r="J63" i="1" s="1"/>
  <c r="V21" i="1" l="1"/>
  <c r="W21" i="1" s="1"/>
  <c r="V21" i="8"/>
  <c r="W21" i="8" s="1"/>
  <c r="Y24" i="8"/>
  <c r="X24" i="8"/>
  <c r="Z24" i="8" s="1"/>
  <c r="K25" i="8" s="1"/>
  <c r="B67" i="4"/>
  <c r="O22" i="1"/>
  <c r="P22" i="1" s="1"/>
  <c r="S22" i="1" s="1"/>
  <c r="T22" i="1" s="1"/>
  <c r="U22" i="1" s="1"/>
  <c r="M22" i="1"/>
  <c r="I64" i="1"/>
  <c r="J64" i="1" s="1"/>
  <c r="L25" i="8" l="1"/>
  <c r="B26" i="4"/>
  <c r="N22" i="1"/>
  <c r="A26" i="4" s="1"/>
  <c r="I65" i="1"/>
  <c r="J65" i="1" s="1"/>
  <c r="O25" i="8" l="1"/>
  <c r="P25" i="8" s="1"/>
  <c r="S25" i="8" s="1"/>
  <c r="T25" i="8" s="1"/>
  <c r="U25" i="8" s="1"/>
  <c r="M25" i="8"/>
  <c r="N25" i="8" s="1"/>
  <c r="C26" i="4"/>
  <c r="D26" i="4"/>
  <c r="Y22" i="1"/>
  <c r="X22" i="1"/>
  <c r="I66" i="1"/>
  <c r="J66" i="1" s="1"/>
  <c r="V22" i="1" l="1"/>
  <c r="W22" i="1" s="1"/>
  <c r="V22" i="8"/>
  <c r="W22" i="8" s="1"/>
  <c r="Y25" i="8"/>
  <c r="X25" i="8"/>
  <c r="Z22" i="1"/>
  <c r="K23" i="1" s="1"/>
  <c r="L23" i="1" s="1"/>
  <c r="I67" i="1"/>
  <c r="J67" i="1" s="1"/>
  <c r="Z25" i="8" l="1"/>
  <c r="K26" i="8" s="1"/>
  <c r="O23" i="1"/>
  <c r="P23" i="1" s="1"/>
  <c r="S23" i="1" s="1"/>
  <c r="T23" i="1" s="1"/>
  <c r="U23" i="1" s="1"/>
  <c r="M23" i="1"/>
  <c r="N23" i="1" s="1"/>
  <c r="A27" i="4" s="1"/>
  <c r="I68" i="1"/>
  <c r="J68" i="1" s="1"/>
  <c r="L26" i="8" l="1"/>
  <c r="B27" i="4"/>
  <c r="Y23" i="1"/>
  <c r="X23" i="1"/>
  <c r="I69" i="1"/>
  <c r="J69" i="1" s="1"/>
  <c r="O26" i="8" l="1"/>
  <c r="P26" i="8" s="1"/>
  <c r="S26" i="8" s="1"/>
  <c r="T26" i="8" s="1"/>
  <c r="U26" i="8" s="1"/>
  <c r="M26" i="8"/>
  <c r="N26" i="8" s="1"/>
  <c r="C27" i="4"/>
  <c r="D27" i="4"/>
  <c r="Z23" i="1"/>
  <c r="K24" i="1" s="1"/>
  <c r="L24" i="1" s="1"/>
  <c r="I70" i="1"/>
  <c r="J70" i="1" s="1"/>
  <c r="V23" i="1" l="1"/>
  <c r="W23" i="1" s="1"/>
  <c r="V23" i="8"/>
  <c r="W23" i="8" s="1"/>
  <c r="Y26" i="8"/>
  <c r="X26" i="8"/>
  <c r="O24" i="1"/>
  <c r="P24" i="1" s="1"/>
  <c r="S24" i="1" s="1"/>
  <c r="T24" i="1" s="1"/>
  <c r="U24" i="1" s="1"/>
  <c r="M24" i="1"/>
  <c r="N24" i="1" s="1"/>
  <c r="A28" i="4" s="1"/>
  <c r="I71" i="1"/>
  <c r="J71" i="1" s="1"/>
  <c r="Z26" i="8" l="1"/>
  <c r="K27" i="8" s="1"/>
  <c r="L27" i="8" s="1"/>
  <c r="B28" i="4"/>
  <c r="Y24" i="1"/>
  <c r="X24" i="1"/>
  <c r="Z24" i="1" s="1"/>
  <c r="K25" i="1" s="1"/>
  <c r="L25" i="1" s="1"/>
  <c r="I72" i="1"/>
  <c r="J72" i="1" s="1"/>
  <c r="O27" i="8" l="1"/>
  <c r="P27" i="8" s="1"/>
  <c r="S27" i="8" s="1"/>
  <c r="T27" i="8" s="1"/>
  <c r="M27" i="8"/>
  <c r="N27" i="8" s="1"/>
  <c r="C28" i="4"/>
  <c r="D28" i="4"/>
  <c r="O25" i="1"/>
  <c r="P25" i="1" s="1"/>
  <c r="S25" i="1" s="1"/>
  <c r="T25" i="1" s="1"/>
  <c r="U25" i="1" s="1"/>
  <c r="M25" i="1"/>
  <c r="N25" i="1" s="1"/>
  <c r="A29" i="4" s="1"/>
  <c r="I73" i="1"/>
  <c r="J73" i="1" s="1"/>
  <c r="U27" i="8" l="1"/>
  <c r="V24" i="1"/>
  <c r="W24" i="1" s="1"/>
  <c r="V24" i="8"/>
  <c r="W24" i="8" s="1"/>
  <c r="Y27" i="8"/>
  <c r="X27" i="8"/>
  <c r="B29" i="4"/>
  <c r="X25" i="1"/>
  <c r="Y25" i="1"/>
  <c r="I74" i="1"/>
  <c r="J74" i="1" s="1"/>
  <c r="Z27" i="8" l="1"/>
  <c r="K28" i="8" s="1"/>
  <c r="C29" i="4"/>
  <c r="D29" i="4"/>
  <c r="Z25" i="1"/>
  <c r="K26" i="1" s="1"/>
  <c r="L26" i="1" s="1"/>
  <c r="I75" i="1"/>
  <c r="J75" i="1" s="1"/>
  <c r="V25" i="1" l="1"/>
  <c r="W25" i="1" s="1"/>
  <c r="V25" i="8"/>
  <c r="W25" i="8" s="1"/>
  <c r="L28" i="8"/>
  <c r="O26" i="1"/>
  <c r="P26" i="1" s="1"/>
  <c r="S26" i="1" s="1"/>
  <c r="T26" i="1" s="1"/>
  <c r="U26" i="1" s="1"/>
  <c r="M26" i="1"/>
  <c r="I76" i="1"/>
  <c r="J76" i="1" s="1"/>
  <c r="O28" i="8" l="1"/>
  <c r="P28" i="8" s="1"/>
  <c r="S28" i="8" s="1"/>
  <c r="T28" i="8" s="1"/>
  <c r="M28" i="8"/>
  <c r="N28" i="8" s="1"/>
  <c r="B30" i="4"/>
  <c r="N26" i="1"/>
  <c r="A30" i="4" s="1"/>
  <c r="I77" i="1"/>
  <c r="J77" i="1" s="1"/>
  <c r="U28" i="8" l="1"/>
  <c r="Y28" i="8"/>
  <c r="X28" i="8"/>
  <c r="Z28" i="8" s="1"/>
  <c r="K29" i="8" s="1"/>
  <c r="C30" i="4"/>
  <c r="D30" i="4"/>
  <c r="Y26" i="1"/>
  <c r="X26" i="1"/>
  <c r="I78" i="1"/>
  <c r="J78" i="1" s="1"/>
  <c r="V26" i="1" l="1"/>
  <c r="W26" i="1" s="1"/>
  <c r="V26" i="8"/>
  <c r="W26" i="8" s="1"/>
  <c r="L29" i="8"/>
  <c r="Z26" i="1"/>
  <c r="K27" i="1" s="1"/>
  <c r="L27" i="1" s="1"/>
  <c r="I79" i="1"/>
  <c r="J79" i="1" s="1"/>
  <c r="O29" i="8" l="1"/>
  <c r="P29" i="8" s="1"/>
  <c r="S29" i="8" s="1"/>
  <c r="T29" i="8" s="1"/>
  <c r="U29" i="8" s="1"/>
  <c r="M29" i="8"/>
  <c r="N29" i="8" s="1"/>
  <c r="O27" i="1"/>
  <c r="P27" i="1" s="1"/>
  <c r="S27" i="1" s="1"/>
  <c r="T27" i="1" s="1"/>
  <c r="U27" i="1" s="1"/>
  <c r="M27" i="1"/>
  <c r="N27" i="1" s="1"/>
  <c r="A31" i="4" s="1"/>
  <c r="I80" i="1"/>
  <c r="J80" i="1" s="1"/>
  <c r="Y29" i="8" l="1"/>
  <c r="X29" i="8"/>
  <c r="B31" i="4"/>
  <c r="Y27" i="1"/>
  <c r="X27" i="1"/>
  <c r="I81" i="1"/>
  <c r="J81" i="1" s="1"/>
  <c r="Z29" i="8" l="1"/>
  <c r="K30" i="8" s="1"/>
  <c r="L30" i="8" s="1"/>
  <c r="C31" i="4"/>
  <c r="D31" i="4"/>
  <c r="Z27" i="1"/>
  <c r="K28" i="1" s="1"/>
  <c r="L28" i="1" s="1"/>
  <c r="I82" i="1"/>
  <c r="J82" i="1" s="1"/>
  <c r="V27" i="1" l="1"/>
  <c r="W27" i="1" s="1"/>
  <c r="V27" i="8"/>
  <c r="W27" i="8" s="1"/>
  <c r="O30" i="8"/>
  <c r="P30" i="8" s="1"/>
  <c r="S30" i="8" s="1"/>
  <c r="T30" i="8" s="1"/>
  <c r="U30" i="8" s="1"/>
  <c r="M30" i="8"/>
  <c r="N30" i="8" s="1"/>
  <c r="O28" i="1"/>
  <c r="P28" i="1" s="1"/>
  <c r="S28" i="1" s="1"/>
  <c r="T28" i="1" s="1"/>
  <c r="U28" i="1" s="1"/>
  <c r="M28" i="1"/>
  <c r="N28" i="1" s="1"/>
  <c r="A32" i="4" s="1"/>
  <c r="I83" i="1"/>
  <c r="J83" i="1" s="1"/>
  <c r="Y30" i="8" l="1"/>
  <c r="X30" i="8"/>
  <c r="Z30" i="8" s="1"/>
  <c r="K31" i="8" s="1"/>
  <c r="B32" i="4"/>
  <c r="Y28" i="1"/>
  <c r="X28" i="1"/>
  <c r="T84" i="1"/>
  <c r="I84" i="1"/>
  <c r="J84" i="1" s="1"/>
  <c r="L31" i="8" l="1"/>
  <c r="C32" i="4"/>
  <c r="D32" i="4"/>
  <c r="B88" i="4"/>
  <c r="Z28" i="1"/>
  <c r="K29" i="1" s="1"/>
  <c r="L29" i="1" s="1"/>
  <c r="T85" i="1"/>
  <c r="I85" i="1"/>
  <c r="J85" i="1" s="1"/>
  <c r="V28" i="1" l="1"/>
  <c r="W28" i="1" s="1"/>
  <c r="V28" i="8"/>
  <c r="W28" i="8" s="1"/>
  <c r="O31" i="8"/>
  <c r="P31" i="8" s="1"/>
  <c r="S31" i="8" s="1"/>
  <c r="T31" i="8" s="1"/>
  <c r="U31" i="8" s="1"/>
  <c r="M31" i="8"/>
  <c r="N31" i="8" s="1"/>
  <c r="B89" i="4"/>
  <c r="O29" i="1"/>
  <c r="P29" i="1" s="1"/>
  <c r="S29" i="1" s="1"/>
  <c r="T29" i="1" s="1"/>
  <c r="U29" i="1" s="1"/>
  <c r="M29" i="1"/>
  <c r="T86" i="1"/>
  <c r="I86" i="1"/>
  <c r="J86" i="1" s="1"/>
  <c r="Y31" i="8" l="1"/>
  <c r="X31" i="8"/>
  <c r="Z31" i="8" s="1"/>
  <c r="K32" i="8" s="1"/>
  <c r="B33" i="4"/>
  <c r="B90" i="4"/>
  <c r="N29" i="1"/>
  <c r="A33" i="4" s="1"/>
  <c r="T87" i="1"/>
  <c r="I87" i="1"/>
  <c r="J87" i="1" s="1"/>
  <c r="L32" i="8" l="1"/>
  <c r="C33" i="4"/>
  <c r="D33" i="4"/>
  <c r="B91" i="4"/>
  <c r="Y29" i="1"/>
  <c r="X29" i="1"/>
  <c r="T88" i="1"/>
  <c r="I88" i="1"/>
  <c r="J88" i="1" s="1"/>
  <c r="V29" i="1" l="1"/>
  <c r="W29" i="1" s="1"/>
  <c r="V29" i="8"/>
  <c r="W29" i="8" s="1"/>
  <c r="O32" i="8"/>
  <c r="P32" i="8" s="1"/>
  <c r="S32" i="8" s="1"/>
  <c r="T32" i="8" s="1"/>
  <c r="U32" i="8" s="1"/>
  <c r="M32" i="8"/>
  <c r="N32" i="8" s="1"/>
  <c r="Z29" i="1"/>
  <c r="K30" i="1" s="1"/>
  <c r="L30" i="1" s="1"/>
  <c r="B92" i="4"/>
  <c r="I89" i="1"/>
  <c r="J89" i="1" s="1"/>
  <c r="Y32" i="8" l="1"/>
  <c r="X32" i="8"/>
  <c r="Z32" i="8" s="1"/>
  <c r="K33" i="8" s="1"/>
  <c r="O30" i="1"/>
  <c r="P30" i="1" s="1"/>
  <c r="S30" i="1" s="1"/>
  <c r="T30" i="1" s="1"/>
  <c r="U30" i="1" s="1"/>
  <c r="M30" i="1"/>
  <c r="N30" i="1" s="1"/>
  <c r="A34" i="4" s="1"/>
  <c r="I90" i="1"/>
  <c r="J90" i="1" s="1"/>
  <c r="L33" i="8" l="1"/>
  <c r="B34" i="4"/>
  <c r="Y30" i="1"/>
  <c r="X30" i="1"/>
  <c r="I91" i="1"/>
  <c r="J91" i="1" s="1"/>
  <c r="O33" i="8" l="1"/>
  <c r="P33" i="8" s="1"/>
  <c r="S33" i="8" s="1"/>
  <c r="T33" i="8" s="1"/>
  <c r="M33" i="8"/>
  <c r="N33" i="8" s="1"/>
  <c r="C34" i="4"/>
  <c r="D34" i="4"/>
  <c r="Z30" i="1"/>
  <c r="K31" i="1" s="1"/>
  <c r="L31" i="1" s="1"/>
  <c r="I92" i="1"/>
  <c r="J92" i="1" s="1"/>
  <c r="V30" i="1" l="1"/>
  <c r="W30" i="1" s="1"/>
  <c r="V30" i="8"/>
  <c r="W30" i="8" s="1"/>
  <c r="U33" i="8"/>
  <c r="Y33" i="8"/>
  <c r="X33" i="8"/>
  <c r="O31" i="1"/>
  <c r="P31" i="1" s="1"/>
  <c r="S31" i="1" s="1"/>
  <c r="T31" i="1" s="1"/>
  <c r="U31" i="1" s="1"/>
  <c r="M31" i="1"/>
  <c r="N31" i="1" s="1"/>
  <c r="A35" i="4" s="1"/>
  <c r="I93" i="1"/>
  <c r="J93" i="1" s="1"/>
  <c r="Z33" i="8" l="1"/>
  <c r="K34" i="8" s="1"/>
  <c r="L34" i="8" s="1"/>
  <c r="B35" i="4"/>
  <c r="Y31" i="1"/>
  <c r="X31" i="1"/>
  <c r="Z31" i="1" s="1"/>
  <c r="K32" i="1" s="1"/>
  <c r="I94" i="1"/>
  <c r="J94" i="1" s="1"/>
  <c r="O34" i="8" l="1"/>
  <c r="P34" i="8" s="1"/>
  <c r="S34" i="8" s="1"/>
  <c r="T34" i="8" s="1"/>
  <c r="U34" i="8" s="1"/>
  <c r="M34" i="8"/>
  <c r="N34" i="8" s="1"/>
  <c r="C35" i="4"/>
  <c r="D35" i="4"/>
  <c r="L32" i="1"/>
  <c r="I95" i="1"/>
  <c r="J95" i="1" s="1"/>
  <c r="V31" i="1" l="1"/>
  <c r="W31" i="1" s="1"/>
  <c r="V31" i="8"/>
  <c r="W31" i="8" s="1"/>
  <c r="Y34" i="8"/>
  <c r="X34" i="8"/>
  <c r="Z34" i="8" s="1"/>
  <c r="K35" i="8" s="1"/>
  <c r="O32" i="1"/>
  <c r="P32" i="1" s="1"/>
  <c r="S32" i="1" s="1"/>
  <c r="T32" i="1" s="1"/>
  <c r="U32" i="1" s="1"/>
  <c r="M32" i="1"/>
  <c r="N32" i="1" s="1"/>
  <c r="A36" i="4" s="1"/>
  <c r="I96" i="1"/>
  <c r="J96" i="1" s="1"/>
  <c r="L35" i="8" l="1"/>
  <c r="B36" i="4"/>
  <c r="Y32" i="1"/>
  <c r="X32" i="1"/>
  <c r="I97" i="1"/>
  <c r="J97" i="1" s="1"/>
  <c r="O35" i="8" l="1"/>
  <c r="P35" i="8" s="1"/>
  <c r="S35" i="8" s="1"/>
  <c r="T35" i="8" s="1"/>
  <c r="U35" i="8" s="1"/>
  <c r="M35" i="8"/>
  <c r="N35" i="8" s="1"/>
  <c r="C36" i="4"/>
  <c r="D36" i="4"/>
  <c r="Z32" i="1"/>
  <c r="K33" i="1" s="1"/>
  <c r="L33" i="1" s="1"/>
  <c r="O33" i="1" s="1"/>
  <c r="P33" i="1" s="1"/>
  <c r="I98" i="1"/>
  <c r="J98" i="1" s="1"/>
  <c r="V32" i="1" l="1"/>
  <c r="W32" i="1" s="1"/>
  <c r="V32" i="8"/>
  <c r="W32" i="8" s="1"/>
  <c r="Y35" i="8"/>
  <c r="X35" i="8"/>
  <c r="Z35" i="8" s="1"/>
  <c r="K36" i="8" s="1"/>
  <c r="S33" i="1"/>
  <c r="T33" i="1" s="1"/>
  <c r="M33" i="1"/>
  <c r="N33" i="1" s="1"/>
  <c r="A37" i="4" s="1"/>
  <c r="I99" i="1"/>
  <c r="J99" i="1" s="1"/>
  <c r="L36" i="8" l="1"/>
  <c r="U33" i="1"/>
  <c r="B37" i="4"/>
  <c r="Y33" i="1"/>
  <c r="X33" i="1"/>
  <c r="I100" i="1"/>
  <c r="J100" i="1" s="1"/>
  <c r="O36" i="8" l="1"/>
  <c r="P36" i="8" s="1"/>
  <c r="S36" i="8" s="1"/>
  <c r="T36" i="8" s="1"/>
  <c r="U36" i="8" s="1"/>
  <c r="M36" i="8"/>
  <c r="N36" i="8" s="1"/>
  <c r="C37" i="4"/>
  <c r="V33" i="8" s="1"/>
  <c r="W33" i="8" s="1"/>
  <c r="D37" i="4"/>
  <c r="Z33" i="1"/>
  <c r="K34" i="1" s="1"/>
  <c r="L34" i="1" s="1"/>
  <c r="I101" i="1"/>
  <c r="J101" i="1" s="1"/>
  <c r="Y36" i="8" l="1"/>
  <c r="X36" i="8"/>
  <c r="Z36" i="8" s="1"/>
  <c r="K37" i="8" s="1"/>
  <c r="V33" i="1"/>
  <c r="W33" i="1" s="1"/>
  <c r="O34" i="1"/>
  <c r="P34" i="1" s="1"/>
  <c r="S34" i="1" s="1"/>
  <c r="T34" i="1" s="1"/>
  <c r="U34" i="1" s="1"/>
  <c r="M34" i="1"/>
  <c r="N34" i="1" s="1"/>
  <c r="A38" i="4" s="1"/>
  <c r="I102" i="1"/>
  <c r="J102" i="1" s="1"/>
  <c r="L37" i="8" l="1"/>
  <c r="B38" i="4"/>
  <c r="Y34" i="1"/>
  <c r="X34" i="1"/>
  <c r="I103" i="1"/>
  <c r="J103" i="1" s="1"/>
  <c r="O37" i="8" l="1"/>
  <c r="P37" i="8" s="1"/>
  <c r="S37" i="8" s="1"/>
  <c r="T37" i="8" s="1"/>
  <c r="U37" i="8" s="1"/>
  <c r="M37" i="8"/>
  <c r="N37" i="8" s="1"/>
  <c r="C38" i="4"/>
  <c r="V34" i="8" s="1"/>
  <c r="W34" i="8" s="1"/>
  <c r="D38" i="4"/>
  <c r="Z34" i="1"/>
  <c r="K35" i="1" s="1"/>
  <c r="L35" i="1" s="1"/>
  <c r="T104" i="1"/>
  <c r="I104" i="1"/>
  <c r="J104" i="1" s="1"/>
  <c r="Y37" i="8" l="1"/>
  <c r="X37" i="8"/>
  <c r="Z37" i="8" s="1"/>
  <c r="K38" i="8" s="1"/>
  <c r="V34" i="1"/>
  <c r="W34" i="1" s="1"/>
  <c r="B108" i="4"/>
  <c r="O35" i="1"/>
  <c r="P35" i="1" s="1"/>
  <c r="S35" i="1" s="1"/>
  <c r="T35" i="1" s="1"/>
  <c r="U35" i="1" s="1"/>
  <c r="M35" i="1"/>
  <c r="N35" i="1" s="1"/>
  <c r="A39" i="4" s="1"/>
  <c r="T105" i="1"/>
  <c r="I105" i="1"/>
  <c r="J105" i="1" s="1"/>
  <c r="L38" i="8" l="1"/>
  <c r="B39" i="4"/>
  <c r="B109" i="4"/>
  <c r="Y35" i="1"/>
  <c r="X35" i="1"/>
  <c r="T106" i="1"/>
  <c r="I106" i="1"/>
  <c r="J106" i="1" s="1"/>
  <c r="O38" i="8" l="1"/>
  <c r="P38" i="8" s="1"/>
  <c r="S38" i="8" s="1"/>
  <c r="T38" i="8" s="1"/>
  <c r="M38" i="8"/>
  <c r="N38" i="8" s="1"/>
  <c r="C39" i="4"/>
  <c r="V35" i="8" s="1"/>
  <c r="W35" i="8" s="1"/>
  <c r="D39" i="4"/>
  <c r="B110" i="4"/>
  <c r="Z35" i="1"/>
  <c r="K36" i="1" s="1"/>
  <c r="L36" i="1" s="1"/>
  <c r="T107" i="1"/>
  <c r="I107" i="1"/>
  <c r="J107" i="1" s="1"/>
  <c r="U38" i="8" l="1"/>
  <c r="Y38" i="8"/>
  <c r="X38" i="8"/>
  <c r="Z38" i="8" s="1"/>
  <c r="K39" i="8" s="1"/>
  <c r="V35" i="1"/>
  <c r="W35" i="1" s="1"/>
  <c r="B111" i="4"/>
  <c r="O36" i="1"/>
  <c r="P36" i="1" s="1"/>
  <c r="S36" i="1" s="1"/>
  <c r="T36" i="1" s="1"/>
  <c r="U36" i="1" s="1"/>
  <c r="M36" i="1"/>
  <c r="N36" i="1" s="1"/>
  <c r="A40" i="4" s="1"/>
  <c r="T108" i="1"/>
  <c r="I108" i="1"/>
  <c r="J108" i="1" s="1"/>
  <c r="L39" i="8" l="1"/>
  <c r="B40" i="4"/>
  <c r="B112" i="4"/>
  <c r="Y36" i="1"/>
  <c r="X36" i="1"/>
  <c r="T109" i="1"/>
  <c r="I109" i="1"/>
  <c r="J109" i="1" s="1"/>
  <c r="O39" i="8" l="1"/>
  <c r="P39" i="8" s="1"/>
  <c r="S39" i="8" s="1"/>
  <c r="T39" i="8" s="1"/>
  <c r="M39" i="8"/>
  <c r="N39" i="8" s="1"/>
  <c r="C40" i="4"/>
  <c r="V36" i="8" s="1"/>
  <c r="W36" i="8" s="1"/>
  <c r="D40" i="4"/>
  <c r="B113" i="4"/>
  <c r="Z36" i="1"/>
  <c r="K37" i="1" s="1"/>
  <c r="L37" i="1" s="1"/>
  <c r="T110" i="1"/>
  <c r="I110" i="1"/>
  <c r="J110" i="1" s="1"/>
  <c r="U39" i="8" l="1"/>
  <c r="Y39" i="8"/>
  <c r="X39" i="8"/>
  <c r="Z39" i="8" s="1"/>
  <c r="K40" i="8" s="1"/>
  <c r="V36" i="1"/>
  <c r="W36" i="1" s="1"/>
  <c r="B114" i="4"/>
  <c r="O37" i="1"/>
  <c r="P37" i="1" s="1"/>
  <c r="S37" i="1" s="1"/>
  <c r="T37" i="1" s="1"/>
  <c r="U37" i="1" s="1"/>
  <c r="M37" i="1"/>
  <c r="N37" i="1" s="1"/>
  <c r="A41" i="4" s="1"/>
  <c r="T111" i="1"/>
  <c r="I111" i="1"/>
  <c r="J111" i="1" s="1"/>
  <c r="L40" i="8" l="1"/>
  <c r="B41" i="4"/>
  <c r="B115" i="4"/>
  <c r="Y37" i="1"/>
  <c r="X37" i="1"/>
  <c r="T112" i="1"/>
  <c r="I112" i="1"/>
  <c r="J112" i="1" s="1"/>
  <c r="Z37" i="1" l="1"/>
  <c r="K38" i="1" s="1"/>
  <c r="L38" i="1" s="1"/>
  <c r="O40" i="8"/>
  <c r="P40" i="8" s="1"/>
  <c r="S40" i="8" s="1"/>
  <c r="M40" i="8"/>
  <c r="C41" i="4"/>
  <c r="V37" i="8" s="1"/>
  <c r="W37" i="8" s="1"/>
  <c r="D41" i="4"/>
  <c r="B116" i="4"/>
  <c r="I113" i="1"/>
  <c r="J113" i="1" s="1"/>
  <c r="N40" i="8" l="1"/>
  <c r="U40" i="8"/>
  <c r="V37" i="1"/>
  <c r="W37" i="1" s="1"/>
  <c r="O38" i="1"/>
  <c r="P38" i="1" s="1"/>
  <c r="S38" i="1" s="1"/>
  <c r="T38" i="1" s="1"/>
  <c r="U38" i="1" s="1"/>
  <c r="M38" i="1"/>
  <c r="N38" i="1" s="1"/>
  <c r="A42" i="4" s="1"/>
  <c r="I114" i="1"/>
  <c r="J114" i="1" s="1"/>
  <c r="Y40" i="8" l="1"/>
  <c r="X40" i="8"/>
  <c r="Z40" i="8" s="1"/>
  <c r="K41" i="8" s="1"/>
  <c r="B42" i="4"/>
  <c r="Y38" i="1"/>
  <c r="X38" i="1"/>
  <c r="I115" i="1"/>
  <c r="J115" i="1" s="1"/>
  <c r="L41" i="8" l="1"/>
  <c r="C42" i="4"/>
  <c r="V38" i="8" s="1"/>
  <c r="W38" i="8" s="1"/>
  <c r="D42" i="4"/>
  <c r="Z38" i="1"/>
  <c r="K39" i="1" s="1"/>
  <c r="L39" i="1" s="1"/>
  <c r="I116" i="1"/>
  <c r="J116" i="1" s="1"/>
  <c r="O41" i="8" l="1"/>
  <c r="P41" i="8" s="1"/>
  <c r="S41" i="8" s="1"/>
  <c r="T41" i="8" s="1"/>
  <c r="U41" i="8" s="1"/>
  <c r="M41" i="8"/>
  <c r="N41" i="8" s="1"/>
  <c r="V38" i="1"/>
  <c r="W38" i="1" s="1"/>
  <c r="O39" i="1"/>
  <c r="P39" i="1" s="1"/>
  <c r="S39" i="1" s="1"/>
  <c r="T39" i="1" s="1"/>
  <c r="U39" i="1" s="1"/>
  <c r="M39" i="1"/>
  <c r="N39" i="1" s="1"/>
  <c r="A43" i="4" s="1"/>
  <c r="I117" i="1"/>
  <c r="J117" i="1" s="1"/>
  <c r="Y41" i="8" l="1"/>
  <c r="X41" i="8"/>
  <c r="Z41" i="8" s="1"/>
  <c r="K42" i="8" s="1"/>
  <c r="B43" i="4"/>
  <c r="Y39" i="1"/>
  <c r="X39" i="1"/>
  <c r="Z39" i="1" s="1"/>
  <c r="K40" i="1" s="1"/>
  <c r="I118" i="1"/>
  <c r="J118" i="1" s="1"/>
  <c r="L42" i="8" l="1"/>
  <c r="C43" i="4"/>
  <c r="V39" i="8" s="1"/>
  <c r="W39" i="8" s="1"/>
  <c r="D43" i="4"/>
  <c r="L40" i="1"/>
  <c r="I119" i="1"/>
  <c r="J119" i="1" s="1"/>
  <c r="O42" i="8" l="1"/>
  <c r="P42" i="8" s="1"/>
  <c r="S42" i="8" s="1"/>
  <c r="M42" i="8"/>
  <c r="V39" i="1"/>
  <c r="W39" i="1" s="1"/>
  <c r="O40" i="1"/>
  <c r="P40" i="1" s="1"/>
  <c r="S40" i="1" s="1"/>
  <c r="M40" i="1"/>
  <c r="U40" i="1" s="1"/>
  <c r="I120" i="1"/>
  <c r="J120" i="1" s="1"/>
  <c r="N42" i="8" l="1"/>
  <c r="U42" i="8"/>
  <c r="N40" i="1"/>
  <c r="I121" i="1"/>
  <c r="J121" i="1" s="1"/>
  <c r="Y42" i="8" l="1"/>
  <c r="X42" i="8"/>
  <c r="Z42" i="8" s="1"/>
  <c r="K43" i="8" s="1"/>
  <c r="A44" i="4"/>
  <c r="Y40" i="1"/>
  <c r="X40" i="1"/>
  <c r="I122" i="1"/>
  <c r="J122" i="1" s="1"/>
  <c r="L43" i="8" l="1"/>
  <c r="Z40" i="1"/>
  <c r="K41" i="1" s="1"/>
  <c r="L41" i="1" s="1"/>
  <c r="C44" i="4"/>
  <c r="D44" i="4"/>
  <c r="I123" i="1"/>
  <c r="J123" i="1" s="1"/>
  <c r="V40" i="1" l="1"/>
  <c r="W40" i="1" s="1"/>
  <c r="V40" i="8"/>
  <c r="W40" i="8" s="1"/>
  <c r="O43" i="8"/>
  <c r="P43" i="8" s="1"/>
  <c r="S43" i="8" s="1"/>
  <c r="T43" i="8" s="1"/>
  <c r="M43" i="8"/>
  <c r="N43" i="8" s="1"/>
  <c r="O41" i="1"/>
  <c r="P41" i="1" s="1"/>
  <c r="S41" i="1" s="1"/>
  <c r="T41" i="1" s="1"/>
  <c r="U41" i="1" s="1"/>
  <c r="M41" i="1"/>
  <c r="N41" i="1" s="1"/>
  <c r="A45" i="4" s="1"/>
  <c r="I124" i="1"/>
  <c r="J124" i="1" s="1"/>
  <c r="U43" i="8" l="1"/>
  <c r="Y43" i="8"/>
  <c r="X43" i="8"/>
  <c r="Z43" i="8" s="1"/>
  <c r="K44" i="8" s="1"/>
  <c r="B45" i="4"/>
  <c r="Y41" i="1"/>
  <c r="X41" i="1"/>
  <c r="I125" i="1"/>
  <c r="J125" i="1" s="1"/>
  <c r="L44" i="8" l="1"/>
  <c r="C45" i="4"/>
  <c r="V41" i="8" s="1"/>
  <c r="W41" i="8" s="1"/>
  <c r="D45" i="4"/>
  <c r="Z41" i="1"/>
  <c r="K42" i="1" s="1"/>
  <c r="L42" i="1" s="1"/>
  <c r="I126" i="1"/>
  <c r="J126" i="1" s="1"/>
  <c r="O44" i="8" l="1"/>
  <c r="P44" i="8" s="1"/>
  <c r="S44" i="8" s="1"/>
  <c r="M44" i="8"/>
  <c r="V41" i="1"/>
  <c r="W41" i="1" s="1"/>
  <c r="O42" i="1"/>
  <c r="P42" i="1" s="1"/>
  <c r="S42" i="1" s="1"/>
  <c r="M42" i="1"/>
  <c r="U42" i="1" s="1"/>
  <c r="I127" i="1"/>
  <c r="J127" i="1" s="1"/>
  <c r="N44" i="8" l="1"/>
  <c r="U44" i="8"/>
  <c r="N42" i="1"/>
  <c r="I128" i="1"/>
  <c r="J128" i="1" s="1"/>
  <c r="Y44" i="8" l="1"/>
  <c r="X44" i="8"/>
  <c r="Z44" i="8" s="1"/>
  <c r="K45" i="8" s="1"/>
  <c r="A46" i="4"/>
  <c r="Y42" i="1"/>
  <c r="X42" i="1"/>
  <c r="Z42" i="1" s="1"/>
  <c r="K43" i="1" s="1"/>
  <c r="I129" i="1"/>
  <c r="J129" i="1" s="1"/>
  <c r="L45" i="8" l="1"/>
  <c r="C46" i="4"/>
  <c r="D46" i="4"/>
  <c r="L43" i="1"/>
  <c r="I130" i="1"/>
  <c r="J130" i="1" s="1"/>
  <c r="V42" i="1" l="1"/>
  <c r="W42" i="1" s="1"/>
  <c r="V42" i="8"/>
  <c r="W42" i="8" s="1"/>
  <c r="O45" i="8"/>
  <c r="P45" i="8" s="1"/>
  <c r="S45" i="8" s="1"/>
  <c r="T45" i="8" s="1"/>
  <c r="M45" i="8"/>
  <c r="N45" i="8" s="1"/>
  <c r="O43" i="1"/>
  <c r="P43" i="1" s="1"/>
  <c r="S43" i="1" s="1"/>
  <c r="T43" i="1" s="1"/>
  <c r="U43" i="1" s="1"/>
  <c r="M43" i="1"/>
  <c r="N43" i="1" s="1"/>
  <c r="A47" i="4" s="1"/>
  <c r="I131" i="1"/>
  <c r="J131" i="1" s="1"/>
  <c r="U45" i="8" l="1"/>
  <c r="Y45" i="8"/>
  <c r="X45" i="8"/>
  <c r="B47" i="4"/>
  <c r="Y43" i="1"/>
  <c r="X43" i="1"/>
  <c r="I132" i="1"/>
  <c r="J132" i="1" s="1"/>
  <c r="Z45" i="8" l="1"/>
  <c r="K46" i="8" s="1"/>
  <c r="C47" i="4"/>
  <c r="V43" i="8" s="1"/>
  <c r="W43" i="8" s="1"/>
  <c r="D47" i="4"/>
  <c r="Z43" i="1"/>
  <c r="K44" i="1" s="1"/>
  <c r="L44" i="1" s="1"/>
  <c r="I133" i="1"/>
  <c r="J133" i="1" s="1"/>
  <c r="L46" i="8" l="1"/>
  <c r="V43" i="1"/>
  <c r="W43" i="1" s="1"/>
  <c r="O44" i="1"/>
  <c r="P44" i="1" s="1"/>
  <c r="S44" i="1" s="1"/>
  <c r="M44" i="1"/>
  <c r="U44" i="1" s="1"/>
  <c r="I134" i="1"/>
  <c r="J134" i="1" s="1"/>
  <c r="O46" i="8" l="1"/>
  <c r="P46" i="8" s="1"/>
  <c r="S46" i="8" s="1"/>
  <c r="T46" i="8" s="1"/>
  <c r="U46" i="8" s="1"/>
  <c r="M46" i="8"/>
  <c r="N46" i="8" s="1"/>
  <c r="N44" i="1"/>
  <c r="T135" i="1"/>
  <c r="I135" i="1"/>
  <c r="J135" i="1" s="1"/>
  <c r="Y46" i="8" l="1"/>
  <c r="X46" i="8"/>
  <c r="Z46" i="8" s="1"/>
  <c r="K47" i="8" s="1"/>
  <c r="B139" i="4"/>
  <c r="A48" i="4"/>
  <c r="Y44" i="1"/>
  <c r="X44" i="1"/>
  <c r="T136" i="1"/>
  <c r="I136" i="1"/>
  <c r="J136" i="1" s="1"/>
  <c r="L47" i="8" l="1"/>
  <c r="C48" i="4"/>
  <c r="D48" i="4"/>
  <c r="Z44" i="1"/>
  <c r="K45" i="1" s="1"/>
  <c r="L45" i="1" s="1"/>
  <c r="B140" i="4"/>
  <c r="T137" i="1"/>
  <c r="I137" i="1"/>
  <c r="J137" i="1" s="1"/>
  <c r="V44" i="1" l="1"/>
  <c r="W44" i="1" s="1"/>
  <c r="V44" i="8"/>
  <c r="W44" i="8" s="1"/>
  <c r="O47" i="8"/>
  <c r="P47" i="8" s="1"/>
  <c r="S47" i="8" s="1"/>
  <c r="T47" i="8" s="1"/>
  <c r="U47" i="8" s="1"/>
  <c r="M47" i="8"/>
  <c r="N47" i="8" s="1"/>
  <c r="B141" i="4"/>
  <c r="O45" i="1"/>
  <c r="P45" i="1" s="1"/>
  <c r="S45" i="1" s="1"/>
  <c r="T45" i="1" s="1"/>
  <c r="U45" i="1" s="1"/>
  <c r="M45" i="1"/>
  <c r="N45" i="1" s="1"/>
  <c r="A49" i="4" s="1"/>
  <c r="T138" i="1"/>
  <c r="I138" i="1"/>
  <c r="J138" i="1" s="1"/>
  <c r="Y47" i="8" l="1"/>
  <c r="X47" i="8"/>
  <c r="Z47" i="8" s="1"/>
  <c r="K48" i="8" s="1"/>
  <c r="B49" i="4"/>
  <c r="B142" i="4"/>
  <c r="Y45" i="1"/>
  <c r="X45" i="1"/>
  <c r="T139" i="1"/>
  <c r="I139" i="1"/>
  <c r="J139" i="1" s="1"/>
  <c r="L48" i="8" l="1"/>
  <c r="C49" i="4"/>
  <c r="V45" i="8" s="1"/>
  <c r="W45" i="8" s="1"/>
  <c r="D49" i="4"/>
  <c r="B143" i="4"/>
  <c r="Z45" i="1"/>
  <c r="K46" i="1" s="1"/>
  <c r="L46" i="1" s="1"/>
  <c r="T140" i="1"/>
  <c r="I140" i="1"/>
  <c r="J140" i="1" s="1"/>
  <c r="O48" i="8" l="1"/>
  <c r="P48" i="8" s="1"/>
  <c r="S48" i="8" s="1"/>
  <c r="T48" i="8" s="1"/>
  <c r="M48" i="8"/>
  <c r="N48" i="8" s="1"/>
  <c r="V45" i="1"/>
  <c r="W45" i="1" s="1"/>
  <c r="B144" i="4"/>
  <c r="O46" i="1"/>
  <c r="P46" i="1" s="1"/>
  <c r="S46" i="1" s="1"/>
  <c r="T46" i="1" s="1"/>
  <c r="U46" i="1" s="1"/>
  <c r="M46" i="1"/>
  <c r="N46" i="1" s="1"/>
  <c r="A50" i="4" s="1"/>
  <c r="T141" i="1"/>
  <c r="I141" i="1"/>
  <c r="J141" i="1" s="1"/>
  <c r="U48" i="8" l="1"/>
  <c r="Y48" i="8"/>
  <c r="X48" i="8"/>
  <c r="Z48" i="8" s="1"/>
  <c r="K49" i="8" s="1"/>
  <c r="B50" i="4"/>
  <c r="B145" i="4"/>
  <c r="Y46" i="1"/>
  <c r="X46" i="1"/>
  <c r="Z46" i="1" s="1"/>
  <c r="K47" i="1" s="1"/>
  <c r="T142" i="1"/>
  <c r="I142" i="1"/>
  <c r="J142" i="1" s="1"/>
  <c r="L49" i="8" l="1"/>
  <c r="C50" i="4"/>
  <c r="V46" i="8" s="1"/>
  <c r="W46" i="8" s="1"/>
  <c r="D50" i="4"/>
  <c r="B146" i="4"/>
  <c r="L47" i="1"/>
  <c r="T143" i="1"/>
  <c r="I143" i="1"/>
  <c r="J143" i="1" s="1"/>
  <c r="O49" i="8" l="1"/>
  <c r="P49" i="8" s="1"/>
  <c r="S49" i="8" s="1"/>
  <c r="T49" i="8" s="1"/>
  <c r="M49" i="8"/>
  <c r="N49" i="8" s="1"/>
  <c r="V46" i="1"/>
  <c r="W46" i="1" s="1"/>
  <c r="B147" i="4"/>
  <c r="O47" i="1"/>
  <c r="P47" i="1" s="1"/>
  <c r="S47" i="1" s="1"/>
  <c r="T47" i="1" s="1"/>
  <c r="U47" i="1" s="1"/>
  <c r="M47" i="1"/>
  <c r="T144" i="1"/>
  <c r="I144" i="1"/>
  <c r="J144" i="1" s="1"/>
  <c r="U49" i="8" l="1"/>
  <c r="Y49" i="8"/>
  <c r="X49" i="8"/>
  <c r="Z49" i="8" s="1"/>
  <c r="K50" i="8" s="1"/>
  <c r="B51" i="4"/>
  <c r="B148" i="4"/>
  <c r="N47" i="1"/>
  <c r="A51" i="4" s="1"/>
  <c r="T145" i="1"/>
  <c r="I145" i="1"/>
  <c r="J145" i="1" s="1"/>
  <c r="L50" i="8" l="1"/>
  <c r="C51" i="4"/>
  <c r="V47" i="8" s="1"/>
  <c r="W47" i="8" s="1"/>
  <c r="D51" i="4"/>
  <c r="B149" i="4"/>
  <c r="Y47" i="1"/>
  <c r="X47" i="1"/>
  <c r="Z47" i="1" s="1"/>
  <c r="K48" i="1" s="1"/>
  <c r="T146" i="1"/>
  <c r="I146" i="1"/>
  <c r="J146" i="1" s="1"/>
  <c r="O50" i="8" l="1"/>
  <c r="P50" i="8" s="1"/>
  <c r="S50" i="8" s="1"/>
  <c r="T50" i="8" s="1"/>
  <c r="M50" i="8"/>
  <c r="N50" i="8" s="1"/>
  <c r="V47" i="1"/>
  <c r="W47" i="1" s="1"/>
  <c r="B150" i="4"/>
  <c r="L48" i="1"/>
  <c r="I147" i="1"/>
  <c r="J147" i="1" s="1"/>
  <c r="U50" i="8" l="1"/>
  <c r="Y50" i="8"/>
  <c r="X50" i="8"/>
  <c r="O48" i="1"/>
  <c r="P48" i="1" s="1"/>
  <c r="S48" i="1" s="1"/>
  <c r="T48" i="1" s="1"/>
  <c r="U48" i="1" s="1"/>
  <c r="M48" i="1"/>
  <c r="N48" i="1" s="1"/>
  <c r="A52" i="4" s="1"/>
  <c r="I148" i="1"/>
  <c r="J148" i="1" s="1"/>
  <c r="Z50" i="8" l="1"/>
  <c r="K51" i="8" s="1"/>
  <c r="L51" i="8" s="1"/>
  <c r="B52" i="4"/>
  <c r="Y48" i="1"/>
  <c r="X48" i="1"/>
  <c r="I149" i="1"/>
  <c r="J149" i="1" s="1"/>
  <c r="O51" i="8" l="1"/>
  <c r="P51" i="8" s="1"/>
  <c r="S51" i="8" s="1"/>
  <c r="M51" i="8"/>
  <c r="C52" i="4"/>
  <c r="V48" i="8" s="1"/>
  <c r="W48" i="8" s="1"/>
  <c r="D52" i="4"/>
  <c r="Z48" i="1"/>
  <c r="K49" i="1" s="1"/>
  <c r="L49" i="1" s="1"/>
  <c r="I150" i="1"/>
  <c r="J150" i="1" s="1"/>
  <c r="N51" i="8" l="1"/>
  <c r="U51" i="8"/>
  <c r="V48" i="1"/>
  <c r="W48" i="1" s="1"/>
  <c r="O49" i="1"/>
  <c r="P49" i="1" s="1"/>
  <c r="S49" i="1" s="1"/>
  <c r="T49" i="1" s="1"/>
  <c r="U49" i="1" s="1"/>
  <c r="M49" i="1"/>
  <c r="N49" i="1" s="1"/>
  <c r="A53" i="4" s="1"/>
  <c r="I151" i="1"/>
  <c r="J151" i="1" s="1"/>
  <c r="Y51" i="8" l="1"/>
  <c r="X51" i="8"/>
  <c r="B53" i="4"/>
  <c r="Y49" i="1"/>
  <c r="X49" i="1"/>
  <c r="I152" i="1"/>
  <c r="J152" i="1" s="1"/>
  <c r="Z51" i="8" l="1"/>
  <c r="K52" i="8" s="1"/>
  <c r="L52" i="8" s="1"/>
  <c r="C53" i="4"/>
  <c r="V49" i="8" s="1"/>
  <c r="W49" i="8" s="1"/>
  <c r="D53" i="4"/>
  <c r="Z49" i="1"/>
  <c r="K50" i="1" s="1"/>
  <c r="L50" i="1" s="1"/>
  <c r="I153" i="1"/>
  <c r="J153" i="1" s="1"/>
  <c r="O52" i="8" l="1"/>
  <c r="P52" i="8" s="1"/>
  <c r="S52" i="8" s="1"/>
  <c r="M52" i="8"/>
  <c r="V49" i="1"/>
  <c r="W49" i="1" s="1"/>
  <c r="O50" i="1"/>
  <c r="P50" i="1" s="1"/>
  <c r="S50" i="1" s="1"/>
  <c r="T50" i="1" s="1"/>
  <c r="U50" i="1" s="1"/>
  <c r="M50" i="1"/>
  <c r="N50" i="1" s="1"/>
  <c r="A54" i="4" s="1"/>
  <c r="I154" i="1"/>
  <c r="J154" i="1" s="1"/>
  <c r="N52" i="8" l="1"/>
  <c r="U52" i="8"/>
  <c r="B54" i="4"/>
  <c r="Y50" i="1"/>
  <c r="X50" i="1"/>
  <c r="I155" i="1"/>
  <c r="J155" i="1" s="1"/>
  <c r="Y52" i="8" l="1"/>
  <c r="X52" i="8"/>
  <c r="C54" i="4"/>
  <c r="V50" i="8" s="1"/>
  <c r="W50" i="8" s="1"/>
  <c r="D54" i="4"/>
  <c r="Z50" i="1"/>
  <c r="K51" i="1" s="1"/>
  <c r="L51" i="1" s="1"/>
  <c r="I156" i="1"/>
  <c r="J156" i="1" s="1"/>
  <c r="Z52" i="8" l="1"/>
  <c r="K53" i="8" s="1"/>
  <c r="L53" i="8" s="1"/>
  <c r="V50" i="1"/>
  <c r="W50" i="1" s="1"/>
  <c r="O51" i="1"/>
  <c r="P51" i="1" s="1"/>
  <c r="S51" i="1" s="1"/>
  <c r="M51" i="1"/>
  <c r="U51" i="1" s="1"/>
  <c r="I157" i="1"/>
  <c r="J157" i="1" s="1"/>
  <c r="O53" i="8" l="1"/>
  <c r="P53" i="8" s="1"/>
  <c r="S53" i="8" s="1"/>
  <c r="M53" i="8"/>
  <c r="N51" i="1"/>
  <c r="I158" i="1"/>
  <c r="J158" i="1" s="1"/>
  <c r="N53" i="8" l="1"/>
  <c r="U53" i="8"/>
  <c r="A55" i="4"/>
  <c r="Y51" i="1"/>
  <c r="X51" i="1"/>
  <c r="I159" i="1"/>
  <c r="J159" i="1" s="1"/>
  <c r="Y53" i="8" l="1"/>
  <c r="X53" i="8"/>
  <c r="Z53" i="8" s="1"/>
  <c r="K54" i="8" s="1"/>
  <c r="Z51" i="1"/>
  <c r="K52" i="1" s="1"/>
  <c r="L52" i="1" s="1"/>
  <c r="D55" i="4"/>
  <c r="C55" i="4"/>
  <c r="I160" i="1"/>
  <c r="J160" i="1" s="1"/>
  <c r="V51" i="1" l="1"/>
  <c r="W51" i="1" s="1"/>
  <c r="V51" i="8"/>
  <c r="W51" i="8" s="1"/>
  <c r="L54" i="8"/>
  <c r="O52" i="1"/>
  <c r="P52" i="1" s="1"/>
  <c r="S52" i="1" s="1"/>
  <c r="M52" i="1"/>
  <c r="U52" i="1" s="1"/>
  <c r="I161" i="1"/>
  <c r="J161" i="1" s="1"/>
  <c r="O54" i="8" l="1"/>
  <c r="P54" i="8" s="1"/>
  <c r="S54" i="8" s="1"/>
  <c r="M54" i="8"/>
  <c r="N52" i="1"/>
  <c r="I162" i="1"/>
  <c r="J162" i="1" s="1"/>
  <c r="N54" i="8" l="1"/>
  <c r="U54" i="8"/>
  <c r="A56" i="4"/>
  <c r="Y52" i="1"/>
  <c r="X52" i="1"/>
  <c r="I163" i="1"/>
  <c r="J163" i="1" s="1"/>
  <c r="Y54" i="8" l="1"/>
  <c r="X54" i="8"/>
  <c r="Z54" i="8" s="1"/>
  <c r="K55" i="8" s="1"/>
  <c r="Z52" i="1"/>
  <c r="K53" i="1" s="1"/>
  <c r="L53" i="1" s="1"/>
  <c r="C56" i="4"/>
  <c r="D56" i="4"/>
  <c r="I164" i="1"/>
  <c r="J164" i="1" s="1"/>
  <c r="V52" i="1" l="1"/>
  <c r="W52" i="1" s="1"/>
  <c r="V52" i="8"/>
  <c r="W52" i="8" s="1"/>
  <c r="L55" i="8"/>
  <c r="O53" i="1"/>
  <c r="P53" i="1" s="1"/>
  <c r="S53" i="1" s="1"/>
  <c r="M53" i="1"/>
  <c r="U53" i="1" s="1"/>
  <c r="I165" i="1"/>
  <c r="J165" i="1" s="1"/>
  <c r="O55" i="8" l="1"/>
  <c r="P55" i="8" s="1"/>
  <c r="S55" i="8" s="1"/>
  <c r="M55" i="8"/>
  <c r="N53" i="1"/>
  <c r="I166" i="1"/>
  <c r="J166" i="1" s="1"/>
  <c r="N55" i="8" l="1"/>
  <c r="U55" i="8"/>
  <c r="A57" i="4"/>
  <c r="Y53" i="1"/>
  <c r="X53" i="1"/>
  <c r="I167" i="1"/>
  <c r="J167" i="1" s="1"/>
  <c r="Y55" i="8" l="1"/>
  <c r="X55" i="8"/>
  <c r="Z53" i="1"/>
  <c r="K54" i="1" s="1"/>
  <c r="L54" i="1" s="1"/>
  <c r="C57" i="4"/>
  <c r="D57" i="4"/>
  <c r="I168" i="1"/>
  <c r="J168" i="1" s="1"/>
  <c r="Z55" i="8" l="1"/>
  <c r="K56" i="8" s="1"/>
  <c r="L56" i="8" s="1"/>
  <c r="V53" i="1"/>
  <c r="W53" i="1" s="1"/>
  <c r="V53" i="8"/>
  <c r="W53" i="8" s="1"/>
  <c r="O54" i="1"/>
  <c r="P54" i="1" s="1"/>
  <c r="S54" i="1" s="1"/>
  <c r="M54" i="1"/>
  <c r="U54" i="1" s="1"/>
  <c r="I169" i="1"/>
  <c r="J169" i="1" s="1"/>
  <c r="O56" i="8" l="1"/>
  <c r="P56" i="8" s="1"/>
  <c r="S56" i="8" s="1"/>
  <c r="M56" i="8"/>
  <c r="N54" i="1"/>
  <c r="I170" i="1"/>
  <c r="J170" i="1" s="1"/>
  <c r="N56" i="8" l="1"/>
  <c r="U56" i="8"/>
  <c r="A58" i="4"/>
  <c r="Y54" i="1"/>
  <c r="X54" i="1"/>
  <c r="I171" i="1"/>
  <c r="J171" i="1" s="1"/>
  <c r="Y56" i="8" l="1"/>
  <c r="X56" i="8"/>
  <c r="Z56" i="8" s="1"/>
  <c r="K57" i="8" s="1"/>
  <c r="Z54" i="1"/>
  <c r="K55" i="1" s="1"/>
  <c r="L55" i="1" s="1"/>
  <c r="C58" i="4"/>
  <c r="D58" i="4"/>
  <c r="I172" i="1"/>
  <c r="J172" i="1" s="1"/>
  <c r="V54" i="1" l="1"/>
  <c r="W54" i="1" s="1"/>
  <c r="V54" i="8"/>
  <c r="W54" i="8" s="1"/>
  <c r="L57" i="8"/>
  <c r="O55" i="1"/>
  <c r="P55" i="1" s="1"/>
  <c r="S55" i="1" s="1"/>
  <c r="M55" i="1"/>
  <c r="U55" i="1" s="1"/>
  <c r="T173" i="1"/>
  <c r="I173" i="1"/>
  <c r="J173" i="1" s="1"/>
  <c r="O57" i="8" l="1"/>
  <c r="P57" i="8" s="1"/>
  <c r="S57" i="8" s="1"/>
  <c r="M57" i="8"/>
  <c r="B177" i="4"/>
  <c r="N55" i="1"/>
  <c r="I174" i="1"/>
  <c r="J174" i="1" s="1"/>
  <c r="N57" i="8" l="1"/>
  <c r="U57" i="8"/>
  <c r="A59" i="4"/>
  <c r="Y55" i="1"/>
  <c r="X55" i="1"/>
  <c r="T175" i="1"/>
  <c r="I175" i="1"/>
  <c r="J175" i="1" s="1"/>
  <c r="Y57" i="8" l="1"/>
  <c r="X57" i="8"/>
  <c r="Z57" i="8" s="1"/>
  <c r="K58" i="8" s="1"/>
  <c r="C59" i="4"/>
  <c r="D59" i="4"/>
  <c r="B179" i="4"/>
  <c r="Z55" i="1"/>
  <c r="K56" i="1" s="1"/>
  <c r="L56" i="1" s="1"/>
  <c r="T176" i="1"/>
  <c r="I176" i="1"/>
  <c r="J176" i="1" s="1"/>
  <c r="V55" i="1" l="1"/>
  <c r="W55" i="1" s="1"/>
  <c r="V55" i="8"/>
  <c r="W55" i="8" s="1"/>
  <c r="L58" i="8"/>
  <c r="B180" i="4"/>
  <c r="O56" i="1"/>
  <c r="P56" i="1" s="1"/>
  <c r="S56" i="1" s="1"/>
  <c r="M56" i="1"/>
  <c r="U56" i="1" s="1"/>
  <c r="I177" i="1"/>
  <c r="J177" i="1" s="1"/>
  <c r="O58" i="8" l="1"/>
  <c r="P58" i="8" s="1"/>
  <c r="S58" i="8" s="1"/>
  <c r="M58" i="8"/>
  <c r="N56" i="1"/>
  <c r="T178" i="1"/>
  <c r="I178" i="1"/>
  <c r="J178" i="1" s="1"/>
  <c r="N58" i="8" l="1"/>
  <c r="U58" i="8"/>
  <c r="B182" i="4"/>
  <c r="A60" i="4"/>
  <c r="Y56" i="1"/>
  <c r="X56" i="1"/>
  <c r="T179" i="1"/>
  <c r="I179" i="1"/>
  <c r="J179" i="1" s="1"/>
  <c r="Y58" i="8" l="1"/>
  <c r="X58" i="8"/>
  <c r="C60" i="4"/>
  <c r="D60" i="4"/>
  <c r="B183" i="4"/>
  <c r="Z56" i="1"/>
  <c r="K57" i="1" s="1"/>
  <c r="T180" i="1"/>
  <c r="I180" i="1"/>
  <c r="J180" i="1" s="1"/>
  <c r="V56" i="1" l="1"/>
  <c r="W56" i="1" s="1"/>
  <c r="V56" i="8"/>
  <c r="W56" i="8" s="1"/>
  <c r="Z58" i="8"/>
  <c r="K59" i="8" s="1"/>
  <c r="B184" i="4"/>
  <c r="L57" i="1"/>
  <c r="T181" i="1"/>
  <c r="I181" i="1"/>
  <c r="J181" i="1" s="1"/>
  <c r="L59" i="8" l="1"/>
  <c r="B185" i="4"/>
  <c r="O57" i="1"/>
  <c r="P57" i="1" s="1"/>
  <c r="S57" i="1" s="1"/>
  <c r="M57" i="1"/>
  <c r="U57" i="1" s="1"/>
  <c r="T182" i="1"/>
  <c r="I182" i="1"/>
  <c r="J182" i="1" s="1"/>
  <c r="O59" i="8" l="1"/>
  <c r="P59" i="8" s="1"/>
  <c r="S59" i="8" s="1"/>
  <c r="M59" i="8"/>
  <c r="B186" i="4"/>
  <c r="N57" i="1"/>
  <c r="I183" i="1"/>
  <c r="J183" i="1" s="1"/>
  <c r="N59" i="8" l="1"/>
  <c r="U59" i="8"/>
  <c r="A61" i="4"/>
  <c r="Y57" i="1"/>
  <c r="X57" i="1"/>
  <c r="I184" i="1"/>
  <c r="J184" i="1" s="1"/>
  <c r="Z57" i="1" l="1"/>
  <c r="K58" i="1" s="1"/>
  <c r="L58" i="1" s="1"/>
  <c r="Y59" i="8"/>
  <c r="X59" i="8"/>
  <c r="Z59" i="8" s="1"/>
  <c r="K60" i="8" s="1"/>
  <c r="C61" i="4"/>
  <c r="D61" i="4"/>
  <c r="I185" i="1"/>
  <c r="J185" i="1" s="1"/>
  <c r="V57" i="1" l="1"/>
  <c r="W57" i="1" s="1"/>
  <c r="V57" i="8"/>
  <c r="W57" i="8" s="1"/>
  <c r="L60" i="8"/>
  <c r="O58" i="1"/>
  <c r="P58" i="1" s="1"/>
  <c r="S58" i="1" s="1"/>
  <c r="M58" i="1"/>
  <c r="U58" i="1" s="1"/>
  <c r="I186" i="1"/>
  <c r="J186" i="1" s="1"/>
  <c r="O60" i="8" l="1"/>
  <c r="P60" i="8" s="1"/>
  <c r="S60" i="8" s="1"/>
  <c r="M60" i="8"/>
  <c r="N58" i="1"/>
  <c r="I187" i="1"/>
  <c r="J187" i="1" s="1"/>
  <c r="N60" i="8" l="1"/>
  <c r="U60" i="8"/>
  <c r="A62" i="4"/>
  <c r="Y58" i="1"/>
  <c r="X58" i="1"/>
  <c r="I188" i="1"/>
  <c r="J188" i="1" s="1"/>
  <c r="Y60" i="8" l="1"/>
  <c r="X60" i="8"/>
  <c r="Z60" i="8" s="1"/>
  <c r="K61" i="8" s="1"/>
  <c r="Z58" i="1"/>
  <c r="K59" i="1" s="1"/>
  <c r="L59" i="1" s="1"/>
  <c r="D62" i="4"/>
  <c r="C62" i="4"/>
  <c r="I189" i="1"/>
  <c r="J189" i="1" s="1"/>
  <c r="V58" i="1" l="1"/>
  <c r="W58" i="1" s="1"/>
  <c r="V58" i="8"/>
  <c r="W58" i="8" s="1"/>
  <c r="L61" i="8"/>
  <c r="O59" i="1"/>
  <c r="P59" i="1" s="1"/>
  <c r="S59" i="1" s="1"/>
  <c r="M59" i="1"/>
  <c r="U59" i="1" s="1"/>
  <c r="I190" i="1"/>
  <c r="J190" i="1" s="1"/>
  <c r="O61" i="8" l="1"/>
  <c r="P61" i="8" s="1"/>
  <c r="S61" i="8" s="1"/>
  <c r="T61" i="8" s="1"/>
  <c r="U61" i="8" s="1"/>
  <c r="M61" i="8"/>
  <c r="N61" i="8" s="1"/>
  <c r="N59" i="1"/>
  <c r="I191" i="1"/>
  <c r="J191" i="1" s="1"/>
  <c r="Y61" i="8" l="1"/>
  <c r="X61" i="8"/>
  <c r="Z61" i="8" s="1"/>
  <c r="K62" i="8" s="1"/>
  <c r="A63" i="4"/>
  <c r="Y59" i="1"/>
  <c r="X59" i="1"/>
  <c r="I192" i="1"/>
  <c r="J192" i="1" s="1"/>
  <c r="L62" i="8" l="1"/>
  <c r="Z59" i="1"/>
  <c r="K60" i="1" s="1"/>
  <c r="L60" i="1" s="1"/>
  <c r="C63" i="4"/>
  <c r="D63" i="4"/>
  <c r="I193" i="1"/>
  <c r="J193" i="1" s="1"/>
  <c r="V59" i="1" l="1"/>
  <c r="W59" i="1" s="1"/>
  <c r="V59" i="8"/>
  <c r="W59" i="8" s="1"/>
  <c r="O62" i="8"/>
  <c r="P62" i="8" s="1"/>
  <c r="S62" i="8" s="1"/>
  <c r="M62" i="8"/>
  <c r="O60" i="1"/>
  <c r="P60" i="1" s="1"/>
  <c r="S60" i="1" s="1"/>
  <c r="M60" i="1"/>
  <c r="U60" i="1" s="1"/>
  <c r="I194" i="1"/>
  <c r="J194" i="1" s="1"/>
  <c r="N62" i="8" l="1"/>
  <c r="U62" i="8"/>
  <c r="N60" i="1"/>
  <c r="I195" i="1"/>
  <c r="J195" i="1" s="1"/>
  <c r="Y62" i="8" l="1"/>
  <c r="X62" i="8"/>
  <c r="Z62" i="8" s="1"/>
  <c r="K63" i="8" s="1"/>
  <c r="A64" i="4"/>
  <c r="Y60" i="1"/>
  <c r="X60" i="1"/>
  <c r="Z60" i="1" s="1"/>
  <c r="K61" i="1" s="1"/>
  <c r="I196" i="1"/>
  <c r="J196" i="1" s="1"/>
  <c r="L63" i="8" l="1"/>
  <c r="C64" i="4"/>
  <c r="D64" i="4"/>
  <c r="L61" i="1"/>
  <c r="T197" i="1"/>
  <c r="I197" i="1"/>
  <c r="J197" i="1" s="1"/>
  <c r="V60" i="1" l="1"/>
  <c r="W60" i="1" s="1"/>
  <c r="V60" i="8"/>
  <c r="W60" i="8" s="1"/>
  <c r="O63" i="8"/>
  <c r="P63" i="8" s="1"/>
  <c r="S63" i="8" s="1"/>
  <c r="M63" i="8"/>
  <c r="B201" i="4"/>
  <c r="O61" i="1"/>
  <c r="P61" i="1" s="1"/>
  <c r="S61" i="1" s="1"/>
  <c r="T61" i="1" s="1"/>
  <c r="U61" i="1" s="1"/>
  <c r="M61" i="1"/>
  <c r="N61" i="1" s="1"/>
  <c r="A65" i="4" s="1"/>
  <c r="I198" i="1"/>
  <c r="J198" i="1" s="1"/>
  <c r="N63" i="8" l="1"/>
  <c r="U63" i="8"/>
  <c r="B65" i="4"/>
  <c r="Y61" i="1"/>
  <c r="X61" i="1"/>
  <c r="I199" i="1"/>
  <c r="J199" i="1" s="1"/>
  <c r="Y63" i="8" l="1"/>
  <c r="X63" i="8"/>
  <c r="Z63" i="8" s="1"/>
  <c r="K64" i="8" s="1"/>
  <c r="C65" i="4"/>
  <c r="V61" i="8" s="1"/>
  <c r="W61" i="8" s="1"/>
  <c r="D65" i="4"/>
  <c r="Z61" i="1"/>
  <c r="K62" i="1" s="1"/>
  <c r="I200" i="1"/>
  <c r="J200" i="1" s="1"/>
  <c r="L64" i="8" l="1"/>
  <c r="V61" i="1"/>
  <c r="W61" i="1" s="1"/>
  <c r="L62" i="1"/>
  <c r="I201" i="1"/>
  <c r="J201" i="1" s="1"/>
  <c r="O64" i="8" l="1"/>
  <c r="P64" i="8" s="1"/>
  <c r="S64" i="8" s="1"/>
  <c r="T64" i="8" s="1"/>
  <c r="M64" i="8"/>
  <c r="N64" i="8" s="1"/>
  <c r="O62" i="1"/>
  <c r="P62" i="1" s="1"/>
  <c r="S62" i="1" s="1"/>
  <c r="M62" i="1"/>
  <c r="U62" i="1" s="1"/>
  <c r="I202" i="1"/>
  <c r="J202" i="1" s="1"/>
  <c r="U64" i="8" l="1"/>
  <c r="Y64" i="8"/>
  <c r="X64" i="8"/>
  <c r="Z64" i="8" s="1"/>
  <c r="K65" i="8" s="1"/>
  <c r="N62" i="1"/>
  <c r="I203" i="1"/>
  <c r="J203" i="1" s="1"/>
  <c r="L65" i="8" l="1"/>
  <c r="A66" i="4"/>
  <c r="Y62" i="1"/>
  <c r="X62" i="1"/>
  <c r="I204" i="1"/>
  <c r="J204" i="1" s="1"/>
  <c r="O65" i="8" l="1"/>
  <c r="P65" i="8" s="1"/>
  <c r="S65" i="8" s="1"/>
  <c r="T65" i="8" s="1"/>
  <c r="M65" i="8"/>
  <c r="N65" i="8" s="1"/>
  <c r="Z62" i="1"/>
  <c r="K63" i="1" s="1"/>
  <c r="L63" i="1" s="1"/>
  <c r="C66" i="4"/>
  <c r="D66" i="4"/>
  <c r="T205" i="1"/>
  <c r="I205" i="1"/>
  <c r="J205" i="1" s="1"/>
  <c r="U65" i="8" l="1"/>
  <c r="V62" i="1"/>
  <c r="W62" i="1" s="1"/>
  <c r="V62" i="8"/>
  <c r="W62" i="8" s="1"/>
  <c r="Y65" i="8"/>
  <c r="X65" i="8"/>
  <c r="B209" i="4"/>
  <c r="O63" i="1"/>
  <c r="P63" i="1" s="1"/>
  <c r="S63" i="1" s="1"/>
  <c r="M63" i="1"/>
  <c r="U63" i="1" s="1"/>
  <c r="I206" i="1"/>
  <c r="J206" i="1" s="1"/>
  <c r="Z65" i="8" l="1"/>
  <c r="K66" i="8" s="1"/>
  <c r="L66" i="8" s="1"/>
  <c r="N63" i="1"/>
  <c r="I207" i="1"/>
  <c r="J207" i="1" s="1"/>
  <c r="O66" i="8" l="1"/>
  <c r="P66" i="8" s="1"/>
  <c r="S66" i="8" s="1"/>
  <c r="T66" i="8" s="1"/>
  <c r="M66" i="8"/>
  <c r="N66" i="8" s="1"/>
  <c r="A67" i="4"/>
  <c r="Y63" i="1"/>
  <c r="X63" i="1"/>
  <c r="T208" i="1"/>
  <c r="I208" i="1"/>
  <c r="J208" i="1" s="1"/>
  <c r="U66" i="8" l="1"/>
  <c r="Y66" i="8"/>
  <c r="X66" i="8"/>
  <c r="Z66" i="8" s="1"/>
  <c r="K67" i="8" s="1"/>
  <c r="Z63" i="1"/>
  <c r="K64" i="1" s="1"/>
  <c r="L64" i="1" s="1"/>
  <c r="C67" i="4"/>
  <c r="D67" i="4"/>
  <c r="B212" i="4"/>
  <c r="T209" i="1"/>
  <c r="I209" i="1"/>
  <c r="J209" i="1" s="1"/>
  <c r="V63" i="1" l="1"/>
  <c r="W63" i="1" s="1"/>
  <c r="V63" i="8"/>
  <c r="W63" i="8" s="1"/>
  <c r="L67" i="8"/>
  <c r="B213" i="4"/>
  <c r="O64" i="1"/>
  <c r="P64" i="1" s="1"/>
  <c r="S64" i="1" s="1"/>
  <c r="T64" i="1" s="1"/>
  <c r="U64" i="1" s="1"/>
  <c r="M64" i="1"/>
  <c r="N64" i="1" s="1"/>
  <c r="A68" i="4" s="1"/>
  <c r="T210" i="1"/>
  <c r="I210" i="1"/>
  <c r="J210" i="1" s="1"/>
  <c r="O67" i="8" l="1"/>
  <c r="P67" i="8" s="1"/>
  <c r="S67" i="8" s="1"/>
  <c r="T67" i="8" s="1"/>
  <c r="M67" i="8"/>
  <c r="N67" i="8" s="1"/>
  <c r="B68" i="4"/>
  <c r="B214" i="4"/>
  <c r="Y64" i="1"/>
  <c r="X64" i="1"/>
  <c r="T211" i="1"/>
  <c r="I211" i="1"/>
  <c r="J211" i="1" s="1"/>
  <c r="U67" i="8" l="1"/>
  <c r="Y67" i="8"/>
  <c r="X67" i="8"/>
  <c r="C68" i="4"/>
  <c r="D68" i="4"/>
  <c r="B215" i="4"/>
  <c r="Z64" i="1"/>
  <c r="K65" i="1" s="1"/>
  <c r="L65" i="1" s="1"/>
  <c r="T212" i="1"/>
  <c r="I212" i="1"/>
  <c r="J212" i="1" s="1"/>
  <c r="V64" i="1" l="1"/>
  <c r="W64" i="1" s="1"/>
  <c r="V64" i="8"/>
  <c r="W64" i="8" s="1"/>
  <c r="Z67" i="8"/>
  <c r="K68" i="8" s="1"/>
  <c r="B216" i="4"/>
  <c r="O65" i="1"/>
  <c r="P65" i="1" s="1"/>
  <c r="S65" i="1" s="1"/>
  <c r="T65" i="1" s="1"/>
  <c r="U65" i="1" s="1"/>
  <c r="M65" i="1"/>
  <c r="N65" i="1" s="1"/>
  <c r="A69" i="4" s="1"/>
  <c r="T213" i="1"/>
  <c r="I213" i="1"/>
  <c r="J213" i="1" s="1"/>
  <c r="L68" i="8" l="1"/>
  <c r="B69" i="4"/>
  <c r="B217" i="4"/>
  <c r="Y65" i="1"/>
  <c r="X65" i="1"/>
  <c r="T214" i="1"/>
  <c r="I214" i="1"/>
  <c r="J214" i="1" s="1"/>
  <c r="O68" i="8" l="1"/>
  <c r="P68" i="8" s="1"/>
  <c r="S68" i="8" s="1"/>
  <c r="T68" i="8" s="1"/>
  <c r="M68" i="8"/>
  <c r="N68" i="8" s="1"/>
  <c r="C69" i="4"/>
  <c r="D69" i="4"/>
  <c r="B218" i="4"/>
  <c r="Z65" i="1"/>
  <c r="K66" i="1" s="1"/>
  <c r="L66" i="1" s="1"/>
  <c r="I215" i="1"/>
  <c r="J215" i="1" s="1"/>
  <c r="U68" i="8" l="1"/>
  <c r="V65" i="1"/>
  <c r="W65" i="1" s="1"/>
  <c r="V65" i="8"/>
  <c r="W65" i="8" s="1"/>
  <c r="Y68" i="8"/>
  <c r="X68" i="8"/>
  <c r="O66" i="1"/>
  <c r="P66" i="1" s="1"/>
  <c r="S66" i="1" s="1"/>
  <c r="T66" i="1" s="1"/>
  <c r="U66" i="1" s="1"/>
  <c r="M66" i="1"/>
  <c r="N66" i="1" s="1"/>
  <c r="A70" i="4" s="1"/>
  <c r="I216" i="1"/>
  <c r="J216" i="1" s="1"/>
  <c r="Z68" i="8" l="1"/>
  <c r="K69" i="8" s="1"/>
  <c r="L69" i="8" s="1"/>
  <c r="B70" i="4"/>
  <c r="Y66" i="1"/>
  <c r="X66" i="1"/>
  <c r="I217" i="1"/>
  <c r="J217" i="1" s="1"/>
  <c r="O69" i="8" l="1"/>
  <c r="P69" i="8" s="1"/>
  <c r="S69" i="8" s="1"/>
  <c r="T69" i="8" s="1"/>
  <c r="M69" i="8"/>
  <c r="N69" i="8" s="1"/>
  <c r="Z66" i="1"/>
  <c r="K67" i="1" s="1"/>
  <c r="L67" i="1" s="1"/>
  <c r="C70" i="4"/>
  <c r="D70" i="4"/>
  <c r="I218" i="1"/>
  <c r="J218" i="1" s="1"/>
  <c r="V66" i="1" l="1"/>
  <c r="W66" i="1" s="1"/>
  <c r="V66" i="8"/>
  <c r="W66" i="8" s="1"/>
  <c r="U69" i="8"/>
  <c r="Y69" i="8"/>
  <c r="X69" i="8"/>
  <c r="O67" i="1"/>
  <c r="P67" i="1" s="1"/>
  <c r="S67" i="1" s="1"/>
  <c r="T67" i="1" s="1"/>
  <c r="U67" i="1" s="1"/>
  <c r="M67" i="1"/>
  <c r="N67" i="1" s="1"/>
  <c r="A71" i="4" s="1"/>
  <c r="T219" i="1"/>
  <c r="I219" i="1"/>
  <c r="J219" i="1" s="1"/>
  <c r="Z69" i="8" l="1"/>
  <c r="K70" i="8" s="1"/>
  <c r="L70" i="8" s="1"/>
  <c r="B223" i="4"/>
  <c r="B71" i="4"/>
  <c r="Y67" i="1"/>
  <c r="X67" i="1"/>
  <c r="T220" i="1"/>
  <c r="I220" i="1"/>
  <c r="J220" i="1" s="1"/>
  <c r="O70" i="8" l="1"/>
  <c r="P70" i="8" s="1"/>
  <c r="S70" i="8" s="1"/>
  <c r="T70" i="8" s="1"/>
  <c r="M70" i="8"/>
  <c r="N70" i="8" s="1"/>
  <c r="C71" i="4"/>
  <c r="D71" i="4"/>
  <c r="Z67" i="1"/>
  <c r="K68" i="1" s="1"/>
  <c r="L68" i="1" s="1"/>
  <c r="B224" i="4"/>
  <c r="I221" i="1"/>
  <c r="J221" i="1" s="1"/>
  <c r="V67" i="1" l="1"/>
  <c r="W67" i="1" s="1"/>
  <c r="V67" i="8"/>
  <c r="W67" i="8" s="1"/>
  <c r="U70" i="8"/>
  <c r="Y70" i="8"/>
  <c r="X70" i="8"/>
  <c r="O68" i="1"/>
  <c r="P68" i="1" s="1"/>
  <c r="S68" i="1" s="1"/>
  <c r="T68" i="1" s="1"/>
  <c r="U68" i="1" s="1"/>
  <c r="M68" i="1"/>
  <c r="N68" i="1" s="1"/>
  <c r="A72" i="4" s="1"/>
  <c r="I222" i="1"/>
  <c r="J222" i="1" s="1"/>
  <c r="Z70" i="8" l="1"/>
  <c r="K71" i="8" s="1"/>
  <c r="L71" i="8" s="1"/>
  <c r="B72" i="4"/>
  <c r="Y68" i="1"/>
  <c r="X68" i="1"/>
  <c r="Z68" i="1" s="1"/>
  <c r="K69" i="1" s="1"/>
  <c r="I223" i="1"/>
  <c r="J223" i="1" s="1"/>
  <c r="O71" i="8" l="1"/>
  <c r="P71" i="8" s="1"/>
  <c r="S71" i="8" s="1"/>
  <c r="T71" i="8" s="1"/>
  <c r="M71" i="8"/>
  <c r="N71" i="8" s="1"/>
  <c r="C72" i="4"/>
  <c r="D72" i="4"/>
  <c r="L69" i="1"/>
  <c r="I224" i="1"/>
  <c r="J224" i="1" s="1"/>
  <c r="U71" i="8" l="1"/>
  <c r="V68" i="1"/>
  <c r="W68" i="1" s="1"/>
  <c r="V68" i="8"/>
  <c r="W68" i="8" s="1"/>
  <c r="Y71" i="8"/>
  <c r="X71" i="8"/>
  <c r="O69" i="1"/>
  <c r="P69" i="1" s="1"/>
  <c r="S69" i="1" s="1"/>
  <c r="T69" i="1" s="1"/>
  <c r="U69" i="1" s="1"/>
  <c r="M69" i="1"/>
  <c r="I225" i="1"/>
  <c r="J225" i="1" s="1"/>
  <c r="Z71" i="8" l="1"/>
  <c r="K72" i="8" s="1"/>
  <c r="L72" i="8" s="1"/>
  <c r="B73" i="4"/>
  <c r="N69" i="1"/>
  <c r="A73" i="4" s="1"/>
  <c r="I226" i="1"/>
  <c r="J226" i="1" s="1"/>
  <c r="O72" i="8" l="1"/>
  <c r="P72" i="8" s="1"/>
  <c r="S72" i="8" s="1"/>
  <c r="T72" i="8" s="1"/>
  <c r="M72" i="8"/>
  <c r="N72" i="8" s="1"/>
  <c r="C73" i="4"/>
  <c r="D73" i="4"/>
  <c r="Y69" i="1"/>
  <c r="X69" i="1"/>
  <c r="I227" i="1"/>
  <c r="J227" i="1" s="1"/>
  <c r="U72" i="8" l="1"/>
  <c r="V69" i="1"/>
  <c r="W69" i="1" s="1"/>
  <c r="V69" i="8"/>
  <c r="W69" i="8" s="1"/>
  <c r="Y72" i="8"/>
  <c r="X72" i="8"/>
  <c r="Z69" i="1"/>
  <c r="K70" i="1" s="1"/>
  <c r="L70" i="1" s="1"/>
  <c r="I228" i="1"/>
  <c r="J228" i="1" s="1"/>
  <c r="Z72" i="8" l="1"/>
  <c r="K73" i="8" s="1"/>
  <c r="L73" i="8" s="1"/>
  <c r="O70" i="1"/>
  <c r="P70" i="1" s="1"/>
  <c r="S70" i="1" s="1"/>
  <c r="T70" i="1" s="1"/>
  <c r="U70" i="1" s="1"/>
  <c r="M70" i="1"/>
  <c r="N70" i="1" s="1"/>
  <c r="A74" i="4" s="1"/>
  <c r="I229" i="1"/>
  <c r="J229" i="1" s="1"/>
  <c r="O73" i="8" l="1"/>
  <c r="P73" i="8" s="1"/>
  <c r="S73" i="8" s="1"/>
  <c r="T73" i="8" s="1"/>
  <c r="M73" i="8"/>
  <c r="N73" i="8" s="1"/>
  <c r="B74" i="4"/>
  <c r="Y70" i="1"/>
  <c r="X70" i="1"/>
  <c r="Z70" i="1" s="1"/>
  <c r="K71" i="1" s="1"/>
  <c r="I230" i="1"/>
  <c r="J230" i="1" s="1"/>
  <c r="U73" i="8" l="1"/>
  <c r="Y73" i="8"/>
  <c r="X73" i="8"/>
  <c r="Z73" i="8" s="1"/>
  <c r="K74" i="8" s="1"/>
  <c r="C74" i="4"/>
  <c r="D74" i="4"/>
  <c r="L71" i="1"/>
  <c r="I231" i="1"/>
  <c r="J231" i="1" s="1"/>
  <c r="V70" i="1" l="1"/>
  <c r="W70" i="1" s="1"/>
  <c r="V70" i="8"/>
  <c r="W70" i="8" s="1"/>
  <c r="L74" i="8"/>
  <c r="O71" i="1"/>
  <c r="P71" i="1" s="1"/>
  <c r="S71" i="1" s="1"/>
  <c r="T71" i="1" s="1"/>
  <c r="U71" i="1" s="1"/>
  <c r="M71" i="1"/>
  <c r="I232" i="1"/>
  <c r="J232" i="1" s="1"/>
  <c r="O74" i="8" l="1"/>
  <c r="P74" i="8" s="1"/>
  <c r="S74" i="8" s="1"/>
  <c r="T74" i="8" s="1"/>
  <c r="M74" i="8"/>
  <c r="N74" i="8" s="1"/>
  <c r="B75" i="4"/>
  <c r="N71" i="1"/>
  <c r="A75" i="4" s="1"/>
  <c r="I233" i="1"/>
  <c r="J233" i="1" s="1"/>
  <c r="U74" i="8" l="1"/>
  <c r="Y74" i="8"/>
  <c r="X74" i="8"/>
  <c r="Z74" i="8" s="1"/>
  <c r="K75" i="8" s="1"/>
  <c r="C75" i="4"/>
  <c r="D75" i="4"/>
  <c r="Y71" i="1"/>
  <c r="X71" i="1"/>
  <c r="I234" i="1"/>
  <c r="J234" i="1" s="1"/>
  <c r="V71" i="1" l="1"/>
  <c r="W71" i="1" s="1"/>
  <c r="V71" i="8"/>
  <c r="W71" i="8" s="1"/>
  <c r="L75" i="8"/>
  <c r="Z71" i="1"/>
  <c r="K72" i="1" s="1"/>
  <c r="L72" i="1" s="1"/>
  <c r="I235" i="1"/>
  <c r="J235" i="1" s="1"/>
  <c r="O75" i="8" l="1"/>
  <c r="P75" i="8" s="1"/>
  <c r="S75" i="8" s="1"/>
  <c r="T75" i="8" s="1"/>
  <c r="M75" i="8"/>
  <c r="N75" i="8" s="1"/>
  <c r="O72" i="1"/>
  <c r="P72" i="1" s="1"/>
  <c r="S72" i="1" s="1"/>
  <c r="T72" i="1" s="1"/>
  <c r="U72" i="1" s="1"/>
  <c r="M72" i="1"/>
  <c r="N72" i="1" s="1"/>
  <c r="A76" i="4" s="1"/>
  <c r="I236" i="1"/>
  <c r="J236" i="1" s="1"/>
  <c r="U75" i="8" l="1"/>
  <c r="Y75" i="8"/>
  <c r="X75" i="8"/>
  <c r="Z75" i="8" s="1"/>
  <c r="K76" i="8" s="1"/>
  <c r="B76" i="4"/>
  <c r="Y72" i="1"/>
  <c r="X72" i="1"/>
  <c r="Z72" i="1" s="1"/>
  <c r="K73" i="1" s="1"/>
  <c r="I237" i="1"/>
  <c r="J237" i="1" s="1"/>
  <c r="L76" i="8" l="1"/>
  <c r="C76" i="4"/>
  <c r="D76" i="4"/>
  <c r="L73" i="1"/>
  <c r="I238" i="1"/>
  <c r="J238" i="1" s="1"/>
  <c r="V72" i="1" l="1"/>
  <c r="W72" i="1" s="1"/>
  <c r="V72" i="8"/>
  <c r="W72" i="8" s="1"/>
  <c r="O76" i="8"/>
  <c r="P76" i="8" s="1"/>
  <c r="S76" i="8" s="1"/>
  <c r="T76" i="8" s="1"/>
  <c r="M76" i="8"/>
  <c r="N76" i="8" s="1"/>
  <c r="O73" i="1"/>
  <c r="P73" i="1" s="1"/>
  <c r="S73" i="1" s="1"/>
  <c r="T73" i="1" s="1"/>
  <c r="U73" i="1" s="1"/>
  <c r="M73" i="1"/>
  <c r="I239" i="1"/>
  <c r="J239" i="1" s="1"/>
  <c r="U76" i="8" l="1"/>
  <c r="Y76" i="8"/>
  <c r="X76" i="8"/>
  <c r="Z76" i="8" s="1"/>
  <c r="K77" i="8" s="1"/>
  <c r="B77" i="4"/>
  <c r="N73" i="1"/>
  <c r="A77" i="4" s="1"/>
  <c r="I240" i="1"/>
  <c r="J240" i="1" s="1"/>
  <c r="L77" i="8" l="1"/>
  <c r="C77" i="4"/>
  <c r="D77" i="4"/>
  <c r="Y73" i="1"/>
  <c r="X73" i="1"/>
  <c r="I241" i="1"/>
  <c r="J241" i="1" s="1"/>
  <c r="V73" i="1" l="1"/>
  <c r="W73" i="1" s="1"/>
  <c r="V73" i="8"/>
  <c r="W73" i="8" s="1"/>
  <c r="O77" i="8"/>
  <c r="P77" i="8" s="1"/>
  <c r="S77" i="8" s="1"/>
  <c r="T77" i="8" s="1"/>
  <c r="M77" i="8"/>
  <c r="N77" i="8" s="1"/>
  <c r="Z73" i="1"/>
  <c r="K74" i="1" s="1"/>
  <c r="L74" i="1" s="1"/>
  <c r="I242" i="1"/>
  <c r="J242" i="1" s="1"/>
  <c r="U77" i="8" l="1"/>
  <c r="Y77" i="8"/>
  <c r="X77" i="8"/>
  <c r="Z77" i="8" s="1"/>
  <c r="K78" i="8" s="1"/>
  <c r="O74" i="1"/>
  <c r="P74" i="1" s="1"/>
  <c r="S74" i="1" s="1"/>
  <c r="T74" i="1" s="1"/>
  <c r="U74" i="1" s="1"/>
  <c r="M74" i="1"/>
  <c r="N74" i="1" s="1"/>
  <c r="A78" i="4" s="1"/>
  <c r="I243" i="1"/>
  <c r="J243" i="1" s="1"/>
  <c r="L78" i="8" l="1"/>
  <c r="B78" i="4"/>
  <c r="Y74" i="1"/>
  <c r="X74" i="1"/>
  <c r="I244" i="1"/>
  <c r="J244" i="1" s="1"/>
  <c r="O78" i="8" l="1"/>
  <c r="P78" i="8" s="1"/>
  <c r="S78" i="8" s="1"/>
  <c r="T78" i="8" s="1"/>
  <c r="M78" i="8"/>
  <c r="N78" i="8" s="1"/>
  <c r="C78" i="4"/>
  <c r="D78" i="4"/>
  <c r="Z74" i="1"/>
  <c r="K75" i="1" s="1"/>
  <c r="L75" i="1" s="1"/>
  <c r="I245" i="1"/>
  <c r="J245" i="1" s="1"/>
  <c r="V74" i="1" l="1"/>
  <c r="W74" i="1" s="1"/>
  <c r="V74" i="8"/>
  <c r="W74" i="8" s="1"/>
  <c r="U78" i="8"/>
  <c r="Y78" i="8"/>
  <c r="X78" i="8"/>
  <c r="O75" i="1"/>
  <c r="P75" i="1" s="1"/>
  <c r="S75" i="1" s="1"/>
  <c r="T75" i="1" s="1"/>
  <c r="U75" i="1" s="1"/>
  <c r="M75" i="1"/>
  <c r="I246" i="1"/>
  <c r="J246" i="1" s="1"/>
  <c r="Z78" i="8" l="1"/>
  <c r="K79" i="8" s="1"/>
  <c r="L79" i="8" s="1"/>
  <c r="B79" i="4"/>
  <c r="N75" i="1"/>
  <c r="A79" i="4" s="1"/>
  <c r="I247" i="1"/>
  <c r="J247" i="1" s="1"/>
  <c r="O79" i="8" l="1"/>
  <c r="P79" i="8" s="1"/>
  <c r="S79" i="8" s="1"/>
  <c r="T79" i="8" s="1"/>
  <c r="M79" i="8"/>
  <c r="N79" i="8" s="1"/>
  <c r="C79" i="4"/>
  <c r="V75" i="8" s="1"/>
  <c r="W75" i="8" s="1"/>
  <c r="D79" i="4"/>
  <c r="Y75" i="1"/>
  <c r="X75" i="1"/>
  <c r="Z75" i="1" s="1"/>
  <c r="K76" i="1" s="1"/>
  <c r="I248" i="1"/>
  <c r="J248" i="1" s="1"/>
  <c r="U79" i="8" l="1"/>
  <c r="Y79" i="8"/>
  <c r="X79" i="8"/>
  <c r="Z79" i="8" s="1"/>
  <c r="K80" i="8" s="1"/>
  <c r="V75" i="1"/>
  <c r="W75" i="1" s="1"/>
  <c r="L76" i="1"/>
  <c r="I249" i="1"/>
  <c r="J249" i="1" s="1"/>
  <c r="L80" i="8" l="1"/>
  <c r="O76" i="1"/>
  <c r="P76" i="1" s="1"/>
  <c r="S76" i="1" s="1"/>
  <c r="T76" i="1" s="1"/>
  <c r="U76" i="1" s="1"/>
  <c r="M76" i="1"/>
  <c r="N76" i="1" s="1"/>
  <c r="A80" i="4" s="1"/>
  <c r="I250" i="1"/>
  <c r="J250" i="1" s="1"/>
  <c r="O80" i="8" l="1"/>
  <c r="P80" i="8" s="1"/>
  <c r="S80" i="8" s="1"/>
  <c r="T80" i="8" s="1"/>
  <c r="M80" i="8"/>
  <c r="N80" i="8" s="1"/>
  <c r="B80" i="4"/>
  <c r="Y76" i="1"/>
  <c r="X76" i="1"/>
  <c r="I251" i="1"/>
  <c r="J251" i="1" s="1"/>
  <c r="U80" i="8" l="1"/>
  <c r="Y80" i="8"/>
  <c r="X80" i="8"/>
  <c r="Z76" i="1"/>
  <c r="K77" i="1" s="1"/>
  <c r="L77" i="1" s="1"/>
  <c r="C80" i="4"/>
  <c r="V76" i="8" s="1"/>
  <c r="W76" i="8" s="1"/>
  <c r="D80" i="4"/>
  <c r="I252" i="1"/>
  <c r="J252" i="1" s="1"/>
  <c r="Z80" i="8" l="1"/>
  <c r="K81" i="8" s="1"/>
  <c r="L81" i="8" s="1"/>
  <c r="V76" i="1"/>
  <c r="W76" i="1" s="1"/>
  <c r="O77" i="1"/>
  <c r="P77" i="1" s="1"/>
  <c r="S77" i="1" s="1"/>
  <c r="T77" i="1" s="1"/>
  <c r="U77" i="1" s="1"/>
  <c r="M77" i="1"/>
  <c r="N77" i="1" s="1"/>
  <c r="A81" i="4" s="1"/>
  <c r="I253" i="1"/>
  <c r="J253" i="1" s="1"/>
  <c r="O81" i="8" l="1"/>
  <c r="P81" i="8" s="1"/>
  <c r="S81" i="8" s="1"/>
  <c r="T81" i="8" s="1"/>
  <c r="M81" i="8"/>
  <c r="N81" i="8" s="1"/>
  <c r="B81" i="4"/>
  <c r="Y77" i="1"/>
  <c r="X77" i="1"/>
  <c r="I254" i="1"/>
  <c r="J254" i="1" s="1"/>
  <c r="U81" i="8" l="1"/>
  <c r="Y81" i="8"/>
  <c r="X81" i="8"/>
  <c r="Z81" i="8" s="1"/>
  <c r="K82" i="8" s="1"/>
  <c r="Z77" i="1"/>
  <c r="K78" i="1" s="1"/>
  <c r="L78" i="1" s="1"/>
  <c r="C81" i="4"/>
  <c r="V77" i="8" s="1"/>
  <c r="W77" i="8" s="1"/>
  <c r="D81" i="4"/>
  <c r="I255" i="1"/>
  <c r="J255" i="1" s="1"/>
  <c r="L82" i="8" l="1"/>
  <c r="V77" i="1"/>
  <c r="W77" i="1" s="1"/>
  <c r="O78" i="1"/>
  <c r="P78" i="1" s="1"/>
  <c r="S78" i="1" s="1"/>
  <c r="T78" i="1" s="1"/>
  <c r="U78" i="1" s="1"/>
  <c r="M78" i="1"/>
  <c r="I256" i="1"/>
  <c r="J256" i="1" s="1"/>
  <c r="O82" i="8" l="1"/>
  <c r="P82" i="8" s="1"/>
  <c r="S82" i="8" s="1"/>
  <c r="T82" i="8" s="1"/>
  <c r="M82" i="8"/>
  <c r="N82" i="8" s="1"/>
  <c r="B82" i="4"/>
  <c r="N78" i="1"/>
  <c r="A82" i="4" s="1"/>
  <c r="I257" i="1"/>
  <c r="J257" i="1" s="1"/>
  <c r="U82" i="8" l="1"/>
  <c r="Y82" i="8"/>
  <c r="X82" i="8"/>
  <c r="Z82" i="8" s="1"/>
  <c r="K83" i="8" s="1"/>
  <c r="C82" i="4"/>
  <c r="V78" i="8" s="1"/>
  <c r="W78" i="8" s="1"/>
  <c r="D82" i="4"/>
  <c r="Y78" i="1"/>
  <c r="X78" i="1"/>
  <c r="Z78" i="1" s="1"/>
  <c r="K79" i="1" s="1"/>
  <c r="I258" i="1"/>
  <c r="J258" i="1" s="1"/>
  <c r="L83" i="8" l="1"/>
  <c r="V78" i="1"/>
  <c r="W78" i="1" s="1"/>
  <c r="L79" i="1"/>
  <c r="T259" i="1"/>
  <c r="I259" i="1"/>
  <c r="J259" i="1" s="1"/>
  <c r="O83" i="8" l="1"/>
  <c r="P83" i="8" s="1"/>
  <c r="S83" i="8" s="1"/>
  <c r="T83" i="8" s="1"/>
  <c r="M83" i="8"/>
  <c r="N83" i="8" s="1"/>
  <c r="B263" i="4"/>
  <c r="O79" i="1"/>
  <c r="P79" i="1" s="1"/>
  <c r="S79" i="1" s="1"/>
  <c r="T79" i="1" s="1"/>
  <c r="U79" i="1" s="1"/>
  <c r="M79" i="1"/>
  <c r="N79" i="1" s="1"/>
  <c r="A83" i="4" s="1"/>
  <c r="I260" i="1"/>
  <c r="J260" i="1" s="1"/>
  <c r="U83" i="8" l="1"/>
  <c r="Y83" i="8"/>
  <c r="X83" i="8"/>
  <c r="Z83" i="8" s="1"/>
  <c r="K84" i="8" s="1"/>
  <c r="B83" i="4"/>
  <c r="Y79" i="1"/>
  <c r="X79" i="1"/>
  <c r="I261" i="1"/>
  <c r="J261" i="1" s="1"/>
  <c r="L84" i="8" l="1"/>
  <c r="C83" i="4"/>
  <c r="V79" i="8" s="1"/>
  <c r="W79" i="8" s="1"/>
  <c r="D83" i="4"/>
  <c r="Z79" i="1"/>
  <c r="K80" i="1" s="1"/>
  <c r="L80" i="1" s="1"/>
  <c r="I262" i="1"/>
  <c r="J262" i="1" s="1"/>
  <c r="O84" i="8" l="1"/>
  <c r="P84" i="8" s="1"/>
  <c r="S84" i="8" s="1"/>
  <c r="M84" i="8"/>
  <c r="V79" i="1"/>
  <c r="W79" i="1" s="1"/>
  <c r="O80" i="1"/>
  <c r="P80" i="1" s="1"/>
  <c r="S80" i="1" s="1"/>
  <c r="T80" i="1" s="1"/>
  <c r="M80" i="1"/>
  <c r="I263" i="1"/>
  <c r="J263" i="1" s="1"/>
  <c r="N84" i="8" l="1"/>
  <c r="U84" i="8"/>
  <c r="U80" i="1"/>
  <c r="B84" i="4"/>
  <c r="N80" i="1"/>
  <c r="A84" i="4" s="1"/>
  <c r="I264" i="1"/>
  <c r="J264" i="1" s="1"/>
  <c r="Y84" i="8" l="1"/>
  <c r="X84" i="8"/>
  <c r="Z84" i="8" s="1"/>
  <c r="K85" i="8" s="1"/>
  <c r="C84" i="4"/>
  <c r="V80" i="8" s="1"/>
  <c r="W80" i="8" s="1"/>
  <c r="D84" i="4"/>
  <c r="Y80" i="1"/>
  <c r="X80" i="1"/>
  <c r="I265" i="1"/>
  <c r="J265" i="1" s="1"/>
  <c r="L85" i="8" l="1"/>
  <c r="V80" i="1"/>
  <c r="W80" i="1" s="1"/>
  <c r="Z80" i="1"/>
  <c r="K81" i="1" s="1"/>
  <c r="L81" i="1" s="1"/>
  <c r="O81" i="1" s="1"/>
  <c r="P81" i="1" s="1"/>
  <c r="S81" i="1" s="1"/>
  <c r="T81" i="1" s="1"/>
  <c r="I266" i="1"/>
  <c r="J266" i="1" s="1"/>
  <c r="O85" i="8" l="1"/>
  <c r="P85" i="8" s="1"/>
  <c r="S85" i="8" s="1"/>
  <c r="M85" i="8"/>
  <c r="M81" i="1"/>
  <c r="N81" i="1" s="1"/>
  <c r="A85" i="4" s="1"/>
  <c r="B85" i="4"/>
  <c r="I267" i="1"/>
  <c r="J267" i="1" s="1"/>
  <c r="X81" i="1" l="1"/>
  <c r="N85" i="8"/>
  <c r="U85" i="8"/>
  <c r="Y81" i="1"/>
  <c r="U81" i="1"/>
  <c r="C85" i="4"/>
  <c r="V81" i="8" s="1"/>
  <c r="W81" i="8" s="1"/>
  <c r="D85" i="4"/>
  <c r="Z81" i="1"/>
  <c r="K82" i="1" s="1"/>
  <c r="I268" i="1"/>
  <c r="J268" i="1" s="1"/>
  <c r="Y85" i="8" l="1"/>
  <c r="X85" i="8"/>
  <c r="Z85" i="8" s="1"/>
  <c r="K86" i="8" s="1"/>
  <c r="V81" i="1"/>
  <c r="W81" i="1" s="1"/>
  <c r="L82" i="1"/>
  <c r="I269" i="1"/>
  <c r="J269" i="1" s="1"/>
  <c r="L86" i="8" l="1"/>
  <c r="O82" i="1"/>
  <c r="P82" i="1" s="1"/>
  <c r="S82" i="1" s="1"/>
  <c r="T82" i="1" s="1"/>
  <c r="U82" i="1" s="1"/>
  <c r="M82" i="1"/>
  <c r="N82" i="1" s="1"/>
  <c r="A86" i="4" s="1"/>
  <c r="I270" i="1"/>
  <c r="J270" i="1" s="1"/>
  <c r="O86" i="8" l="1"/>
  <c r="P86" i="8" s="1"/>
  <c r="S86" i="8" s="1"/>
  <c r="M86" i="8"/>
  <c r="B86" i="4"/>
  <c r="Y82" i="1"/>
  <c r="X82" i="1"/>
  <c r="Z82" i="1" s="1"/>
  <c r="K83" i="1" s="1"/>
  <c r="I271" i="1"/>
  <c r="J271" i="1" s="1"/>
  <c r="N86" i="8" l="1"/>
  <c r="U86" i="8"/>
  <c r="C86" i="4"/>
  <c r="V82" i="8" s="1"/>
  <c r="W82" i="8" s="1"/>
  <c r="D86" i="4"/>
  <c r="L83" i="1"/>
  <c r="I272" i="1"/>
  <c r="J272" i="1" s="1"/>
  <c r="Y86" i="8" l="1"/>
  <c r="X86" i="8"/>
  <c r="Z86" i="8" s="1"/>
  <c r="K87" i="8" s="1"/>
  <c r="V82" i="1"/>
  <c r="W82" i="1" s="1"/>
  <c r="O83" i="1"/>
  <c r="P83" i="1" s="1"/>
  <c r="S83" i="1" s="1"/>
  <c r="T83" i="1" s="1"/>
  <c r="U83" i="1" s="1"/>
  <c r="M83" i="1"/>
  <c r="I273" i="1"/>
  <c r="J273" i="1" s="1"/>
  <c r="L87" i="8" l="1"/>
  <c r="B87" i="4"/>
  <c r="N83" i="1"/>
  <c r="A87" i="4" s="1"/>
  <c r="I274" i="1"/>
  <c r="J274" i="1" s="1"/>
  <c r="O87" i="8" l="1"/>
  <c r="P87" i="8" s="1"/>
  <c r="S87" i="8" s="1"/>
  <c r="M87" i="8"/>
  <c r="C87" i="4"/>
  <c r="V83" i="8" s="1"/>
  <c r="W83" i="8" s="1"/>
  <c r="D87" i="4"/>
  <c r="Y83" i="1"/>
  <c r="X83" i="1"/>
  <c r="I275" i="1"/>
  <c r="J275" i="1" s="1"/>
  <c r="N87" i="8" l="1"/>
  <c r="U87" i="8"/>
  <c r="V83" i="1"/>
  <c r="W83" i="1" s="1"/>
  <c r="Z83" i="1"/>
  <c r="K84" i="1" s="1"/>
  <c r="L84" i="1" s="1"/>
  <c r="I276" i="1"/>
  <c r="J276" i="1" s="1"/>
  <c r="Y87" i="8" l="1"/>
  <c r="X87" i="8"/>
  <c r="Z87" i="8" s="1"/>
  <c r="K88" i="8" s="1"/>
  <c r="O84" i="1"/>
  <c r="P84" i="1" s="1"/>
  <c r="S84" i="1" s="1"/>
  <c r="M84" i="1"/>
  <c r="U84" i="1" s="1"/>
  <c r="I277" i="1"/>
  <c r="J277" i="1" s="1"/>
  <c r="L88" i="8" l="1"/>
  <c r="N84" i="1"/>
  <c r="I278" i="1"/>
  <c r="J278" i="1" s="1"/>
  <c r="O88" i="8" l="1"/>
  <c r="P88" i="8" s="1"/>
  <c r="S88" i="8" s="1"/>
  <c r="M88" i="8"/>
  <c r="A88" i="4"/>
  <c r="Y84" i="1"/>
  <c r="X84" i="1"/>
  <c r="I279" i="1"/>
  <c r="J279" i="1" s="1"/>
  <c r="Z84" i="1" l="1"/>
  <c r="K85" i="1" s="1"/>
  <c r="L85" i="1" s="1"/>
  <c r="N88" i="8"/>
  <c r="U88" i="8"/>
  <c r="C88" i="4"/>
  <c r="D88" i="4"/>
  <c r="I280" i="1"/>
  <c r="J280" i="1" s="1"/>
  <c r="V84" i="1" l="1"/>
  <c r="W84" i="1" s="1"/>
  <c r="V84" i="8"/>
  <c r="W84" i="8" s="1"/>
  <c r="Y88" i="8"/>
  <c r="X88" i="8"/>
  <c r="O85" i="1"/>
  <c r="P85" i="1" s="1"/>
  <c r="S85" i="1" s="1"/>
  <c r="M85" i="1"/>
  <c r="U85" i="1" s="1"/>
  <c r="I281" i="1"/>
  <c r="J281" i="1" s="1"/>
  <c r="Z88" i="8" l="1"/>
  <c r="K89" i="8" s="1"/>
  <c r="L89" i="8" s="1"/>
  <c r="N85" i="1"/>
  <c r="T282" i="1"/>
  <c r="I282" i="1"/>
  <c r="J282" i="1" s="1"/>
  <c r="O89" i="8" l="1"/>
  <c r="P89" i="8" s="1"/>
  <c r="S89" i="8" s="1"/>
  <c r="T89" i="8" s="1"/>
  <c r="U89" i="8" s="1"/>
  <c r="M89" i="8"/>
  <c r="N89" i="8" s="1"/>
  <c r="B286" i="4"/>
  <c r="A89" i="4"/>
  <c r="Y85" i="1"/>
  <c r="X85" i="1"/>
  <c r="I283" i="1"/>
  <c r="J283" i="1" s="1"/>
  <c r="Y89" i="8" l="1"/>
  <c r="X89" i="8"/>
  <c r="Z89" i="8" s="1"/>
  <c r="K90" i="8" s="1"/>
  <c r="C89" i="4"/>
  <c r="D89" i="4"/>
  <c r="Z85" i="1"/>
  <c r="K86" i="1" s="1"/>
  <c r="L86" i="1" s="1"/>
  <c r="T284" i="1"/>
  <c r="I284" i="1"/>
  <c r="J284" i="1" s="1"/>
  <c r="V85" i="1" l="1"/>
  <c r="W85" i="1" s="1"/>
  <c r="V85" i="8"/>
  <c r="W85" i="8" s="1"/>
  <c r="L90" i="8"/>
  <c r="B288" i="4"/>
  <c r="O86" i="1"/>
  <c r="P86" i="1" s="1"/>
  <c r="S86" i="1" s="1"/>
  <c r="M86" i="1"/>
  <c r="U86" i="1" s="1"/>
  <c r="T285" i="1"/>
  <c r="I285" i="1"/>
  <c r="J285" i="1" s="1"/>
  <c r="O90" i="8" l="1"/>
  <c r="P90" i="8" s="1"/>
  <c r="S90" i="8" s="1"/>
  <c r="T90" i="8" s="1"/>
  <c r="U90" i="8" s="1"/>
  <c r="M90" i="8"/>
  <c r="N90" i="8" s="1"/>
  <c r="B289" i="4"/>
  <c r="N86" i="1"/>
  <c r="I286" i="1"/>
  <c r="J286" i="1" s="1"/>
  <c r="Y90" i="8" l="1"/>
  <c r="X90" i="8"/>
  <c r="Z90" i="8" s="1"/>
  <c r="K91" i="8" s="1"/>
  <c r="A90" i="4"/>
  <c r="Y86" i="1"/>
  <c r="X86" i="1"/>
  <c r="Z86" i="1" s="1"/>
  <c r="K87" i="1" s="1"/>
  <c r="T287" i="1"/>
  <c r="I287" i="1"/>
  <c r="J287" i="1" s="1"/>
  <c r="L91" i="8" l="1"/>
  <c r="C90" i="4"/>
  <c r="D90" i="4"/>
  <c r="B291" i="4"/>
  <c r="L87" i="1"/>
  <c r="T288" i="1"/>
  <c r="I288" i="1"/>
  <c r="J288" i="1" s="1"/>
  <c r="V86" i="1" l="1"/>
  <c r="W86" i="1" s="1"/>
  <c r="V86" i="8"/>
  <c r="W86" i="8" s="1"/>
  <c r="O91" i="8"/>
  <c r="P91" i="8" s="1"/>
  <c r="S91" i="8" s="1"/>
  <c r="T91" i="8" s="1"/>
  <c r="U91" i="8" s="1"/>
  <c r="M91" i="8"/>
  <c r="N91" i="8" s="1"/>
  <c r="B292" i="4"/>
  <c r="O87" i="1"/>
  <c r="P87" i="1" s="1"/>
  <c r="S87" i="1" s="1"/>
  <c r="M87" i="1"/>
  <c r="U87" i="1" s="1"/>
  <c r="T289" i="1"/>
  <c r="I289" i="1"/>
  <c r="J289" i="1" s="1"/>
  <c r="Y91" i="8" l="1"/>
  <c r="X91" i="8"/>
  <c r="B293" i="4"/>
  <c r="N87" i="1"/>
  <c r="T290" i="1"/>
  <c r="I290" i="1"/>
  <c r="J290" i="1" s="1"/>
  <c r="Z91" i="8" l="1"/>
  <c r="K92" i="8" s="1"/>
  <c r="L92" i="8" s="1"/>
  <c r="B294" i="4"/>
  <c r="A91" i="4"/>
  <c r="Y87" i="1"/>
  <c r="X87" i="1"/>
  <c r="I291" i="1"/>
  <c r="J291" i="1" s="1"/>
  <c r="O92" i="8" l="1"/>
  <c r="P92" i="8" s="1"/>
  <c r="S92" i="8" s="1"/>
  <c r="T92" i="8" s="1"/>
  <c r="U92" i="8" s="1"/>
  <c r="M92" i="8"/>
  <c r="N92" i="8" s="1"/>
  <c r="C91" i="4"/>
  <c r="D91" i="4"/>
  <c r="Z87" i="1"/>
  <c r="K88" i="1" s="1"/>
  <c r="L88" i="1" s="1"/>
  <c r="T292" i="1"/>
  <c r="I292" i="1"/>
  <c r="J292" i="1" s="1"/>
  <c r="V87" i="1" l="1"/>
  <c r="W87" i="1" s="1"/>
  <c r="V87" i="8"/>
  <c r="W87" i="8" s="1"/>
  <c r="Y92" i="8"/>
  <c r="X92" i="8"/>
  <c r="Z92" i="8" s="1"/>
  <c r="K93" i="8" s="1"/>
  <c r="B296" i="4"/>
  <c r="O88" i="1"/>
  <c r="P88" i="1" s="1"/>
  <c r="S88" i="1" s="1"/>
  <c r="M88" i="1"/>
  <c r="U88" i="1" s="1"/>
  <c r="I293" i="1"/>
  <c r="J293" i="1" s="1"/>
  <c r="L93" i="8" l="1"/>
  <c r="N88" i="1"/>
  <c r="T294" i="1"/>
  <c r="I294" i="1"/>
  <c r="J294" i="1" s="1"/>
  <c r="O93" i="8" l="1"/>
  <c r="P93" i="8" s="1"/>
  <c r="S93" i="8" s="1"/>
  <c r="T93" i="8" s="1"/>
  <c r="M93" i="8"/>
  <c r="N93" i="8" s="1"/>
  <c r="B298" i="4"/>
  <c r="A92" i="4"/>
  <c r="Y88" i="1"/>
  <c r="X88" i="1"/>
  <c r="T295" i="1"/>
  <c r="I295" i="1"/>
  <c r="J295" i="1" s="1"/>
  <c r="U93" i="8" l="1"/>
  <c r="Y93" i="8"/>
  <c r="X93" i="8"/>
  <c r="Z93" i="8" s="1"/>
  <c r="K94" i="8" s="1"/>
  <c r="C92" i="4"/>
  <c r="D92" i="4"/>
  <c r="Z88" i="1"/>
  <c r="K89" i="1" s="1"/>
  <c r="L89" i="1" s="1"/>
  <c r="B299" i="4"/>
  <c r="T296" i="1"/>
  <c r="I296" i="1"/>
  <c r="J296" i="1" s="1"/>
  <c r="V88" i="1" l="1"/>
  <c r="W88" i="1" s="1"/>
  <c r="V88" i="8"/>
  <c r="W88" i="8" s="1"/>
  <c r="L94" i="8"/>
  <c r="B300" i="4"/>
  <c r="O89" i="1"/>
  <c r="P89" i="1" s="1"/>
  <c r="S89" i="1" s="1"/>
  <c r="T89" i="1" s="1"/>
  <c r="U89" i="1" s="1"/>
  <c r="M89" i="1"/>
  <c r="N89" i="1" s="1"/>
  <c r="A93" i="4" s="1"/>
  <c r="T297" i="1"/>
  <c r="I297" i="1"/>
  <c r="J297" i="1" s="1"/>
  <c r="O94" i="8" l="1"/>
  <c r="P94" i="8" s="1"/>
  <c r="S94" i="8" s="1"/>
  <c r="T94" i="8" s="1"/>
  <c r="M94" i="8"/>
  <c r="N94" i="8" s="1"/>
  <c r="B93" i="4"/>
  <c r="B301" i="4"/>
  <c r="Y89" i="1"/>
  <c r="X89" i="1"/>
  <c r="T298" i="1"/>
  <c r="I298" i="1"/>
  <c r="J298" i="1" s="1"/>
  <c r="U94" i="8" l="1"/>
  <c r="Y94" i="8"/>
  <c r="X94" i="8"/>
  <c r="Z94" i="8" s="1"/>
  <c r="K95" i="8" s="1"/>
  <c r="C93" i="4"/>
  <c r="V89" i="8" s="1"/>
  <c r="W89" i="8" s="1"/>
  <c r="D93" i="4"/>
  <c r="B302" i="4"/>
  <c r="Z89" i="1"/>
  <c r="K90" i="1" s="1"/>
  <c r="L90" i="1" s="1"/>
  <c r="T299" i="1"/>
  <c r="I299" i="1"/>
  <c r="J299" i="1" s="1"/>
  <c r="L95" i="8" l="1"/>
  <c r="V89" i="1"/>
  <c r="W89" i="1" s="1"/>
  <c r="B303" i="4"/>
  <c r="O90" i="1"/>
  <c r="P90" i="1" s="1"/>
  <c r="S90" i="1" s="1"/>
  <c r="T90" i="1" s="1"/>
  <c r="U90" i="1" s="1"/>
  <c r="M90" i="1"/>
  <c r="N90" i="1" s="1"/>
  <c r="A94" i="4" s="1"/>
  <c r="T300" i="1"/>
  <c r="I300" i="1"/>
  <c r="J300" i="1" s="1"/>
  <c r="O95" i="8" l="1"/>
  <c r="P95" i="8" s="1"/>
  <c r="S95" i="8" s="1"/>
  <c r="T95" i="8" s="1"/>
  <c r="M95" i="8"/>
  <c r="N95" i="8" s="1"/>
  <c r="B304" i="4"/>
  <c r="B94" i="4"/>
  <c r="Y90" i="1"/>
  <c r="X90" i="1"/>
  <c r="T301" i="1"/>
  <c r="I301" i="1"/>
  <c r="J301" i="1" s="1"/>
  <c r="U95" i="8" l="1"/>
  <c r="Y95" i="8"/>
  <c r="X95" i="8"/>
  <c r="Z95" i="8" s="1"/>
  <c r="K96" i="8" s="1"/>
  <c r="C94" i="4"/>
  <c r="V90" i="8" s="1"/>
  <c r="W90" i="8" s="1"/>
  <c r="D94" i="4"/>
  <c r="Z90" i="1"/>
  <c r="K91" i="1" s="1"/>
  <c r="L91" i="1" s="1"/>
  <c r="B305" i="4"/>
  <c r="I302" i="1"/>
  <c r="J302" i="1" s="1"/>
  <c r="L96" i="8" l="1"/>
  <c r="V90" i="1"/>
  <c r="W90" i="1" s="1"/>
  <c r="O91" i="1"/>
  <c r="P91" i="1" s="1"/>
  <c r="S91" i="1" s="1"/>
  <c r="T91" i="1" s="1"/>
  <c r="U91" i="1" s="1"/>
  <c r="M91" i="1"/>
  <c r="N91" i="1" s="1"/>
  <c r="A95" i="4" s="1"/>
  <c r="I303" i="1"/>
  <c r="J303" i="1" s="1"/>
  <c r="O96" i="8" l="1"/>
  <c r="P96" i="8" s="1"/>
  <c r="S96" i="8" s="1"/>
  <c r="T96" i="8" s="1"/>
  <c r="M96" i="8"/>
  <c r="N96" i="8" s="1"/>
  <c r="B95" i="4"/>
  <c r="Y91" i="1"/>
  <c r="X91" i="1"/>
  <c r="I304" i="1"/>
  <c r="J304" i="1" s="1"/>
  <c r="Z91" i="1" l="1"/>
  <c r="K92" i="1" s="1"/>
  <c r="U96" i="8"/>
  <c r="Y96" i="8"/>
  <c r="X96" i="8"/>
  <c r="Z96" i="8" s="1"/>
  <c r="K97" i="8" s="1"/>
  <c r="C95" i="4"/>
  <c r="V91" i="8" s="1"/>
  <c r="W91" i="8" s="1"/>
  <c r="D95" i="4"/>
  <c r="L92" i="1"/>
  <c r="I305" i="1"/>
  <c r="J305" i="1" s="1"/>
  <c r="L97" i="8" l="1"/>
  <c r="V91" i="1"/>
  <c r="W91" i="1" s="1"/>
  <c r="O92" i="1"/>
  <c r="P92" i="1" s="1"/>
  <c r="S92" i="1" s="1"/>
  <c r="T92" i="1" s="1"/>
  <c r="U92" i="1" s="1"/>
  <c r="M92" i="1"/>
  <c r="N92" i="1" s="1"/>
  <c r="A96" i="4" s="1"/>
  <c r="I306" i="1"/>
  <c r="J306" i="1" s="1"/>
  <c r="O97" i="8" l="1"/>
  <c r="P97" i="8" s="1"/>
  <c r="S97" i="8" s="1"/>
  <c r="T97" i="8" s="1"/>
  <c r="M97" i="8"/>
  <c r="N97" i="8" s="1"/>
  <c r="B96" i="4"/>
  <c r="Y92" i="1"/>
  <c r="X92" i="1"/>
  <c r="I307" i="1"/>
  <c r="J307" i="1" s="1"/>
  <c r="U97" i="8" l="1"/>
  <c r="Y97" i="8"/>
  <c r="X97" i="8"/>
  <c r="Z97" i="8" s="1"/>
  <c r="K98" i="8" s="1"/>
  <c r="C96" i="4"/>
  <c r="V92" i="8" s="1"/>
  <c r="W92" i="8" s="1"/>
  <c r="D96" i="4"/>
  <c r="Z92" i="1"/>
  <c r="K93" i="1" s="1"/>
  <c r="L93" i="1" s="1"/>
  <c r="I308" i="1"/>
  <c r="J308" i="1" s="1"/>
  <c r="L98" i="8" l="1"/>
  <c r="V92" i="1"/>
  <c r="W92" i="1" s="1"/>
  <c r="O93" i="1"/>
  <c r="P93" i="1" s="1"/>
  <c r="S93" i="1" s="1"/>
  <c r="T93" i="1" s="1"/>
  <c r="U93" i="1" s="1"/>
  <c r="M93" i="1"/>
  <c r="N93" i="1" s="1"/>
  <c r="A97" i="4" s="1"/>
  <c r="I309" i="1"/>
  <c r="J309" i="1" s="1"/>
  <c r="O98" i="8" l="1"/>
  <c r="P98" i="8" s="1"/>
  <c r="S98" i="8" s="1"/>
  <c r="T98" i="8" s="1"/>
  <c r="M98" i="8"/>
  <c r="N98" i="8" s="1"/>
  <c r="B97" i="4"/>
  <c r="Y93" i="1"/>
  <c r="X93" i="1"/>
  <c r="I310" i="1"/>
  <c r="J310" i="1" s="1"/>
  <c r="U98" i="8" l="1"/>
  <c r="Z93" i="1"/>
  <c r="K94" i="1" s="1"/>
  <c r="Y98" i="8"/>
  <c r="X98" i="8"/>
  <c r="Z98" i="8" s="1"/>
  <c r="K99" i="8" s="1"/>
  <c r="C97" i="4"/>
  <c r="V93" i="8" s="1"/>
  <c r="W93" i="8" s="1"/>
  <c r="D97" i="4"/>
  <c r="L94" i="1"/>
  <c r="I311" i="1"/>
  <c r="J311" i="1" s="1"/>
  <c r="L99" i="8" l="1"/>
  <c r="V93" i="1"/>
  <c r="W93" i="1" s="1"/>
  <c r="O94" i="1"/>
  <c r="P94" i="1" s="1"/>
  <c r="S94" i="1" s="1"/>
  <c r="T94" i="1" s="1"/>
  <c r="U94" i="1" s="1"/>
  <c r="M94" i="1"/>
  <c r="N94" i="1" s="1"/>
  <c r="A98" i="4" s="1"/>
  <c r="I312" i="1"/>
  <c r="J312" i="1" s="1"/>
  <c r="O99" i="8" l="1"/>
  <c r="P99" i="8" s="1"/>
  <c r="S99" i="8" s="1"/>
  <c r="T99" i="8" s="1"/>
  <c r="M99" i="8"/>
  <c r="N99" i="8" s="1"/>
  <c r="B98" i="4"/>
  <c r="Y94" i="1"/>
  <c r="X94" i="1"/>
  <c r="I313" i="1"/>
  <c r="J313" i="1" s="1"/>
  <c r="Z94" i="1" l="1"/>
  <c r="K95" i="1" s="1"/>
  <c r="U99" i="8"/>
  <c r="Y99" i="8"/>
  <c r="X99" i="8"/>
  <c r="Z99" i="8" s="1"/>
  <c r="K100" i="8" s="1"/>
  <c r="C98" i="4"/>
  <c r="V94" i="8" s="1"/>
  <c r="W94" i="8" s="1"/>
  <c r="D98" i="4"/>
  <c r="L95" i="1"/>
  <c r="I314" i="1"/>
  <c r="J314" i="1" s="1"/>
  <c r="L100" i="8" l="1"/>
  <c r="V94" i="1"/>
  <c r="W94" i="1" s="1"/>
  <c r="O95" i="1"/>
  <c r="P95" i="1" s="1"/>
  <c r="S95" i="1" s="1"/>
  <c r="T95" i="1" s="1"/>
  <c r="M95" i="1"/>
  <c r="N95" i="1" s="1"/>
  <c r="A99" i="4" s="1"/>
  <c r="I315" i="1"/>
  <c r="J315" i="1" s="1"/>
  <c r="O100" i="8" l="1"/>
  <c r="P100" i="8" s="1"/>
  <c r="S100" i="8" s="1"/>
  <c r="T100" i="8" s="1"/>
  <c r="M100" i="8"/>
  <c r="N100" i="8" s="1"/>
  <c r="U95" i="1"/>
  <c r="B99" i="4"/>
  <c r="Y95" i="1"/>
  <c r="X95" i="1"/>
  <c r="I316" i="1"/>
  <c r="J316" i="1" s="1"/>
  <c r="U100" i="8" l="1"/>
  <c r="Y100" i="8"/>
  <c r="X100" i="8"/>
  <c r="Z100" i="8" s="1"/>
  <c r="K101" i="8" s="1"/>
  <c r="Z95" i="1"/>
  <c r="K96" i="1" s="1"/>
  <c r="L96" i="1" s="1"/>
  <c r="C99" i="4"/>
  <c r="V95" i="8" s="1"/>
  <c r="W95" i="8" s="1"/>
  <c r="D99" i="4"/>
  <c r="I317" i="1"/>
  <c r="J317" i="1" s="1"/>
  <c r="L101" i="8" l="1"/>
  <c r="V95" i="1"/>
  <c r="W95" i="1" s="1"/>
  <c r="O96" i="1"/>
  <c r="P96" i="1" s="1"/>
  <c r="S96" i="1" s="1"/>
  <c r="T96" i="1" s="1"/>
  <c r="U96" i="1" s="1"/>
  <c r="M96" i="1"/>
  <c r="N96" i="1" s="1"/>
  <c r="A100" i="4" s="1"/>
  <c r="I318" i="1"/>
  <c r="J318" i="1" s="1"/>
  <c r="O101" i="8" l="1"/>
  <c r="P101" i="8" s="1"/>
  <c r="S101" i="8" s="1"/>
  <c r="T101" i="8" s="1"/>
  <c r="M101" i="8"/>
  <c r="N101" i="8" s="1"/>
  <c r="B100" i="4"/>
  <c r="Y96" i="1"/>
  <c r="X96" i="1"/>
  <c r="I319" i="1"/>
  <c r="J319" i="1" s="1"/>
  <c r="U101" i="8" l="1"/>
  <c r="Z96" i="1"/>
  <c r="K97" i="1" s="1"/>
  <c r="Y101" i="8"/>
  <c r="X101" i="8"/>
  <c r="Z101" i="8" s="1"/>
  <c r="K102" i="8" s="1"/>
  <c r="C100" i="4"/>
  <c r="V96" i="8" s="1"/>
  <c r="W96" i="8" s="1"/>
  <c r="D100" i="4"/>
  <c r="L97" i="1"/>
  <c r="I320" i="1"/>
  <c r="J320" i="1" s="1"/>
  <c r="L102" i="8" l="1"/>
  <c r="V96" i="1"/>
  <c r="W96" i="1" s="1"/>
  <c r="O97" i="1"/>
  <c r="P97" i="1" s="1"/>
  <c r="S97" i="1" s="1"/>
  <c r="T97" i="1" s="1"/>
  <c r="M97" i="1"/>
  <c r="N97" i="1" s="1"/>
  <c r="A101" i="4" s="1"/>
  <c r="I321" i="1"/>
  <c r="J321" i="1" s="1"/>
  <c r="U97" i="1" l="1"/>
  <c r="O102" i="8"/>
  <c r="P102" i="8" s="1"/>
  <c r="S102" i="8" s="1"/>
  <c r="T102" i="8" s="1"/>
  <c r="M102" i="8"/>
  <c r="N102" i="8" s="1"/>
  <c r="B101" i="4"/>
  <c r="Y97" i="1"/>
  <c r="X97" i="1"/>
  <c r="I322" i="1"/>
  <c r="J322" i="1" s="1"/>
  <c r="U102" i="8" l="1"/>
  <c r="Y102" i="8"/>
  <c r="X102" i="8"/>
  <c r="Z102" i="8" s="1"/>
  <c r="K103" i="8" s="1"/>
  <c r="C101" i="4"/>
  <c r="V97" i="8" s="1"/>
  <c r="W97" i="8" s="1"/>
  <c r="D101" i="4"/>
  <c r="Z97" i="1"/>
  <c r="K98" i="1" s="1"/>
  <c r="L98" i="1" s="1"/>
  <c r="I323" i="1"/>
  <c r="J323" i="1" s="1"/>
  <c r="L103" i="8" l="1"/>
  <c r="V97" i="1"/>
  <c r="W97" i="1" s="1"/>
  <c r="O98" i="1"/>
  <c r="P98" i="1" s="1"/>
  <c r="S98" i="1" s="1"/>
  <c r="T98" i="1" s="1"/>
  <c r="U98" i="1" s="1"/>
  <c r="M98" i="1"/>
  <c r="N98" i="1" s="1"/>
  <c r="A102" i="4" s="1"/>
  <c r="I324" i="1"/>
  <c r="J324" i="1" s="1"/>
  <c r="O103" i="8" l="1"/>
  <c r="P103" i="8" s="1"/>
  <c r="S103" i="8" s="1"/>
  <c r="T103" i="8" s="1"/>
  <c r="M103" i="8"/>
  <c r="N103" i="8" s="1"/>
  <c r="B102" i="4"/>
  <c r="Y98" i="1"/>
  <c r="X98" i="1"/>
  <c r="I325" i="1"/>
  <c r="J325" i="1" s="1"/>
  <c r="U103" i="8" l="1"/>
  <c r="Z98" i="1"/>
  <c r="K99" i="1" s="1"/>
  <c r="L99" i="1" s="1"/>
  <c r="Y103" i="8"/>
  <c r="X103" i="8"/>
  <c r="Z103" i="8" s="1"/>
  <c r="K104" i="8" s="1"/>
  <c r="C102" i="4"/>
  <c r="V98" i="8" s="1"/>
  <c r="W98" i="8" s="1"/>
  <c r="D102" i="4"/>
  <c r="I326" i="1"/>
  <c r="J326" i="1" s="1"/>
  <c r="L104" i="8" l="1"/>
  <c r="V98" i="1"/>
  <c r="W98" i="1" s="1"/>
  <c r="O99" i="1"/>
  <c r="P99" i="1" s="1"/>
  <c r="S99" i="1" s="1"/>
  <c r="T99" i="1" s="1"/>
  <c r="U99" i="1" s="1"/>
  <c r="M99" i="1"/>
  <c r="N99" i="1" s="1"/>
  <c r="A103" i="4" s="1"/>
  <c r="I327" i="1"/>
  <c r="J327" i="1" s="1"/>
  <c r="O104" i="8" l="1"/>
  <c r="P104" i="8" s="1"/>
  <c r="S104" i="8" s="1"/>
  <c r="M104" i="8"/>
  <c r="B103" i="4"/>
  <c r="Y99" i="1"/>
  <c r="X99" i="1"/>
  <c r="I328" i="1"/>
  <c r="J328" i="1" s="1"/>
  <c r="Z99" i="1" l="1"/>
  <c r="K100" i="1" s="1"/>
  <c r="L100" i="1" s="1"/>
  <c r="N104" i="8"/>
  <c r="U104" i="8"/>
  <c r="C103" i="4"/>
  <c r="V99" i="8" s="1"/>
  <c r="W99" i="8" s="1"/>
  <c r="D103" i="4"/>
  <c r="I329" i="1"/>
  <c r="J329" i="1" s="1"/>
  <c r="Y104" i="8" l="1"/>
  <c r="X104" i="8"/>
  <c r="V99" i="1"/>
  <c r="W99" i="1" s="1"/>
  <c r="O100" i="1"/>
  <c r="P100" i="1" s="1"/>
  <c r="S100" i="1" s="1"/>
  <c r="T100" i="1" s="1"/>
  <c r="U100" i="1" s="1"/>
  <c r="M100" i="1"/>
  <c r="N100" i="1" s="1"/>
  <c r="A104" i="4" s="1"/>
  <c r="I330" i="1"/>
  <c r="J330" i="1" s="1"/>
  <c r="Z104" i="8" l="1"/>
  <c r="K105" i="8" s="1"/>
  <c r="L105" i="8" s="1"/>
  <c r="B104" i="4"/>
  <c r="Y100" i="1"/>
  <c r="X100" i="1"/>
  <c r="I331" i="1"/>
  <c r="J331" i="1" s="1"/>
  <c r="O105" i="8" l="1"/>
  <c r="P105" i="8" s="1"/>
  <c r="S105" i="8" s="1"/>
  <c r="M105" i="8"/>
  <c r="C104" i="4"/>
  <c r="V100" i="8" s="1"/>
  <c r="W100" i="8" s="1"/>
  <c r="D104" i="4"/>
  <c r="Z100" i="1"/>
  <c r="K101" i="1" s="1"/>
  <c r="L101" i="1" s="1"/>
  <c r="I332" i="1"/>
  <c r="J332" i="1" s="1"/>
  <c r="N105" i="8" l="1"/>
  <c r="U105" i="8"/>
  <c r="V100" i="1"/>
  <c r="W100" i="1" s="1"/>
  <c r="O101" i="1"/>
  <c r="P101" i="1" s="1"/>
  <c r="S101" i="1" s="1"/>
  <c r="T101" i="1" s="1"/>
  <c r="U101" i="1" s="1"/>
  <c r="M101" i="1"/>
  <c r="N101" i="1" s="1"/>
  <c r="A105" i="4" s="1"/>
  <c r="I333" i="1"/>
  <c r="J333" i="1" s="1"/>
  <c r="Y105" i="8" l="1"/>
  <c r="X105" i="8"/>
  <c r="Z105" i="8" s="1"/>
  <c r="K106" i="8" s="1"/>
  <c r="B105" i="4"/>
  <c r="Y101" i="1"/>
  <c r="X101" i="1"/>
  <c r="Z101" i="1" s="1"/>
  <c r="K102" i="1" s="1"/>
  <c r="I334" i="1"/>
  <c r="J334" i="1" s="1"/>
  <c r="L106" i="8" l="1"/>
  <c r="C105" i="4"/>
  <c r="V101" i="8" s="1"/>
  <c r="W101" i="8" s="1"/>
  <c r="D105" i="4"/>
  <c r="L102" i="1"/>
  <c r="I335" i="1"/>
  <c r="J335" i="1" s="1"/>
  <c r="O106" i="8" l="1"/>
  <c r="P106" i="8" s="1"/>
  <c r="S106" i="8" s="1"/>
  <c r="M106" i="8"/>
  <c r="V101" i="1"/>
  <c r="W101" i="1" s="1"/>
  <c r="O102" i="1"/>
  <c r="P102" i="1" s="1"/>
  <c r="S102" i="1" s="1"/>
  <c r="T102" i="1" s="1"/>
  <c r="U102" i="1" s="1"/>
  <c r="M102" i="1"/>
  <c r="N102" i="1" s="1"/>
  <c r="A106" i="4" s="1"/>
  <c r="I336" i="1"/>
  <c r="J336" i="1" s="1"/>
  <c r="N106" i="8" l="1"/>
  <c r="U106" i="8"/>
  <c r="B106" i="4"/>
  <c r="Y102" i="1"/>
  <c r="X102" i="1"/>
  <c r="I337" i="1"/>
  <c r="J337" i="1" s="1"/>
  <c r="Z102" i="1" l="1"/>
  <c r="K103" i="1" s="1"/>
  <c r="Y106" i="8"/>
  <c r="X106" i="8"/>
  <c r="C106" i="4"/>
  <c r="V102" i="8" s="1"/>
  <c r="W102" i="8" s="1"/>
  <c r="D106" i="4"/>
  <c r="L103" i="1"/>
  <c r="I338" i="1"/>
  <c r="J338" i="1" s="1"/>
  <c r="Z106" i="8" l="1"/>
  <c r="K107" i="8" s="1"/>
  <c r="V102" i="1"/>
  <c r="W102" i="1" s="1"/>
  <c r="O103" i="1"/>
  <c r="P103" i="1" s="1"/>
  <c r="S103" i="1" s="1"/>
  <c r="T103" i="1" s="1"/>
  <c r="U103" i="1" s="1"/>
  <c r="M103" i="1"/>
  <c r="I339" i="1"/>
  <c r="J339" i="1" s="1"/>
  <c r="L107" i="8" l="1"/>
  <c r="B107" i="4"/>
  <c r="N103" i="1"/>
  <c r="A107" i="4" s="1"/>
  <c r="I340" i="1"/>
  <c r="J340" i="1" s="1"/>
  <c r="O107" i="8" l="1"/>
  <c r="P107" i="8" s="1"/>
  <c r="S107" i="8" s="1"/>
  <c r="M107" i="8"/>
  <c r="C107" i="4"/>
  <c r="V103" i="8" s="1"/>
  <c r="W103" i="8" s="1"/>
  <c r="D107" i="4"/>
  <c r="Y103" i="1"/>
  <c r="X103" i="1"/>
  <c r="I341" i="1"/>
  <c r="J341" i="1" s="1"/>
  <c r="N107" i="8" l="1"/>
  <c r="U107" i="8"/>
  <c r="V103" i="1"/>
  <c r="W103" i="1" s="1"/>
  <c r="Z103" i="1"/>
  <c r="K104" i="1" s="1"/>
  <c r="L104" i="1" s="1"/>
  <c r="I342" i="1"/>
  <c r="J342" i="1" s="1"/>
  <c r="Y107" i="8" l="1"/>
  <c r="X107" i="8"/>
  <c r="Z107" i="8" s="1"/>
  <c r="K108" i="8" s="1"/>
  <c r="O104" i="1"/>
  <c r="P104" i="1" s="1"/>
  <c r="S104" i="1" s="1"/>
  <c r="M104" i="1"/>
  <c r="U104" i="1" s="1"/>
  <c r="I343" i="1"/>
  <c r="J343" i="1" s="1"/>
  <c r="L108" i="8" l="1"/>
  <c r="N104" i="1"/>
  <c r="I344" i="1"/>
  <c r="J344" i="1" s="1"/>
  <c r="O108" i="8" l="1"/>
  <c r="P108" i="8" s="1"/>
  <c r="S108" i="8" s="1"/>
  <c r="M108" i="8"/>
  <c r="A108" i="4"/>
  <c r="Y104" i="1"/>
  <c r="X104" i="1"/>
  <c r="I345" i="1"/>
  <c r="J345" i="1" s="1"/>
  <c r="N108" i="8" l="1"/>
  <c r="U108" i="8"/>
  <c r="Z104" i="1"/>
  <c r="K105" i="1" s="1"/>
  <c r="L105" i="1" s="1"/>
  <c r="C108" i="4"/>
  <c r="D108" i="4"/>
  <c r="I346" i="1"/>
  <c r="J346" i="1" s="1"/>
  <c r="V104" i="1" l="1"/>
  <c r="W104" i="1" s="1"/>
  <c r="V104" i="8"/>
  <c r="W104" i="8" s="1"/>
  <c r="Y108" i="8"/>
  <c r="X108" i="8"/>
  <c r="Z108" i="8" s="1"/>
  <c r="K109" i="8" s="1"/>
  <c r="O105" i="1"/>
  <c r="P105" i="1" s="1"/>
  <c r="S105" i="1" s="1"/>
  <c r="M105" i="1"/>
  <c r="U105" i="1" s="1"/>
  <c r="T347" i="1"/>
  <c r="I347" i="1"/>
  <c r="J347" i="1" s="1"/>
  <c r="L109" i="8" l="1"/>
  <c r="B351" i="4"/>
  <c r="N105" i="1"/>
  <c r="T348" i="1"/>
  <c r="I348" i="1"/>
  <c r="J348" i="1" s="1"/>
  <c r="O109" i="8" l="1"/>
  <c r="P109" i="8" s="1"/>
  <c r="S109" i="8" s="1"/>
  <c r="M109" i="8"/>
  <c r="A109" i="4"/>
  <c r="B352" i="4"/>
  <c r="Y105" i="1"/>
  <c r="X105" i="1"/>
  <c r="T349" i="1"/>
  <c r="I349" i="1"/>
  <c r="J349" i="1" s="1"/>
  <c r="N109" i="8" l="1"/>
  <c r="U109" i="8"/>
  <c r="D109" i="4"/>
  <c r="C109" i="4"/>
  <c r="Z105" i="1"/>
  <c r="K106" i="1" s="1"/>
  <c r="L106" i="1" s="1"/>
  <c r="B353" i="4"/>
  <c r="T350" i="1"/>
  <c r="I350" i="1"/>
  <c r="J350" i="1" s="1"/>
  <c r="V105" i="1" l="1"/>
  <c r="W105" i="1" s="1"/>
  <c r="V105" i="8"/>
  <c r="W105" i="8" s="1"/>
  <c r="Y109" i="8"/>
  <c r="X109" i="8"/>
  <c r="Z109" i="8" s="1"/>
  <c r="K110" i="8" s="1"/>
  <c r="B354" i="4"/>
  <c r="O106" i="1"/>
  <c r="P106" i="1" s="1"/>
  <c r="S106" i="1" s="1"/>
  <c r="M106" i="1"/>
  <c r="U106" i="1" s="1"/>
  <c r="T351" i="1"/>
  <c r="I351" i="1"/>
  <c r="J351" i="1" s="1"/>
  <c r="L110" i="8" l="1"/>
  <c r="B355" i="4"/>
  <c r="N106" i="1"/>
  <c r="T352" i="1"/>
  <c r="I352" i="1"/>
  <c r="J352" i="1" s="1"/>
  <c r="O110" i="8" l="1"/>
  <c r="P110" i="8" s="1"/>
  <c r="S110" i="8" s="1"/>
  <c r="M110" i="8"/>
  <c r="A110" i="4"/>
  <c r="B356" i="4"/>
  <c r="Y106" i="1"/>
  <c r="X106" i="1"/>
  <c r="T353" i="1"/>
  <c r="I353" i="1"/>
  <c r="J353" i="1" s="1"/>
  <c r="N110" i="8" l="1"/>
  <c r="U110" i="8"/>
  <c r="C110" i="4"/>
  <c r="D110" i="4"/>
  <c r="Z106" i="1"/>
  <c r="K107" i="1" s="1"/>
  <c r="L107" i="1" s="1"/>
  <c r="B357" i="4"/>
  <c r="T354" i="1"/>
  <c r="I354" i="1"/>
  <c r="J354" i="1" s="1"/>
  <c r="V106" i="1" l="1"/>
  <c r="W106" i="1" s="1"/>
  <c r="V106" i="8"/>
  <c r="W106" i="8" s="1"/>
  <c r="Y110" i="8"/>
  <c r="X110" i="8"/>
  <c r="Z110" i="8" s="1"/>
  <c r="K111" i="8" s="1"/>
  <c r="B358" i="4"/>
  <c r="O107" i="1"/>
  <c r="P107" i="1" s="1"/>
  <c r="S107" i="1" s="1"/>
  <c r="M107" i="1"/>
  <c r="U107" i="1" s="1"/>
  <c r="T355" i="1"/>
  <c r="I355" i="1"/>
  <c r="J355" i="1" s="1"/>
  <c r="L111" i="8" l="1"/>
  <c r="B359" i="4"/>
  <c r="N107" i="1"/>
  <c r="I356" i="1"/>
  <c r="J356" i="1" s="1"/>
  <c r="O111" i="8" l="1"/>
  <c r="P111" i="8" s="1"/>
  <c r="S111" i="8" s="1"/>
  <c r="M111" i="8"/>
  <c r="A111" i="4"/>
  <c r="Y107" i="1"/>
  <c r="X107" i="1"/>
  <c r="I357" i="1"/>
  <c r="J357" i="1" s="1"/>
  <c r="Z107" i="1" l="1"/>
  <c r="K108" i="1" s="1"/>
  <c r="L108" i="1" s="1"/>
  <c r="N111" i="8"/>
  <c r="U111" i="8"/>
  <c r="C111" i="4"/>
  <c r="D111" i="4"/>
  <c r="I358" i="1"/>
  <c r="J358" i="1" s="1"/>
  <c r="V107" i="1" l="1"/>
  <c r="W107" i="1" s="1"/>
  <c r="V107" i="8"/>
  <c r="W107" i="8" s="1"/>
  <c r="Y111" i="8"/>
  <c r="X111" i="8"/>
  <c r="O108" i="1"/>
  <c r="P108" i="1" s="1"/>
  <c r="S108" i="1" s="1"/>
  <c r="M108" i="1"/>
  <c r="U108" i="1" s="1"/>
  <c r="I359" i="1"/>
  <c r="J359" i="1" s="1"/>
  <c r="Z111" i="8" l="1"/>
  <c r="K112" i="8" s="1"/>
  <c r="N108" i="1"/>
  <c r="I360" i="1"/>
  <c r="J360" i="1" s="1"/>
  <c r="L112" i="8" l="1"/>
  <c r="A112" i="4"/>
  <c r="Y108" i="1"/>
  <c r="X108" i="1"/>
  <c r="I361" i="1"/>
  <c r="J361" i="1" s="1"/>
  <c r="O112" i="8" l="1"/>
  <c r="P112" i="8" s="1"/>
  <c r="S112" i="8" s="1"/>
  <c r="M112" i="8"/>
  <c r="Z108" i="1"/>
  <c r="K109" i="1" s="1"/>
  <c r="L109" i="1" s="1"/>
  <c r="C112" i="4"/>
  <c r="D112" i="4"/>
  <c r="I362" i="1"/>
  <c r="J362" i="1" s="1"/>
  <c r="V108" i="1" l="1"/>
  <c r="W108" i="1" s="1"/>
  <c r="V108" i="8"/>
  <c r="W108" i="8" s="1"/>
  <c r="N112" i="8"/>
  <c r="U112" i="8"/>
  <c r="O109" i="1"/>
  <c r="P109" i="1" s="1"/>
  <c r="S109" i="1" s="1"/>
  <c r="M109" i="1"/>
  <c r="U109" i="1" s="1"/>
  <c r="I363" i="1"/>
  <c r="J363" i="1" s="1"/>
  <c r="Y112" i="8" l="1"/>
  <c r="X112" i="8"/>
  <c r="Z112" i="8" s="1"/>
  <c r="K113" i="8" s="1"/>
  <c r="N109" i="1"/>
  <c r="I364" i="1"/>
  <c r="J364" i="1" s="1"/>
  <c r="L113" i="8" l="1"/>
  <c r="A113" i="4"/>
  <c r="Y109" i="1"/>
  <c r="X109" i="1"/>
  <c r="I365" i="1"/>
  <c r="J365" i="1" s="1"/>
  <c r="O113" i="8" l="1"/>
  <c r="P113" i="8" s="1"/>
  <c r="S113" i="8" s="1"/>
  <c r="T113" i="8" s="1"/>
  <c r="U113" i="8" s="1"/>
  <c r="M113" i="8"/>
  <c r="N113" i="8" s="1"/>
  <c r="Z109" i="1"/>
  <c r="K110" i="1" s="1"/>
  <c r="L110" i="1" s="1"/>
  <c r="D113" i="4"/>
  <c r="C113" i="4"/>
  <c r="I366" i="1"/>
  <c r="J366" i="1" s="1"/>
  <c r="V109" i="1" l="1"/>
  <c r="W109" i="1" s="1"/>
  <c r="V109" i="8"/>
  <c r="W109" i="8" s="1"/>
  <c r="Y113" i="8"/>
  <c r="X113" i="8"/>
  <c r="Z113" i="8" s="1"/>
  <c r="K114" i="8" s="1"/>
  <c r="O110" i="1"/>
  <c r="P110" i="1" s="1"/>
  <c r="S110" i="1" s="1"/>
  <c r="M110" i="1"/>
  <c r="U110" i="1" s="1"/>
  <c r="T367" i="1"/>
  <c r="I367" i="1"/>
  <c r="J367" i="1" s="1"/>
  <c r="L114" i="8" l="1"/>
  <c r="B371" i="4"/>
  <c r="N110" i="1"/>
  <c r="I368" i="1"/>
  <c r="J368" i="1" s="1"/>
  <c r="O114" i="8" l="1"/>
  <c r="P114" i="8" s="1"/>
  <c r="S114" i="8" s="1"/>
  <c r="T114" i="8" s="1"/>
  <c r="U114" i="8" s="1"/>
  <c r="M114" i="8"/>
  <c r="N114" i="8" s="1"/>
  <c r="A114" i="4"/>
  <c r="Y110" i="1"/>
  <c r="X110" i="1"/>
  <c r="Z110" i="1" s="1"/>
  <c r="K111" i="1" s="1"/>
  <c r="T369" i="1"/>
  <c r="I369" i="1"/>
  <c r="J369" i="1" s="1"/>
  <c r="Y114" i="8" l="1"/>
  <c r="X114" i="8"/>
  <c r="Z114" i="8" s="1"/>
  <c r="K115" i="8" s="1"/>
  <c r="C114" i="4"/>
  <c r="D114" i="4"/>
  <c r="B373" i="4"/>
  <c r="L111" i="1"/>
  <c r="T370" i="1"/>
  <c r="I370" i="1"/>
  <c r="J370" i="1" s="1"/>
  <c r="V110" i="1" l="1"/>
  <c r="W110" i="1" s="1"/>
  <c r="V110" i="8"/>
  <c r="W110" i="8" s="1"/>
  <c r="L115" i="8"/>
  <c r="B374" i="4"/>
  <c r="O111" i="1"/>
  <c r="P111" i="1" s="1"/>
  <c r="S111" i="1" s="1"/>
  <c r="M111" i="1"/>
  <c r="U111" i="1" s="1"/>
  <c r="T371" i="1"/>
  <c r="I371" i="1"/>
  <c r="J371" i="1" s="1"/>
  <c r="O115" i="8" l="1"/>
  <c r="P115" i="8" s="1"/>
  <c r="S115" i="8" s="1"/>
  <c r="T115" i="8" s="1"/>
  <c r="U115" i="8" s="1"/>
  <c r="M115" i="8"/>
  <c r="N115" i="8" s="1"/>
  <c r="B375" i="4"/>
  <c r="N111" i="1"/>
  <c r="T372" i="1"/>
  <c r="I372" i="1"/>
  <c r="J372" i="1" s="1"/>
  <c r="Y115" i="8" l="1"/>
  <c r="X115" i="8"/>
  <c r="Z115" i="8" s="1"/>
  <c r="K116" i="8" s="1"/>
  <c r="B376" i="4"/>
  <c r="A115" i="4"/>
  <c r="Y111" i="1"/>
  <c r="X111" i="1"/>
  <c r="T373" i="1"/>
  <c r="I373" i="1"/>
  <c r="J373" i="1" s="1"/>
  <c r="L116" i="8" l="1"/>
  <c r="C115" i="4"/>
  <c r="D115" i="4"/>
  <c r="Z111" i="1"/>
  <c r="K112" i="1" s="1"/>
  <c r="L112" i="1" s="1"/>
  <c r="B377" i="4"/>
  <c r="T374" i="1"/>
  <c r="I374" i="1"/>
  <c r="J374" i="1" s="1"/>
  <c r="V111" i="1" l="1"/>
  <c r="W111" i="1" s="1"/>
  <c r="V111" i="8"/>
  <c r="W111" i="8" s="1"/>
  <c r="O116" i="8"/>
  <c r="P116" i="8" s="1"/>
  <c r="S116" i="8" s="1"/>
  <c r="T116" i="8" s="1"/>
  <c r="M116" i="8"/>
  <c r="N116" i="8" s="1"/>
  <c r="B378" i="4"/>
  <c r="O112" i="1"/>
  <c r="P112" i="1" s="1"/>
  <c r="S112" i="1" s="1"/>
  <c r="M112" i="1"/>
  <c r="U112" i="1" s="1"/>
  <c r="T375" i="1"/>
  <c r="I375" i="1"/>
  <c r="J375" i="1" s="1"/>
  <c r="U116" i="8" l="1"/>
  <c r="Y116" i="8"/>
  <c r="X116" i="8"/>
  <c r="Z116" i="8" s="1"/>
  <c r="K117" i="8" s="1"/>
  <c r="B379" i="4"/>
  <c r="N112" i="1"/>
  <c r="I376" i="1"/>
  <c r="J376" i="1" s="1"/>
  <c r="L117" i="8" l="1"/>
  <c r="A116" i="4"/>
  <c r="Y112" i="1"/>
  <c r="X112" i="1"/>
  <c r="I377" i="1"/>
  <c r="J377" i="1" s="1"/>
  <c r="O117" i="8" l="1"/>
  <c r="P117" i="8" s="1"/>
  <c r="S117" i="8" s="1"/>
  <c r="T117" i="8" s="1"/>
  <c r="U117" i="8" s="1"/>
  <c r="M117" i="8"/>
  <c r="N117" i="8" s="1"/>
  <c r="Z112" i="1"/>
  <c r="K113" i="1" s="1"/>
  <c r="L113" i="1" s="1"/>
  <c r="C116" i="4"/>
  <c r="D116" i="4"/>
  <c r="I378" i="1"/>
  <c r="J378" i="1" s="1"/>
  <c r="V112" i="1" l="1"/>
  <c r="W112" i="1" s="1"/>
  <c r="V112" i="8"/>
  <c r="W112" i="8" s="1"/>
  <c r="Y117" i="8"/>
  <c r="X117" i="8"/>
  <c r="Z117" i="8" s="1"/>
  <c r="K118" i="8" s="1"/>
  <c r="O113" i="1"/>
  <c r="P113" i="1" s="1"/>
  <c r="S113" i="1" s="1"/>
  <c r="T113" i="1" s="1"/>
  <c r="M113" i="1"/>
  <c r="N113" i="1" s="1"/>
  <c r="A117" i="4" s="1"/>
  <c r="I379" i="1"/>
  <c r="J379" i="1" s="1"/>
  <c r="U113" i="1" l="1"/>
  <c r="L118" i="8"/>
  <c r="B117" i="4"/>
  <c r="Y113" i="1"/>
  <c r="X113" i="1"/>
  <c r="I380" i="1"/>
  <c r="J380" i="1" s="1"/>
  <c r="Z113" i="1" l="1"/>
  <c r="K114" i="1" s="1"/>
  <c r="O118" i="8"/>
  <c r="P118" i="8" s="1"/>
  <c r="S118" i="8" s="1"/>
  <c r="T118" i="8" s="1"/>
  <c r="M118" i="8"/>
  <c r="N118" i="8" s="1"/>
  <c r="C117" i="4"/>
  <c r="D117" i="4"/>
  <c r="L114" i="1"/>
  <c r="I381" i="1"/>
  <c r="J381" i="1" s="1"/>
  <c r="V113" i="1" l="1"/>
  <c r="W113" i="1" s="1"/>
  <c r="V113" i="8"/>
  <c r="W113" i="8" s="1"/>
  <c r="U118" i="8"/>
  <c r="Y118" i="8"/>
  <c r="X118" i="8"/>
  <c r="O114" i="1"/>
  <c r="P114" i="1" s="1"/>
  <c r="S114" i="1" s="1"/>
  <c r="T114" i="1" s="1"/>
  <c r="M114" i="1"/>
  <c r="I382" i="1"/>
  <c r="J382" i="1" s="1"/>
  <c r="Z118" i="8" l="1"/>
  <c r="K119" i="8" s="1"/>
  <c r="L119" i="8" s="1"/>
  <c r="U114" i="1"/>
  <c r="B118" i="4"/>
  <c r="N114" i="1"/>
  <c r="A118" i="4" s="1"/>
  <c r="I383" i="1"/>
  <c r="J383" i="1" s="1"/>
  <c r="O119" i="8" l="1"/>
  <c r="P119" i="8" s="1"/>
  <c r="S119" i="8" s="1"/>
  <c r="T119" i="8" s="1"/>
  <c r="U119" i="8" s="1"/>
  <c r="M119" i="8"/>
  <c r="N119" i="8" s="1"/>
  <c r="C118" i="4"/>
  <c r="D118" i="4"/>
  <c r="Y114" i="1"/>
  <c r="X114" i="1"/>
  <c r="I384" i="1"/>
  <c r="J384" i="1" s="1"/>
  <c r="V114" i="1" l="1"/>
  <c r="W114" i="1" s="1"/>
  <c r="V114" i="8"/>
  <c r="W114" i="8" s="1"/>
  <c r="Y119" i="8"/>
  <c r="X119" i="8"/>
  <c r="Z119" i="8" s="1"/>
  <c r="K120" i="8" s="1"/>
  <c r="Z114" i="1"/>
  <c r="K115" i="1" s="1"/>
  <c r="L115" i="1" s="1"/>
  <c r="I385" i="1"/>
  <c r="J385" i="1" s="1"/>
  <c r="L120" i="8" l="1"/>
  <c r="O115" i="1"/>
  <c r="P115" i="1" s="1"/>
  <c r="S115" i="1" s="1"/>
  <c r="T115" i="1" s="1"/>
  <c r="M115" i="1"/>
  <c r="N115" i="1" s="1"/>
  <c r="A119" i="4" s="1"/>
  <c r="T386" i="1"/>
  <c r="I386" i="1"/>
  <c r="J386" i="1" s="1"/>
  <c r="U115" i="1" l="1"/>
  <c r="O120" i="8"/>
  <c r="P120" i="8" s="1"/>
  <c r="S120" i="8" s="1"/>
  <c r="T120" i="8" s="1"/>
  <c r="M120" i="8"/>
  <c r="N120" i="8" s="1"/>
  <c r="B390" i="4"/>
  <c r="B119" i="4"/>
  <c r="Y115" i="1"/>
  <c r="X115" i="1"/>
  <c r="I387" i="1"/>
  <c r="J387" i="1" s="1"/>
  <c r="U120" i="8" l="1"/>
  <c r="Y120" i="8"/>
  <c r="X120" i="8"/>
  <c r="Z120" i="8" s="1"/>
  <c r="K121" i="8" s="1"/>
  <c r="C119" i="4"/>
  <c r="D119" i="4"/>
  <c r="Z115" i="1"/>
  <c r="K116" i="1" s="1"/>
  <c r="L116" i="1" s="1"/>
  <c r="T388" i="1"/>
  <c r="I388" i="1"/>
  <c r="J388" i="1" s="1"/>
  <c r="V115" i="1" l="1"/>
  <c r="W115" i="1" s="1"/>
  <c r="V115" i="8"/>
  <c r="W115" i="8" s="1"/>
  <c r="L121" i="8"/>
  <c r="B392" i="4"/>
  <c r="O116" i="1"/>
  <c r="P116" i="1" s="1"/>
  <c r="S116" i="1" s="1"/>
  <c r="T116" i="1" s="1"/>
  <c r="U116" i="1" s="1"/>
  <c r="M116" i="1"/>
  <c r="N116" i="1" s="1"/>
  <c r="A120" i="4" s="1"/>
  <c r="I389" i="1"/>
  <c r="J389" i="1" s="1"/>
  <c r="O121" i="8" l="1"/>
  <c r="P121" i="8" s="1"/>
  <c r="S121" i="8" s="1"/>
  <c r="T121" i="8" s="1"/>
  <c r="M121" i="8"/>
  <c r="N121" i="8" s="1"/>
  <c r="B120" i="4"/>
  <c r="Y116" i="1"/>
  <c r="X116" i="1"/>
  <c r="I390" i="1"/>
  <c r="J390" i="1" s="1"/>
  <c r="Z116" i="1" l="1"/>
  <c r="K117" i="1" s="1"/>
  <c r="L117" i="1" s="1"/>
  <c r="U121" i="8"/>
  <c r="Y121" i="8"/>
  <c r="X121" i="8"/>
  <c r="Z121" i="8" s="1"/>
  <c r="K122" i="8" s="1"/>
  <c r="C120" i="4"/>
  <c r="D120" i="4"/>
  <c r="T391" i="1"/>
  <c r="I391" i="1"/>
  <c r="J391" i="1" s="1"/>
  <c r="V116" i="1" l="1"/>
  <c r="W116" i="1" s="1"/>
  <c r="V116" i="8"/>
  <c r="W116" i="8" s="1"/>
  <c r="L122" i="8"/>
  <c r="B395" i="4"/>
  <c r="O117" i="1"/>
  <c r="P117" i="1" s="1"/>
  <c r="S117" i="1" s="1"/>
  <c r="T117" i="1" s="1"/>
  <c r="U117" i="1" s="1"/>
  <c r="M117" i="1"/>
  <c r="N117" i="1" s="1"/>
  <c r="A121" i="4" s="1"/>
  <c r="I392" i="1"/>
  <c r="J392" i="1" s="1"/>
  <c r="O122" i="8" l="1"/>
  <c r="P122" i="8" s="1"/>
  <c r="S122" i="8" s="1"/>
  <c r="T122" i="8" s="1"/>
  <c r="U122" i="8" s="1"/>
  <c r="M122" i="8"/>
  <c r="N122" i="8" s="1"/>
  <c r="B121" i="4"/>
  <c r="Y117" i="1"/>
  <c r="X117" i="1"/>
  <c r="I393" i="1"/>
  <c r="J393" i="1" s="1"/>
  <c r="Z117" i="1" l="1"/>
  <c r="K118" i="1" s="1"/>
  <c r="Y122" i="8"/>
  <c r="X122" i="8"/>
  <c r="Z122" i="8" s="1"/>
  <c r="K123" i="8" s="1"/>
  <c r="C121" i="4"/>
  <c r="D121" i="4"/>
  <c r="L118" i="1"/>
  <c r="I394" i="1"/>
  <c r="J394" i="1" s="1"/>
  <c r="V117" i="1" l="1"/>
  <c r="W117" i="1" s="1"/>
  <c r="V117" i="8"/>
  <c r="W117" i="8" s="1"/>
  <c r="L123" i="8"/>
  <c r="O118" i="1"/>
  <c r="P118" i="1" s="1"/>
  <c r="S118" i="1" s="1"/>
  <c r="T118" i="1" s="1"/>
  <c r="U118" i="1" s="1"/>
  <c r="M118" i="1"/>
  <c r="N118" i="1" s="1"/>
  <c r="A122" i="4" s="1"/>
  <c r="I395" i="1"/>
  <c r="J395" i="1" s="1"/>
  <c r="O123" i="8" l="1"/>
  <c r="P123" i="8" s="1"/>
  <c r="S123" i="8" s="1"/>
  <c r="T123" i="8" s="1"/>
  <c r="U123" i="8" s="1"/>
  <c r="M123" i="8"/>
  <c r="N123" i="8" s="1"/>
  <c r="B122" i="4"/>
  <c r="Y118" i="1"/>
  <c r="X118" i="1"/>
  <c r="Z118" i="1" s="1"/>
  <c r="K119" i="1" s="1"/>
  <c r="I396" i="1"/>
  <c r="J396" i="1" s="1"/>
  <c r="Y123" i="8" l="1"/>
  <c r="X123" i="8"/>
  <c r="Z123" i="8" s="1"/>
  <c r="K124" i="8" s="1"/>
  <c r="C122" i="4"/>
  <c r="D122" i="4"/>
  <c r="L119" i="1"/>
  <c r="I397" i="1"/>
  <c r="J397" i="1" s="1"/>
  <c r="V118" i="1" l="1"/>
  <c r="W118" i="1" s="1"/>
  <c r="V118" i="8"/>
  <c r="W118" i="8" s="1"/>
  <c r="L124" i="8"/>
  <c r="O119" i="1"/>
  <c r="P119" i="1" s="1"/>
  <c r="S119" i="1" s="1"/>
  <c r="T119" i="1" s="1"/>
  <c r="U119" i="1" s="1"/>
  <c r="M119" i="1"/>
  <c r="N119" i="1" s="1"/>
  <c r="A123" i="4" s="1"/>
  <c r="I398" i="1"/>
  <c r="J398" i="1" s="1"/>
  <c r="O124" i="8" l="1"/>
  <c r="P124" i="8" s="1"/>
  <c r="S124" i="8" s="1"/>
  <c r="T124" i="8" s="1"/>
  <c r="U124" i="8" s="1"/>
  <c r="M124" i="8"/>
  <c r="N124" i="8" s="1"/>
  <c r="B123" i="4"/>
  <c r="Y119" i="1"/>
  <c r="X119" i="1"/>
  <c r="Z119" i="1" s="1"/>
  <c r="K120" i="1" s="1"/>
  <c r="I399" i="1"/>
  <c r="J399" i="1" s="1"/>
  <c r="Y124" i="8" l="1"/>
  <c r="X124" i="8"/>
  <c r="Z124" i="8" s="1"/>
  <c r="K125" i="8" s="1"/>
  <c r="C123" i="4"/>
  <c r="D123" i="4"/>
  <c r="L120" i="1"/>
  <c r="I400" i="1"/>
  <c r="J400" i="1" s="1"/>
  <c r="V119" i="1" l="1"/>
  <c r="W119" i="1" s="1"/>
  <c r="V119" i="8"/>
  <c r="W119" i="8" s="1"/>
  <c r="L125" i="8"/>
  <c r="O120" i="1"/>
  <c r="P120" i="1" s="1"/>
  <c r="S120" i="1" s="1"/>
  <c r="T120" i="1" s="1"/>
  <c r="U120" i="1" s="1"/>
  <c r="M120" i="1"/>
  <c r="N120" i="1" s="1"/>
  <c r="A124" i="4" s="1"/>
  <c r="I401" i="1"/>
  <c r="J401" i="1" s="1"/>
  <c r="O125" i="8" l="1"/>
  <c r="P125" i="8" s="1"/>
  <c r="S125" i="8" s="1"/>
  <c r="T125" i="8" s="1"/>
  <c r="U125" i="8" s="1"/>
  <c r="M125" i="8"/>
  <c r="N125" i="8" s="1"/>
  <c r="B124" i="4"/>
  <c r="Y120" i="1"/>
  <c r="X120" i="1"/>
  <c r="Z120" i="1" s="1"/>
  <c r="K121" i="1" s="1"/>
  <c r="I402" i="1"/>
  <c r="J402" i="1" s="1"/>
  <c r="Y125" i="8" l="1"/>
  <c r="X125" i="8"/>
  <c r="Z125" i="8" s="1"/>
  <c r="K126" i="8" s="1"/>
  <c r="C124" i="4"/>
  <c r="V120" i="8" s="1"/>
  <c r="W120" i="8" s="1"/>
  <c r="D124" i="4"/>
  <c r="L121" i="1"/>
  <c r="I403" i="1"/>
  <c r="J403" i="1" s="1"/>
  <c r="L126" i="8" l="1"/>
  <c r="V120" i="1"/>
  <c r="W120" i="1" s="1"/>
  <c r="O121" i="1"/>
  <c r="P121" i="1" s="1"/>
  <c r="S121" i="1" s="1"/>
  <c r="T121" i="1" s="1"/>
  <c r="U121" i="1" s="1"/>
  <c r="M121" i="1"/>
  <c r="N121" i="1" s="1"/>
  <c r="A125" i="4" s="1"/>
  <c r="I404" i="1"/>
  <c r="J404" i="1" s="1"/>
  <c r="O126" i="8" l="1"/>
  <c r="P126" i="8" s="1"/>
  <c r="S126" i="8" s="1"/>
  <c r="T126" i="8" s="1"/>
  <c r="U126" i="8" s="1"/>
  <c r="M126" i="8"/>
  <c r="N126" i="8" s="1"/>
  <c r="B125" i="4"/>
  <c r="Y121" i="1"/>
  <c r="X121" i="1"/>
  <c r="Z121" i="1" s="1"/>
  <c r="K122" i="1" s="1"/>
  <c r="I405" i="1"/>
  <c r="J405" i="1" s="1"/>
  <c r="Y126" i="8" l="1"/>
  <c r="X126" i="8"/>
  <c r="Z126" i="8" s="1"/>
  <c r="K127" i="8" s="1"/>
  <c r="C125" i="4"/>
  <c r="V121" i="8" s="1"/>
  <c r="W121" i="8" s="1"/>
  <c r="D125" i="4"/>
  <c r="L122" i="1"/>
  <c r="I406" i="1"/>
  <c r="J406" i="1" s="1"/>
  <c r="L127" i="8" l="1"/>
  <c r="V121" i="1"/>
  <c r="W121" i="1" s="1"/>
  <c r="O122" i="1"/>
  <c r="P122" i="1" s="1"/>
  <c r="S122" i="1" s="1"/>
  <c r="T122" i="1" s="1"/>
  <c r="U122" i="1" s="1"/>
  <c r="M122" i="1"/>
  <c r="N122" i="1" s="1"/>
  <c r="A126" i="4" s="1"/>
  <c r="T407" i="1"/>
  <c r="I407" i="1"/>
  <c r="J407" i="1" s="1"/>
  <c r="O127" i="8" l="1"/>
  <c r="P127" i="8" s="1"/>
  <c r="S127" i="8" s="1"/>
  <c r="T127" i="8" s="1"/>
  <c r="M127" i="8"/>
  <c r="N127" i="8" s="1"/>
  <c r="B411" i="4"/>
  <c r="B126" i="4"/>
  <c r="Y122" i="1"/>
  <c r="X122" i="1"/>
  <c r="Z122" i="1" s="1"/>
  <c r="K123" i="1" s="1"/>
  <c r="I408" i="1"/>
  <c r="J408" i="1" s="1"/>
  <c r="U127" i="8" l="1"/>
  <c r="Y127" i="8"/>
  <c r="X127" i="8"/>
  <c r="C126" i="4"/>
  <c r="V122" i="8" s="1"/>
  <c r="W122" i="8" s="1"/>
  <c r="D126" i="4"/>
  <c r="L123" i="1"/>
  <c r="I409" i="1"/>
  <c r="J409" i="1" s="1"/>
  <c r="Z127" i="8" l="1"/>
  <c r="K128" i="8" s="1"/>
  <c r="L128" i="8" s="1"/>
  <c r="V122" i="1"/>
  <c r="W122" i="1" s="1"/>
  <c r="O123" i="1"/>
  <c r="P123" i="1" s="1"/>
  <c r="S123" i="1" s="1"/>
  <c r="T123" i="1" s="1"/>
  <c r="U123" i="1" s="1"/>
  <c r="M123" i="1"/>
  <c r="N123" i="1" s="1"/>
  <c r="A127" i="4" s="1"/>
  <c r="I410" i="1"/>
  <c r="J410" i="1" s="1"/>
  <c r="O128" i="8" l="1"/>
  <c r="P128" i="8" s="1"/>
  <c r="S128" i="8" s="1"/>
  <c r="T128" i="8" s="1"/>
  <c r="M128" i="8"/>
  <c r="N128" i="8" s="1"/>
  <c r="B127" i="4"/>
  <c r="Y123" i="1"/>
  <c r="X123" i="1"/>
  <c r="Z123" i="1" s="1"/>
  <c r="K124" i="1" s="1"/>
  <c r="I411" i="1"/>
  <c r="J411" i="1" s="1"/>
  <c r="U128" i="8" l="1"/>
  <c r="Y128" i="8"/>
  <c r="X128" i="8"/>
  <c r="Z128" i="8" s="1"/>
  <c r="K129" i="8" s="1"/>
  <c r="C127" i="4"/>
  <c r="V123" i="8" s="1"/>
  <c r="W123" i="8" s="1"/>
  <c r="D127" i="4"/>
  <c r="L124" i="1"/>
  <c r="I412" i="1"/>
  <c r="J412" i="1" s="1"/>
  <c r="L129" i="8" l="1"/>
  <c r="V123" i="1"/>
  <c r="W123" i="1" s="1"/>
  <c r="O124" i="1"/>
  <c r="P124" i="1" s="1"/>
  <c r="S124" i="1" s="1"/>
  <c r="T124" i="1" s="1"/>
  <c r="U124" i="1" s="1"/>
  <c r="M124" i="1"/>
  <c r="I413" i="1"/>
  <c r="J413" i="1" s="1"/>
  <c r="O129" i="8" l="1"/>
  <c r="P129" i="8" s="1"/>
  <c r="S129" i="8" s="1"/>
  <c r="T129" i="8" s="1"/>
  <c r="U129" i="8" s="1"/>
  <c r="M129" i="8"/>
  <c r="N129" i="8" s="1"/>
  <c r="B128" i="4"/>
  <c r="N124" i="1"/>
  <c r="A128" i="4" s="1"/>
  <c r="I414" i="1"/>
  <c r="J414" i="1" s="1"/>
  <c r="Y129" i="8" l="1"/>
  <c r="X129" i="8"/>
  <c r="Z129" i="8" s="1"/>
  <c r="K130" i="8" s="1"/>
  <c r="C128" i="4"/>
  <c r="V124" i="8" s="1"/>
  <c r="W124" i="8" s="1"/>
  <c r="D128" i="4"/>
  <c r="Y124" i="1"/>
  <c r="X124" i="1"/>
  <c r="Z124" i="1" s="1"/>
  <c r="K125" i="1" s="1"/>
  <c r="I415" i="1"/>
  <c r="J415" i="1" s="1"/>
  <c r="L130" i="8" l="1"/>
  <c r="V124" i="1"/>
  <c r="W124" i="1" s="1"/>
  <c r="L125" i="1"/>
  <c r="I416" i="1"/>
  <c r="J416" i="1" s="1"/>
  <c r="O130" i="8" l="1"/>
  <c r="P130" i="8" s="1"/>
  <c r="S130" i="8" s="1"/>
  <c r="T130" i="8" s="1"/>
  <c r="U130" i="8" s="1"/>
  <c r="M130" i="8"/>
  <c r="N130" i="8" s="1"/>
  <c r="O125" i="1"/>
  <c r="P125" i="1" s="1"/>
  <c r="S125" i="1" s="1"/>
  <c r="T125" i="1" s="1"/>
  <c r="U125" i="1" s="1"/>
  <c r="M125" i="1"/>
  <c r="N125" i="1" s="1"/>
  <c r="A129" i="4" s="1"/>
  <c r="T417" i="1"/>
  <c r="I417" i="1"/>
  <c r="J417" i="1" s="1"/>
  <c r="Y130" i="8" l="1"/>
  <c r="X130" i="8"/>
  <c r="Z130" i="8" s="1"/>
  <c r="K131" i="8" s="1"/>
  <c r="B421" i="4"/>
  <c r="B129" i="4"/>
  <c r="Y125" i="1"/>
  <c r="X125" i="1"/>
  <c r="Z125" i="1" s="1"/>
  <c r="K126" i="1" s="1"/>
  <c r="I418" i="1"/>
  <c r="J418" i="1" s="1"/>
  <c r="L131" i="8" l="1"/>
  <c r="C129" i="4"/>
  <c r="V125" i="8" s="1"/>
  <c r="W125" i="8" s="1"/>
  <c r="D129" i="4"/>
  <c r="L126" i="1"/>
  <c r="T419" i="1"/>
  <c r="I419" i="1"/>
  <c r="J419" i="1" s="1"/>
  <c r="O131" i="8" l="1"/>
  <c r="P131" i="8" s="1"/>
  <c r="S131" i="8" s="1"/>
  <c r="T131" i="8" s="1"/>
  <c r="U131" i="8" s="1"/>
  <c r="M131" i="8"/>
  <c r="N131" i="8" s="1"/>
  <c r="V125" i="1"/>
  <c r="W125" i="1" s="1"/>
  <c r="B423" i="4"/>
  <c r="O126" i="1"/>
  <c r="P126" i="1" s="1"/>
  <c r="S126" i="1" s="1"/>
  <c r="T126" i="1" s="1"/>
  <c r="U126" i="1" s="1"/>
  <c r="M126" i="1"/>
  <c r="N126" i="1" s="1"/>
  <c r="A130" i="4" s="1"/>
  <c r="I420" i="1"/>
  <c r="J420" i="1" s="1"/>
  <c r="Y131" i="8" l="1"/>
  <c r="X131" i="8"/>
  <c r="Z131" i="8" s="1"/>
  <c r="K132" i="8" s="1"/>
  <c r="B130" i="4"/>
  <c r="Y126" i="1"/>
  <c r="X126" i="1"/>
  <c r="Z126" i="1" s="1"/>
  <c r="K127" i="1" s="1"/>
  <c r="T421" i="1"/>
  <c r="I421" i="1"/>
  <c r="J421" i="1" s="1"/>
  <c r="L132" i="8" l="1"/>
  <c r="C130" i="4"/>
  <c r="V126" i="8" s="1"/>
  <c r="W126" i="8" s="1"/>
  <c r="D130" i="4"/>
  <c r="B425" i="4"/>
  <c r="L127" i="1"/>
  <c r="I422" i="1"/>
  <c r="J422" i="1" s="1"/>
  <c r="O132" i="8" l="1"/>
  <c r="P132" i="8" s="1"/>
  <c r="S132" i="8" s="1"/>
  <c r="T132" i="8" s="1"/>
  <c r="U132" i="8" s="1"/>
  <c r="M132" i="8"/>
  <c r="N132" i="8" s="1"/>
  <c r="V126" i="1"/>
  <c r="W126" i="1" s="1"/>
  <c r="O127" i="1"/>
  <c r="P127" i="1" s="1"/>
  <c r="S127" i="1" s="1"/>
  <c r="T127" i="1" s="1"/>
  <c r="U127" i="1" s="1"/>
  <c r="M127" i="1"/>
  <c r="I423" i="1"/>
  <c r="J423" i="1" s="1"/>
  <c r="Y132" i="8" l="1"/>
  <c r="X132" i="8"/>
  <c r="Z132" i="8" s="1"/>
  <c r="K133" i="8" s="1"/>
  <c r="B131" i="4"/>
  <c r="N127" i="1"/>
  <c r="A131" i="4" s="1"/>
  <c r="I424" i="1"/>
  <c r="J424" i="1" s="1"/>
  <c r="L133" i="8" l="1"/>
  <c r="C131" i="4"/>
  <c r="V127" i="8" s="1"/>
  <c r="W127" i="8" s="1"/>
  <c r="D131" i="4"/>
  <c r="Y127" i="1"/>
  <c r="X127" i="1"/>
  <c r="I425" i="1"/>
  <c r="J425" i="1" s="1"/>
  <c r="O133" i="8" l="1"/>
  <c r="P133" i="8" s="1"/>
  <c r="S133" i="8" s="1"/>
  <c r="T133" i="8" s="1"/>
  <c r="U133" i="8" s="1"/>
  <c r="M133" i="8"/>
  <c r="N133" i="8" s="1"/>
  <c r="V127" i="1"/>
  <c r="W127" i="1" s="1"/>
  <c r="Z127" i="1"/>
  <c r="K128" i="1" s="1"/>
  <c r="L128" i="1" s="1"/>
  <c r="I426" i="1"/>
  <c r="J426" i="1" s="1"/>
  <c r="Y133" i="8" l="1"/>
  <c r="X133" i="8"/>
  <c r="Z133" i="8" s="1"/>
  <c r="K134" i="8" s="1"/>
  <c r="O128" i="1"/>
  <c r="P128" i="1" s="1"/>
  <c r="S128" i="1" s="1"/>
  <c r="T128" i="1" s="1"/>
  <c r="U128" i="1" s="1"/>
  <c r="M128" i="1"/>
  <c r="I427" i="1"/>
  <c r="J427" i="1" s="1"/>
  <c r="L134" i="8" l="1"/>
  <c r="B132" i="4"/>
  <c r="N128" i="1"/>
  <c r="A132" i="4" s="1"/>
  <c r="I428" i="1"/>
  <c r="J428" i="1" s="1"/>
  <c r="O134" i="8" l="1"/>
  <c r="P134" i="8" s="1"/>
  <c r="S134" i="8" s="1"/>
  <c r="T134" i="8" s="1"/>
  <c r="U134" i="8" s="1"/>
  <c r="M134" i="8"/>
  <c r="N134" i="8" s="1"/>
  <c r="C132" i="4"/>
  <c r="V128" i="8" s="1"/>
  <c r="W128" i="8" s="1"/>
  <c r="D132" i="4"/>
  <c r="Y128" i="1"/>
  <c r="X128" i="1"/>
  <c r="I429" i="1"/>
  <c r="J429" i="1" s="1"/>
  <c r="Y134" i="8" l="1"/>
  <c r="X134" i="8"/>
  <c r="Z134" i="8" s="1"/>
  <c r="K135" i="8" s="1"/>
  <c r="Z128" i="1"/>
  <c r="K129" i="1" s="1"/>
  <c r="L129" i="1" s="1"/>
  <c r="V128" i="1"/>
  <c r="W128" i="1" s="1"/>
  <c r="I430" i="1"/>
  <c r="J430" i="1" s="1"/>
  <c r="L135" i="8" l="1"/>
  <c r="O129" i="1"/>
  <c r="P129" i="1" s="1"/>
  <c r="S129" i="1" s="1"/>
  <c r="T129" i="1" s="1"/>
  <c r="U129" i="1" s="1"/>
  <c r="M129" i="1"/>
  <c r="N129" i="1" s="1"/>
  <c r="A133" i="4" s="1"/>
  <c r="I431" i="1"/>
  <c r="J431" i="1" s="1"/>
  <c r="O135" i="8" l="1"/>
  <c r="P135" i="8" s="1"/>
  <c r="S135" i="8" s="1"/>
  <c r="M135" i="8"/>
  <c r="B133" i="4"/>
  <c r="Y129" i="1"/>
  <c r="X129" i="1"/>
  <c r="T432" i="1"/>
  <c r="I432" i="1"/>
  <c r="J432" i="1" s="1"/>
  <c r="Z129" i="1" l="1"/>
  <c r="K130" i="1" s="1"/>
  <c r="N135" i="8"/>
  <c r="U135" i="8"/>
  <c r="C133" i="4"/>
  <c r="V129" i="8" s="1"/>
  <c r="W129" i="8" s="1"/>
  <c r="D133" i="4"/>
  <c r="B436" i="4"/>
  <c r="L130" i="1"/>
  <c r="T433" i="1"/>
  <c r="I433" i="1"/>
  <c r="J433" i="1" s="1"/>
  <c r="Y135" i="8" l="1"/>
  <c r="X135" i="8"/>
  <c r="Z135" i="8" s="1"/>
  <c r="K136" i="8" s="1"/>
  <c r="V129" i="1"/>
  <c r="W129" i="1" s="1"/>
  <c r="B437" i="4"/>
  <c r="O130" i="1"/>
  <c r="P130" i="1" s="1"/>
  <c r="S130" i="1" s="1"/>
  <c r="T130" i="1" s="1"/>
  <c r="U130" i="1" s="1"/>
  <c r="M130" i="1"/>
  <c r="N130" i="1" s="1"/>
  <c r="A134" i="4" s="1"/>
  <c r="T434" i="1"/>
  <c r="I434" i="1"/>
  <c r="J434" i="1" s="1"/>
  <c r="L136" i="8" l="1"/>
  <c r="B134" i="4"/>
  <c r="B438" i="4"/>
  <c r="Y130" i="1"/>
  <c r="X130" i="1"/>
  <c r="T435" i="1"/>
  <c r="I435" i="1"/>
  <c r="J435" i="1" s="1"/>
  <c r="Z130" i="1" l="1"/>
  <c r="K131" i="1" s="1"/>
  <c r="L131" i="1" s="1"/>
  <c r="O136" i="8"/>
  <c r="P136" i="8" s="1"/>
  <c r="S136" i="8" s="1"/>
  <c r="M136" i="8"/>
  <c r="C134" i="4"/>
  <c r="V130" i="8" s="1"/>
  <c r="W130" i="8" s="1"/>
  <c r="D134" i="4"/>
  <c r="B439" i="4"/>
  <c r="I436" i="1"/>
  <c r="J436" i="1" s="1"/>
  <c r="N136" i="8" l="1"/>
  <c r="U136" i="8"/>
  <c r="V130" i="1"/>
  <c r="W130" i="1" s="1"/>
  <c r="O131" i="1"/>
  <c r="P131" i="1" s="1"/>
  <c r="S131" i="1" s="1"/>
  <c r="T131" i="1" s="1"/>
  <c r="U131" i="1" s="1"/>
  <c r="M131" i="1"/>
  <c r="N131" i="1" s="1"/>
  <c r="A135" i="4" s="1"/>
  <c r="I437" i="1"/>
  <c r="J437" i="1" s="1"/>
  <c r="Y136" i="8" l="1"/>
  <c r="X136" i="8"/>
  <c r="Z136" i="8" s="1"/>
  <c r="K137" i="8" s="1"/>
  <c r="B135" i="4"/>
  <c r="Y131" i="1"/>
  <c r="X131" i="1"/>
  <c r="I438" i="1"/>
  <c r="J438" i="1" s="1"/>
  <c r="L137" i="8" l="1"/>
  <c r="C135" i="4"/>
  <c r="V131" i="8" s="1"/>
  <c r="W131" i="8" s="1"/>
  <c r="D135" i="4"/>
  <c r="Z131" i="1"/>
  <c r="K132" i="1" s="1"/>
  <c r="L132" i="1" s="1"/>
  <c r="I439" i="1"/>
  <c r="J439" i="1" s="1"/>
  <c r="O137" i="8" l="1"/>
  <c r="P137" i="8" s="1"/>
  <c r="S137" i="8" s="1"/>
  <c r="M137" i="8"/>
  <c r="V131" i="1"/>
  <c r="W131" i="1" s="1"/>
  <c r="O132" i="1"/>
  <c r="P132" i="1" s="1"/>
  <c r="S132" i="1" s="1"/>
  <c r="T132" i="1" s="1"/>
  <c r="U132" i="1" s="1"/>
  <c r="M132" i="1"/>
  <c r="I440" i="1"/>
  <c r="J440" i="1" s="1"/>
  <c r="N137" i="8" l="1"/>
  <c r="U137" i="8"/>
  <c r="B136" i="4"/>
  <c r="N132" i="1"/>
  <c r="A136" i="4" s="1"/>
  <c r="I441" i="1"/>
  <c r="J441" i="1" s="1"/>
  <c r="Y137" i="8" l="1"/>
  <c r="X137" i="8"/>
  <c r="Z137" i="8" s="1"/>
  <c r="K138" i="8" s="1"/>
  <c r="C136" i="4"/>
  <c r="V132" i="8" s="1"/>
  <c r="W132" i="8" s="1"/>
  <c r="D136" i="4"/>
  <c r="Y132" i="1"/>
  <c r="X132" i="1"/>
  <c r="I442" i="1"/>
  <c r="J442" i="1" s="1"/>
  <c r="L138" i="8" l="1"/>
  <c r="Z132" i="1"/>
  <c r="K133" i="1" s="1"/>
  <c r="L133" i="1" s="1"/>
  <c r="V132" i="1"/>
  <c r="W132" i="1" s="1"/>
  <c r="I443" i="1"/>
  <c r="J443" i="1" s="1"/>
  <c r="O138" i="8" l="1"/>
  <c r="P138" i="8" s="1"/>
  <c r="S138" i="8" s="1"/>
  <c r="M138" i="8"/>
  <c r="O133" i="1"/>
  <c r="P133" i="1" s="1"/>
  <c r="S133" i="1" s="1"/>
  <c r="T133" i="1" s="1"/>
  <c r="U133" i="1" s="1"/>
  <c r="M133" i="1"/>
  <c r="N133" i="1" s="1"/>
  <c r="A137" i="4" s="1"/>
  <c r="I444" i="1"/>
  <c r="J444" i="1" s="1"/>
  <c r="N138" i="8" l="1"/>
  <c r="U138" i="8"/>
  <c r="B137" i="4"/>
  <c r="Y133" i="1"/>
  <c r="X133" i="1"/>
  <c r="I445" i="1"/>
  <c r="J445" i="1" s="1"/>
  <c r="Y138" i="8" l="1"/>
  <c r="X138" i="8"/>
  <c r="Z138" i="8" s="1"/>
  <c r="K139" i="8" s="1"/>
  <c r="C137" i="4"/>
  <c r="V133" i="8" s="1"/>
  <c r="W133" i="8" s="1"/>
  <c r="D137" i="4"/>
  <c r="Z133" i="1"/>
  <c r="K134" i="1" s="1"/>
  <c r="L134" i="1" s="1"/>
  <c r="I446" i="1"/>
  <c r="J446" i="1" s="1"/>
  <c r="L139" i="8" l="1"/>
  <c r="V133" i="1"/>
  <c r="W133" i="1" s="1"/>
  <c r="O134" i="1"/>
  <c r="P134" i="1" s="1"/>
  <c r="S134" i="1" s="1"/>
  <c r="T134" i="1" s="1"/>
  <c r="U134" i="1" s="1"/>
  <c r="M134" i="1"/>
  <c r="I447" i="1"/>
  <c r="J447" i="1" s="1"/>
  <c r="O139" i="8" l="1"/>
  <c r="P139" i="8" s="1"/>
  <c r="S139" i="8" s="1"/>
  <c r="M139" i="8"/>
  <c r="B138" i="4"/>
  <c r="N134" i="1"/>
  <c r="A138" i="4" s="1"/>
  <c r="I448" i="1"/>
  <c r="J448" i="1" s="1"/>
  <c r="N139" i="8" l="1"/>
  <c r="U139" i="8"/>
  <c r="C138" i="4"/>
  <c r="V134" i="8" s="1"/>
  <c r="W134" i="8" s="1"/>
  <c r="D138" i="4"/>
  <c r="Y134" i="1"/>
  <c r="X134" i="1"/>
  <c r="T449" i="1"/>
  <c r="I449" i="1"/>
  <c r="J449" i="1" s="1"/>
  <c r="Y139" i="8" l="1"/>
  <c r="X139" i="8"/>
  <c r="Z139" i="8" s="1"/>
  <c r="K140" i="8" s="1"/>
  <c r="Z134" i="1"/>
  <c r="K135" i="1" s="1"/>
  <c r="L135" i="1" s="1"/>
  <c r="V134" i="1"/>
  <c r="W134" i="1" s="1"/>
  <c r="B453" i="4"/>
  <c r="T450" i="1"/>
  <c r="I450" i="1"/>
  <c r="J450" i="1" s="1"/>
  <c r="L140" i="8" l="1"/>
  <c r="B454" i="4"/>
  <c r="O135" i="1"/>
  <c r="P135" i="1" s="1"/>
  <c r="S135" i="1" s="1"/>
  <c r="M135" i="1"/>
  <c r="U135" i="1" s="1"/>
  <c r="T451" i="1"/>
  <c r="I451" i="1"/>
  <c r="J451" i="1" s="1"/>
  <c r="O140" i="8" l="1"/>
  <c r="P140" i="8" s="1"/>
  <c r="S140" i="8" s="1"/>
  <c r="M140" i="8"/>
  <c r="B455" i="4"/>
  <c r="N135" i="1"/>
  <c r="I452" i="1"/>
  <c r="J452" i="1" s="1"/>
  <c r="N140" i="8" l="1"/>
  <c r="U140" i="8"/>
  <c r="A139" i="4"/>
  <c r="Y135" i="1"/>
  <c r="X135" i="1"/>
  <c r="I453" i="1"/>
  <c r="J453" i="1" s="1"/>
  <c r="Y140" i="8" l="1"/>
  <c r="X140" i="8"/>
  <c r="Z140" i="8" s="1"/>
  <c r="K141" i="8" s="1"/>
  <c r="D139" i="4"/>
  <c r="C139" i="4"/>
  <c r="Z135" i="1"/>
  <c r="K136" i="1" s="1"/>
  <c r="T454" i="1"/>
  <c r="I454" i="1"/>
  <c r="J454" i="1" s="1"/>
  <c r="V135" i="1" l="1"/>
  <c r="W135" i="1" s="1"/>
  <c r="V135" i="8"/>
  <c r="W135" i="8" s="1"/>
  <c r="L141" i="8"/>
  <c r="B458" i="4"/>
  <c r="L136" i="1"/>
  <c r="T455" i="1"/>
  <c r="I455" i="1"/>
  <c r="J455" i="1" s="1"/>
  <c r="O141" i="8" l="1"/>
  <c r="P141" i="8" s="1"/>
  <c r="S141" i="8" s="1"/>
  <c r="M141" i="8"/>
  <c r="B459" i="4"/>
  <c r="O136" i="1"/>
  <c r="P136" i="1" s="1"/>
  <c r="S136" i="1" s="1"/>
  <c r="M136" i="1"/>
  <c r="U136" i="1" s="1"/>
  <c r="I456" i="1"/>
  <c r="J456" i="1" s="1"/>
  <c r="N141" i="8" l="1"/>
  <c r="U141" i="8"/>
  <c r="N136" i="1"/>
  <c r="T457" i="1"/>
  <c r="I457" i="1"/>
  <c r="J457" i="1" s="1"/>
  <c r="Y141" i="8" l="1"/>
  <c r="X141" i="8"/>
  <c r="Z141" i="8" s="1"/>
  <c r="K142" i="8" s="1"/>
  <c r="B461" i="4"/>
  <c r="A140" i="4"/>
  <c r="Y136" i="1"/>
  <c r="X136" i="1"/>
  <c r="I458" i="1"/>
  <c r="J458" i="1" s="1"/>
  <c r="L142" i="8" l="1"/>
  <c r="C140" i="4"/>
  <c r="D140" i="4"/>
  <c r="Z136" i="1"/>
  <c r="K137" i="1" s="1"/>
  <c r="I459" i="1"/>
  <c r="J459" i="1" s="1"/>
  <c r="V136" i="1" l="1"/>
  <c r="W136" i="1" s="1"/>
  <c r="V136" i="8"/>
  <c r="W136" i="8" s="1"/>
  <c r="O142" i="8"/>
  <c r="P142" i="8" s="1"/>
  <c r="S142" i="8" s="1"/>
  <c r="M142" i="8"/>
  <c r="L137" i="1"/>
  <c r="T460" i="1"/>
  <c r="I460" i="1"/>
  <c r="J460" i="1" s="1"/>
  <c r="N142" i="8" l="1"/>
  <c r="U142" i="8"/>
  <c r="B464" i="4"/>
  <c r="O137" i="1"/>
  <c r="P137" i="1" s="1"/>
  <c r="S137" i="1" s="1"/>
  <c r="M137" i="1"/>
  <c r="U137" i="1" s="1"/>
  <c r="T461" i="1"/>
  <c r="I461" i="1"/>
  <c r="J461" i="1" s="1"/>
  <c r="Y142" i="8" l="1"/>
  <c r="X142" i="8"/>
  <c r="Z142" i="8" s="1"/>
  <c r="K143" i="8" s="1"/>
  <c r="B465" i="4"/>
  <c r="N137" i="1"/>
  <c r="I462" i="1"/>
  <c r="J462" i="1" s="1"/>
  <c r="L143" i="8" l="1"/>
  <c r="A141" i="4"/>
  <c r="Y137" i="1"/>
  <c r="X137" i="1"/>
  <c r="Z137" i="1" s="1"/>
  <c r="K138" i="1" s="1"/>
  <c r="I463" i="1"/>
  <c r="J463" i="1" s="1"/>
  <c r="O143" i="8" l="1"/>
  <c r="P143" i="8" s="1"/>
  <c r="S143" i="8" s="1"/>
  <c r="M143" i="8"/>
  <c r="C141" i="4"/>
  <c r="D141" i="4"/>
  <c r="L138" i="1"/>
  <c r="I464" i="1"/>
  <c r="J464" i="1" s="1"/>
  <c r="V137" i="1" l="1"/>
  <c r="W137" i="1" s="1"/>
  <c r="V137" i="8"/>
  <c r="W137" i="8" s="1"/>
  <c r="N143" i="8"/>
  <c r="U143" i="8"/>
  <c r="O138" i="1"/>
  <c r="P138" i="1" s="1"/>
  <c r="S138" i="1" s="1"/>
  <c r="M138" i="1"/>
  <c r="U138" i="1" s="1"/>
  <c r="I465" i="1"/>
  <c r="J465" i="1" s="1"/>
  <c r="Y143" i="8" l="1"/>
  <c r="X143" i="8"/>
  <c r="Z143" i="8" s="1"/>
  <c r="K144" i="8" s="1"/>
  <c r="N138" i="1"/>
  <c r="I466" i="1"/>
  <c r="J466" i="1" s="1"/>
  <c r="L144" i="8" l="1"/>
  <c r="A142" i="4"/>
  <c r="Y138" i="1"/>
  <c r="X138" i="1"/>
  <c r="I467" i="1"/>
  <c r="J467" i="1" s="1"/>
  <c r="O144" i="8" l="1"/>
  <c r="P144" i="8" s="1"/>
  <c r="S144" i="8" s="1"/>
  <c r="M144" i="8"/>
  <c r="Z138" i="1"/>
  <c r="K139" i="1" s="1"/>
  <c r="L139" i="1" s="1"/>
  <c r="C142" i="4"/>
  <c r="D142" i="4"/>
  <c r="I468" i="1"/>
  <c r="J468" i="1" s="1"/>
  <c r="V138" i="1" l="1"/>
  <c r="W138" i="1" s="1"/>
  <c r="V138" i="8"/>
  <c r="W138" i="8" s="1"/>
  <c r="N144" i="8"/>
  <c r="U144" i="8"/>
  <c r="O139" i="1"/>
  <c r="P139" i="1" s="1"/>
  <c r="S139" i="1" s="1"/>
  <c r="M139" i="1"/>
  <c r="U139" i="1" s="1"/>
  <c r="I469" i="1"/>
  <c r="J469" i="1" s="1"/>
  <c r="Y144" i="8" l="1"/>
  <c r="X144" i="8"/>
  <c r="Z144" i="8" s="1"/>
  <c r="K145" i="8" s="1"/>
  <c r="N139" i="1"/>
  <c r="I470" i="1"/>
  <c r="J470" i="1" s="1"/>
  <c r="L145" i="8" l="1"/>
  <c r="A143" i="4"/>
  <c r="Y139" i="1"/>
  <c r="X139" i="1"/>
  <c r="I471" i="1"/>
  <c r="J471" i="1" s="1"/>
  <c r="O145" i="8" l="1"/>
  <c r="P145" i="8" s="1"/>
  <c r="S145" i="8" s="1"/>
  <c r="M145" i="8"/>
  <c r="Z139" i="1"/>
  <c r="K140" i="1" s="1"/>
  <c r="L140" i="1" s="1"/>
  <c r="D143" i="4"/>
  <c r="C143" i="4"/>
  <c r="I472" i="1"/>
  <c r="J472" i="1" s="1"/>
  <c r="V139" i="1" l="1"/>
  <c r="W139" i="1" s="1"/>
  <c r="V139" i="8"/>
  <c r="W139" i="8" s="1"/>
  <c r="N145" i="8"/>
  <c r="U145" i="8"/>
  <c r="O140" i="1"/>
  <c r="P140" i="1" s="1"/>
  <c r="S140" i="1" s="1"/>
  <c r="M140" i="1"/>
  <c r="U140" i="1" s="1"/>
  <c r="I473" i="1"/>
  <c r="J473" i="1" s="1"/>
  <c r="Y145" i="8" l="1"/>
  <c r="X145" i="8"/>
  <c r="Z145" i="8" s="1"/>
  <c r="K146" i="8" s="1"/>
  <c r="N140" i="1"/>
  <c r="I474" i="1"/>
  <c r="J474" i="1" s="1"/>
  <c r="L146" i="8" l="1"/>
  <c r="A144" i="4"/>
  <c r="Y140" i="1"/>
  <c r="X140" i="1"/>
  <c r="T475" i="1"/>
  <c r="I475" i="1"/>
  <c r="J475" i="1" s="1"/>
  <c r="O146" i="8" l="1"/>
  <c r="P146" i="8" s="1"/>
  <c r="S146" i="8" s="1"/>
  <c r="M146" i="8"/>
  <c r="C144" i="4"/>
  <c r="D144" i="4"/>
  <c r="B479" i="4"/>
  <c r="Z140" i="1"/>
  <c r="K141" i="1" s="1"/>
  <c r="L141" i="1" s="1"/>
  <c r="T476" i="1"/>
  <c r="I476" i="1"/>
  <c r="J476" i="1" s="1"/>
  <c r="V140" i="1" l="1"/>
  <c r="W140" i="1" s="1"/>
  <c r="V140" i="8"/>
  <c r="W140" i="8" s="1"/>
  <c r="N146" i="8"/>
  <c r="U146" i="8"/>
  <c r="B480" i="4"/>
  <c r="O141" i="1"/>
  <c r="P141" i="1" s="1"/>
  <c r="S141" i="1" s="1"/>
  <c r="M141" i="1"/>
  <c r="U141" i="1" s="1"/>
  <c r="T477" i="1"/>
  <c r="I477" i="1"/>
  <c r="J477" i="1" s="1"/>
  <c r="Y146" i="8" l="1"/>
  <c r="X146" i="8"/>
  <c r="Z146" i="8" s="1"/>
  <c r="K147" i="8" s="1"/>
  <c r="B481" i="4"/>
  <c r="N141" i="1"/>
  <c r="T478" i="1"/>
  <c r="I478" i="1"/>
  <c r="J478" i="1" s="1"/>
  <c r="L147" i="8" l="1"/>
  <c r="B482" i="4"/>
  <c r="A145" i="4"/>
  <c r="Y141" i="1"/>
  <c r="X141" i="1"/>
  <c r="I479" i="1"/>
  <c r="J479" i="1" s="1"/>
  <c r="O147" i="8" l="1"/>
  <c r="P147" i="8" s="1"/>
  <c r="S147" i="8" s="1"/>
  <c r="T147" i="8" s="1"/>
  <c r="U147" i="8" s="1"/>
  <c r="M147" i="8"/>
  <c r="N147" i="8" s="1"/>
  <c r="D145" i="4"/>
  <c r="C145" i="4"/>
  <c r="Z141" i="1"/>
  <c r="K142" i="1" s="1"/>
  <c r="L142" i="1" s="1"/>
  <c r="I480" i="1"/>
  <c r="J480" i="1" s="1"/>
  <c r="V141" i="1" l="1"/>
  <c r="W141" i="1" s="1"/>
  <c r="V141" i="8"/>
  <c r="W141" i="8" s="1"/>
  <c r="Y147" i="8"/>
  <c r="X147" i="8"/>
  <c r="Z147" i="8" s="1"/>
  <c r="K148" i="8" s="1"/>
  <c r="O142" i="1"/>
  <c r="P142" i="1" s="1"/>
  <c r="S142" i="1" s="1"/>
  <c r="M142" i="1"/>
  <c r="U142" i="1" s="1"/>
  <c r="I481" i="1"/>
  <c r="J481" i="1" s="1"/>
  <c r="L148" i="8" l="1"/>
  <c r="N142" i="1"/>
  <c r="T482" i="1"/>
  <c r="I482" i="1"/>
  <c r="J482" i="1" s="1"/>
  <c r="O148" i="8" l="1"/>
  <c r="P148" i="8" s="1"/>
  <c r="S148" i="8" s="1"/>
  <c r="T148" i="8" s="1"/>
  <c r="U148" i="8" s="1"/>
  <c r="M148" i="8"/>
  <c r="N148" i="8" s="1"/>
  <c r="B486" i="4"/>
  <c r="A146" i="4"/>
  <c r="Y142" i="1"/>
  <c r="X142" i="1"/>
  <c r="I483" i="1"/>
  <c r="J483" i="1" s="1"/>
  <c r="Y148" i="8" l="1"/>
  <c r="X148" i="8"/>
  <c r="Z148" i="8" s="1"/>
  <c r="K149" i="8" s="1"/>
  <c r="C146" i="4"/>
  <c r="D146" i="4"/>
  <c r="Z142" i="1"/>
  <c r="K143" i="1" s="1"/>
  <c r="L143" i="1" s="1"/>
  <c r="T484" i="1"/>
  <c r="I484" i="1"/>
  <c r="J484" i="1" s="1"/>
  <c r="V142" i="1" l="1"/>
  <c r="W142" i="1" s="1"/>
  <c r="V142" i="8"/>
  <c r="W142" i="8" s="1"/>
  <c r="L149" i="8"/>
  <c r="B488" i="4"/>
  <c r="O143" i="1"/>
  <c r="P143" i="1" s="1"/>
  <c r="S143" i="1" s="1"/>
  <c r="M143" i="1"/>
  <c r="U143" i="1" s="1"/>
  <c r="T485" i="1"/>
  <c r="I485" i="1"/>
  <c r="J485" i="1" s="1"/>
  <c r="O149" i="8" l="1"/>
  <c r="P149" i="8" s="1"/>
  <c r="S149" i="8" s="1"/>
  <c r="T149" i="8" s="1"/>
  <c r="U149" i="8" s="1"/>
  <c r="M149" i="8"/>
  <c r="N149" i="8" s="1"/>
  <c r="B489" i="4"/>
  <c r="N143" i="1"/>
  <c r="T486" i="1"/>
  <c r="I486" i="1"/>
  <c r="J486" i="1" s="1"/>
  <c r="Y149" i="8" l="1"/>
  <c r="X149" i="8"/>
  <c r="Z149" i="8" s="1"/>
  <c r="K150" i="8" s="1"/>
  <c r="A147" i="4"/>
  <c r="B490" i="4"/>
  <c r="Y143" i="1"/>
  <c r="X143" i="1"/>
  <c r="T487" i="1"/>
  <c r="I487" i="1"/>
  <c r="J487" i="1" s="1"/>
  <c r="L150" i="8" l="1"/>
  <c r="C147" i="4"/>
  <c r="D147" i="4"/>
  <c r="Z143" i="1"/>
  <c r="K144" i="1" s="1"/>
  <c r="L144" i="1" s="1"/>
  <c r="B491" i="4"/>
  <c r="T488" i="1"/>
  <c r="I488" i="1"/>
  <c r="J488" i="1" s="1"/>
  <c r="V143" i="1" l="1"/>
  <c r="W143" i="1" s="1"/>
  <c r="V143" i="8"/>
  <c r="W143" i="8" s="1"/>
  <c r="O150" i="8"/>
  <c r="P150" i="8" s="1"/>
  <c r="S150" i="8" s="1"/>
  <c r="T150" i="8" s="1"/>
  <c r="U150" i="8" s="1"/>
  <c r="M150" i="8"/>
  <c r="N150" i="8" s="1"/>
  <c r="B492" i="4"/>
  <c r="O144" i="1"/>
  <c r="P144" i="1" s="1"/>
  <c r="S144" i="1" s="1"/>
  <c r="M144" i="1"/>
  <c r="U144" i="1" s="1"/>
  <c r="T489" i="1"/>
  <c r="I489" i="1"/>
  <c r="J489" i="1" s="1"/>
  <c r="Y150" i="8" l="1"/>
  <c r="X150" i="8"/>
  <c r="Z150" i="8" s="1"/>
  <c r="K151" i="8" s="1"/>
  <c r="B493" i="4"/>
  <c r="N144" i="1"/>
  <c r="T490" i="1"/>
  <c r="I490" i="1"/>
  <c r="J490" i="1" s="1"/>
  <c r="L151" i="8" l="1"/>
  <c r="A148" i="4"/>
  <c r="B494" i="4"/>
  <c r="Y144" i="1"/>
  <c r="X144" i="1"/>
  <c r="T491" i="1"/>
  <c r="I491" i="1"/>
  <c r="J491" i="1" s="1"/>
  <c r="O151" i="8" l="1"/>
  <c r="P151" i="8" s="1"/>
  <c r="S151" i="8" s="1"/>
  <c r="T151" i="8" s="1"/>
  <c r="U151" i="8" s="1"/>
  <c r="M151" i="8"/>
  <c r="N151" i="8" s="1"/>
  <c r="C148" i="4"/>
  <c r="D148" i="4"/>
  <c r="Z144" i="1"/>
  <c r="K145" i="1" s="1"/>
  <c r="L145" i="1" s="1"/>
  <c r="B495" i="4"/>
  <c r="T492" i="1"/>
  <c r="I492" i="1"/>
  <c r="J492" i="1" s="1"/>
  <c r="V144" i="1" l="1"/>
  <c r="W144" i="1" s="1"/>
  <c r="V144" i="8"/>
  <c r="W144" i="8" s="1"/>
  <c r="Y151" i="8"/>
  <c r="X151" i="8"/>
  <c r="Z151" i="8" s="1"/>
  <c r="K152" i="8" s="1"/>
  <c r="B496" i="4"/>
  <c r="O145" i="1"/>
  <c r="P145" i="1" s="1"/>
  <c r="S145" i="1" s="1"/>
  <c r="M145" i="1"/>
  <c r="U145" i="1" s="1"/>
  <c r="T493" i="1"/>
  <c r="I493" i="1"/>
  <c r="J493" i="1" s="1"/>
  <c r="L152" i="8" l="1"/>
  <c r="B497" i="4"/>
  <c r="N145" i="1"/>
  <c r="T494" i="1"/>
  <c r="I494" i="1"/>
  <c r="J494" i="1" s="1"/>
  <c r="O152" i="8" l="1"/>
  <c r="P152" i="8" s="1"/>
  <c r="S152" i="8" s="1"/>
  <c r="T152" i="8" s="1"/>
  <c r="M152" i="8"/>
  <c r="N152" i="8" s="1"/>
  <c r="A149" i="4"/>
  <c r="B498" i="4"/>
  <c r="Y145" i="1"/>
  <c r="X145" i="1"/>
  <c r="T495" i="1"/>
  <c r="I495" i="1"/>
  <c r="J495" i="1" s="1"/>
  <c r="U152" i="8" l="1"/>
  <c r="Y152" i="8"/>
  <c r="X152" i="8"/>
  <c r="Z152" i="8" s="1"/>
  <c r="K153" i="8" s="1"/>
  <c r="D149" i="4"/>
  <c r="C149" i="4"/>
  <c r="Z145" i="1"/>
  <c r="K146" i="1" s="1"/>
  <c r="L146" i="1" s="1"/>
  <c r="B499" i="4"/>
  <c r="T496" i="1"/>
  <c r="I496" i="1"/>
  <c r="J496" i="1" s="1"/>
  <c r="V145" i="1" l="1"/>
  <c r="W145" i="1" s="1"/>
  <c r="V145" i="8"/>
  <c r="W145" i="8" s="1"/>
  <c r="L153" i="8"/>
  <c r="B500" i="4"/>
  <c r="O146" i="1"/>
  <c r="P146" i="1" s="1"/>
  <c r="S146" i="1" s="1"/>
  <c r="M146" i="1"/>
  <c r="U146" i="1" s="1"/>
  <c r="T497" i="1"/>
  <c r="I497" i="1"/>
  <c r="J497" i="1" s="1"/>
  <c r="O153" i="8" l="1"/>
  <c r="P153" i="8" s="1"/>
  <c r="S153" i="8" s="1"/>
  <c r="T153" i="8" s="1"/>
  <c r="M153" i="8"/>
  <c r="N153" i="8" s="1"/>
  <c r="B501" i="4"/>
  <c r="N146" i="1"/>
  <c r="T498" i="1"/>
  <c r="I498" i="1"/>
  <c r="J498" i="1" s="1"/>
  <c r="U153" i="8" l="1"/>
  <c r="Y153" i="8"/>
  <c r="X153" i="8"/>
  <c r="Z153" i="8" s="1"/>
  <c r="K154" i="8" s="1"/>
  <c r="A150" i="4"/>
  <c r="B502" i="4"/>
  <c r="Y146" i="1"/>
  <c r="X146" i="1"/>
  <c r="T499" i="1"/>
  <c r="I499" i="1"/>
  <c r="J499" i="1" s="1"/>
  <c r="L154" i="8" l="1"/>
  <c r="C150" i="4"/>
  <c r="D150" i="4"/>
  <c r="Z146" i="1"/>
  <c r="K147" i="1" s="1"/>
  <c r="L147" i="1" s="1"/>
  <c r="B503" i="4"/>
  <c r="I500" i="1"/>
  <c r="J500" i="1" s="1"/>
  <c r="V146" i="1" l="1"/>
  <c r="W146" i="1" s="1"/>
  <c r="V146" i="8"/>
  <c r="W146" i="8" s="1"/>
  <c r="O154" i="8"/>
  <c r="P154" i="8" s="1"/>
  <c r="S154" i="8" s="1"/>
  <c r="T154" i="8" s="1"/>
  <c r="M154" i="8"/>
  <c r="N154" i="8" s="1"/>
  <c r="O147" i="1"/>
  <c r="P147" i="1" s="1"/>
  <c r="S147" i="1" s="1"/>
  <c r="T147" i="1" s="1"/>
  <c r="U147" i="1" s="1"/>
  <c r="M147" i="1"/>
  <c r="N147" i="1" s="1"/>
  <c r="A151" i="4" s="1"/>
  <c r="I501" i="1"/>
  <c r="J501" i="1" s="1"/>
  <c r="U154" i="8" l="1"/>
  <c r="Y154" i="8"/>
  <c r="X154" i="8"/>
  <c r="Z154" i="8" s="1"/>
  <c r="K155" i="8" s="1"/>
  <c r="B151" i="4"/>
  <c r="Y147" i="1"/>
  <c r="X147" i="1"/>
  <c r="Z147" i="1" s="1"/>
  <c r="K148" i="1" s="1"/>
  <c r="I502" i="1"/>
  <c r="J502" i="1" s="1"/>
  <c r="L155" i="8" l="1"/>
  <c r="C151" i="4"/>
  <c r="D151" i="4"/>
  <c r="L148" i="1"/>
  <c r="I503" i="1"/>
  <c r="J503" i="1" s="1"/>
  <c r="V147" i="1" l="1"/>
  <c r="W147" i="1" s="1"/>
  <c r="V147" i="8"/>
  <c r="W147" i="8" s="1"/>
  <c r="O155" i="8"/>
  <c r="P155" i="8" s="1"/>
  <c r="S155" i="8" s="1"/>
  <c r="T155" i="8" s="1"/>
  <c r="M155" i="8"/>
  <c r="N155" i="8" s="1"/>
  <c r="O148" i="1"/>
  <c r="P148" i="1" s="1"/>
  <c r="S148" i="1" s="1"/>
  <c r="T148" i="1" s="1"/>
  <c r="U148" i="1" s="1"/>
  <c r="M148" i="1"/>
  <c r="I504" i="1"/>
  <c r="J504" i="1" s="1"/>
  <c r="U155" i="8" l="1"/>
  <c r="Y155" i="8"/>
  <c r="X155" i="8"/>
  <c r="B152" i="4"/>
  <c r="N148" i="1"/>
  <c r="A152" i="4" s="1"/>
  <c r="I505" i="1"/>
  <c r="J505" i="1" s="1"/>
  <c r="Z155" i="8" l="1"/>
  <c r="K156" i="8" s="1"/>
  <c r="L156" i="8" s="1"/>
  <c r="C152" i="4"/>
  <c r="D152" i="4"/>
  <c r="Y148" i="1"/>
  <c r="X148" i="1"/>
  <c r="I506" i="1"/>
  <c r="J506" i="1" s="1"/>
  <c r="V148" i="1" l="1"/>
  <c r="W148" i="1" s="1"/>
  <c r="V148" i="8"/>
  <c r="W148" i="8" s="1"/>
  <c r="O156" i="8"/>
  <c r="P156" i="8" s="1"/>
  <c r="S156" i="8" s="1"/>
  <c r="T156" i="8" s="1"/>
  <c r="M156" i="8"/>
  <c r="N156" i="8" s="1"/>
  <c r="Z148" i="1"/>
  <c r="K149" i="1" s="1"/>
  <c r="L149" i="1" s="1"/>
  <c r="T507" i="1"/>
  <c r="I507" i="1"/>
  <c r="J507" i="1" s="1"/>
  <c r="U156" i="8" l="1"/>
  <c r="Y156" i="8"/>
  <c r="X156" i="8"/>
  <c r="Z156" i="8" s="1"/>
  <c r="K157" i="8" s="1"/>
  <c r="B511" i="4"/>
  <c r="O149" i="1"/>
  <c r="P149" i="1" s="1"/>
  <c r="S149" i="1" s="1"/>
  <c r="T149" i="1" s="1"/>
  <c r="U149" i="1" s="1"/>
  <c r="M149" i="1"/>
  <c r="N149" i="1" s="1"/>
  <c r="A153" i="4" s="1"/>
  <c r="I508" i="1"/>
  <c r="J508" i="1" s="1"/>
  <c r="L157" i="8" l="1"/>
  <c r="B153" i="4"/>
  <c r="Y149" i="1"/>
  <c r="X149" i="1"/>
  <c r="Z149" i="1" s="1"/>
  <c r="K150" i="1" s="1"/>
  <c r="T509" i="1"/>
  <c r="I509" i="1"/>
  <c r="J509" i="1" s="1"/>
  <c r="O157" i="8" l="1"/>
  <c r="P157" i="8" s="1"/>
  <c r="S157" i="8" s="1"/>
  <c r="T157" i="8" s="1"/>
  <c r="M157" i="8"/>
  <c r="N157" i="8" s="1"/>
  <c r="C153" i="4"/>
  <c r="D153" i="4"/>
  <c r="B513" i="4"/>
  <c r="L150" i="1"/>
  <c r="T510" i="1"/>
  <c r="I510" i="1"/>
  <c r="J510" i="1" s="1"/>
  <c r="V149" i="1" l="1"/>
  <c r="W149" i="1" s="1"/>
  <c r="V149" i="8"/>
  <c r="W149" i="8" s="1"/>
  <c r="U157" i="8"/>
  <c r="Y157" i="8"/>
  <c r="X157" i="8"/>
  <c r="B514" i="4"/>
  <c r="O150" i="1"/>
  <c r="P150" i="1" s="1"/>
  <c r="S150" i="1" s="1"/>
  <c r="T150" i="1" s="1"/>
  <c r="U150" i="1" s="1"/>
  <c r="M150" i="1"/>
  <c r="I511" i="1"/>
  <c r="J511" i="1" s="1"/>
  <c r="Z157" i="8" l="1"/>
  <c r="K158" i="8" s="1"/>
  <c r="L158" i="8" s="1"/>
  <c r="B154" i="4"/>
  <c r="N150" i="1"/>
  <c r="A154" i="4" s="1"/>
  <c r="T512" i="1"/>
  <c r="I512" i="1"/>
  <c r="J512" i="1" s="1"/>
  <c r="O158" i="8" l="1"/>
  <c r="P158" i="8" s="1"/>
  <c r="S158" i="8" s="1"/>
  <c r="T158" i="8" s="1"/>
  <c r="M158" i="8"/>
  <c r="N158" i="8" s="1"/>
  <c r="C154" i="4"/>
  <c r="D154" i="4"/>
  <c r="B516" i="4"/>
  <c r="Y150" i="1"/>
  <c r="X150" i="1"/>
  <c r="Z150" i="1" s="1"/>
  <c r="K151" i="1" s="1"/>
  <c r="I513" i="1"/>
  <c r="J513" i="1" s="1"/>
  <c r="V150" i="1" l="1"/>
  <c r="W150" i="1" s="1"/>
  <c r="V150" i="8"/>
  <c r="W150" i="8" s="1"/>
  <c r="U158" i="8"/>
  <c r="Y158" i="8"/>
  <c r="X158" i="8"/>
  <c r="L151" i="1"/>
  <c r="T514" i="1"/>
  <c r="I514" i="1"/>
  <c r="J514" i="1" s="1"/>
  <c r="Z158" i="8" l="1"/>
  <c r="K159" i="8" s="1"/>
  <c r="L159" i="8" s="1"/>
  <c r="B518" i="4"/>
  <c r="O151" i="1"/>
  <c r="P151" i="1" s="1"/>
  <c r="S151" i="1" s="1"/>
  <c r="T151" i="1" s="1"/>
  <c r="U151" i="1" s="1"/>
  <c r="M151" i="1"/>
  <c r="N151" i="1" s="1"/>
  <c r="A155" i="4" s="1"/>
  <c r="I515" i="1"/>
  <c r="J515" i="1" s="1"/>
  <c r="O159" i="8" l="1"/>
  <c r="P159" i="8" s="1"/>
  <c r="S159" i="8" s="1"/>
  <c r="T159" i="8" s="1"/>
  <c r="M159" i="8"/>
  <c r="N159" i="8" s="1"/>
  <c r="B155" i="4"/>
  <c r="Y151" i="1"/>
  <c r="X151" i="1"/>
  <c r="T516" i="1"/>
  <c r="I516" i="1"/>
  <c r="J516" i="1" s="1"/>
  <c r="U159" i="8" l="1"/>
  <c r="Y159" i="8"/>
  <c r="X159" i="8"/>
  <c r="Z159" i="8" s="1"/>
  <c r="K160" i="8" s="1"/>
  <c r="C155" i="4"/>
  <c r="D155" i="4"/>
  <c r="Z151" i="1"/>
  <c r="K152" i="1" s="1"/>
  <c r="L152" i="1" s="1"/>
  <c r="B520" i="4"/>
  <c r="I517" i="1"/>
  <c r="J517" i="1" s="1"/>
  <c r="V151" i="1" l="1"/>
  <c r="W151" i="1" s="1"/>
  <c r="V151" i="8"/>
  <c r="W151" i="8" s="1"/>
  <c r="L160" i="8"/>
  <c r="O152" i="1"/>
  <c r="P152" i="1" s="1"/>
  <c r="S152" i="1" s="1"/>
  <c r="T152" i="1" s="1"/>
  <c r="U152" i="1" s="1"/>
  <c r="M152" i="1"/>
  <c r="N152" i="1" s="1"/>
  <c r="A156" i="4" s="1"/>
  <c r="T518" i="1"/>
  <c r="I518" i="1"/>
  <c r="J518" i="1" s="1"/>
  <c r="O160" i="8" l="1"/>
  <c r="P160" i="8" s="1"/>
  <c r="S160" i="8" s="1"/>
  <c r="T160" i="8" s="1"/>
  <c r="M160" i="8"/>
  <c r="N160" i="8" s="1"/>
  <c r="B522" i="4"/>
  <c r="B156" i="4"/>
  <c r="Y152" i="1"/>
  <c r="X152" i="1"/>
  <c r="I519" i="1"/>
  <c r="J519" i="1" s="1"/>
  <c r="U160" i="8" l="1"/>
  <c r="Y160" i="8"/>
  <c r="X160" i="8"/>
  <c r="Z160" i="8" s="1"/>
  <c r="K161" i="8" s="1"/>
  <c r="C156" i="4"/>
  <c r="D156" i="4"/>
  <c r="Z152" i="1"/>
  <c r="K153" i="1" s="1"/>
  <c r="L153" i="1" s="1"/>
  <c r="I520" i="1"/>
  <c r="J520" i="1" s="1"/>
  <c r="V152" i="1" l="1"/>
  <c r="W152" i="1" s="1"/>
  <c r="V152" i="8"/>
  <c r="W152" i="8" s="1"/>
  <c r="L161" i="8"/>
  <c r="O153" i="1"/>
  <c r="P153" i="1" s="1"/>
  <c r="S153" i="1" s="1"/>
  <c r="T153" i="1" s="1"/>
  <c r="U153" i="1" s="1"/>
  <c r="M153" i="1"/>
  <c r="N153" i="1" s="1"/>
  <c r="A157" i="4" s="1"/>
  <c r="I521" i="1"/>
  <c r="J521" i="1" s="1"/>
  <c r="O161" i="8" l="1"/>
  <c r="P161" i="8" s="1"/>
  <c r="S161" i="8" s="1"/>
  <c r="T161" i="8" s="1"/>
  <c r="U161" i="8" s="1"/>
  <c r="M161" i="8"/>
  <c r="N161" i="8" s="1"/>
  <c r="B157" i="4"/>
  <c r="Y153" i="1"/>
  <c r="X153" i="1"/>
  <c r="T522" i="1"/>
  <c r="I522" i="1"/>
  <c r="J522" i="1" s="1"/>
  <c r="Z153" i="1" l="1"/>
  <c r="K154" i="1" s="1"/>
  <c r="L154" i="1" s="1"/>
  <c r="Y161" i="8"/>
  <c r="X161" i="8"/>
  <c r="Z161" i="8" s="1"/>
  <c r="K162" i="8" s="1"/>
  <c r="C157" i="4"/>
  <c r="D157" i="4"/>
  <c r="B526" i="4"/>
  <c r="I523" i="1"/>
  <c r="J523" i="1" s="1"/>
  <c r="V153" i="1" l="1"/>
  <c r="W153" i="1" s="1"/>
  <c r="V153" i="8"/>
  <c r="W153" i="8" s="1"/>
  <c r="L162" i="8"/>
  <c r="O154" i="1"/>
  <c r="P154" i="1" s="1"/>
  <c r="S154" i="1" s="1"/>
  <c r="T154" i="1" s="1"/>
  <c r="U154" i="1" s="1"/>
  <c r="M154" i="1"/>
  <c r="T524" i="1"/>
  <c r="I524" i="1"/>
  <c r="J524" i="1" s="1"/>
  <c r="O162" i="8" l="1"/>
  <c r="P162" i="8" s="1"/>
  <c r="S162" i="8" s="1"/>
  <c r="T162" i="8" s="1"/>
  <c r="U162" i="8" s="1"/>
  <c r="M162" i="8"/>
  <c r="N162" i="8" s="1"/>
  <c r="B528" i="4"/>
  <c r="B158" i="4"/>
  <c r="N154" i="1"/>
  <c r="A158" i="4" s="1"/>
  <c r="T525" i="1"/>
  <c r="I525" i="1"/>
  <c r="J525" i="1" s="1"/>
  <c r="Y162" i="8" l="1"/>
  <c r="X162" i="8"/>
  <c r="C158" i="4"/>
  <c r="D158" i="4"/>
  <c r="B529" i="4"/>
  <c r="Y154" i="1"/>
  <c r="X154" i="1"/>
  <c r="T526" i="1"/>
  <c r="I526" i="1"/>
  <c r="J526" i="1" s="1"/>
  <c r="V154" i="1" l="1"/>
  <c r="W154" i="1" s="1"/>
  <c r="V154" i="8"/>
  <c r="W154" i="8" s="1"/>
  <c r="Z162" i="8"/>
  <c r="K163" i="8" s="1"/>
  <c r="L163" i="8" s="1"/>
  <c r="Z154" i="1"/>
  <c r="K155" i="1" s="1"/>
  <c r="L155" i="1" s="1"/>
  <c r="B530" i="4"/>
  <c r="T527" i="1"/>
  <c r="I527" i="1"/>
  <c r="J527" i="1" s="1"/>
  <c r="O163" i="8" l="1"/>
  <c r="P163" i="8" s="1"/>
  <c r="S163" i="8" s="1"/>
  <c r="T163" i="8" s="1"/>
  <c r="U163" i="8" s="1"/>
  <c r="M163" i="8"/>
  <c r="N163" i="8" s="1"/>
  <c r="B531" i="4"/>
  <c r="O155" i="1"/>
  <c r="P155" i="1" s="1"/>
  <c r="S155" i="1" s="1"/>
  <c r="T155" i="1" s="1"/>
  <c r="U155" i="1" s="1"/>
  <c r="M155" i="1"/>
  <c r="N155" i="1" s="1"/>
  <c r="A159" i="4" s="1"/>
  <c r="T528" i="1"/>
  <c r="I528" i="1"/>
  <c r="J528" i="1" s="1"/>
  <c r="Y163" i="8" l="1"/>
  <c r="X163" i="8"/>
  <c r="Z163" i="8" s="1"/>
  <c r="K164" i="8" s="1"/>
  <c r="B159" i="4"/>
  <c r="B532" i="4"/>
  <c r="Y155" i="1"/>
  <c r="X155" i="1"/>
  <c r="T529" i="1"/>
  <c r="I529" i="1"/>
  <c r="J529" i="1" s="1"/>
  <c r="L164" i="8" l="1"/>
  <c r="C159" i="4"/>
  <c r="V155" i="8" s="1"/>
  <c r="W155" i="8" s="1"/>
  <c r="D159" i="4"/>
  <c r="B533" i="4"/>
  <c r="Z155" i="1"/>
  <c r="K156" i="1" s="1"/>
  <c r="T530" i="1"/>
  <c r="I530" i="1"/>
  <c r="J530" i="1" s="1"/>
  <c r="O164" i="8" l="1"/>
  <c r="P164" i="8" s="1"/>
  <c r="S164" i="8" s="1"/>
  <c r="T164" i="8" s="1"/>
  <c r="U164" i="8" s="1"/>
  <c r="M164" i="8"/>
  <c r="N164" i="8" s="1"/>
  <c r="V155" i="1"/>
  <c r="W155" i="1" s="1"/>
  <c r="B534" i="4"/>
  <c r="L156" i="1"/>
  <c r="T531" i="1"/>
  <c r="I531" i="1"/>
  <c r="J531" i="1" s="1"/>
  <c r="Y164" i="8" l="1"/>
  <c r="X164" i="8"/>
  <c r="B535" i="4"/>
  <c r="O156" i="1"/>
  <c r="P156" i="1" s="1"/>
  <c r="S156" i="1" s="1"/>
  <c r="T156" i="1" s="1"/>
  <c r="U156" i="1" s="1"/>
  <c r="M156" i="1"/>
  <c r="T532" i="1"/>
  <c r="I532" i="1"/>
  <c r="J532" i="1" s="1"/>
  <c r="Z164" i="8" l="1"/>
  <c r="K165" i="8" s="1"/>
  <c r="L165" i="8" s="1"/>
  <c r="B160" i="4"/>
  <c r="B536" i="4"/>
  <c r="N156" i="1"/>
  <c r="A160" i="4" s="1"/>
  <c r="T533" i="1"/>
  <c r="I533" i="1"/>
  <c r="J533" i="1" s="1"/>
  <c r="O165" i="8" l="1"/>
  <c r="P165" i="8" s="1"/>
  <c r="S165" i="8" s="1"/>
  <c r="T165" i="8" s="1"/>
  <c r="U165" i="8" s="1"/>
  <c r="M165" i="8"/>
  <c r="N165" i="8" s="1"/>
  <c r="C160" i="4"/>
  <c r="V156" i="8" s="1"/>
  <c r="W156" i="8" s="1"/>
  <c r="D160" i="4"/>
  <c r="B537" i="4"/>
  <c r="Y156" i="1"/>
  <c r="X156" i="1"/>
  <c r="Z156" i="1" s="1"/>
  <c r="K157" i="1" s="1"/>
  <c r="T534" i="1"/>
  <c r="I534" i="1"/>
  <c r="J534" i="1" s="1"/>
  <c r="Y165" i="8" l="1"/>
  <c r="X165" i="8"/>
  <c r="Z165" i="8" s="1"/>
  <c r="K166" i="8" s="1"/>
  <c r="V156" i="1"/>
  <c r="W156" i="1" s="1"/>
  <c r="B538" i="4"/>
  <c r="L157" i="1"/>
  <c r="T535" i="1"/>
  <c r="I535" i="1"/>
  <c r="J535" i="1" s="1"/>
  <c r="L166" i="8" l="1"/>
  <c r="B539" i="4"/>
  <c r="O157" i="1"/>
  <c r="P157" i="1" s="1"/>
  <c r="S157" i="1" s="1"/>
  <c r="T157" i="1" s="1"/>
  <c r="U157" i="1" s="1"/>
  <c r="M157" i="1"/>
  <c r="N157" i="1" s="1"/>
  <c r="A161" i="4" s="1"/>
  <c r="T536" i="1"/>
  <c r="I536" i="1"/>
  <c r="J536" i="1" s="1"/>
  <c r="O166" i="8" l="1"/>
  <c r="P166" i="8" s="1"/>
  <c r="S166" i="8" s="1"/>
  <c r="T166" i="8" s="1"/>
  <c r="U166" i="8" s="1"/>
  <c r="M166" i="8"/>
  <c r="N166" i="8" s="1"/>
  <c r="B161" i="4"/>
  <c r="B540" i="4"/>
  <c r="Y157" i="1"/>
  <c r="X157" i="1"/>
  <c r="T537" i="1"/>
  <c r="I537" i="1"/>
  <c r="J537" i="1" s="1"/>
  <c r="Y166" i="8" l="1"/>
  <c r="X166" i="8"/>
  <c r="C161" i="4"/>
  <c r="V157" i="8" s="1"/>
  <c r="W157" i="8" s="1"/>
  <c r="D161" i="4"/>
  <c r="Z157" i="1"/>
  <c r="K158" i="1" s="1"/>
  <c r="L158" i="1" s="1"/>
  <c r="B541" i="4"/>
  <c r="T538" i="1"/>
  <c r="I538" i="1"/>
  <c r="J538" i="1" s="1"/>
  <c r="Z166" i="8" l="1"/>
  <c r="K167" i="8" s="1"/>
  <c r="L167" i="8" s="1"/>
  <c r="V157" i="1"/>
  <c r="W157" i="1" s="1"/>
  <c r="B542" i="4"/>
  <c r="O158" i="1"/>
  <c r="P158" i="1" s="1"/>
  <c r="S158" i="1" s="1"/>
  <c r="T158" i="1" s="1"/>
  <c r="U158" i="1" s="1"/>
  <c r="M158" i="1"/>
  <c r="N158" i="1" s="1"/>
  <c r="A162" i="4" s="1"/>
  <c r="T539" i="1"/>
  <c r="I539" i="1"/>
  <c r="J539" i="1" s="1"/>
  <c r="O167" i="8" l="1"/>
  <c r="P167" i="8" s="1"/>
  <c r="S167" i="8" s="1"/>
  <c r="T167" i="8" s="1"/>
  <c r="U167" i="8" s="1"/>
  <c r="M167" i="8"/>
  <c r="N167" i="8" s="1"/>
  <c r="B162" i="4"/>
  <c r="B543" i="4"/>
  <c r="Y158" i="1"/>
  <c r="X158" i="1"/>
  <c r="T540" i="1"/>
  <c r="I540" i="1"/>
  <c r="J540" i="1" s="1"/>
  <c r="Y167" i="8" l="1"/>
  <c r="X167" i="8"/>
  <c r="Z167" i="8" s="1"/>
  <c r="K168" i="8" s="1"/>
  <c r="C162" i="4"/>
  <c r="V158" i="8" s="1"/>
  <c r="W158" i="8" s="1"/>
  <c r="D162" i="4"/>
  <c r="Z158" i="1"/>
  <c r="K159" i="1" s="1"/>
  <c r="L159" i="1" s="1"/>
  <c r="B544" i="4"/>
  <c r="I541" i="1"/>
  <c r="J541" i="1" s="1"/>
  <c r="L168" i="8" l="1"/>
  <c r="V158" i="1"/>
  <c r="W158" i="1" s="1"/>
  <c r="O159" i="1"/>
  <c r="P159" i="1" s="1"/>
  <c r="S159" i="1" s="1"/>
  <c r="T159" i="1" s="1"/>
  <c r="U159" i="1" s="1"/>
  <c r="M159" i="1"/>
  <c r="I542" i="1"/>
  <c r="J542" i="1" s="1"/>
  <c r="O168" i="8" l="1"/>
  <c r="P168" i="8" s="1"/>
  <c r="S168" i="8" s="1"/>
  <c r="T168" i="8" s="1"/>
  <c r="U168" i="8" s="1"/>
  <c r="M168" i="8"/>
  <c r="N168" i="8" s="1"/>
  <c r="B163" i="4"/>
  <c r="N159" i="1"/>
  <c r="A163" i="4" s="1"/>
  <c r="I543" i="1"/>
  <c r="J543" i="1" s="1"/>
  <c r="Y168" i="8" l="1"/>
  <c r="X168" i="8"/>
  <c r="Z168" i="8" s="1"/>
  <c r="K169" i="8" s="1"/>
  <c r="C163" i="4"/>
  <c r="V159" i="8" s="1"/>
  <c r="W159" i="8" s="1"/>
  <c r="D163" i="4"/>
  <c r="Y159" i="1"/>
  <c r="X159" i="1"/>
  <c r="I544" i="1"/>
  <c r="J544" i="1" s="1"/>
  <c r="L169" i="8" l="1"/>
  <c r="Z159" i="1"/>
  <c r="K160" i="1" s="1"/>
  <c r="L160" i="1" s="1"/>
  <c r="V159" i="1"/>
  <c r="W159" i="1" s="1"/>
  <c r="I545" i="1"/>
  <c r="J545" i="1" s="1"/>
  <c r="O169" i="8" l="1"/>
  <c r="P169" i="8" s="1"/>
  <c r="S169" i="8" s="1"/>
  <c r="T169" i="8" s="1"/>
  <c r="U169" i="8" s="1"/>
  <c r="M169" i="8"/>
  <c r="N169" i="8" s="1"/>
  <c r="O160" i="1"/>
  <c r="P160" i="1" s="1"/>
  <c r="S160" i="1" s="1"/>
  <c r="T160" i="1" s="1"/>
  <c r="U160" i="1" s="1"/>
  <c r="M160" i="1"/>
  <c r="I546" i="1"/>
  <c r="J546" i="1" s="1"/>
  <c r="Y169" i="8" l="1"/>
  <c r="X169" i="8"/>
  <c r="Z169" i="8" s="1"/>
  <c r="K170" i="8" s="1"/>
  <c r="B164" i="4"/>
  <c r="N160" i="1"/>
  <c r="A164" i="4" s="1"/>
  <c r="I547" i="1"/>
  <c r="J547" i="1" s="1"/>
  <c r="L170" i="8" l="1"/>
  <c r="C164" i="4"/>
  <c r="V160" i="8" s="1"/>
  <c r="W160" i="8" s="1"/>
  <c r="D164" i="4"/>
  <c r="Y160" i="1"/>
  <c r="X160" i="1"/>
  <c r="I548" i="1"/>
  <c r="J548" i="1" s="1"/>
  <c r="O170" i="8" l="1"/>
  <c r="P170" i="8" s="1"/>
  <c r="S170" i="8" s="1"/>
  <c r="T170" i="8" s="1"/>
  <c r="M170" i="8"/>
  <c r="N170" i="8" s="1"/>
  <c r="Z160" i="1"/>
  <c r="K161" i="1" s="1"/>
  <c r="L161" i="1" s="1"/>
  <c r="V160" i="1"/>
  <c r="W160" i="1" s="1"/>
  <c r="I549" i="1"/>
  <c r="J549" i="1" s="1"/>
  <c r="U170" i="8" l="1"/>
  <c r="Y170" i="8"/>
  <c r="X170" i="8"/>
  <c r="Z170" i="8" s="1"/>
  <c r="K171" i="8" s="1"/>
  <c r="O161" i="1"/>
  <c r="P161" i="1" s="1"/>
  <c r="S161" i="1" s="1"/>
  <c r="T161" i="1" s="1"/>
  <c r="U161" i="1" s="1"/>
  <c r="M161" i="1"/>
  <c r="T550" i="1"/>
  <c r="I550" i="1"/>
  <c r="J550" i="1" s="1"/>
  <c r="L171" i="8" l="1"/>
  <c r="B554" i="4"/>
  <c r="B165" i="4"/>
  <c r="N161" i="1"/>
  <c r="A165" i="4" s="1"/>
  <c r="T551" i="1"/>
  <c r="I551" i="1"/>
  <c r="J551" i="1" s="1"/>
  <c r="O171" i="8" l="1"/>
  <c r="P171" i="8" s="1"/>
  <c r="S171" i="8" s="1"/>
  <c r="T171" i="8" s="1"/>
  <c r="U171" i="8" s="1"/>
  <c r="M171" i="8"/>
  <c r="N171" i="8" s="1"/>
  <c r="C165" i="4"/>
  <c r="V161" i="8" s="1"/>
  <c r="W161" i="8" s="1"/>
  <c r="D165" i="4"/>
  <c r="B555" i="4"/>
  <c r="Y161" i="1"/>
  <c r="X161" i="1"/>
  <c r="Z161" i="1" s="1"/>
  <c r="K162" i="1" s="1"/>
  <c r="I552" i="1"/>
  <c r="J552" i="1" s="1"/>
  <c r="Y171" i="8" l="1"/>
  <c r="X171" i="8"/>
  <c r="Z171" i="8" s="1"/>
  <c r="K172" i="8" s="1"/>
  <c r="V161" i="1"/>
  <c r="W161" i="1" s="1"/>
  <c r="L162" i="1"/>
  <c r="I553" i="1"/>
  <c r="J553" i="1" s="1"/>
  <c r="L172" i="8" l="1"/>
  <c r="O162" i="1"/>
  <c r="P162" i="1" s="1"/>
  <c r="S162" i="1" s="1"/>
  <c r="T162" i="1" s="1"/>
  <c r="U162" i="1" s="1"/>
  <c r="M162" i="1"/>
  <c r="N162" i="1" s="1"/>
  <c r="A166" i="4" s="1"/>
  <c r="I554" i="1"/>
  <c r="J554" i="1" s="1"/>
  <c r="O172" i="8" l="1"/>
  <c r="P172" i="8" s="1"/>
  <c r="S172" i="8" s="1"/>
  <c r="T172" i="8" s="1"/>
  <c r="U172" i="8" s="1"/>
  <c r="M172" i="8"/>
  <c r="N172" i="8" s="1"/>
  <c r="B166" i="4"/>
  <c r="Y162" i="1"/>
  <c r="X162" i="1"/>
  <c r="I555" i="1"/>
  <c r="J555" i="1" s="1"/>
  <c r="Y172" i="8" l="1"/>
  <c r="X172" i="8"/>
  <c r="Z172" i="8" s="1"/>
  <c r="K173" i="8" s="1"/>
  <c r="C166" i="4"/>
  <c r="V162" i="8" s="1"/>
  <c r="W162" i="8" s="1"/>
  <c r="D166" i="4"/>
  <c r="Z162" i="1"/>
  <c r="K163" i="1" s="1"/>
  <c r="L163" i="1" s="1"/>
  <c r="T556" i="1"/>
  <c r="I556" i="1"/>
  <c r="J556" i="1" s="1"/>
  <c r="L173" i="8" l="1"/>
  <c r="V162" i="1"/>
  <c r="W162" i="1" s="1"/>
  <c r="B560" i="4"/>
  <c r="O163" i="1"/>
  <c r="P163" i="1" s="1"/>
  <c r="S163" i="1" s="1"/>
  <c r="T163" i="1" s="1"/>
  <c r="U163" i="1" s="1"/>
  <c r="M163" i="1"/>
  <c r="N163" i="1" s="1"/>
  <c r="A167" i="4" s="1"/>
  <c r="T557" i="1"/>
  <c r="I557" i="1"/>
  <c r="J557" i="1" s="1"/>
  <c r="O173" i="8" l="1"/>
  <c r="P173" i="8" s="1"/>
  <c r="S173" i="8" s="1"/>
  <c r="M173" i="8"/>
  <c r="B167" i="4"/>
  <c r="B561" i="4"/>
  <c r="Y163" i="1"/>
  <c r="X163" i="1"/>
  <c r="Z163" i="1" s="1"/>
  <c r="K164" i="1" s="1"/>
  <c r="T558" i="1"/>
  <c r="I558" i="1"/>
  <c r="J558" i="1" s="1"/>
  <c r="N173" i="8" l="1"/>
  <c r="U173" i="8"/>
  <c r="C167" i="4"/>
  <c r="V163" i="8" s="1"/>
  <c r="W163" i="8" s="1"/>
  <c r="D167" i="4"/>
  <c r="B562" i="4"/>
  <c r="L164" i="1"/>
  <c r="I559" i="1"/>
  <c r="J559" i="1" s="1"/>
  <c r="Y173" i="8" l="1"/>
  <c r="X173" i="8"/>
  <c r="Z173" i="8" s="1"/>
  <c r="K174" i="8" s="1"/>
  <c r="V163" i="1"/>
  <c r="W163" i="1" s="1"/>
  <c r="O164" i="1"/>
  <c r="P164" i="1" s="1"/>
  <c r="S164" i="1" s="1"/>
  <c r="T164" i="1" s="1"/>
  <c r="U164" i="1" s="1"/>
  <c r="M164" i="1"/>
  <c r="N164" i="1" s="1"/>
  <c r="A168" i="4" s="1"/>
  <c r="I560" i="1"/>
  <c r="J560" i="1" s="1"/>
  <c r="L174" i="8" l="1"/>
  <c r="B168" i="4"/>
  <c r="Y164" i="1"/>
  <c r="X164" i="1"/>
  <c r="I561" i="1"/>
  <c r="J561" i="1" s="1"/>
  <c r="O174" i="8" l="1"/>
  <c r="P174" i="8" s="1"/>
  <c r="S174" i="8" s="1"/>
  <c r="T174" i="8" s="1"/>
  <c r="U174" i="8" s="1"/>
  <c r="M174" i="8"/>
  <c r="N174" i="8" s="1"/>
  <c r="C168" i="4"/>
  <c r="V164" i="8" s="1"/>
  <c r="W164" i="8" s="1"/>
  <c r="D168" i="4"/>
  <c r="Z164" i="1"/>
  <c r="K165" i="1" s="1"/>
  <c r="L165" i="1" s="1"/>
  <c r="I562" i="1"/>
  <c r="J562" i="1" s="1"/>
  <c r="Y174" i="8" l="1"/>
  <c r="X174" i="8"/>
  <c r="Z174" i="8" s="1"/>
  <c r="K175" i="8" s="1"/>
  <c r="V164" i="1"/>
  <c r="W164" i="1" s="1"/>
  <c r="O165" i="1"/>
  <c r="P165" i="1" s="1"/>
  <c r="S165" i="1" s="1"/>
  <c r="T165" i="1" s="1"/>
  <c r="M165" i="1"/>
  <c r="N165" i="1" s="1"/>
  <c r="A169" i="4" s="1"/>
  <c r="I563" i="1"/>
  <c r="J563" i="1" s="1"/>
  <c r="L175" i="8" l="1"/>
  <c r="U165" i="1"/>
  <c r="B169" i="4"/>
  <c r="Y165" i="1"/>
  <c r="X165" i="1"/>
  <c r="I564" i="1"/>
  <c r="J564" i="1" s="1"/>
  <c r="Z165" i="1" l="1"/>
  <c r="K166" i="1" s="1"/>
  <c r="L166" i="1" s="1"/>
  <c r="O175" i="8"/>
  <c r="P175" i="8" s="1"/>
  <c r="S175" i="8" s="1"/>
  <c r="M175" i="8"/>
  <c r="C169" i="4"/>
  <c r="V165" i="8" s="1"/>
  <c r="W165" i="8" s="1"/>
  <c r="D169" i="4"/>
  <c r="I565" i="1"/>
  <c r="J565" i="1" s="1"/>
  <c r="N175" i="8" l="1"/>
  <c r="U175" i="8"/>
  <c r="V165" i="1"/>
  <c r="W165" i="1" s="1"/>
  <c r="O166" i="1"/>
  <c r="P166" i="1" s="1"/>
  <c r="S166" i="1" s="1"/>
  <c r="T166" i="1" s="1"/>
  <c r="U166" i="1" s="1"/>
  <c r="M166" i="1"/>
  <c r="I566" i="1"/>
  <c r="J566" i="1" s="1"/>
  <c r="Y175" i="8" l="1"/>
  <c r="X175" i="8"/>
  <c r="Z175" i="8" s="1"/>
  <c r="K176" i="8" s="1"/>
  <c r="B170" i="4"/>
  <c r="N166" i="1"/>
  <c r="A170" i="4" s="1"/>
  <c r="I567" i="1"/>
  <c r="J567" i="1" s="1"/>
  <c r="L176" i="8" l="1"/>
  <c r="C170" i="4"/>
  <c r="V166" i="8" s="1"/>
  <c r="W166" i="8" s="1"/>
  <c r="D170" i="4"/>
  <c r="Y166" i="1"/>
  <c r="X166" i="1"/>
  <c r="I568" i="1"/>
  <c r="J568" i="1" s="1"/>
  <c r="O176" i="8" l="1"/>
  <c r="P176" i="8" s="1"/>
  <c r="S176" i="8" s="1"/>
  <c r="M176" i="8"/>
  <c r="V166" i="1"/>
  <c r="W166" i="1" s="1"/>
  <c r="Z166" i="1"/>
  <c r="K167" i="1" s="1"/>
  <c r="L167" i="1" s="1"/>
  <c r="O167" i="1" s="1"/>
  <c r="P167" i="1" s="1"/>
  <c r="S167" i="1" s="1"/>
  <c r="T167" i="1" s="1"/>
  <c r="I569" i="1"/>
  <c r="J569" i="1" s="1"/>
  <c r="N176" i="8" l="1"/>
  <c r="U176" i="8"/>
  <c r="M167" i="1"/>
  <c r="U167" i="1" s="1"/>
  <c r="B171" i="4"/>
  <c r="I570" i="1"/>
  <c r="J570" i="1" s="1"/>
  <c r="N167" i="1" l="1"/>
  <c r="A171" i="4" s="1"/>
  <c r="C171" i="4" s="1"/>
  <c r="V167" i="8" s="1"/>
  <c r="W167" i="8" s="1"/>
  <c r="Y176" i="8"/>
  <c r="X176" i="8"/>
  <c r="Z176" i="8" s="1"/>
  <c r="K177" i="8" s="1"/>
  <c r="D171" i="4"/>
  <c r="Y167" i="1"/>
  <c r="I571" i="1"/>
  <c r="J571" i="1" s="1"/>
  <c r="X167" i="1" l="1"/>
  <c r="Z167" i="1" s="1"/>
  <c r="K168" i="1" s="1"/>
  <c r="L177" i="8"/>
  <c r="V167" i="1"/>
  <c r="W167" i="1" s="1"/>
  <c r="I572" i="1"/>
  <c r="J572" i="1" s="1"/>
  <c r="O177" i="8" l="1"/>
  <c r="P177" i="8" s="1"/>
  <c r="S177" i="8" s="1"/>
  <c r="T177" i="8" s="1"/>
  <c r="U177" i="8" s="1"/>
  <c r="M177" i="8"/>
  <c r="N177" i="8" s="1"/>
  <c r="L168" i="1"/>
  <c r="I573" i="1"/>
  <c r="J573" i="1" s="1"/>
  <c r="Y177" i="8" l="1"/>
  <c r="X177" i="8"/>
  <c r="Z177" i="8" s="1"/>
  <c r="K178" i="8" s="1"/>
  <c r="O168" i="1"/>
  <c r="P168" i="1" s="1"/>
  <c r="S168" i="1" s="1"/>
  <c r="T168" i="1" s="1"/>
  <c r="U168" i="1" s="1"/>
  <c r="M168" i="1"/>
  <c r="I574" i="1"/>
  <c r="J574" i="1" s="1"/>
  <c r="L178" i="8" l="1"/>
  <c r="B172" i="4"/>
  <c r="N168" i="1"/>
  <c r="A172" i="4" s="1"/>
  <c r="I575" i="1"/>
  <c r="J575" i="1" s="1"/>
  <c r="O178" i="8" l="1"/>
  <c r="P178" i="8" s="1"/>
  <c r="S178" i="8" s="1"/>
  <c r="M178" i="8"/>
  <c r="C172" i="4"/>
  <c r="V168" i="8" s="1"/>
  <c r="W168" i="8" s="1"/>
  <c r="D172" i="4"/>
  <c r="Y168" i="1"/>
  <c r="X168" i="1"/>
  <c r="I576" i="1"/>
  <c r="J576" i="1" s="1"/>
  <c r="N178" i="8" l="1"/>
  <c r="U178" i="8"/>
  <c r="V168" i="1"/>
  <c r="W168" i="1" s="1"/>
  <c r="Z168" i="1"/>
  <c r="K169" i="1" s="1"/>
  <c r="L169" i="1" s="1"/>
  <c r="I577" i="1"/>
  <c r="J577" i="1" s="1"/>
  <c r="Y178" i="8" l="1"/>
  <c r="X178" i="8"/>
  <c r="Z178" i="8" s="1"/>
  <c r="K179" i="8" s="1"/>
  <c r="O169" i="1"/>
  <c r="P169" i="1" s="1"/>
  <c r="S169" i="1" s="1"/>
  <c r="T169" i="1" s="1"/>
  <c r="U169" i="1" s="1"/>
  <c r="M169" i="1"/>
  <c r="N169" i="1" s="1"/>
  <c r="A173" i="4" s="1"/>
  <c r="I578" i="1"/>
  <c r="J578" i="1" s="1"/>
  <c r="L179" i="8" l="1"/>
  <c r="B173" i="4"/>
  <c r="Y169" i="1"/>
  <c r="X169" i="1"/>
  <c r="Z169" i="1" s="1"/>
  <c r="K170" i="1" s="1"/>
  <c r="I579" i="1"/>
  <c r="J579" i="1" s="1"/>
  <c r="O179" i="8" l="1"/>
  <c r="P179" i="8" s="1"/>
  <c r="S179" i="8" s="1"/>
  <c r="M179" i="8"/>
  <c r="C173" i="4"/>
  <c r="V169" i="8" s="1"/>
  <c r="W169" i="8" s="1"/>
  <c r="D173" i="4"/>
  <c r="L170" i="1"/>
  <c r="I580" i="1"/>
  <c r="J580" i="1" s="1"/>
  <c r="N179" i="8" l="1"/>
  <c r="U179" i="8"/>
  <c r="V169" i="1"/>
  <c r="W169" i="1" s="1"/>
  <c r="O170" i="1"/>
  <c r="P170" i="1" s="1"/>
  <c r="S170" i="1" s="1"/>
  <c r="T170" i="1" s="1"/>
  <c r="U170" i="1" s="1"/>
  <c r="M170" i="1"/>
  <c r="N170" i="1" s="1"/>
  <c r="A174" i="4" s="1"/>
  <c r="I581" i="1"/>
  <c r="J581" i="1" s="1"/>
  <c r="Y179" i="8" l="1"/>
  <c r="X179" i="8"/>
  <c r="Z179" i="8" s="1"/>
  <c r="K180" i="8" s="1"/>
  <c r="B174" i="4"/>
  <c r="Y170" i="1"/>
  <c r="X170" i="1"/>
  <c r="I582" i="1"/>
  <c r="J582" i="1" s="1"/>
  <c r="L180" i="8" l="1"/>
  <c r="Z170" i="1"/>
  <c r="K171" i="1" s="1"/>
  <c r="L171" i="1" s="1"/>
  <c r="C174" i="4"/>
  <c r="V170" i="8" s="1"/>
  <c r="W170" i="8" s="1"/>
  <c r="D174" i="4"/>
  <c r="I583" i="1"/>
  <c r="J583" i="1" s="1"/>
  <c r="O180" i="8" l="1"/>
  <c r="P180" i="8" s="1"/>
  <c r="S180" i="8" s="1"/>
  <c r="M180" i="8"/>
  <c r="V170" i="1"/>
  <c r="W170" i="1" s="1"/>
  <c r="O171" i="1"/>
  <c r="P171" i="1" s="1"/>
  <c r="S171" i="1" s="1"/>
  <c r="T171" i="1" s="1"/>
  <c r="U171" i="1" s="1"/>
  <c r="M171" i="1"/>
  <c r="N171" i="1" s="1"/>
  <c r="A175" i="4" s="1"/>
  <c r="I584" i="1"/>
  <c r="J584" i="1" s="1"/>
  <c r="N180" i="8" l="1"/>
  <c r="U180" i="8"/>
  <c r="B175" i="4"/>
  <c r="Y171" i="1"/>
  <c r="X171" i="1"/>
  <c r="I585" i="1"/>
  <c r="J585" i="1" s="1"/>
  <c r="Z171" i="1" l="1"/>
  <c r="K172" i="1" s="1"/>
  <c r="L172" i="1" s="1"/>
  <c r="Y180" i="8"/>
  <c r="X180" i="8"/>
  <c r="Z180" i="8" s="1"/>
  <c r="K181" i="8" s="1"/>
  <c r="C175" i="4"/>
  <c r="V171" i="8" s="1"/>
  <c r="W171" i="8" s="1"/>
  <c r="D175" i="4"/>
  <c r="I586" i="1"/>
  <c r="J586" i="1" s="1"/>
  <c r="L181" i="8" l="1"/>
  <c r="V171" i="1"/>
  <c r="W171" i="1" s="1"/>
  <c r="O172" i="1"/>
  <c r="P172" i="1" s="1"/>
  <c r="S172" i="1" s="1"/>
  <c r="T172" i="1" s="1"/>
  <c r="U172" i="1" s="1"/>
  <c r="M172" i="1"/>
  <c r="N172" i="1" s="1"/>
  <c r="A176" i="4" s="1"/>
  <c r="I587" i="1"/>
  <c r="J587" i="1" s="1"/>
  <c r="O181" i="8" l="1"/>
  <c r="P181" i="8" s="1"/>
  <c r="S181" i="8" s="1"/>
  <c r="M181" i="8"/>
  <c r="B176" i="4"/>
  <c r="Y172" i="1"/>
  <c r="X172" i="1"/>
  <c r="Z172" i="1" s="1"/>
  <c r="K173" i="1" s="1"/>
  <c r="I588" i="1"/>
  <c r="J588" i="1" s="1"/>
  <c r="N181" i="8" l="1"/>
  <c r="U181" i="8"/>
  <c r="C176" i="4"/>
  <c r="V172" i="8" s="1"/>
  <c r="W172" i="8" s="1"/>
  <c r="D176" i="4"/>
  <c r="L173" i="1"/>
  <c r="I589" i="1"/>
  <c r="J589" i="1" s="1"/>
  <c r="Y181" i="8" l="1"/>
  <c r="X181" i="8"/>
  <c r="Z181" i="8" s="1"/>
  <c r="K182" i="8" s="1"/>
  <c r="V172" i="1"/>
  <c r="W172" i="1" s="1"/>
  <c r="O173" i="1"/>
  <c r="P173" i="1" s="1"/>
  <c r="S173" i="1" s="1"/>
  <c r="M173" i="1"/>
  <c r="U173" i="1" s="1"/>
  <c r="I590" i="1"/>
  <c r="J590" i="1" s="1"/>
  <c r="L182" i="8" l="1"/>
  <c r="N173" i="1"/>
  <c r="I591" i="1"/>
  <c r="J591" i="1" s="1"/>
  <c r="O182" i="8" l="1"/>
  <c r="P182" i="8" s="1"/>
  <c r="S182" i="8" s="1"/>
  <c r="M182" i="8"/>
  <c r="A177" i="4"/>
  <c r="Y173" i="1"/>
  <c r="X173" i="1"/>
  <c r="I592" i="1"/>
  <c r="J592" i="1" s="1"/>
  <c r="Z173" i="1" l="1"/>
  <c r="K174" i="1" s="1"/>
  <c r="L174" i="1" s="1"/>
  <c r="N182" i="8"/>
  <c r="U182" i="8"/>
  <c r="C177" i="4"/>
  <c r="D177" i="4"/>
  <c r="I593" i="1"/>
  <c r="J593" i="1" s="1"/>
  <c r="V173" i="1" l="1"/>
  <c r="W173" i="1" s="1"/>
  <c r="V173" i="8"/>
  <c r="W173" i="8" s="1"/>
  <c r="Y182" i="8"/>
  <c r="X182" i="8"/>
  <c r="Z182" i="8" s="1"/>
  <c r="K183" i="8" s="1"/>
  <c r="O174" i="1"/>
  <c r="P174" i="1" s="1"/>
  <c r="S174" i="1" s="1"/>
  <c r="T174" i="1" s="1"/>
  <c r="M174" i="1"/>
  <c r="N174" i="1" s="1"/>
  <c r="A178" i="4" s="1"/>
  <c r="I594" i="1"/>
  <c r="J594" i="1" s="1"/>
  <c r="L183" i="8" l="1"/>
  <c r="U174" i="1"/>
  <c r="B178" i="4"/>
  <c r="Y174" i="1"/>
  <c r="X174" i="1"/>
  <c r="I595" i="1"/>
  <c r="J595" i="1" s="1"/>
  <c r="Z174" i="1" l="1"/>
  <c r="K175" i="1" s="1"/>
  <c r="O183" i="8"/>
  <c r="P183" i="8" s="1"/>
  <c r="S183" i="8" s="1"/>
  <c r="T183" i="8" s="1"/>
  <c r="U183" i="8" s="1"/>
  <c r="M183" i="8"/>
  <c r="N183" i="8" s="1"/>
  <c r="C178" i="4"/>
  <c r="V174" i="8" s="1"/>
  <c r="W174" i="8" s="1"/>
  <c r="D178" i="4"/>
  <c r="L175" i="1"/>
  <c r="T596" i="1"/>
  <c r="I596" i="1"/>
  <c r="J596" i="1" s="1"/>
  <c r="Y183" i="8" l="1"/>
  <c r="X183" i="8"/>
  <c r="Z183" i="8" s="1"/>
  <c r="K184" i="8" s="1"/>
  <c r="V174" i="1"/>
  <c r="W174" i="1" s="1"/>
  <c r="B600" i="4"/>
  <c r="O175" i="1"/>
  <c r="P175" i="1" s="1"/>
  <c r="S175" i="1" s="1"/>
  <c r="M175" i="1"/>
  <c r="U175" i="1" s="1"/>
  <c r="T597" i="1"/>
  <c r="I597" i="1"/>
  <c r="J597" i="1" s="1"/>
  <c r="L184" i="8" l="1"/>
  <c r="B601" i="4"/>
  <c r="N175" i="1"/>
  <c r="T598" i="1"/>
  <c r="I598" i="1"/>
  <c r="J598" i="1" s="1"/>
  <c r="O184" i="8" l="1"/>
  <c r="P184" i="8" s="1"/>
  <c r="S184" i="8" s="1"/>
  <c r="T184" i="8" s="1"/>
  <c r="M184" i="8"/>
  <c r="N184" i="8" s="1"/>
  <c r="B602" i="4"/>
  <c r="A179" i="4"/>
  <c r="Y175" i="1"/>
  <c r="X175" i="1"/>
  <c r="T599" i="1"/>
  <c r="I599" i="1"/>
  <c r="J599" i="1" s="1"/>
  <c r="U184" i="8" l="1"/>
  <c r="Y184" i="8"/>
  <c r="X184" i="8"/>
  <c r="Z184" i="8" s="1"/>
  <c r="K185" i="8" s="1"/>
  <c r="C179" i="4"/>
  <c r="D179" i="4"/>
  <c r="Z175" i="1"/>
  <c r="K176" i="1" s="1"/>
  <c r="L176" i="1" s="1"/>
  <c r="B603" i="4"/>
  <c r="I600" i="1"/>
  <c r="J600" i="1" s="1"/>
  <c r="V175" i="1" l="1"/>
  <c r="W175" i="1" s="1"/>
  <c r="V175" i="8"/>
  <c r="W175" i="8" s="1"/>
  <c r="L185" i="8"/>
  <c r="O176" i="1"/>
  <c r="P176" i="1" s="1"/>
  <c r="S176" i="1" s="1"/>
  <c r="M176" i="1"/>
  <c r="U176" i="1" s="1"/>
  <c r="I601" i="1"/>
  <c r="J601" i="1" s="1"/>
  <c r="O185" i="8" l="1"/>
  <c r="P185" i="8" s="1"/>
  <c r="S185" i="8" s="1"/>
  <c r="T185" i="8" s="1"/>
  <c r="U185" i="8" s="1"/>
  <c r="M185" i="8"/>
  <c r="N185" i="8" s="1"/>
  <c r="N176" i="1"/>
  <c r="I602" i="1"/>
  <c r="J602" i="1" s="1"/>
  <c r="Y185" i="8" l="1"/>
  <c r="X185" i="8"/>
  <c r="Z185" i="8" s="1"/>
  <c r="K186" i="8" s="1"/>
  <c r="A180" i="4"/>
  <c r="Y176" i="1"/>
  <c r="X176" i="1"/>
  <c r="Z176" i="1" s="1"/>
  <c r="K177" i="1" s="1"/>
  <c r="I603" i="1"/>
  <c r="J603" i="1" s="1"/>
  <c r="L186" i="8" l="1"/>
  <c r="C180" i="4"/>
  <c r="D180" i="4"/>
  <c r="L177" i="1"/>
  <c r="I604" i="1"/>
  <c r="J604" i="1" s="1"/>
  <c r="V176" i="1" l="1"/>
  <c r="W176" i="1" s="1"/>
  <c r="V176" i="8"/>
  <c r="W176" i="8" s="1"/>
  <c r="O186" i="8"/>
  <c r="P186" i="8" s="1"/>
  <c r="S186" i="8" s="1"/>
  <c r="T186" i="8" s="1"/>
  <c r="U186" i="8" s="1"/>
  <c r="M186" i="8"/>
  <c r="N186" i="8" s="1"/>
  <c r="O177" i="1"/>
  <c r="P177" i="1" s="1"/>
  <c r="S177" i="1" s="1"/>
  <c r="T177" i="1" s="1"/>
  <c r="M177" i="1"/>
  <c r="N177" i="1" s="1"/>
  <c r="A181" i="4" s="1"/>
  <c r="I605" i="1"/>
  <c r="J605" i="1" s="1"/>
  <c r="Y186" i="8" l="1"/>
  <c r="X186" i="8"/>
  <c r="Z186" i="8" s="1"/>
  <c r="K187" i="8" s="1"/>
  <c r="U177" i="1"/>
  <c r="B181" i="4"/>
  <c r="Y177" i="1"/>
  <c r="X177" i="1"/>
  <c r="I606" i="1"/>
  <c r="J606" i="1" s="1"/>
  <c r="L187" i="8" l="1"/>
  <c r="C181" i="4"/>
  <c r="V177" i="8" s="1"/>
  <c r="W177" i="8" s="1"/>
  <c r="D181" i="4"/>
  <c r="Z177" i="1"/>
  <c r="K178" i="1" s="1"/>
  <c r="L178" i="1" s="1"/>
  <c r="I607" i="1"/>
  <c r="J607" i="1" s="1"/>
  <c r="O187" i="8" l="1"/>
  <c r="P187" i="8" s="1"/>
  <c r="S187" i="8" s="1"/>
  <c r="T187" i="8" s="1"/>
  <c r="U187" i="8" s="1"/>
  <c r="M187" i="8"/>
  <c r="N187" i="8" s="1"/>
  <c r="V177" i="1"/>
  <c r="W177" i="1" s="1"/>
  <c r="O178" i="1"/>
  <c r="P178" i="1" s="1"/>
  <c r="S178" i="1" s="1"/>
  <c r="M178" i="1"/>
  <c r="U178" i="1" s="1"/>
  <c r="I608" i="1"/>
  <c r="J608" i="1" s="1"/>
  <c r="Y187" i="8" l="1"/>
  <c r="X187" i="8"/>
  <c r="Z187" i="8" s="1"/>
  <c r="K188" i="8" s="1"/>
  <c r="N178" i="1"/>
  <c r="I609" i="1"/>
  <c r="J609" i="1" s="1"/>
  <c r="L188" i="8" l="1"/>
  <c r="A182" i="4"/>
  <c r="Y178" i="1"/>
  <c r="X178" i="1"/>
  <c r="Z178" i="1" s="1"/>
  <c r="K179" i="1" s="1"/>
  <c r="I610" i="1"/>
  <c r="J610" i="1" s="1"/>
  <c r="O188" i="8" l="1"/>
  <c r="P188" i="8" s="1"/>
  <c r="S188" i="8" s="1"/>
  <c r="T188" i="8" s="1"/>
  <c r="U188" i="8" s="1"/>
  <c r="M188" i="8"/>
  <c r="N188" i="8" s="1"/>
  <c r="D182" i="4"/>
  <c r="C182" i="4"/>
  <c r="L179" i="1"/>
  <c r="T611" i="1"/>
  <c r="I611" i="1"/>
  <c r="J611" i="1" s="1"/>
  <c r="V178" i="1" l="1"/>
  <c r="W178" i="1" s="1"/>
  <c r="V178" i="8"/>
  <c r="W178" i="8" s="1"/>
  <c r="Y188" i="8"/>
  <c r="X188" i="8"/>
  <c r="Z188" i="8" s="1"/>
  <c r="K189" i="8" s="1"/>
  <c r="B615" i="4"/>
  <c r="O179" i="1"/>
  <c r="P179" i="1" s="1"/>
  <c r="S179" i="1" s="1"/>
  <c r="M179" i="1"/>
  <c r="U179" i="1" s="1"/>
  <c r="I612" i="1"/>
  <c r="J612" i="1" s="1"/>
  <c r="L189" i="8" l="1"/>
  <c r="N179" i="1"/>
  <c r="T613" i="1"/>
  <c r="I613" i="1"/>
  <c r="J613" i="1" s="1"/>
  <c r="O189" i="8" l="1"/>
  <c r="P189" i="8" s="1"/>
  <c r="S189" i="8" s="1"/>
  <c r="T189" i="8" s="1"/>
  <c r="U189" i="8" s="1"/>
  <c r="M189" i="8"/>
  <c r="N189" i="8" s="1"/>
  <c r="B617" i="4"/>
  <c r="A183" i="4"/>
  <c r="Y179" i="1"/>
  <c r="X179" i="1"/>
  <c r="I614" i="1"/>
  <c r="J614" i="1" s="1"/>
  <c r="Y189" i="8" l="1"/>
  <c r="X189" i="8"/>
  <c r="Z189" i="8" s="1"/>
  <c r="K190" i="8" s="1"/>
  <c r="C183" i="4"/>
  <c r="D183" i="4"/>
  <c r="Z179" i="1"/>
  <c r="K180" i="1" s="1"/>
  <c r="I615" i="1"/>
  <c r="J615" i="1" s="1"/>
  <c r="V179" i="1" l="1"/>
  <c r="W179" i="1" s="1"/>
  <c r="V179" i="8"/>
  <c r="W179" i="8" s="1"/>
  <c r="L190" i="8"/>
  <c r="L180" i="1"/>
  <c r="I616" i="1"/>
  <c r="J616" i="1" s="1"/>
  <c r="O190" i="8" l="1"/>
  <c r="P190" i="8" s="1"/>
  <c r="S190" i="8" s="1"/>
  <c r="T190" i="8" s="1"/>
  <c r="U190" i="8" s="1"/>
  <c r="M190" i="8"/>
  <c r="N190" i="8" s="1"/>
  <c r="O180" i="1"/>
  <c r="P180" i="1" s="1"/>
  <c r="S180" i="1" s="1"/>
  <c r="M180" i="1"/>
  <c r="U180" i="1" s="1"/>
  <c r="I617" i="1"/>
  <c r="J617" i="1" s="1"/>
  <c r="Y190" i="8" l="1"/>
  <c r="X190" i="8"/>
  <c r="Z190" i="8" s="1"/>
  <c r="K191" i="8" s="1"/>
  <c r="N180" i="1"/>
  <c r="I618" i="1"/>
  <c r="J618" i="1" s="1"/>
  <c r="L191" i="8" l="1"/>
  <c r="A184" i="4"/>
  <c r="Y180" i="1"/>
  <c r="X180" i="1"/>
  <c r="Z180" i="1" s="1"/>
  <c r="K181" i="1" s="1"/>
  <c r="I619" i="1"/>
  <c r="J619" i="1" s="1"/>
  <c r="O191" i="8" l="1"/>
  <c r="P191" i="8" s="1"/>
  <c r="S191" i="8" s="1"/>
  <c r="T191" i="8" s="1"/>
  <c r="U191" i="8" s="1"/>
  <c r="M191" i="8"/>
  <c r="N191" i="8" s="1"/>
  <c r="C184" i="4"/>
  <c r="D184" i="4"/>
  <c r="L181" i="1"/>
  <c r="I620" i="1"/>
  <c r="J620" i="1" s="1"/>
  <c r="V180" i="1" l="1"/>
  <c r="W180" i="1" s="1"/>
  <c r="V180" i="8"/>
  <c r="W180" i="8" s="1"/>
  <c r="Y191" i="8"/>
  <c r="X191" i="8"/>
  <c r="Z191" i="8" s="1"/>
  <c r="K192" i="8" s="1"/>
  <c r="O181" i="1"/>
  <c r="P181" i="1" s="1"/>
  <c r="S181" i="1" s="1"/>
  <c r="M181" i="1"/>
  <c r="U181" i="1" s="1"/>
  <c r="I621" i="1"/>
  <c r="J621" i="1" s="1"/>
  <c r="L192" i="8" l="1"/>
  <c r="N181" i="1"/>
  <c r="T622" i="1"/>
  <c r="I622" i="1"/>
  <c r="J622" i="1" s="1"/>
  <c r="O192" i="8" l="1"/>
  <c r="P192" i="8" s="1"/>
  <c r="S192" i="8" s="1"/>
  <c r="T192" i="8" s="1"/>
  <c r="U192" i="8" s="1"/>
  <c r="M192" i="8"/>
  <c r="N192" i="8" s="1"/>
  <c r="B626" i="4"/>
  <c r="A185" i="4"/>
  <c r="Y181" i="1"/>
  <c r="X181" i="1"/>
  <c r="T623" i="1"/>
  <c r="I623" i="1"/>
  <c r="J623" i="1" s="1"/>
  <c r="Y192" i="8" l="1"/>
  <c r="X192" i="8"/>
  <c r="Z192" i="8" s="1"/>
  <c r="K193" i="8" s="1"/>
  <c r="C185" i="4"/>
  <c r="D185" i="4"/>
  <c r="Z181" i="1"/>
  <c r="K182" i="1" s="1"/>
  <c r="L182" i="1" s="1"/>
  <c r="B627" i="4"/>
  <c r="T624" i="1"/>
  <c r="I624" i="1"/>
  <c r="J624" i="1" s="1"/>
  <c r="V181" i="1" l="1"/>
  <c r="W181" i="1" s="1"/>
  <c r="V181" i="8"/>
  <c r="W181" i="8" s="1"/>
  <c r="L193" i="8"/>
  <c r="B628" i="4"/>
  <c r="O182" i="1"/>
  <c r="P182" i="1" s="1"/>
  <c r="S182" i="1" s="1"/>
  <c r="M182" i="1"/>
  <c r="U182" i="1" s="1"/>
  <c r="T625" i="1"/>
  <c r="I625" i="1"/>
  <c r="J625" i="1" s="1"/>
  <c r="O193" i="8" l="1"/>
  <c r="P193" i="8" s="1"/>
  <c r="S193" i="8" s="1"/>
  <c r="T193" i="8" s="1"/>
  <c r="U193" i="8" s="1"/>
  <c r="M193" i="8"/>
  <c r="N193" i="8" s="1"/>
  <c r="B629" i="4"/>
  <c r="N182" i="1"/>
  <c r="T626" i="1"/>
  <c r="I626" i="1"/>
  <c r="J626" i="1" s="1"/>
  <c r="Y193" i="8" l="1"/>
  <c r="X193" i="8"/>
  <c r="Z193" i="8" s="1"/>
  <c r="K194" i="8" s="1"/>
  <c r="A186" i="4"/>
  <c r="B630" i="4"/>
  <c r="Y182" i="1"/>
  <c r="X182" i="1"/>
  <c r="T627" i="1"/>
  <c r="I627" i="1"/>
  <c r="J627" i="1" s="1"/>
  <c r="L194" i="8" l="1"/>
  <c r="C186" i="4"/>
  <c r="D186" i="4"/>
  <c r="Z182" i="1"/>
  <c r="K183" i="1" s="1"/>
  <c r="L183" i="1" s="1"/>
  <c r="B631" i="4"/>
  <c r="T628" i="1"/>
  <c r="I628" i="1"/>
  <c r="J628" i="1" s="1"/>
  <c r="V182" i="1" l="1"/>
  <c r="W182" i="1" s="1"/>
  <c r="V182" i="8"/>
  <c r="W182" i="8" s="1"/>
  <c r="O194" i="8"/>
  <c r="P194" i="8" s="1"/>
  <c r="S194" i="8" s="1"/>
  <c r="T194" i="8" s="1"/>
  <c r="U194" i="8" s="1"/>
  <c r="M194" i="8"/>
  <c r="N194" i="8" s="1"/>
  <c r="B632" i="4"/>
  <c r="O183" i="1"/>
  <c r="P183" i="1" s="1"/>
  <c r="S183" i="1" s="1"/>
  <c r="T183" i="1" s="1"/>
  <c r="U183" i="1" s="1"/>
  <c r="M183" i="1"/>
  <c r="N183" i="1" s="1"/>
  <c r="A187" i="4" s="1"/>
  <c r="I629" i="1"/>
  <c r="J629" i="1" s="1"/>
  <c r="Y194" i="8" l="1"/>
  <c r="X194" i="8"/>
  <c r="Z194" i="8" s="1"/>
  <c r="K195" i="8" s="1"/>
  <c r="B187" i="4"/>
  <c r="Y183" i="1"/>
  <c r="X183" i="1"/>
  <c r="Z183" i="1" s="1"/>
  <c r="K184" i="1" s="1"/>
  <c r="I630" i="1"/>
  <c r="J630" i="1" s="1"/>
  <c r="L195" i="8" l="1"/>
  <c r="C187" i="4"/>
  <c r="V183" i="8" s="1"/>
  <c r="W183" i="8" s="1"/>
  <c r="D187" i="4"/>
  <c r="L184" i="1"/>
  <c r="I631" i="1"/>
  <c r="J631" i="1" s="1"/>
  <c r="O195" i="8" l="1"/>
  <c r="P195" i="8" s="1"/>
  <c r="S195" i="8" s="1"/>
  <c r="T195" i="8" s="1"/>
  <c r="U195" i="8" s="1"/>
  <c r="M195" i="8"/>
  <c r="N195" i="8" s="1"/>
  <c r="V183" i="1"/>
  <c r="W183" i="1" s="1"/>
  <c r="O184" i="1"/>
  <c r="P184" i="1" s="1"/>
  <c r="S184" i="1" s="1"/>
  <c r="T184" i="1" s="1"/>
  <c r="U184" i="1" s="1"/>
  <c r="M184" i="1"/>
  <c r="N184" i="1" s="1"/>
  <c r="A188" i="4" s="1"/>
  <c r="I632" i="1"/>
  <c r="J632" i="1" s="1"/>
  <c r="Y195" i="8" l="1"/>
  <c r="X195" i="8"/>
  <c r="Z195" i="8" s="1"/>
  <c r="K196" i="8" s="1"/>
  <c r="B188" i="4"/>
  <c r="Y184" i="1"/>
  <c r="X184" i="1"/>
  <c r="I633" i="1"/>
  <c r="J633" i="1" s="1"/>
  <c r="L196" i="8" l="1"/>
  <c r="C188" i="4"/>
  <c r="V184" i="8" s="1"/>
  <c r="W184" i="8" s="1"/>
  <c r="D188" i="4"/>
  <c r="Z184" i="1"/>
  <c r="K185" i="1" s="1"/>
  <c r="L185" i="1" s="1"/>
  <c r="I634" i="1"/>
  <c r="J634" i="1" s="1"/>
  <c r="O196" i="8" l="1"/>
  <c r="P196" i="8" s="1"/>
  <c r="S196" i="8" s="1"/>
  <c r="T196" i="8" s="1"/>
  <c r="U196" i="8" s="1"/>
  <c r="M196" i="8"/>
  <c r="N196" i="8" s="1"/>
  <c r="V184" i="1"/>
  <c r="W184" i="1" s="1"/>
  <c r="O185" i="1"/>
  <c r="P185" i="1" s="1"/>
  <c r="S185" i="1" s="1"/>
  <c r="T185" i="1" s="1"/>
  <c r="U185" i="1" s="1"/>
  <c r="M185" i="1"/>
  <c r="N185" i="1" s="1"/>
  <c r="A189" i="4" s="1"/>
  <c r="I635" i="1"/>
  <c r="J635" i="1" s="1"/>
  <c r="Y196" i="8" l="1"/>
  <c r="X196" i="8"/>
  <c r="Z196" i="8" s="1"/>
  <c r="K197" i="8" s="1"/>
  <c r="B189" i="4"/>
  <c r="Y185" i="1"/>
  <c r="X185" i="1"/>
  <c r="I636" i="1"/>
  <c r="J636" i="1" s="1"/>
  <c r="L197" i="8" l="1"/>
  <c r="C189" i="4"/>
  <c r="V185" i="8" s="1"/>
  <c r="W185" i="8" s="1"/>
  <c r="D189" i="4"/>
  <c r="Z185" i="1"/>
  <c r="K186" i="1" s="1"/>
  <c r="L186" i="1" s="1"/>
  <c r="I637" i="1"/>
  <c r="J637" i="1" s="1"/>
  <c r="O197" i="8" l="1"/>
  <c r="P197" i="8" s="1"/>
  <c r="S197" i="8" s="1"/>
  <c r="M197" i="8"/>
  <c r="V185" i="1"/>
  <c r="W185" i="1" s="1"/>
  <c r="O186" i="1"/>
  <c r="P186" i="1" s="1"/>
  <c r="S186" i="1" s="1"/>
  <c r="T186" i="1" s="1"/>
  <c r="U186" i="1" s="1"/>
  <c r="M186" i="1"/>
  <c r="I638" i="1"/>
  <c r="J638" i="1" s="1"/>
  <c r="N197" i="8" l="1"/>
  <c r="U197" i="8"/>
  <c r="B190" i="4"/>
  <c r="N186" i="1"/>
  <c r="A190" i="4" s="1"/>
  <c r="I639" i="1"/>
  <c r="J639" i="1" s="1"/>
  <c r="Y197" i="8" l="1"/>
  <c r="X197" i="8"/>
  <c r="Z197" i="8" s="1"/>
  <c r="K198" i="8" s="1"/>
  <c r="C190" i="4"/>
  <c r="V186" i="8" s="1"/>
  <c r="W186" i="8" s="1"/>
  <c r="D190" i="4"/>
  <c r="Y186" i="1"/>
  <c r="X186" i="1"/>
  <c r="I640" i="1"/>
  <c r="J640" i="1" s="1"/>
  <c r="L198" i="8" l="1"/>
  <c r="V186" i="1"/>
  <c r="W186" i="1" s="1"/>
  <c r="Z186" i="1"/>
  <c r="K187" i="1" s="1"/>
  <c r="L187" i="1" s="1"/>
  <c r="T641" i="1"/>
  <c r="I641" i="1"/>
  <c r="J641" i="1" s="1"/>
  <c r="O198" i="8" l="1"/>
  <c r="P198" i="8" s="1"/>
  <c r="S198" i="8" s="1"/>
  <c r="T198" i="8" s="1"/>
  <c r="U198" i="8" s="1"/>
  <c r="M198" i="8"/>
  <c r="N198" i="8" s="1"/>
  <c r="B645" i="4"/>
  <c r="O187" i="1"/>
  <c r="P187" i="1" s="1"/>
  <c r="S187" i="1" s="1"/>
  <c r="T187" i="1" s="1"/>
  <c r="U187" i="1" s="1"/>
  <c r="M187" i="1"/>
  <c r="N187" i="1" s="1"/>
  <c r="A191" i="4" s="1"/>
  <c r="T642" i="1"/>
  <c r="I642" i="1"/>
  <c r="J642" i="1" s="1"/>
  <c r="Y198" i="8" l="1"/>
  <c r="X198" i="8"/>
  <c r="B191" i="4"/>
  <c r="B646" i="4"/>
  <c r="Y187" i="1"/>
  <c r="X187" i="1"/>
  <c r="T643" i="1"/>
  <c r="I643" i="1"/>
  <c r="J643" i="1" s="1"/>
  <c r="Z198" i="8" l="1"/>
  <c r="K199" i="8" s="1"/>
  <c r="L199" i="8" s="1"/>
  <c r="C191" i="4"/>
  <c r="V187" i="8" s="1"/>
  <c r="W187" i="8" s="1"/>
  <c r="D191" i="4"/>
  <c r="Z187" i="1"/>
  <c r="K188" i="1" s="1"/>
  <c r="L188" i="1" s="1"/>
  <c r="B647" i="4"/>
  <c r="I644" i="1"/>
  <c r="J644" i="1" s="1"/>
  <c r="O199" i="8" l="1"/>
  <c r="P199" i="8" s="1"/>
  <c r="S199" i="8" s="1"/>
  <c r="T199" i="8" s="1"/>
  <c r="U199" i="8" s="1"/>
  <c r="M199" i="8"/>
  <c r="N199" i="8" s="1"/>
  <c r="V187" i="1"/>
  <c r="W187" i="1" s="1"/>
  <c r="O188" i="1"/>
  <c r="P188" i="1" s="1"/>
  <c r="S188" i="1" s="1"/>
  <c r="T188" i="1" s="1"/>
  <c r="U188" i="1" s="1"/>
  <c r="M188" i="1"/>
  <c r="I645" i="1"/>
  <c r="J645" i="1" s="1"/>
  <c r="Y199" i="8" l="1"/>
  <c r="X199" i="8"/>
  <c r="Z199" i="8" s="1"/>
  <c r="K200" i="8" s="1"/>
  <c r="B192" i="4"/>
  <c r="N188" i="1"/>
  <c r="A192" i="4" s="1"/>
  <c r="I646" i="1"/>
  <c r="J646" i="1" s="1"/>
  <c r="L200" i="8" l="1"/>
  <c r="C192" i="4"/>
  <c r="V188" i="8" s="1"/>
  <c r="W188" i="8" s="1"/>
  <c r="D192" i="4"/>
  <c r="Y188" i="1"/>
  <c r="X188" i="1"/>
  <c r="I647" i="1"/>
  <c r="J647" i="1" s="1"/>
  <c r="Z188" i="1" l="1"/>
  <c r="K189" i="1" s="1"/>
  <c r="O200" i="8"/>
  <c r="P200" i="8" s="1"/>
  <c r="S200" i="8" s="1"/>
  <c r="T200" i="8" s="1"/>
  <c r="U200" i="8" s="1"/>
  <c r="M200" i="8"/>
  <c r="N200" i="8" s="1"/>
  <c r="V188" i="1"/>
  <c r="W188" i="1" s="1"/>
  <c r="L189" i="1"/>
  <c r="I648" i="1"/>
  <c r="J648" i="1" s="1"/>
  <c r="Y200" i="8" l="1"/>
  <c r="X200" i="8"/>
  <c r="Z200" i="8" s="1"/>
  <c r="K201" i="8" s="1"/>
  <c r="O189" i="1"/>
  <c r="P189" i="1" s="1"/>
  <c r="S189" i="1" s="1"/>
  <c r="T189" i="1" s="1"/>
  <c r="U189" i="1" s="1"/>
  <c r="M189" i="1"/>
  <c r="N189" i="1" s="1"/>
  <c r="A193" i="4" s="1"/>
  <c r="I649" i="1"/>
  <c r="J649" i="1" s="1"/>
  <c r="L201" i="8" l="1"/>
  <c r="B193" i="4"/>
  <c r="Y189" i="1"/>
  <c r="X189" i="1"/>
  <c r="Z189" i="1" s="1"/>
  <c r="K190" i="1" s="1"/>
  <c r="I650" i="1"/>
  <c r="J650" i="1" s="1"/>
  <c r="O201" i="8" l="1"/>
  <c r="P201" i="8" s="1"/>
  <c r="S201" i="8" s="1"/>
  <c r="T201" i="8" s="1"/>
  <c r="U201" i="8" s="1"/>
  <c r="M201" i="8"/>
  <c r="N201" i="8" s="1"/>
  <c r="C193" i="4"/>
  <c r="V189" i="8" s="1"/>
  <c r="W189" i="8" s="1"/>
  <c r="D193" i="4"/>
  <c r="L190" i="1"/>
  <c r="I651" i="1"/>
  <c r="J651" i="1" s="1"/>
  <c r="Y201" i="8" l="1"/>
  <c r="X201" i="8"/>
  <c r="Z201" i="8" s="1"/>
  <c r="K202" i="8" s="1"/>
  <c r="V189" i="1"/>
  <c r="W189" i="1" s="1"/>
  <c r="O190" i="1"/>
  <c r="P190" i="1" s="1"/>
  <c r="S190" i="1" s="1"/>
  <c r="T190" i="1" s="1"/>
  <c r="U190" i="1" s="1"/>
  <c r="M190" i="1"/>
  <c r="I652" i="1"/>
  <c r="J652" i="1" s="1"/>
  <c r="L202" i="8" l="1"/>
  <c r="B194" i="4"/>
  <c r="N190" i="1"/>
  <c r="A194" i="4" s="1"/>
  <c r="I653" i="1"/>
  <c r="J653" i="1" s="1"/>
  <c r="O202" i="8" l="1"/>
  <c r="P202" i="8" s="1"/>
  <c r="S202" i="8" s="1"/>
  <c r="T202" i="8" s="1"/>
  <c r="U202" i="8" s="1"/>
  <c r="M202" i="8"/>
  <c r="N202" i="8" s="1"/>
  <c r="C194" i="4"/>
  <c r="V190" i="8" s="1"/>
  <c r="W190" i="8" s="1"/>
  <c r="D194" i="4"/>
  <c r="Y190" i="1"/>
  <c r="X190" i="1"/>
  <c r="Z190" i="1" s="1"/>
  <c r="K191" i="1" s="1"/>
  <c r="I654" i="1"/>
  <c r="J654" i="1" s="1"/>
  <c r="Y202" i="8" l="1"/>
  <c r="X202" i="8"/>
  <c r="Z202" i="8" s="1"/>
  <c r="K203" i="8" s="1"/>
  <c r="V190" i="1"/>
  <c r="W190" i="1" s="1"/>
  <c r="L191" i="1"/>
  <c r="I655" i="1"/>
  <c r="J655" i="1" s="1"/>
  <c r="L203" i="8" l="1"/>
  <c r="O191" i="1"/>
  <c r="P191" i="1" s="1"/>
  <c r="S191" i="1" s="1"/>
  <c r="T191" i="1" s="1"/>
  <c r="U191" i="1" s="1"/>
  <c r="M191" i="1"/>
  <c r="N191" i="1" s="1"/>
  <c r="A195" i="4" s="1"/>
  <c r="T656" i="1"/>
  <c r="I656" i="1"/>
  <c r="J656" i="1" s="1"/>
  <c r="O203" i="8" l="1"/>
  <c r="P203" i="8" s="1"/>
  <c r="S203" i="8" s="1"/>
  <c r="T203" i="8" s="1"/>
  <c r="U203" i="8" s="1"/>
  <c r="M203" i="8"/>
  <c r="N203" i="8" s="1"/>
  <c r="B660" i="4"/>
  <c r="B195" i="4"/>
  <c r="Y191" i="1"/>
  <c r="X191" i="1"/>
  <c r="I657" i="1"/>
  <c r="J657" i="1" s="1"/>
  <c r="Y203" i="8" l="1"/>
  <c r="X203" i="8"/>
  <c r="C195" i="4"/>
  <c r="V191" i="8" s="1"/>
  <c r="W191" i="8" s="1"/>
  <c r="D195" i="4"/>
  <c r="Z191" i="1"/>
  <c r="K192" i="1" s="1"/>
  <c r="L192" i="1" s="1"/>
  <c r="T658" i="1"/>
  <c r="I658" i="1"/>
  <c r="J658" i="1" s="1"/>
  <c r="Z203" i="8" l="1"/>
  <c r="K204" i="8" s="1"/>
  <c r="L204" i="8" s="1"/>
  <c r="V191" i="1"/>
  <c r="W191" i="1" s="1"/>
  <c r="B662" i="4"/>
  <c r="O192" i="1"/>
  <c r="P192" i="1" s="1"/>
  <c r="S192" i="1" s="1"/>
  <c r="T192" i="1" s="1"/>
  <c r="U192" i="1" s="1"/>
  <c r="M192" i="1"/>
  <c r="N192" i="1" s="1"/>
  <c r="A196" i="4" s="1"/>
  <c r="T659" i="1"/>
  <c r="I659" i="1"/>
  <c r="J659" i="1" s="1"/>
  <c r="O204" i="8" l="1"/>
  <c r="P204" i="8" s="1"/>
  <c r="S204" i="8" s="1"/>
  <c r="T204" i="8" s="1"/>
  <c r="M204" i="8"/>
  <c r="N204" i="8" s="1"/>
  <c r="B196" i="4"/>
  <c r="B663" i="4"/>
  <c r="Y192" i="1"/>
  <c r="X192" i="1"/>
  <c r="T660" i="1"/>
  <c r="I660" i="1"/>
  <c r="J660" i="1" s="1"/>
  <c r="U204" i="8" l="1"/>
  <c r="Y204" i="8"/>
  <c r="X204" i="8"/>
  <c r="Z204" i="8" s="1"/>
  <c r="K205" i="8" s="1"/>
  <c r="C196" i="4"/>
  <c r="V192" i="8" s="1"/>
  <c r="W192" i="8" s="1"/>
  <c r="D196" i="4"/>
  <c r="B664" i="4"/>
  <c r="Z192" i="1"/>
  <c r="K193" i="1" s="1"/>
  <c r="T661" i="1"/>
  <c r="I661" i="1"/>
  <c r="J661" i="1" s="1"/>
  <c r="L205" i="8" l="1"/>
  <c r="V192" i="1"/>
  <c r="W192" i="1" s="1"/>
  <c r="B665" i="4"/>
  <c r="L193" i="1"/>
  <c r="T662" i="1"/>
  <c r="I662" i="1"/>
  <c r="J662" i="1" s="1"/>
  <c r="O205" i="8" l="1"/>
  <c r="P205" i="8" s="1"/>
  <c r="S205" i="8" s="1"/>
  <c r="M205" i="8"/>
  <c r="B666" i="4"/>
  <c r="O193" i="1"/>
  <c r="P193" i="1" s="1"/>
  <c r="S193" i="1" s="1"/>
  <c r="T193" i="1" s="1"/>
  <c r="U193" i="1" s="1"/>
  <c r="M193" i="1"/>
  <c r="T663" i="1"/>
  <c r="I663" i="1"/>
  <c r="J663" i="1" s="1"/>
  <c r="N205" i="8" l="1"/>
  <c r="U205" i="8"/>
  <c r="B197" i="4"/>
  <c r="B667" i="4"/>
  <c r="N193" i="1"/>
  <c r="A197" i="4" s="1"/>
  <c r="I664" i="1"/>
  <c r="J664" i="1" s="1"/>
  <c r="Y205" i="8" l="1"/>
  <c r="X205" i="8"/>
  <c r="Z205" i="8" s="1"/>
  <c r="K206" i="8" s="1"/>
  <c r="C197" i="4"/>
  <c r="V193" i="8" s="1"/>
  <c r="W193" i="8" s="1"/>
  <c r="D197" i="4"/>
  <c r="Y193" i="1"/>
  <c r="X193" i="1"/>
  <c r="Z193" i="1" s="1"/>
  <c r="K194" i="1" s="1"/>
  <c r="I665" i="1"/>
  <c r="J665" i="1" s="1"/>
  <c r="L206" i="8" l="1"/>
  <c r="V193" i="1"/>
  <c r="W193" i="1" s="1"/>
  <c r="L194" i="1"/>
  <c r="I666" i="1"/>
  <c r="J666" i="1" s="1"/>
  <c r="O206" i="8" l="1"/>
  <c r="P206" i="8" s="1"/>
  <c r="S206" i="8" s="1"/>
  <c r="T206" i="8" s="1"/>
  <c r="M206" i="8"/>
  <c r="N206" i="8" s="1"/>
  <c r="O194" i="1"/>
  <c r="P194" i="1" s="1"/>
  <c r="S194" i="1" s="1"/>
  <c r="T194" i="1" s="1"/>
  <c r="U194" i="1" s="1"/>
  <c r="M194" i="1"/>
  <c r="N194" i="1" s="1"/>
  <c r="A198" i="4" s="1"/>
  <c r="I667" i="1"/>
  <c r="J667" i="1" s="1"/>
  <c r="U206" i="8" l="1"/>
  <c r="Y206" i="8"/>
  <c r="X206" i="8"/>
  <c r="Z206" i="8" s="1"/>
  <c r="K207" i="8" s="1"/>
  <c r="B198" i="4"/>
  <c r="Y194" i="1"/>
  <c r="X194" i="1"/>
  <c r="Z194" i="1" s="1"/>
  <c r="K195" i="1" s="1"/>
  <c r="I668" i="1"/>
  <c r="J668" i="1" s="1"/>
  <c r="L207" i="8" l="1"/>
  <c r="C198" i="4"/>
  <c r="V194" i="8" s="1"/>
  <c r="W194" i="8" s="1"/>
  <c r="D198" i="4"/>
  <c r="L195" i="1"/>
  <c r="I669" i="1"/>
  <c r="J669" i="1" s="1"/>
  <c r="O207" i="8" l="1"/>
  <c r="P207" i="8" s="1"/>
  <c r="S207" i="8" s="1"/>
  <c r="T207" i="8" s="1"/>
  <c r="U207" i="8" s="1"/>
  <c r="M207" i="8"/>
  <c r="N207" i="8" s="1"/>
  <c r="V194" i="1"/>
  <c r="W194" i="1" s="1"/>
  <c r="O195" i="1"/>
  <c r="P195" i="1" s="1"/>
  <c r="S195" i="1" s="1"/>
  <c r="T195" i="1" s="1"/>
  <c r="U195" i="1" s="1"/>
  <c r="M195" i="1"/>
  <c r="I670" i="1"/>
  <c r="J670" i="1" s="1"/>
  <c r="Y207" i="8" l="1"/>
  <c r="X207" i="8"/>
  <c r="Z207" i="8" s="1"/>
  <c r="K208" i="8" s="1"/>
  <c r="B199" i="4"/>
  <c r="N195" i="1"/>
  <c r="A199" i="4" s="1"/>
  <c r="I671" i="1"/>
  <c r="J671" i="1" s="1"/>
  <c r="L208" i="8" l="1"/>
  <c r="C199" i="4"/>
  <c r="V195" i="8" s="1"/>
  <c r="W195" i="8" s="1"/>
  <c r="D199" i="4"/>
  <c r="Y195" i="1"/>
  <c r="X195" i="1"/>
  <c r="I672" i="1"/>
  <c r="J672" i="1" s="1"/>
  <c r="O208" i="8" l="1"/>
  <c r="P208" i="8" s="1"/>
  <c r="S208" i="8" s="1"/>
  <c r="M208" i="8"/>
  <c r="Z195" i="1"/>
  <c r="K196" i="1" s="1"/>
  <c r="L196" i="1" s="1"/>
  <c r="V195" i="1"/>
  <c r="W195" i="1" s="1"/>
  <c r="I673" i="1"/>
  <c r="J673" i="1" s="1"/>
  <c r="N208" i="8" l="1"/>
  <c r="U208" i="8"/>
  <c r="O196" i="1"/>
  <c r="P196" i="1" s="1"/>
  <c r="S196" i="1" s="1"/>
  <c r="T196" i="1" s="1"/>
  <c r="U196" i="1" s="1"/>
  <c r="M196" i="1"/>
  <c r="N196" i="1" s="1"/>
  <c r="A200" i="4" s="1"/>
  <c r="I674" i="1"/>
  <c r="J674" i="1" s="1"/>
  <c r="Y208" i="8" l="1"/>
  <c r="X208" i="8"/>
  <c r="Z208" i="8" s="1"/>
  <c r="K209" i="8" s="1"/>
  <c r="B200" i="4"/>
  <c r="Y196" i="1"/>
  <c r="X196" i="1"/>
  <c r="Z196" i="1" s="1"/>
  <c r="K197" i="1" s="1"/>
  <c r="I675" i="1"/>
  <c r="J675" i="1" s="1"/>
  <c r="L209" i="8" l="1"/>
  <c r="C200" i="4"/>
  <c r="V196" i="8" s="1"/>
  <c r="W196" i="8" s="1"/>
  <c r="D200" i="4"/>
  <c r="L197" i="1"/>
  <c r="I676" i="1"/>
  <c r="J676" i="1" s="1"/>
  <c r="O209" i="8" l="1"/>
  <c r="P209" i="8" s="1"/>
  <c r="S209" i="8" s="1"/>
  <c r="M209" i="8"/>
  <c r="V196" i="1"/>
  <c r="W196" i="1" s="1"/>
  <c r="O197" i="1"/>
  <c r="P197" i="1" s="1"/>
  <c r="S197" i="1" s="1"/>
  <c r="M197" i="1"/>
  <c r="U197" i="1" s="1"/>
  <c r="I677" i="1"/>
  <c r="J677" i="1" s="1"/>
  <c r="N209" i="8" l="1"/>
  <c r="U209" i="8"/>
  <c r="N197" i="1"/>
  <c r="I678" i="1"/>
  <c r="J678" i="1" s="1"/>
  <c r="Y209" i="8" l="1"/>
  <c r="X209" i="8"/>
  <c r="Z209" i="8" s="1"/>
  <c r="K210" i="8" s="1"/>
  <c r="A201" i="4"/>
  <c r="Y197" i="1"/>
  <c r="X197" i="1"/>
  <c r="I679" i="1"/>
  <c r="J679" i="1" s="1"/>
  <c r="L210" i="8" l="1"/>
  <c r="C201" i="4"/>
  <c r="D201" i="4"/>
  <c r="Z197" i="1"/>
  <c r="K198" i="1" s="1"/>
  <c r="L198" i="1" s="1"/>
  <c r="I680" i="1"/>
  <c r="J680" i="1" s="1"/>
  <c r="V197" i="1" l="1"/>
  <c r="W197" i="1" s="1"/>
  <c r="V197" i="8"/>
  <c r="W197" i="8" s="1"/>
  <c r="O210" i="8"/>
  <c r="P210" i="8" s="1"/>
  <c r="S210" i="8" s="1"/>
  <c r="M210" i="8"/>
  <c r="O198" i="1"/>
  <c r="P198" i="1" s="1"/>
  <c r="S198" i="1" s="1"/>
  <c r="T198" i="1" s="1"/>
  <c r="U198" i="1" s="1"/>
  <c r="M198" i="1"/>
  <c r="N198" i="1" s="1"/>
  <c r="A202" i="4" s="1"/>
  <c r="T681" i="1"/>
  <c r="I681" i="1"/>
  <c r="J681" i="1" s="1"/>
  <c r="N210" i="8" l="1"/>
  <c r="U210" i="8"/>
  <c r="B685" i="4"/>
  <c r="B202" i="4"/>
  <c r="Y198" i="1"/>
  <c r="X198" i="1"/>
  <c r="T682" i="1"/>
  <c r="I682" i="1"/>
  <c r="J682" i="1" s="1"/>
  <c r="Y210" i="8" l="1"/>
  <c r="X210" i="8"/>
  <c r="Z210" i="8" s="1"/>
  <c r="K211" i="8" s="1"/>
  <c r="C202" i="4"/>
  <c r="V198" i="8" s="1"/>
  <c r="W198" i="8" s="1"/>
  <c r="D202" i="4"/>
  <c r="Z198" i="1"/>
  <c r="K199" i="1" s="1"/>
  <c r="L199" i="1" s="1"/>
  <c r="B686" i="4"/>
  <c r="I683" i="1"/>
  <c r="J683" i="1" s="1"/>
  <c r="L211" i="8" l="1"/>
  <c r="V198" i="1"/>
  <c r="W198" i="1" s="1"/>
  <c r="O199" i="1"/>
  <c r="P199" i="1" s="1"/>
  <c r="S199" i="1" s="1"/>
  <c r="T199" i="1" s="1"/>
  <c r="U199" i="1" s="1"/>
  <c r="M199" i="1"/>
  <c r="N199" i="1" s="1"/>
  <c r="A203" i="4" s="1"/>
  <c r="T684" i="1"/>
  <c r="I684" i="1"/>
  <c r="J684" i="1" s="1"/>
  <c r="O211" i="8" l="1"/>
  <c r="P211" i="8" s="1"/>
  <c r="S211" i="8" s="1"/>
  <c r="M211" i="8"/>
  <c r="B688" i="4"/>
  <c r="B203" i="4"/>
  <c r="Y199" i="1"/>
  <c r="X199" i="1"/>
  <c r="Z199" i="1" s="1"/>
  <c r="K200" i="1" s="1"/>
  <c r="T685" i="1"/>
  <c r="I685" i="1"/>
  <c r="J685" i="1" s="1"/>
  <c r="N211" i="8" l="1"/>
  <c r="U211" i="8"/>
  <c r="C203" i="4"/>
  <c r="V199" i="8" s="1"/>
  <c r="W199" i="8" s="1"/>
  <c r="D203" i="4"/>
  <c r="B689" i="4"/>
  <c r="L200" i="1"/>
  <c r="T686" i="1"/>
  <c r="I686" i="1"/>
  <c r="J686" i="1" s="1"/>
  <c r="Y211" i="8" l="1"/>
  <c r="X211" i="8"/>
  <c r="Z211" i="8" s="1"/>
  <c r="K212" i="8" s="1"/>
  <c r="V199" i="1"/>
  <c r="W199" i="1" s="1"/>
  <c r="B690" i="4"/>
  <c r="O200" i="1"/>
  <c r="P200" i="1" s="1"/>
  <c r="S200" i="1" s="1"/>
  <c r="T200" i="1" s="1"/>
  <c r="U200" i="1" s="1"/>
  <c r="M200" i="1"/>
  <c r="T687" i="1"/>
  <c r="I687" i="1"/>
  <c r="J687" i="1" s="1"/>
  <c r="L212" i="8" l="1"/>
  <c r="B204" i="4"/>
  <c r="B691" i="4"/>
  <c r="N200" i="1"/>
  <c r="A204" i="4" s="1"/>
  <c r="I688" i="1"/>
  <c r="J688" i="1" s="1"/>
  <c r="O212" i="8" l="1"/>
  <c r="P212" i="8" s="1"/>
  <c r="S212" i="8" s="1"/>
  <c r="M212" i="8"/>
  <c r="C204" i="4"/>
  <c r="V200" i="8" s="1"/>
  <c r="W200" i="8" s="1"/>
  <c r="D204" i="4"/>
  <c r="Y200" i="1"/>
  <c r="X200" i="1"/>
  <c r="Z200" i="1" s="1"/>
  <c r="K201" i="1" s="1"/>
  <c r="T689" i="1"/>
  <c r="I689" i="1"/>
  <c r="J689" i="1" s="1"/>
  <c r="N212" i="8" l="1"/>
  <c r="U212" i="8"/>
  <c r="V200" i="1"/>
  <c r="W200" i="1" s="1"/>
  <c r="B693" i="4"/>
  <c r="L201" i="1"/>
  <c r="I690" i="1"/>
  <c r="J690" i="1" s="1"/>
  <c r="Y212" i="8" l="1"/>
  <c r="X212" i="8"/>
  <c r="Z212" i="8" s="1"/>
  <c r="K213" i="8" s="1"/>
  <c r="O201" i="1"/>
  <c r="P201" i="1" s="1"/>
  <c r="S201" i="1" s="1"/>
  <c r="T201" i="1" s="1"/>
  <c r="U201" i="1" s="1"/>
  <c r="M201" i="1"/>
  <c r="N201" i="1" s="1"/>
  <c r="A205" i="4" s="1"/>
  <c r="I691" i="1"/>
  <c r="J691" i="1" s="1"/>
  <c r="L213" i="8" l="1"/>
  <c r="B205" i="4"/>
  <c r="Y201" i="1"/>
  <c r="X201" i="1"/>
  <c r="Z201" i="1" s="1"/>
  <c r="K202" i="1" s="1"/>
  <c r="I692" i="1"/>
  <c r="J692" i="1" s="1"/>
  <c r="O213" i="8" l="1"/>
  <c r="P213" i="8" s="1"/>
  <c r="S213" i="8" s="1"/>
  <c r="M213" i="8"/>
  <c r="C205" i="4"/>
  <c r="V201" i="8" s="1"/>
  <c r="W201" i="8" s="1"/>
  <c r="D205" i="4"/>
  <c r="L202" i="1"/>
  <c r="I693" i="1"/>
  <c r="J693" i="1" s="1"/>
  <c r="N213" i="8" l="1"/>
  <c r="U213" i="8"/>
  <c r="V201" i="1"/>
  <c r="W201" i="1" s="1"/>
  <c r="O202" i="1"/>
  <c r="P202" i="1" s="1"/>
  <c r="S202" i="1" s="1"/>
  <c r="T202" i="1" s="1"/>
  <c r="U202" i="1" s="1"/>
  <c r="M202" i="1"/>
  <c r="N202" i="1" s="1"/>
  <c r="A206" i="4" s="1"/>
  <c r="T694" i="1"/>
  <c r="I694" i="1"/>
  <c r="J694" i="1" s="1"/>
  <c r="Y213" i="8" l="1"/>
  <c r="X213" i="8"/>
  <c r="Z213" i="8" s="1"/>
  <c r="K214" i="8" s="1"/>
  <c r="B698" i="4"/>
  <c r="B206" i="4"/>
  <c r="Y202" i="1"/>
  <c r="X202" i="1"/>
  <c r="Z202" i="1" s="1"/>
  <c r="K203" i="1" s="1"/>
  <c r="I695" i="1"/>
  <c r="J695" i="1" s="1"/>
  <c r="L214" i="8" l="1"/>
  <c r="C206" i="4"/>
  <c r="V202" i="8" s="1"/>
  <c r="W202" i="8" s="1"/>
  <c r="D206" i="4"/>
  <c r="L203" i="1"/>
  <c r="T696" i="1"/>
  <c r="I696" i="1"/>
  <c r="J696" i="1" s="1"/>
  <c r="O214" i="8" l="1"/>
  <c r="P214" i="8" s="1"/>
  <c r="S214" i="8" s="1"/>
  <c r="M214" i="8"/>
  <c r="V202" i="1"/>
  <c r="W202" i="1" s="1"/>
  <c r="B700" i="4"/>
  <c r="O203" i="1"/>
  <c r="P203" i="1" s="1"/>
  <c r="S203" i="1" s="1"/>
  <c r="T203" i="1" s="1"/>
  <c r="U203" i="1" s="1"/>
  <c r="M203" i="1"/>
  <c r="N203" i="1" s="1"/>
  <c r="A207" i="4" s="1"/>
  <c r="T697" i="1"/>
  <c r="I697" i="1"/>
  <c r="J697" i="1" s="1"/>
  <c r="N214" i="8" l="1"/>
  <c r="U214" i="8"/>
  <c r="B207" i="4"/>
  <c r="B701" i="4"/>
  <c r="Y203" i="1"/>
  <c r="X203" i="1"/>
  <c r="Z203" i="1" s="1"/>
  <c r="K204" i="1" s="1"/>
  <c r="T698" i="1"/>
  <c r="I698" i="1"/>
  <c r="J698" i="1" s="1"/>
  <c r="Y214" i="8" l="1"/>
  <c r="X214" i="8"/>
  <c r="Z214" i="8" s="1"/>
  <c r="K215" i="8" s="1"/>
  <c r="C207" i="4"/>
  <c r="V203" i="8" s="1"/>
  <c r="W203" i="8" s="1"/>
  <c r="D207" i="4"/>
  <c r="B702" i="4"/>
  <c r="L204" i="1"/>
  <c r="T699" i="1"/>
  <c r="I699" i="1"/>
  <c r="J699" i="1" s="1"/>
  <c r="L215" i="8" l="1"/>
  <c r="V203" i="1"/>
  <c r="W203" i="1" s="1"/>
  <c r="B703" i="4"/>
  <c r="O204" i="1"/>
  <c r="P204" i="1" s="1"/>
  <c r="S204" i="1" s="1"/>
  <c r="T204" i="1" s="1"/>
  <c r="U204" i="1" s="1"/>
  <c r="M204" i="1"/>
  <c r="T700" i="1"/>
  <c r="I700" i="1"/>
  <c r="J700" i="1" s="1"/>
  <c r="O215" i="8" l="1"/>
  <c r="P215" i="8" s="1"/>
  <c r="S215" i="8" s="1"/>
  <c r="T215" i="8" s="1"/>
  <c r="U215" i="8" s="1"/>
  <c r="M215" i="8"/>
  <c r="N215" i="8" s="1"/>
  <c r="B208" i="4"/>
  <c r="B704" i="4"/>
  <c r="N204" i="1"/>
  <c r="A208" i="4" s="1"/>
  <c r="T701" i="1"/>
  <c r="I701" i="1"/>
  <c r="J701" i="1" s="1"/>
  <c r="Y215" i="8" l="1"/>
  <c r="X215" i="8"/>
  <c r="Z215" i="8" s="1"/>
  <c r="K216" i="8" s="1"/>
  <c r="C208" i="4"/>
  <c r="V204" i="8" s="1"/>
  <c r="W204" i="8" s="1"/>
  <c r="D208" i="4"/>
  <c r="B705" i="4"/>
  <c r="Y204" i="1"/>
  <c r="X204" i="1"/>
  <c r="T702" i="1"/>
  <c r="I702" i="1"/>
  <c r="J702" i="1" s="1"/>
  <c r="L216" i="8" l="1"/>
  <c r="V204" i="1"/>
  <c r="W204" i="1" s="1"/>
  <c r="Z204" i="1"/>
  <c r="K205" i="1" s="1"/>
  <c r="L205" i="1" s="1"/>
  <c r="B706" i="4"/>
  <c r="T703" i="1"/>
  <c r="I703" i="1"/>
  <c r="J703" i="1" s="1"/>
  <c r="O216" i="8" l="1"/>
  <c r="P216" i="8" s="1"/>
  <c r="S216" i="8" s="1"/>
  <c r="T216" i="8" s="1"/>
  <c r="M216" i="8"/>
  <c r="N216" i="8" s="1"/>
  <c r="B707" i="4"/>
  <c r="O205" i="1"/>
  <c r="P205" i="1" s="1"/>
  <c r="S205" i="1" s="1"/>
  <c r="M205" i="1"/>
  <c r="U205" i="1" s="1"/>
  <c r="T704" i="1"/>
  <c r="I704" i="1"/>
  <c r="J704" i="1" s="1"/>
  <c r="U216" i="8" l="1"/>
  <c r="Y216" i="8"/>
  <c r="X216" i="8"/>
  <c r="B708" i="4"/>
  <c r="N205" i="1"/>
  <c r="T705" i="1"/>
  <c r="I705" i="1"/>
  <c r="J705" i="1" s="1"/>
  <c r="Z216" i="8" l="1"/>
  <c r="K217" i="8" s="1"/>
  <c r="L217" i="8" s="1"/>
  <c r="A209" i="4"/>
  <c r="B709" i="4"/>
  <c r="Y205" i="1"/>
  <c r="X205" i="1"/>
  <c r="T706" i="1"/>
  <c r="I706" i="1"/>
  <c r="J706" i="1" s="1"/>
  <c r="O217" i="8" l="1"/>
  <c r="P217" i="8" s="1"/>
  <c r="S217" i="8" s="1"/>
  <c r="T217" i="8" s="1"/>
  <c r="M217" i="8"/>
  <c r="N217" i="8" s="1"/>
  <c r="C209" i="4"/>
  <c r="D209" i="4"/>
  <c r="B710" i="4"/>
  <c r="Z205" i="1"/>
  <c r="K206" i="1" s="1"/>
  <c r="T707" i="1"/>
  <c r="I707" i="1"/>
  <c r="J707" i="1" s="1"/>
  <c r="V205" i="1" l="1"/>
  <c r="W205" i="1" s="1"/>
  <c r="V205" i="8"/>
  <c r="W205" i="8" s="1"/>
  <c r="U217" i="8"/>
  <c r="Y217" i="8"/>
  <c r="X217" i="8"/>
  <c r="B711" i="4"/>
  <c r="L206" i="1"/>
  <c r="T708" i="1"/>
  <c r="I708" i="1"/>
  <c r="J708" i="1" s="1"/>
  <c r="Z217" i="8" l="1"/>
  <c r="K218" i="8" s="1"/>
  <c r="L218" i="8" s="1"/>
  <c r="B712" i="4"/>
  <c r="O206" i="1"/>
  <c r="P206" i="1" s="1"/>
  <c r="S206" i="1" s="1"/>
  <c r="T206" i="1" s="1"/>
  <c r="U206" i="1" s="1"/>
  <c r="M206" i="1"/>
  <c r="N206" i="1" s="1"/>
  <c r="A210" i="4" s="1"/>
  <c r="T709" i="1"/>
  <c r="I709" i="1"/>
  <c r="J709" i="1" s="1"/>
  <c r="O218" i="8" l="1"/>
  <c r="P218" i="8" s="1"/>
  <c r="S218" i="8" s="1"/>
  <c r="T218" i="8" s="1"/>
  <c r="M218" i="8"/>
  <c r="N218" i="8" s="1"/>
  <c r="B210" i="4"/>
  <c r="B713" i="4"/>
  <c r="Y206" i="1"/>
  <c r="X206" i="1"/>
  <c r="T710" i="1"/>
  <c r="I710" i="1"/>
  <c r="J710" i="1" s="1"/>
  <c r="U218" i="8" l="1"/>
  <c r="Y218" i="8"/>
  <c r="X218" i="8"/>
  <c r="Z218" i="8" s="1"/>
  <c r="K219" i="8" s="1"/>
  <c r="C210" i="4"/>
  <c r="V206" i="8" s="1"/>
  <c r="W206" i="8" s="1"/>
  <c r="D210" i="4"/>
  <c r="B714" i="4"/>
  <c r="Z206" i="1"/>
  <c r="K207" i="1" s="1"/>
  <c r="L207" i="1" s="1"/>
  <c r="I711" i="1"/>
  <c r="J711" i="1" s="1"/>
  <c r="L219" i="8" l="1"/>
  <c r="V206" i="1"/>
  <c r="W206" i="1" s="1"/>
  <c r="O207" i="1"/>
  <c r="P207" i="1" s="1"/>
  <c r="S207" i="1" s="1"/>
  <c r="T207" i="1" s="1"/>
  <c r="U207" i="1" s="1"/>
  <c r="M207" i="1"/>
  <c r="I712" i="1"/>
  <c r="J712" i="1" s="1"/>
  <c r="O219" i="8" l="1"/>
  <c r="P219" i="8" s="1"/>
  <c r="S219" i="8" s="1"/>
  <c r="M219" i="8"/>
  <c r="B211" i="4"/>
  <c r="N207" i="1"/>
  <c r="A211" i="4" s="1"/>
  <c r="I713" i="1"/>
  <c r="J713" i="1" s="1"/>
  <c r="N219" i="8" l="1"/>
  <c r="U219" i="8"/>
  <c r="C211" i="4"/>
  <c r="V207" i="8" s="1"/>
  <c r="W207" i="8" s="1"/>
  <c r="D211" i="4"/>
  <c r="Y207" i="1"/>
  <c r="X207" i="1"/>
  <c r="Z207" i="1" s="1"/>
  <c r="K208" i="1" s="1"/>
  <c r="I714" i="1"/>
  <c r="J714" i="1" s="1"/>
  <c r="Y219" i="8" l="1"/>
  <c r="X219" i="8"/>
  <c r="Z219" i="8" s="1"/>
  <c r="K220" i="8" s="1"/>
  <c r="V207" i="1"/>
  <c r="W207" i="1" s="1"/>
  <c r="L208" i="1"/>
  <c r="I715" i="1"/>
  <c r="J715" i="1" s="1"/>
  <c r="L220" i="8" l="1"/>
  <c r="O208" i="1"/>
  <c r="P208" i="1" s="1"/>
  <c r="S208" i="1" s="1"/>
  <c r="M208" i="1"/>
  <c r="U208" i="1" s="1"/>
  <c r="I716" i="1"/>
  <c r="J716" i="1" s="1"/>
  <c r="O220" i="8" l="1"/>
  <c r="P220" i="8" s="1"/>
  <c r="S220" i="8" s="1"/>
  <c r="M220" i="8"/>
  <c r="N208" i="1"/>
  <c r="I717" i="1"/>
  <c r="J717" i="1" s="1"/>
  <c r="N220" i="8" l="1"/>
  <c r="U220" i="8"/>
  <c r="A212" i="4"/>
  <c r="Y208" i="1"/>
  <c r="X208" i="1"/>
  <c r="I718" i="1"/>
  <c r="J718" i="1" s="1"/>
  <c r="Y220" i="8" l="1"/>
  <c r="X220" i="8"/>
  <c r="Z220" i="8" s="1"/>
  <c r="K221" i="8" s="1"/>
  <c r="Z208" i="1"/>
  <c r="K209" i="1" s="1"/>
  <c r="L209" i="1" s="1"/>
  <c r="C212" i="4"/>
  <c r="D212" i="4"/>
  <c r="I719" i="1"/>
  <c r="J719" i="1" s="1"/>
  <c r="V208" i="1" l="1"/>
  <c r="W208" i="1" s="1"/>
  <c r="V208" i="8"/>
  <c r="W208" i="8" s="1"/>
  <c r="L221" i="8"/>
  <c r="O209" i="1"/>
  <c r="P209" i="1" s="1"/>
  <c r="S209" i="1" s="1"/>
  <c r="M209" i="1"/>
  <c r="U209" i="1" s="1"/>
  <c r="I720" i="1"/>
  <c r="J720" i="1" s="1"/>
  <c r="O221" i="8" l="1"/>
  <c r="P221" i="8" s="1"/>
  <c r="S221" i="8" s="1"/>
  <c r="T221" i="8" s="1"/>
  <c r="U221" i="8" s="1"/>
  <c r="M221" i="8"/>
  <c r="N221" i="8" s="1"/>
  <c r="N209" i="1"/>
  <c r="I721" i="1"/>
  <c r="J721" i="1" s="1"/>
  <c r="Y221" i="8" l="1"/>
  <c r="X221" i="8"/>
  <c r="Z221" i="8" s="1"/>
  <c r="K222" i="8" s="1"/>
  <c r="A213" i="4"/>
  <c r="Y209" i="1"/>
  <c r="X209" i="1"/>
  <c r="I722" i="1"/>
  <c r="J722" i="1" s="1"/>
  <c r="L222" i="8" l="1"/>
  <c r="Z209" i="1"/>
  <c r="K210" i="1" s="1"/>
  <c r="L210" i="1" s="1"/>
  <c r="C213" i="4"/>
  <c r="D213" i="4"/>
  <c r="I723" i="1"/>
  <c r="J723" i="1" s="1"/>
  <c r="V209" i="1" l="1"/>
  <c r="W209" i="1" s="1"/>
  <c r="V209" i="8"/>
  <c r="W209" i="8" s="1"/>
  <c r="O222" i="8"/>
  <c r="P222" i="8" s="1"/>
  <c r="S222" i="8" s="1"/>
  <c r="T222" i="8" s="1"/>
  <c r="U222" i="8" s="1"/>
  <c r="M222" i="8"/>
  <c r="N222" i="8" s="1"/>
  <c r="O210" i="1"/>
  <c r="P210" i="1" s="1"/>
  <c r="S210" i="1" s="1"/>
  <c r="M210" i="1"/>
  <c r="U210" i="1" s="1"/>
  <c r="I724" i="1"/>
  <c r="J724" i="1" s="1"/>
  <c r="Y222" i="8" l="1"/>
  <c r="X222" i="8"/>
  <c r="Z222" i="8" s="1"/>
  <c r="K223" i="8" s="1"/>
  <c r="N210" i="1"/>
  <c r="I725" i="1"/>
  <c r="J725" i="1" s="1"/>
  <c r="L223" i="8" l="1"/>
  <c r="A214" i="4"/>
  <c r="Y210" i="1"/>
  <c r="X210" i="1"/>
  <c r="I726" i="1"/>
  <c r="J726" i="1" s="1"/>
  <c r="O223" i="8" l="1"/>
  <c r="P223" i="8" s="1"/>
  <c r="S223" i="8" s="1"/>
  <c r="T223" i="8" s="1"/>
  <c r="U223" i="8" s="1"/>
  <c r="M223" i="8"/>
  <c r="N223" i="8" s="1"/>
  <c r="Z210" i="1"/>
  <c r="K211" i="1" s="1"/>
  <c r="L211" i="1" s="1"/>
  <c r="D214" i="4"/>
  <c r="C214" i="4"/>
  <c r="T727" i="1"/>
  <c r="I727" i="1"/>
  <c r="J727" i="1" s="1"/>
  <c r="V210" i="1" l="1"/>
  <c r="W210" i="1" s="1"/>
  <c r="V210" i="8"/>
  <c r="W210" i="8" s="1"/>
  <c r="Y223" i="8"/>
  <c r="X223" i="8"/>
  <c r="Z223" i="8" s="1"/>
  <c r="K224" i="8" s="1"/>
  <c r="B731" i="4"/>
  <c r="O211" i="1"/>
  <c r="P211" i="1" s="1"/>
  <c r="S211" i="1" s="1"/>
  <c r="M211" i="1"/>
  <c r="U211" i="1" s="1"/>
  <c r="I728" i="1"/>
  <c r="J728" i="1" s="1"/>
  <c r="L224" i="8" l="1"/>
  <c r="N211" i="1"/>
  <c r="T729" i="1"/>
  <c r="I729" i="1"/>
  <c r="J729" i="1" s="1"/>
  <c r="O224" i="8" l="1"/>
  <c r="P224" i="8" s="1"/>
  <c r="S224" i="8" s="1"/>
  <c r="T224" i="8" s="1"/>
  <c r="U224" i="8" s="1"/>
  <c r="M224" i="8"/>
  <c r="N224" i="8" s="1"/>
  <c r="B733" i="4"/>
  <c r="A215" i="4"/>
  <c r="Y211" i="1"/>
  <c r="X211" i="1"/>
  <c r="I730" i="1"/>
  <c r="J730" i="1" s="1"/>
  <c r="Y224" i="8" l="1"/>
  <c r="X224" i="8"/>
  <c r="Z224" i="8" s="1"/>
  <c r="K225" i="8" s="1"/>
  <c r="C215" i="4"/>
  <c r="D215" i="4"/>
  <c r="Z211" i="1"/>
  <c r="K212" i="1" s="1"/>
  <c r="T731" i="1"/>
  <c r="I731" i="1"/>
  <c r="J731" i="1" s="1"/>
  <c r="V211" i="1" l="1"/>
  <c r="W211" i="1" s="1"/>
  <c r="V211" i="8"/>
  <c r="W211" i="8" s="1"/>
  <c r="L225" i="8"/>
  <c r="B735" i="4"/>
  <c r="L212" i="1"/>
  <c r="T732" i="1"/>
  <c r="I732" i="1"/>
  <c r="J732" i="1" s="1"/>
  <c r="O225" i="8" l="1"/>
  <c r="P225" i="8" s="1"/>
  <c r="S225" i="8" s="1"/>
  <c r="T225" i="8" s="1"/>
  <c r="U225" i="8" s="1"/>
  <c r="M225" i="8"/>
  <c r="N225" i="8" s="1"/>
  <c r="B736" i="4"/>
  <c r="O212" i="1"/>
  <c r="P212" i="1" s="1"/>
  <c r="S212" i="1" s="1"/>
  <c r="M212" i="1"/>
  <c r="U212" i="1" s="1"/>
  <c r="T733" i="1"/>
  <c r="I733" i="1"/>
  <c r="J733" i="1" s="1"/>
  <c r="Y225" i="8" l="1"/>
  <c r="X225" i="8"/>
  <c r="Z225" i="8" s="1"/>
  <c r="K226" i="8" s="1"/>
  <c r="B737" i="4"/>
  <c r="N212" i="1"/>
  <c r="T734" i="1"/>
  <c r="I734" i="1"/>
  <c r="J734" i="1" s="1"/>
  <c r="L226" i="8" l="1"/>
  <c r="B738" i="4"/>
  <c r="A216" i="4"/>
  <c r="Y212" i="1"/>
  <c r="X212" i="1"/>
  <c r="T735" i="1"/>
  <c r="I735" i="1"/>
  <c r="J735" i="1" s="1"/>
  <c r="O226" i="8" l="1"/>
  <c r="P226" i="8" s="1"/>
  <c r="S226" i="8" s="1"/>
  <c r="T226" i="8" s="1"/>
  <c r="U226" i="8" s="1"/>
  <c r="M226" i="8"/>
  <c r="N226" i="8" s="1"/>
  <c r="C216" i="4"/>
  <c r="D216" i="4"/>
  <c r="B739" i="4"/>
  <c r="Z212" i="1"/>
  <c r="K213" i="1" s="1"/>
  <c r="T736" i="1"/>
  <c r="I736" i="1"/>
  <c r="J736" i="1" s="1"/>
  <c r="V212" i="1" l="1"/>
  <c r="W212" i="1" s="1"/>
  <c r="V212" i="8"/>
  <c r="W212" i="8" s="1"/>
  <c r="Y226" i="8"/>
  <c r="X226" i="8"/>
  <c r="Z226" i="8" s="1"/>
  <c r="K227" i="8" s="1"/>
  <c r="B740" i="4"/>
  <c r="L213" i="1"/>
  <c r="T737" i="1"/>
  <c r="I737" i="1"/>
  <c r="J737" i="1" s="1"/>
  <c r="L227" i="8" l="1"/>
  <c r="B741" i="4"/>
  <c r="O213" i="1"/>
  <c r="P213" i="1" s="1"/>
  <c r="S213" i="1" s="1"/>
  <c r="M213" i="1"/>
  <c r="U213" i="1" s="1"/>
  <c r="I738" i="1"/>
  <c r="J738" i="1" s="1"/>
  <c r="O227" i="8" l="1"/>
  <c r="P227" i="8" s="1"/>
  <c r="S227" i="8" s="1"/>
  <c r="T227" i="8" s="1"/>
  <c r="U227" i="8" s="1"/>
  <c r="M227" i="8"/>
  <c r="N227" i="8" s="1"/>
  <c r="N213" i="1"/>
  <c r="T739" i="1"/>
  <c r="I739" i="1"/>
  <c r="J739" i="1" s="1"/>
  <c r="Y227" i="8" l="1"/>
  <c r="X227" i="8"/>
  <c r="Z227" i="8" s="1"/>
  <c r="K228" i="8" s="1"/>
  <c r="B743" i="4"/>
  <c r="A217" i="4"/>
  <c r="Y213" i="1"/>
  <c r="X213" i="1"/>
  <c r="I740" i="1"/>
  <c r="J740" i="1" s="1"/>
  <c r="L228" i="8" l="1"/>
  <c r="D217" i="4"/>
  <c r="C217" i="4"/>
  <c r="Z213" i="1"/>
  <c r="K214" i="1" s="1"/>
  <c r="T741" i="1"/>
  <c r="I741" i="1"/>
  <c r="J741" i="1" s="1"/>
  <c r="V213" i="1" l="1"/>
  <c r="W213" i="1" s="1"/>
  <c r="V213" i="8"/>
  <c r="W213" i="8" s="1"/>
  <c r="O228" i="8"/>
  <c r="P228" i="8" s="1"/>
  <c r="S228" i="8" s="1"/>
  <c r="T228" i="8" s="1"/>
  <c r="U228" i="8" s="1"/>
  <c r="M228" i="8"/>
  <c r="N228" i="8" s="1"/>
  <c r="B745" i="4"/>
  <c r="L214" i="1"/>
  <c r="T742" i="1"/>
  <c r="I742" i="1"/>
  <c r="J742" i="1" s="1"/>
  <c r="Y228" i="8" l="1"/>
  <c r="X228" i="8"/>
  <c r="B746" i="4"/>
  <c r="O214" i="1"/>
  <c r="P214" i="1" s="1"/>
  <c r="S214" i="1" s="1"/>
  <c r="M214" i="1"/>
  <c r="U214" i="1" s="1"/>
  <c r="T743" i="1"/>
  <c r="I743" i="1"/>
  <c r="J743" i="1" s="1"/>
  <c r="Z228" i="8" l="1"/>
  <c r="K229" i="8" s="1"/>
  <c r="L229" i="8" s="1"/>
  <c r="B747" i="4"/>
  <c r="N214" i="1"/>
  <c r="T744" i="1"/>
  <c r="I744" i="1"/>
  <c r="J744" i="1" s="1"/>
  <c r="O229" i="8" l="1"/>
  <c r="P229" i="8" s="1"/>
  <c r="S229" i="8" s="1"/>
  <c r="T229" i="8" s="1"/>
  <c r="U229" i="8" s="1"/>
  <c r="M229" i="8"/>
  <c r="N229" i="8" s="1"/>
  <c r="A218" i="4"/>
  <c r="B748" i="4"/>
  <c r="Y214" i="1"/>
  <c r="X214" i="1"/>
  <c r="T745" i="1"/>
  <c r="I745" i="1"/>
  <c r="J745" i="1" s="1"/>
  <c r="Y229" i="8" l="1"/>
  <c r="X229" i="8"/>
  <c r="C218" i="4"/>
  <c r="D218" i="4"/>
  <c r="B749" i="4"/>
  <c r="Z214" i="1"/>
  <c r="K215" i="1" s="1"/>
  <c r="I746" i="1"/>
  <c r="J746" i="1" s="1"/>
  <c r="V214" i="1" l="1"/>
  <c r="W214" i="1" s="1"/>
  <c r="V214" i="8"/>
  <c r="W214" i="8" s="1"/>
  <c r="Z229" i="8"/>
  <c r="K230" i="8" s="1"/>
  <c r="L215" i="1"/>
  <c r="I747" i="1"/>
  <c r="J747" i="1" s="1"/>
  <c r="L230" i="8" l="1"/>
  <c r="O215" i="1"/>
  <c r="P215" i="1" s="1"/>
  <c r="S215" i="1" s="1"/>
  <c r="T215" i="1" s="1"/>
  <c r="U215" i="1" s="1"/>
  <c r="M215" i="1"/>
  <c r="N215" i="1" s="1"/>
  <c r="A219" i="4" s="1"/>
  <c r="I748" i="1"/>
  <c r="J748" i="1" s="1"/>
  <c r="O230" i="8" l="1"/>
  <c r="P230" i="8" s="1"/>
  <c r="S230" i="8" s="1"/>
  <c r="T230" i="8" s="1"/>
  <c r="M230" i="8"/>
  <c r="N230" i="8" s="1"/>
  <c r="B219" i="4"/>
  <c r="Y215" i="1"/>
  <c r="X215" i="1"/>
  <c r="I749" i="1"/>
  <c r="J749" i="1" s="1"/>
  <c r="Z215" i="1" l="1"/>
  <c r="K216" i="1" s="1"/>
  <c r="L216" i="1" s="1"/>
  <c r="U230" i="8"/>
  <c r="Y230" i="8"/>
  <c r="X230" i="8"/>
  <c r="Z230" i="8" s="1"/>
  <c r="K231" i="8" s="1"/>
  <c r="C219" i="4"/>
  <c r="V215" i="8" s="1"/>
  <c r="W215" i="8" s="1"/>
  <c r="D219" i="4"/>
  <c r="I750" i="1"/>
  <c r="J750" i="1" s="1"/>
  <c r="L231" i="8" l="1"/>
  <c r="V215" i="1"/>
  <c r="W215" i="1" s="1"/>
  <c r="O216" i="1"/>
  <c r="P216" i="1" s="1"/>
  <c r="S216" i="1" s="1"/>
  <c r="T216" i="1" s="1"/>
  <c r="U216" i="1" s="1"/>
  <c r="M216" i="1"/>
  <c r="I751" i="1"/>
  <c r="J751" i="1" s="1"/>
  <c r="O231" i="8" l="1"/>
  <c r="P231" i="8" s="1"/>
  <c r="S231" i="8" s="1"/>
  <c r="T231" i="8" s="1"/>
  <c r="U231" i="8" s="1"/>
  <c r="M231" i="8"/>
  <c r="N231" i="8" s="1"/>
  <c r="B220" i="4"/>
  <c r="N216" i="1"/>
  <c r="A220" i="4" s="1"/>
  <c r="I752" i="1"/>
  <c r="J752" i="1" s="1"/>
  <c r="Y231" i="8" l="1"/>
  <c r="X231" i="8"/>
  <c r="Z231" i="8" s="1"/>
  <c r="K232" i="8" s="1"/>
  <c r="C220" i="4"/>
  <c r="V216" i="8" s="1"/>
  <c r="W216" i="8" s="1"/>
  <c r="D220" i="4"/>
  <c r="Y216" i="1"/>
  <c r="X216" i="1"/>
  <c r="Z216" i="1" s="1"/>
  <c r="K217" i="1" s="1"/>
  <c r="I753" i="1"/>
  <c r="J753" i="1" s="1"/>
  <c r="L232" i="8" l="1"/>
  <c r="V216" i="1"/>
  <c r="W216" i="1" s="1"/>
  <c r="L217" i="1"/>
  <c r="I754" i="1"/>
  <c r="J754" i="1" s="1"/>
  <c r="O232" i="8" l="1"/>
  <c r="P232" i="8" s="1"/>
  <c r="S232" i="8" s="1"/>
  <c r="T232" i="8" s="1"/>
  <c r="U232" i="8" s="1"/>
  <c r="M232" i="8"/>
  <c r="N232" i="8" s="1"/>
  <c r="O217" i="1"/>
  <c r="P217" i="1" s="1"/>
  <c r="S217" i="1" s="1"/>
  <c r="T217" i="1" s="1"/>
  <c r="M217" i="1"/>
  <c r="I755" i="1"/>
  <c r="J755" i="1" s="1"/>
  <c r="U217" i="1" l="1"/>
  <c r="Y232" i="8"/>
  <c r="X232" i="8"/>
  <c r="B221" i="4"/>
  <c r="N217" i="1"/>
  <c r="A221" i="4" s="1"/>
  <c r="I756" i="1"/>
  <c r="J756" i="1" s="1"/>
  <c r="Z232" i="8" l="1"/>
  <c r="K233" i="8" s="1"/>
  <c r="L233" i="8" s="1"/>
  <c r="C221" i="4"/>
  <c r="V217" i="8" s="1"/>
  <c r="W217" i="8" s="1"/>
  <c r="D221" i="4"/>
  <c r="Y217" i="1"/>
  <c r="X217" i="1"/>
  <c r="I757" i="1"/>
  <c r="J757" i="1" s="1"/>
  <c r="O233" i="8" l="1"/>
  <c r="P233" i="8" s="1"/>
  <c r="S233" i="8" s="1"/>
  <c r="T233" i="8" s="1"/>
  <c r="U233" i="8" s="1"/>
  <c r="M233" i="8"/>
  <c r="N233" i="8" s="1"/>
  <c r="Z217" i="1"/>
  <c r="K218" i="1" s="1"/>
  <c r="L218" i="1" s="1"/>
  <c r="V217" i="1"/>
  <c r="W217" i="1" s="1"/>
  <c r="I758" i="1"/>
  <c r="J758" i="1" s="1"/>
  <c r="Y233" i="8" l="1"/>
  <c r="X233" i="8"/>
  <c r="O218" i="1"/>
  <c r="P218" i="1" s="1"/>
  <c r="S218" i="1" s="1"/>
  <c r="T218" i="1" s="1"/>
  <c r="U218" i="1" s="1"/>
  <c r="M218" i="1"/>
  <c r="I759" i="1"/>
  <c r="J759" i="1" s="1"/>
  <c r="Z233" i="8" l="1"/>
  <c r="K234" i="8" s="1"/>
  <c r="L234" i="8" s="1"/>
  <c r="B222" i="4"/>
  <c r="N218" i="1"/>
  <c r="A222" i="4" s="1"/>
  <c r="I760" i="1"/>
  <c r="J760" i="1" s="1"/>
  <c r="O234" i="8" l="1"/>
  <c r="P234" i="8" s="1"/>
  <c r="S234" i="8" s="1"/>
  <c r="T234" i="8" s="1"/>
  <c r="U234" i="8" s="1"/>
  <c r="M234" i="8"/>
  <c r="N234" i="8" s="1"/>
  <c r="C222" i="4"/>
  <c r="V218" i="8" s="1"/>
  <c r="W218" i="8" s="1"/>
  <c r="D222" i="4"/>
  <c r="Y218" i="1"/>
  <c r="X218" i="1"/>
  <c r="Z218" i="1" s="1"/>
  <c r="K219" i="1" s="1"/>
  <c r="I761" i="1"/>
  <c r="J761" i="1" s="1"/>
  <c r="Y234" i="8" l="1"/>
  <c r="X234" i="8"/>
  <c r="Z234" i="8" s="1"/>
  <c r="K235" i="8" s="1"/>
  <c r="V218" i="1"/>
  <c r="W218" i="1" s="1"/>
  <c r="L219" i="1"/>
  <c r="I762" i="1"/>
  <c r="J762" i="1" s="1"/>
  <c r="L235" i="8" l="1"/>
  <c r="O219" i="1"/>
  <c r="P219" i="1" s="1"/>
  <c r="S219" i="1" s="1"/>
  <c r="M219" i="1"/>
  <c r="U219" i="1" s="1"/>
  <c r="I763" i="1"/>
  <c r="J763" i="1" s="1"/>
  <c r="O235" i="8" l="1"/>
  <c r="P235" i="8" s="1"/>
  <c r="S235" i="8" s="1"/>
  <c r="T235" i="8" s="1"/>
  <c r="M235" i="8"/>
  <c r="N235" i="8" s="1"/>
  <c r="N219" i="1"/>
  <c r="I764" i="1"/>
  <c r="J764" i="1" s="1"/>
  <c r="U235" i="8" l="1"/>
  <c r="Y235" i="8"/>
  <c r="X235" i="8"/>
  <c r="Z235" i="8" s="1"/>
  <c r="K236" i="8" s="1"/>
  <c r="A223" i="4"/>
  <c r="Y219" i="1"/>
  <c r="X219" i="1"/>
  <c r="I765" i="1"/>
  <c r="J765" i="1" s="1"/>
  <c r="L236" i="8" l="1"/>
  <c r="Z219" i="1"/>
  <c r="K220" i="1" s="1"/>
  <c r="L220" i="1" s="1"/>
  <c r="D223" i="4"/>
  <c r="C223" i="4"/>
  <c r="I766" i="1"/>
  <c r="J766" i="1" s="1"/>
  <c r="V219" i="1" l="1"/>
  <c r="W219" i="1" s="1"/>
  <c r="V219" i="8"/>
  <c r="W219" i="8" s="1"/>
  <c r="O236" i="8"/>
  <c r="P236" i="8" s="1"/>
  <c r="S236" i="8" s="1"/>
  <c r="T236" i="8" s="1"/>
  <c r="U236" i="8" s="1"/>
  <c r="M236" i="8"/>
  <c r="N236" i="8" s="1"/>
  <c r="O220" i="1"/>
  <c r="P220" i="1" s="1"/>
  <c r="S220" i="1" s="1"/>
  <c r="M220" i="1"/>
  <c r="U220" i="1" s="1"/>
  <c r="I767" i="1"/>
  <c r="J767" i="1" s="1"/>
  <c r="Y236" i="8" l="1"/>
  <c r="X236" i="8"/>
  <c r="N220" i="1"/>
  <c r="I768" i="1"/>
  <c r="J768" i="1" s="1"/>
  <c r="Z236" i="8" l="1"/>
  <c r="K237" i="8" s="1"/>
  <c r="L237" i="8" s="1"/>
  <c r="A224" i="4"/>
  <c r="Y220" i="1"/>
  <c r="X220" i="1"/>
  <c r="Z220" i="1" s="1"/>
  <c r="K221" i="1" s="1"/>
  <c r="I769" i="1"/>
  <c r="J769" i="1" s="1"/>
  <c r="O237" i="8" l="1"/>
  <c r="P237" i="8" s="1"/>
  <c r="S237" i="8" s="1"/>
  <c r="T237" i="8" s="1"/>
  <c r="U237" i="8" s="1"/>
  <c r="M237" i="8"/>
  <c r="N237" i="8" s="1"/>
  <c r="C224" i="4"/>
  <c r="D224" i="4"/>
  <c r="L221" i="1"/>
  <c r="I770" i="1"/>
  <c r="J770" i="1" s="1"/>
  <c r="V220" i="1" l="1"/>
  <c r="W220" i="1" s="1"/>
  <c r="V220" i="8"/>
  <c r="W220" i="8" s="1"/>
  <c r="Y237" i="8"/>
  <c r="X237" i="8"/>
  <c r="O221" i="1"/>
  <c r="P221" i="1" s="1"/>
  <c r="S221" i="1" s="1"/>
  <c r="T221" i="1" s="1"/>
  <c r="U221" i="1" s="1"/>
  <c r="M221" i="1"/>
  <c r="I771" i="1"/>
  <c r="J771" i="1" s="1"/>
  <c r="Z237" i="8" l="1"/>
  <c r="K238" i="8" s="1"/>
  <c r="L238" i="8" s="1"/>
  <c r="B225" i="4"/>
  <c r="N221" i="1"/>
  <c r="A225" i="4" s="1"/>
  <c r="I772" i="1"/>
  <c r="J772" i="1" s="1"/>
  <c r="O238" i="8" l="1"/>
  <c r="P238" i="8" s="1"/>
  <c r="S238" i="8" s="1"/>
  <c r="T238" i="8" s="1"/>
  <c r="U238" i="8" s="1"/>
  <c r="M238" i="8"/>
  <c r="N238" i="8" s="1"/>
  <c r="C225" i="4"/>
  <c r="D225" i="4"/>
  <c r="Y221" i="1"/>
  <c r="X221" i="1"/>
  <c r="Z221" i="1" s="1"/>
  <c r="K222" i="1" s="1"/>
  <c r="I773" i="1"/>
  <c r="J773" i="1" s="1"/>
  <c r="V221" i="1" l="1"/>
  <c r="W221" i="1" s="1"/>
  <c r="V221" i="8"/>
  <c r="W221" i="8" s="1"/>
  <c r="Y238" i="8"/>
  <c r="X238" i="8"/>
  <c r="L222" i="1"/>
  <c r="I774" i="1"/>
  <c r="J774" i="1" s="1"/>
  <c r="Z238" i="8" l="1"/>
  <c r="K239" i="8" s="1"/>
  <c r="L239" i="8" s="1"/>
  <c r="O222" i="1"/>
  <c r="P222" i="1" s="1"/>
  <c r="S222" i="1" s="1"/>
  <c r="T222" i="1" s="1"/>
  <c r="U222" i="1" s="1"/>
  <c r="M222" i="1"/>
  <c r="N222" i="1" s="1"/>
  <c r="A226" i="4" s="1"/>
  <c r="I775" i="1"/>
  <c r="J775" i="1" s="1"/>
  <c r="O239" i="8" l="1"/>
  <c r="P239" i="8" s="1"/>
  <c r="S239" i="8" s="1"/>
  <c r="T239" i="8" s="1"/>
  <c r="M239" i="8"/>
  <c r="N239" i="8" s="1"/>
  <c r="B226" i="4"/>
  <c r="Y222" i="1"/>
  <c r="X222" i="1"/>
  <c r="I776" i="1"/>
  <c r="J776" i="1" s="1"/>
  <c r="U239" i="8" l="1"/>
  <c r="Y239" i="8"/>
  <c r="X239" i="8"/>
  <c r="Z239" i="8" s="1"/>
  <c r="K240" i="8" s="1"/>
  <c r="C226" i="4"/>
  <c r="D226" i="4"/>
  <c r="Z222" i="1"/>
  <c r="K223" i="1" s="1"/>
  <c r="L223" i="1" s="1"/>
  <c r="I777" i="1"/>
  <c r="J777" i="1" s="1"/>
  <c r="V222" i="1" l="1"/>
  <c r="W222" i="1" s="1"/>
  <c r="V222" i="8"/>
  <c r="W222" i="8" s="1"/>
  <c r="L240" i="8"/>
  <c r="O223" i="1"/>
  <c r="P223" i="1" s="1"/>
  <c r="S223" i="1" s="1"/>
  <c r="T223" i="1" s="1"/>
  <c r="U223" i="1" s="1"/>
  <c r="M223" i="1"/>
  <c r="I778" i="1"/>
  <c r="J778" i="1" s="1"/>
  <c r="O240" i="8" l="1"/>
  <c r="P240" i="8" s="1"/>
  <c r="S240" i="8" s="1"/>
  <c r="T240" i="8" s="1"/>
  <c r="M240" i="8"/>
  <c r="N240" i="8" s="1"/>
  <c r="B227" i="4"/>
  <c r="N223" i="1"/>
  <c r="A227" i="4" s="1"/>
  <c r="I779" i="1"/>
  <c r="J779" i="1" s="1"/>
  <c r="U240" i="8" l="1"/>
  <c r="Y240" i="8"/>
  <c r="X240" i="8"/>
  <c r="Z240" i="8" s="1"/>
  <c r="K241" i="8" s="1"/>
  <c r="C227" i="4"/>
  <c r="D227" i="4"/>
  <c r="Y223" i="1"/>
  <c r="X223" i="1"/>
  <c r="I780" i="1"/>
  <c r="J780" i="1" s="1"/>
  <c r="V223" i="1" l="1"/>
  <c r="W223" i="1" s="1"/>
  <c r="V223" i="8"/>
  <c r="W223" i="8" s="1"/>
  <c r="L241" i="8"/>
  <c r="Z223" i="1"/>
  <c r="K224" i="1" s="1"/>
  <c r="L224" i="1" s="1"/>
  <c r="I781" i="1"/>
  <c r="J781" i="1" s="1"/>
  <c r="O241" i="8" l="1"/>
  <c r="P241" i="8" s="1"/>
  <c r="S241" i="8" s="1"/>
  <c r="T241" i="8" s="1"/>
  <c r="M241" i="8"/>
  <c r="N241" i="8" s="1"/>
  <c r="O224" i="1"/>
  <c r="P224" i="1" s="1"/>
  <c r="S224" i="1" s="1"/>
  <c r="T224" i="1" s="1"/>
  <c r="U224" i="1" s="1"/>
  <c r="M224" i="1"/>
  <c r="N224" i="1" s="1"/>
  <c r="A228" i="4" s="1"/>
  <c r="I782" i="1"/>
  <c r="J782" i="1" s="1"/>
  <c r="U241" i="8" l="1"/>
  <c r="Y241" i="8"/>
  <c r="X241" i="8"/>
  <c r="Z241" i="8" s="1"/>
  <c r="K242" i="8" s="1"/>
  <c r="B228" i="4"/>
  <c r="Y224" i="1"/>
  <c r="X224" i="1"/>
  <c r="Z224" i="1" s="1"/>
  <c r="K225" i="1" s="1"/>
  <c r="T783" i="1"/>
  <c r="I783" i="1"/>
  <c r="J783" i="1" s="1"/>
  <c r="L242" i="8" l="1"/>
  <c r="C228" i="4"/>
  <c r="D228" i="4"/>
  <c r="B787" i="4"/>
  <c r="L225" i="1"/>
  <c r="I784" i="1"/>
  <c r="J784" i="1" s="1"/>
  <c r="V224" i="1" l="1"/>
  <c r="W224" i="1" s="1"/>
  <c r="V224" i="8"/>
  <c r="W224" i="8" s="1"/>
  <c r="O242" i="8"/>
  <c r="P242" i="8" s="1"/>
  <c r="S242" i="8" s="1"/>
  <c r="T242" i="8" s="1"/>
  <c r="M242" i="8"/>
  <c r="N242" i="8" s="1"/>
  <c r="O225" i="1"/>
  <c r="P225" i="1" s="1"/>
  <c r="S225" i="1" s="1"/>
  <c r="T225" i="1" s="1"/>
  <c r="U225" i="1" s="1"/>
  <c r="M225" i="1"/>
  <c r="T785" i="1"/>
  <c r="I785" i="1"/>
  <c r="J785" i="1" s="1"/>
  <c r="U242" i="8" l="1"/>
  <c r="Y242" i="8"/>
  <c r="X242" i="8"/>
  <c r="B789" i="4"/>
  <c r="B229" i="4"/>
  <c r="N225" i="1"/>
  <c r="A229" i="4" s="1"/>
  <c r="T786" i="1"/>
  <c r="I786" i="1"/>
  <c r="J786" i="1" s="1"/>
  <c r="Z242" i="8" l="1"/>
  <c r="K243" i="8" s="1"/>
  <c r="L243" i="8" s="1"/>
  <c r="C229" i="4"/>
  <c r="D229" i="4"/>
  <c r="B790" i="4"/>
  <c r="Y225" i="1"/>
  <c r="X225" i="1"/>
  <c r="T787" i="1"/>
  <c r="I787" i="1"/>
  <c r="J787" i="1" s="1"/>
  <c r="V225" i="1" l="1"/>
  <c r="W225" i="1" s="1"/>
  <c r="V225" i="8"/>
  <c r="W225" i="8" s="1"/>
  <c r="O243" i="8"/>
  <c r="P243" i="8" s="1"/>
  <c r="S243" i="8" s="1"/>
  <c r="T243" i="8" s="1"/>
  <c r="M243" i="8"/>
  <c r="N243" i="8" s="1"/>
  <c r="B791" i="4"/>
  <c r="Z225" i="1"/>
  <c r="K226" i="1" s="1"/>
  <c r="I788" i="1"/>
  <c r="J788" i="1" s="1"/>
  <c r="U243" i="8" l="1"/>
  <c r="Y243" i="8"/>
  <c r="X243" i="8"/>
  <c r="Z243" i="8" s="1"/>
  <c r="K244" i="8" s="1"/>
  <c r="L226" i="1"/>
  <c r="T789" i="1"/>
  <c r="I789" i="1"/>
  <c r="J789" i="1" s="1"/>
  <c r="L244" i="8" l="1"/>
  <c r="B793" i="4"/>
  <c r="O226" i="1"/>
  <c r="P226" i="1" s="1"/>
  <c r="S226" i="1" s="1"/>
  <c r="T226" i="1" s="1"/>
  <c r="U226" i="1" s="1"/>
  <c r="M226" i="1"/>
  <c r="N226" i="1" s="1"/>
  <c r="A230" i="4" s="1"/>
  <c r="I790" i="1"/>
  <c r="J790" i="1" s="1"/>
  <c r="O244" i="8" l="1"/>
  <c r="P244" i="8" s="1"/>
  <c r="S244" i="8" s="1"/>
  <c r="T244" i="8" s="1"/>
  <c r="M244" i="8"/>
  <c r="N244" i="8" s="1"/>
  <c r="B230" i="4"/>
  <c r="Y226" i="1"/>
  <c r="X226" i="1"/>
  <c r="I791" i="1"/>
  <c r="J791" i="1" s="1"/>
  <c r="U244" i="8" l="1"/>
  <c r="Y244" i="8"/>
  <c r="X244" i="8"/>
  <c r="Z244" i="8" s="1"/>
  <c r="K245" i="8" s="1"/>
  <c r="C230" i="4"/>
  <c r="D230" i="4"/>
  <c r="Z226" i="1"/>
  <c r="K227" i="1" s="1"/>
  <c r="L227" i="1" s="1"/>
  <c r="I792" i="1"/>
  <c r="J792" i="1" s="1"/>
  <c r="V226" i="1" l="1"/>
  <c r="W226" i="1" s="1"/>
  <c r="V226" i="8"/>
  <c r="W226" i="8" s="1"/>
  <c r="L245" i="8"/>
  <c r="O227" i="1"/>
  <c r="P227" i="1" s="1"/>
  <c r="S227" i="1" s="1"/>
  <c r="T227" i="1" s="1"/>
  <c r="U227" i="1" s="1"/>
  <c r="M227" i="1"/>
  <c r="N227" i="1" s="1"/>
  <c r="A231" i="4" s="1"/>
  <c r="I793" i="1"/>
  <c r="J793" i="1" s="1"/>
  <c r="O245" i="8" l="1"/>
  <c r="P245" i="8" s="1"/>
  <c r="S245" i="8" s="1"/>
  <c r="T245" i="8" s="1"/>
  <c r="M245" i="8"/>
  <c r="N245" i="8" s="1"/>
  <c r="B231" i="4"/>
  <c r="Y227" i="1"/>
  <c r="X227" i="1"/>
  <c r="I794" i="1"/>
  <c r="J794" i="1" s="1"/>
  <c r="Z227" i="1" l="1"/>
  <c r="K228" i="1" s="1"/>
  <c r="L228" i="1" s="1"/>
  <c r="U245" i="8"/>
  <c r="Y245" i="8"/>
  <c r="X245" i="8"/>
  <c r="Z245" i="8" s="1"/>
  <c r="K246" i="8" s="1"/>
  <c r="C231" i="4"/>
  <c r="D231" i="4"/>
  <c r="I795" i="1"/>
  <c r="J795" i="1" s="1"/>
  <c r="V227" i="1" l="1"/>
  <c r="W227" i="1" s="1"/>
  <c r="V227" i="8"/>
  <c r="W227" i="8" s="1"/>
  <c r="L246" i="8"/>
  <c r="O228" i="1"/>
  <c r="P228" i="1" s="1"/>
  <c r="S228" i="1" s="1"/>
  <c r="T228" i="1" s="1"/>
  <c r="U228" i="1" s="1"/>
  <c r="M228" i="1"/>
  <c r="N228" i="1" s="1"/>
  <c r="A232" i="4" s="1"/>
  <c r="I796" i="1"/>
  <c r="J796" i="1" s="1"/>
  <c r="O246" i="8" l="1"/>
  <c r="P246" i="8" s="1"/>
  <c r="S246" i="8" s="1"/>
  <c r="T246" i="8" s="1"/>
  <c r="M246" i="8"/>
  <c r="N246" i="8" s="1"/>
  <c r="B232" i="4"/>
  <c r="Y228" i="1"/>
  <c r="X228" i="1"/>
  <c r="I797" i="1"/>
  <c r="J797" i="1" s="1"/>
  <c r="Z228" i="1" l="1"/>
  <c r="K229" i="1" s="1"/>
  <c r="L229" i="1" s="1"/>
  <c r="U246" i="8"/>
  <c r="Y246" i="8"/>
  <c r="X246" i="8"/>
  <c r="Z246" i="8" s="1"/>
  <c r="K247" i="8" s="1"/>
  <c r="C232" i="4"/>
  <c r="D232" i="4"/>
  <c r="I798" i="1"/>
  <c r="J798" i="1" s="1"/>
  <c r="V228" i="1" l="1"/>
  <c r="W228" i="1" s="1"/>
  <c r="V228" i="8"/>
  <c r="W228" i="8" s="1"/>
  <c r="L247" i="8"/>
  <c r="O229" i="1"/>
  <c r="P229" i="1" s="1"/>
  <c r="S229" i="1" s="1"/>
  <c r="T229" i="1" s="1"/>
  <c r="U229" i="1" s="1"/>
  <c r="M229" i="1"/>
  <c r="N229" i="1" s="1"/>
  <c r="A233" i="4" s="1"/>
  <c r="I799" i="1"/>
  <c r="J799" i="1" s="1"/>
  <c r="O247" i="8" l="1"/>
  <c r="P247" i="8" s="1"/>
  <c r="S247" i="8" s="1"/>
  <c r="T247" i="8" s="1"/>
  <c r="M247" i="8"/>
  <c r="N247" i="8" s="1"/>
  <c r="B233" i="4"/>
  <c r="Y229" i="1"/>
  <c r="X229" i="1"/>
  <c r="T800" i="1"/>
  <c r="I800" i="1"/>
  <c r="J800" i="1" s="1"/>
  <c r="Z229" i="1" l="1"/>
  <c r="K230" i="1" s="1"/>
  <c r="U247" i="8"/>
  <c r="Y247" i="8"/>
  <c r="X247" i="8"/>
  <c r="C233" i="4"/>
  <c r="D233" i="4"/>
  <c r="B804" i="4"/>
  <c r="L230" i="1"/>
  <c r="I801" i="1"/>
  <c r="J801" i="1" s="1"/>
  <c r="V229" i="1" l="1"/>
  <c r="W229" i="1" s="1"/>
  <c r="V229" i="8"/>
  <c r="W229" i="8" s="1"/>
  <c r="Z247" i="8"/>
  <c r="K248" i="8" s="1"/>
  <c r="L248" i="8" s="1"/>
  <c r="O230" i="1"/>
  <c r="P230" i="1" s="1"/>
  <c r="S230" i="1" s="1"/>
  <c r="T230" i="1" s="1"/>
  <c r="U230" i="1" s="1"/>
  <c r="M230" i="1"/>
  <c r="T802" i="1"/>
  <c r="I802" i="1"/>
  <c r="J802" i="1" s="1"/>
  <c r="O248" i="8" l="1"/>
  <c r="P248" i="8" s="1"/>
  <c r="S248" i="8" s="1"/>
  <c r="T248" i="8" s="1"/>
  <c r="M248" i="8"/>
  <c r="N248" i="8" s="1"/>
  <c r="B806" i="4"/>
  <c r="B234" i="4"/>
  <c r="N230" i="1"/>
  <c r="A234" i="4" s="1"/>
  <c r="I803" i="1"/>
  <c r="J803" i="1" s="1"/>
  <c r="U248" i="8" l="1"/>
  <c r="Y248" i="8"/>
  <c r="X248" i="8"/>
  <c r="Z248" i="8" s="1"/>
  <c r="K249" i="8" s="1"/>
  <c r="C234" i="4"/>
  <c r="D234" i="4"/>
  <c r="Y230" i="1"/>
  <c r="X230" i="1"/>
  <c r="I804" i="1"/>
  <c r="J804" i="1" s="1"/>
  <c r="V230" i="1" l="1"/>
  <c r="W230" i="1" s="1"/>
  <c r="V230" i="8"/>
  <c r="W230" i="8" s="1"/>
  <c r="L249" i="8"/>
  <c r="Z230" i="1"/>
  <c r="K231" i="1" s="1"/>
  <c r="L231" i="1" s="1"/>
  <c r="I805" i="1"/>
  <c r="J805" i="1" s="1"/>
  <c r="O249" i="8" l="1"/>
  <c r="P249" i="8" s="1"/>
  <c r="S249" i="8" s="1"/>
  <c r="T249" i="8" s="1"/>
  <c r="M249" i="8"/>
  <c r="N249" i="8" s="1"/>
  <c r="O231" i="1"/>
  <c r="P231" i="1" s="1"/>
  <c r="S231" i="1" s="1"/>
  <c r="T231" i="1" s="1"/>
  <c r="U231" i="1" s="1"/>
  <c r="M231" i="1"/>
  <c r="I806" i="1"/>
  <c r="J806" i="1" s="1"/>
  <c r="U249" i="8" l="1"/>
  <c r="Y249" i="8"/>
  <c r="X249" i="8"/>
  <c r="Z249" i="8" s="1"/>
  <c r="K250" i="8" s="1"/>
  <c r="B235" i="4"/>
  <c r="N231" i="1"/>
  <c r="A235" i="4" s="1"/>
  <c r="I807" i="1"/>
  <c r="J807" i="1" s="1"/>
  <c r="L250" i="8" l="1"/>
  <c r="C235" i="4"/>
  <c r="D235" i="4"/>
  <c r="Y231" i="1"/>
  <c r="X231" i="1"/>
  <c r="T808" i="1"/>
  <c r="I808" i="1"/>
  <c r="J808" i="1" s="1"/>
  <c r="V231" i="1" l="1"/>
  <c r="W231" i="1" s="1"/>
  <c r="V231" i="8"/>
  <c r="W231" i="8" s="1"/>
  <c r="O250" i="8"/>
  <c r="P250" i="8" s="1"/>
  <c r="S250" i="8" s="1"/>
  <c r="T250" i="8" s="1"/>
  <c r="U250" i="8" s="1"/>
  <c r="M250" i="8"/>
  <c r="N250" i="8" s="1"/>
  <c r="Z231" i="1"/>
  <c r="K232" i="1" s="1"/>
  <c r="L232" i="1" s="1"/>
  <c r="B812" i="4"/>
  <c r="T809" i="1"/>
  <c r="I809" i="1"/>
  <c r="J809" i="1" s="1"/>
  <c r="Y250" i="8" l="1"/>
  <c r="X250" i="8"/>
  <c r="Z250" i="8" s="1"/>
  <c r="K251" i="8" s="1"/>
  <c r="B813" i="4"/>
  <c r="O232" i="1"/>
  <c r="P232" i="1" s="1"/>
  <c r="S232" i="1" s="1"/>
  <c r="T232" i="1" s="1"/>
  <c r="U232" i="1" s="1"/>
  <c r="M232" i="1"/>
  <c r="T810" i="1"/>
  <c r="I810" i="1"/>
  <c r="J810" i="1" s="1"/>
  <c r="L251" i="8" l="1"/>
  <c r="B236" i="4"/>
  <c r="B814" i="4"/>
  <c r="N232" i="1"/>
  <c r="A236" i="4" s="1"/>
  <c r="T811" i="1"/>
  <c r="I811" i="1"/>
  <c r="J811" i="1" s="1"/>
  <c r="O251" i="8" l="1"/>
  <c r="P251" i="8" s="1"/>
  <c r="S251" i="8" s="1"/>
  <c r="T251" i="8" s="1"/>
  <c r="U251" i="8" s="1"/>
  <c r="M251" i="8"/>
  <c r="N251" i="8" s="1"/>
  <c r="C236" i="4"/>
  <c r="D236" i="4"/>
  <c r="B815" i="4"/>
  <c r="Y232" i="1"/>
  <c r="X232" i="1"/>
  <c r="T812" i="1"/>
  <c r="I812" i="1"/>
  <c r="J812" i="1" s="1"/>
  <c r="V232" i="1" l="1"/>
  <c r="W232" i="1" s="1"/>
  <c r="V232" i="8"/>
  <c r="W232" i="8" s="1"/>
  <c r="Y251" i="8"/>
  <c r="X251" i="8"/>
  <c r="Z251" i="8" s="1"/>
  <c r="K252" i="8" s="1"/>
  <c r="Z232" i="1"/>
  <c r="K233" i="1" s="1"/>
  <c r="L233" i="1" s="1"/>
  <c r="B816" i="4"/>
  <c r="I813" i="1"/>
  <c r="J813" i="1" s="1"/>
  <c r="L252" i="8" l="1"/>
  <c r="O233" i="1"/>
  <c r="P233" i="1" s="1"/>
  <c r="S233" i="1" s="1"/>
  <c r="T233" i="1" s="1"/>
  <c r="U233" i="1" s="1"/>
  <c r="M233" i="1"/>
  <c r="N233" i="1" s="1"/>
  <c r="A237" i="4" s="1"/>
  <c r="T814" i="1"/>
  <c r="I814" i="1"/>
  <c r="J814" i="1" s="1"/>
  <c r="O252" i="8" l="1"/>
  <c r="P252" i="8" s="1"/>
  <c r="S252" i="8" s="1"/>
  <c r="T252" i="8" s="1"/>
  <c r="U252" i="8" s="1"/>
  <c r="M252" i="8"/>
  <c r="N252" i="8" s="1"/>
  <c r="B818" i="4"/>
  <c r="B237" i="4"/>
  <c r="Y233" i="1"/>
  <c r="X233" i="1"/>
  <c r="T815" i="1"/>
  <c r="I815" i="1"/>
  <c r="J815" i="1" s="1"/>
  <c r="Y252" i="8" l="1"/>
  <c r="X252" i="8"/>
  <c r="Z252" i="8" s="1"/>
  <c r="K253" i="8" s="1"/>
  <c r="C237" i="4"/>
  <c r="D237" i="4"/>
  <c r="B819" i="4"/>
  <c r="Z233" i="1"/>
  <c r="K234" i="1" s="1"/>
  <c r="T816" i="1"/>
  <c r="I816" i="1"/>
  <c r="J816" i="1" s="1"/>
  <c r="V233" i="1" l="1"/>
  <c r="W233" i="1" s="1"/>
  <c r="V233" i="8"/>
  <c r="W233" i="8" s="1"/>
  <c r="L253" i="8"/>
  <c r="B820" i="4"/>
  <c r="L234" i="1"/>
  <c r="T817" i="1"/>
  <c r="I817" i="1"/>
  <c r="J817" i="1" s="1"/>
  <c r="O253" i="8" l="1"/>
  <c r="P253" i="8" s="1"/>
  <c r="S253" i="8" s="1"/>
  <c r="T253" i="8" s="1"/>
  <c r="U253" i="8" s="1"/>
  <c r="M253" i="8"/>
  <c r="N253" i="8" s="1"/>
  <c r="B821" i="4"/>
  <c r="O234" i="1"/>
  <c r="P234" i="1" s="1"/>
  <c r="S234" i="1" s="1"/>
  <c r="T234" i="1" s="1"/>
  <c r="U234" i="1" s="1"/>
  <c r="M234" i="1"/>
  <c r="N234" i="1" s="1"/>
  <c r="A238" i="4" s="1"/>
  <c r="T818" i="1"/>
  <c r="I818" i="1"/>
  <c r="J818" i="1" s="1"/>
  <c r="Y253" i="8" l="1"/>
  <c r="X253" i="8"/>
  <c r="Z253" i="8" s="1"/>
  <c r="K254" i="8" s="1"/>
  <c r="B238" i="4"/>
  <c r="B822" i="4"/>
  <c r="Y234" i="1"/>
  <c r="X234" i="1"/>
  <c r="T819" i="1"/>
  <c r="I819" i="1"/>
  <c r="J819" i="1" s="1"/>
  <c r="L254" i="8" l="1"/>
  <c r="C238" i="4"/>
  <c r="D238" i="4"/>
  <c r="B823" i="4"/>
  <c r="Z234" i="1"/>
  <c r="K235" i="1" s="1"/>
  <c r="T820" i="1"/>
  <c r="I820" i="1"/>
  <c r="J820" i="1" s="1"/>
  <c r="V234" i="1" l="1"/>
  <c r="W234" i="1" s="1"/>
  <c r="V234" i="8"/>
  <c r="W234" i="8" s="1"/>
  <c r="O254" i="8"/>
  <c r="P254" i="8" s="1"/>
  <c r="S254" i="8" s="1"/>
  <c r="T254" i="8" s="1"/>
  <c r="U254" i="8" s="1"/>
  <c r="M254" i="8"/>
  <c r="N254" i="8" s="1"/>
  <c r="B824" i="4"/>
  <c r="L235" i="1"/>
  <c r="T821" i="1"/>
  <c r="I821" i="1"/>
  <c r="J821" i="1" s="1"/>
  <c r="Y254" i="8" l="1"/>
  <c r="X254" i="8"/>
  <c r="B825" i="4"/>
  <c r="O235" i="1"/>
  <c r="P235" i="1" s="1"/>
  <c r="S235" i="1" s="1"/>
  <c r="T235" i="1" s="1"/>
  <c r="U235" i="1" s="1"/>
  <c r="M235" i="1"/>
  <c r="N235" i="1" s="1"/>
  <c r="A239" i="4" s="1"/>
  <c r="T822" i="1"/>
  <c r="I822" i="1"/>
  <c r="J822" i="1" s="1"/>
  <c r="Z254" i="8" l="1"/>
  <c r="K255" i="8" s="1"/>
  <c r="L255" i="8" s="1"/>
  <c r="B239" i="4"/>
  <c r="B826" i="4"/>
  <c r="Y235" i="1"/>
  <c r="X235" i="1"/>
  <c r="T823" i="1"/>
  <c r="I823" i="1"/>
  <c r="J823" i="1" s="1"/>
  <c r="O255" i="8" l="1"/>
  <c r="P255" i="8" s="1"/>
  <c r="S255" i="8" s="1"/>
  <c r="T255" i="8" s="1"/>
  <c r="U255" i="8" s="1"/>
  <c r="M255" i="8"/>
  <c r="N255" i="8" s="1"/>
  <c r="C239" i="4"/>
  <c r="D239" i="4"/>
  <c r="B827" i="4"/>
  <c r="Z235" i="1"/>
  <c r="K236" i="1" s="1"/>
  <c r="L236" i="1" s="1"/>
  <c r="I824" i="1"/>
  <c r="J824" i="1" s="1"/>
  <c r="V235" i="1" l="1"/>
  <c r="W235" i="1" s="1"/>
  <c r="V235" i="8"/>
  <c r="W235" i="8" s="1"/>
  <c r="Y255" i="8"/>
  <c r="X255" i="8"/>
  <c r="Z255" i="8" s="1"/>
  <c r="K256" i="8" s="1"/>
  <c r="O236" i="1"/>
  <c r="P236" i="1" s="1"/>
  <c r="S236" i="1" s="1"/>
  <c r="T236" i="1" s="1"/>
  <c r="U236" i="1" s="1"/>
  <c r="M236" i="1"/>
  <c r="N236" i="1" s="1"/>
  <c r="A240" i="4" s="1"/>
  <c r="I825" i="1"/>
  <c r="J825" i="1" s="1"/>
  <c r="L256" i="8" l="1"/>
  <c r="B240" i="4"/>
  <c r="Y236" i="1"/>
  <c r="X236" i="1"/>
  <c r="Z236" i="1" s="1"/>
  <c r="K237" i="1" s="1"/>
  <c r="T826" i="1"/>
  <c r="I826" i="1"/>
  <c r="J826" i="1" s="1"/>
  <c r="O256" i="8" l="1"/>
  <c r="P256" i="8" s="1"/>
  <c r="S256" i="8" s="1"/>
  <c r="T256" i="8" s="1"/>
  <c r="U256" i="8" s="1"/>
  <c r="M256" i="8"/>
  <c r="N256" i="8" s="1"/>
  <c r="C240" i="4"/>
  <c r="D240" i="4"/>
  <c r="B830" i="4"/>
  <c r="L237" i="1"/>
  <c r="I827" i="1"/>
  <c r="J827" i="1" s="1"/>
  <c r="V236" i="1" l="1"/>
  <c r="W236" i="1" s="1"/>
  <c r="V236" i="8"/>
  <c r="W236" i="8" s="1"/>
  <c r="Y256" i="8"/>
  <c r="X256" i="8"/>
  <c r="Z256" i="8" s="1"/>
  <c r="K257" i="8" s="1"/>
  <c r="O237" i="1"/>
  <c r="P237" i="1" s="1"/>
  <c r="S237" i="1" s="1"/>
  <c r="T237" i="1" s="1"/>
  <c r="U237" i="1" s="1"/>
  <c r="M237" i="1"/>
  <c r="N237" i="1" s="1"/>
  <c r="A241" i="4" s="1"/>
  <c r="T828" i="1"/>
  <c r="I828" i="1"/>
  <c r="J828" i="1" s="1"/>
  <c r="L257" i="8" l="1"/>
  <c r="B832" i="4"/>
  <c r="B241" i="4"/>
  <c r="Y237" i="1"/>
  <c r="X237" i="1"/>
  <c r="T829" i="1"/>
  <c r="I829" i="1"/>
  <c r="J829" i="1" s="1"/>
  <c r="Z237" i="1" l="1"/>
  <c r="K238" i="1" s="1"/>
  <c r="L238" i="1" s="1"/>
  <c r="O257" i="8"/>
  <c r="P257" i="8" s="1"/>
  <c r="S257" i="8" s="1"/>
  <c r="T257" i="8" s="1"/>
  <c r="M257" i="8"/>
  <c r="N257" i="8" s="1"/>
  <c r="C241" i="4"/>
  <c r="D241" i="4"/>
  <c r="B833" i="4"/>
  <c r="T830" i="1"/>
  <c r="I830" i="1"/>
  <c r="J830" i="1" s="1"/>
  <c r="U257" i="8" l="1"/>
  <c r="V237" i="1"/>
  <c r="W237" i="1" s="1"/>
  <c r="V237" i="8"/>
  <c r="W237" i="8" s="1"/>
  <c r="Y257" i="8"/>
  <c r="X257" i="8"/>
  <c r="B834" i="4"/>
  <c r="O238" i="1"/>
  <c r="P238" i="1" s="1"/>
  <c r="S238" i="1" s="1"/>
  <c r="T238" i="1" s="1"/>
  <c r="U238" i="1" s="1"/>
  <c r="M238" i="1"/>
  <c r="N238" i="1" s="1"/>
  <c r="A242" i="4" s="1"/>
  <c r="I831" i="1"/>
  <c r="J831" i="1" s="1"/>
  <c r="Z257" i="8" l="1"/>
  <c r="K258" i="8" s="1"/>
  <c r="L258" i="8" s="1"/>
  <c r="B242" i="4"/>
  <c r="Y238" i="1"/>
  <c r="X238" i="1"/>
  <c r="T832" i="1"/>
  <c r="I832" i="1"/>
  <c r="J832" i="1" s="1"/>
  <c r="O258" i="8" l="1"/>
  <c r="P258" i="8" s="1"/>
  <c r="S258" i="8" s="1"/>
  <c r="T258" i="8" s="1"/>
  <c r="U258" i="8" s="1"/>
  <c r="M258" i="8"/>
  <c r="N258" i="8" s="1"/>
  <c r="C242" i="4"/>
  <c r="D242" i="4"/>
  <c r="B836" i="4"/>
  <c r="Z238" i="1"/>
  <c r="K239" i="1" s="1"/>
  <c r="L239" i="1" s="1"/>
  <c r="I833" i="1"/>
  <c r="J833" i="1" s="1"/>
  <c r="V238" i="1" l="1"/>
  <c r="W238" i="1" s="1"/>
  <c r="V238" i="8"/>
  <c r="W238" i="8" s="1"/>
  <c r="Y258" i="8"/>
  <c r="X258" i="8"/>
  <c r="Z258" i="8" s="1"/>
  <c r="K259" i="8" s="1"/>
  <c r="O239" i="1"/>
  <c r="P239" i="1" s="1"/>
  <c r="S239" i="1" s="1"/>
  <c r="T239" i="1" s="1"/>
  <c r="U239" i="1" s="1"/>
  <c r="M239" i="1"/>
  <c r="N239" i="1" s="1"/>
  <c r="A243" i="4" s="1"/>
  <c r="I834" i="1"/>
  <c r="J834" i="1" s="1"/>
  <c r="L259" i="8" l="1"/>
  <c r="B243" i="4"/>
  <c r="Y239" i="1"/>
  <c r="X239" i="1"/>
  <c r="T835" i="1"/>
  <c r="I835" i="1"/>
  <c r="J835" i="1" s="1"/>
  <c r="O259" i="8" l="1"/>
  <c r="P259" i="8" s="1"/>
  <c r="S259" i="8" s="1"/>
  <c r="M259" i="8"/>
  <c r="Z239" i="1"/>
  <c r="K240" i="1" s="1"/>
  <c r="L240" i="1" s="1"/>
  <c r="C243" i="4"/>
  <c r="D243" i="4"/>
  <c r="B839" i="4"/>
  <c r="T836" i="1"/>
  <c r="I836" i="1"/>
  <c r="J836" i="1" s="1"/>
  <c r="V239" i="1" l="1"/>
  <c r="W239" i="1" s="1"/>
  <c r="V239" i="8"/>
  <c r="W239" i="8" s="1"/>
  <c r="N259" i="8"/>
  <c r="U259" i="8"/>
  <c r="B840" i="4"/>
  <c r="O240" i="1"/>
  <c r="P240" i="1" s="1"/>
  <c r="S240" i="1" s="1"/>
  <c r="T240" i="1" s="1"/>
  <c r="M240" i="1"/>
  <c r="T837" i="1"/>
  <c r="I837" i="1"/>
  <c r="J837" i="1" s="1"/>
  <c r="Y259" i="8" l="1"/>
  <c r="X259" i="8"/>
  <c r="Z259" i="8" s="1"/>
  <c r="K260" i="8" s="1"/>
  <c r="U240" i="1"/>
  <c r="B244" i="4"/>
  <c r="B841" i="4"/>
  <c r="N240" i="1"/>
  <c r="A244" i="4" s="1"/>
  <c r="I838" i="1"/>
  <c r="J838" i="1" s="1"/>
  <c r="L260" i="8" l="1"/>
  <c r="C244" i="4"/>
  <c r="D244" i="4"/>
  <c r="Y240" i="1"/>
  <c r="X240" i="1"/>
  <c r="I839" i="1"/>
  <c r="J839" i="1" s="1"/>
  <c r="V240" i="1" l="1"/>
  <c r="W240" i="1" s="1"/>
  <c r="V240" i="8"/>
  <c r="W240" i="8" s="1"/>
  <c r="O260" i="8"/>
  <c r="P260" i="8" s="1"/>
  <c r="S260" i="8" s="1"/>
  <c r="T260" i="8" s="1"/>
  <c r="U260" i="8" s="1"/>
  <c r="M260" i="8"/>
  <c r="N260" i="8" s="1"/>
  <c r="Z240" i="1"/>
  <c r="K241" i="1" s="1"/>
  <c r="L241" i="1" s="1"/>
  <c r="I840" i="1"/>
  <c r="J840" i="1" s="1"/>
  <c r="Y260" i="8" l="1"/>
  <c r="X260" i="8"/>
  <c r="Z260" i="8" s="1"/>
  <c r="K261" i="8" s="1"/>
  <c r="O241" i="1"/>
  <c r="P241" i="1" s="1"/>
  <c r="S241" i="1" s="1"/>
  <c r="T241" i="1" s="1"/>
  <c r="U241" i="1" s="1"/>
  <c r="M241" i="1"/>
  <c r="N241" i="1" s="1"/>
  <c r="A245" i="4" s="1"/>
  <c r="T841" i="1"/>
  <c r="I841" i="1"/>
  <c r="J841" i="1" s="1"/>
  <c r="L261" i="8" l="1"/>
  <c r="B845" i="4"/>
  <c r="B245" i="4"/>
  <c r="Y241" i="1"/>
  <c r="X241" i="1"/>
  <c r="I842" i="1"/>
  <c r="J842" i="1" s="1"/>
  <c r="O261" i="8" l="1"/>
  <c r="P261" i="8" s="1"/>
  <c r="S261" i="8" s="1"/>
  <c r="T261" i="8" s="1"/>
  <c r="U261" i="8" s="1"/>
  <c r="M261" i="8"/>
  <c r="N261" i="8" s="1"/>
  <c r="C245" i="4"/>
  <c r="D245" i="4"/>
  <c r="Z241" i="1"/>
  <c r="K242" i="1" s="1"/>
  <c r="I843" i="1"/>
  <c r="J843" i="1" s="1"/>
  <c r="V241" i="1" l="1"/>
  <c r="W241" i="1" s="1"/>
  <c r="V241" i="8"/>
  <c r="W241" i="8" s="1"/>
  <c r="Y261" i="8"/>
  <c r="X261" i="8"/>
  <c r="Z261" i="8" s="1"/>
  <c r="K262" i="8" s="1"/>
  <c r="L242" i="1"/>
  <c r="T844" i="1"/>
  <c r="I844" i="1"/>
  <c r="J844" i="1" s="1"/>
  <c r="L262" i="8" l="1"/>
  <c r="B848" i="4"/>
  <c r="O242" i="1"/>
  <c r="P242" i="1" s="1"/>
  <c r="S242" i="1" s="1"/>
  <c r="T242" i="1" s="1"/>
  <c r="M242" i="1"/>
  <c r="N242" i="1" s="1"/>
  <c r="A246" i="4" s="1"/>
  <c r="I845" i="1"/>
  <c r="J845" i="1" s="1"/>
  <c r="O262" i="8" l="1"/>
  <c r="P262" i="8" s="1"/>
  <c r="S262" i="8" s="1"/>
  <c r="T262" i="8" s="1"/>
  <c r="U262" i="8" s="1"/>
  <c r="M262" i="8"/>
  <c r="N262" i="8" s="1"/>
  <c r="U242" i="1"/>
  <c r="B246" i="4"/>
  <c r="Y242" i="1"/>
  <c r="X242" i="1"/>
  <c r="I846" i="1"/>
  <c r="J846" i="1" s="1"/>
  <c r="Y262" i="8" l="1"/>
  <c r="X262" i="8"/>
  <c r="C246" i="4"/>
  <c r="D246" i="4"/>
  <c r="Z242" i="1"/>
  <c r="K243" i="1" s="1"/>
  <c r="L243" i="1" s="1"/>
  <c r="I847" i="1"/>
  <c r="J847" i="1" s="1"/>
  <c r="Z262" i="8" l="1"/>
  <c r="K263" i="8" s="1"/>
  <c r="L263" i="8" s="1"/>
  <c r="V242" i="1"/>
  <c r="W242" i="1" s="1"/>
  <c r="V242" i="8"/>
  <c r="W242" i="8" s="1"/>
  <c r="O243" i="1"/>
  <c r="P243" i="1" s="1"/>
  <c r="S243" i="1" s="1"/>
  <c r="T243" i="1" s="1"/>
  <c r="M243" i="1"/>
  <c r="N243" i="1" s="1"/>
  <c r="A247" i="4" s="1"/>
  <c r="I848" i="1"/>
  <c r="J848" i="1" s="1"/>
  <c r="O263" i="8" l="1"/>
  <c r="P263" i="8" s="1"/>
  <c r="S263" i="8" s="1"/>
  <c r="T263" i="8" s="1"/>
  <c r="U263" i="8" s="1"/>
  <c r="M263" i="8"/>
  <c r="N263" i="8" s="1"/>
  <c r="U243" i="1"/>
  <c r="B247" i="4"/>
  <c r="Y243" i="1"/>
  <c r="X243" i="1"/>
  <c r="Z243" i="1" s="1"/>
  <c r="K244" i="1" s="1"/>
  <c r="T849" i="1"/>
  <c r="I849" i="1"/>
  <c r="J849" i="1" s="1"/>
  <c r="Y263" i="8" l="1"/>
  <c r="X263" i="8"/>
  <c r="C247" i="4"/>
  <c r="D247" i="4"/>
  <c r="B853" i="4"/>
  <c r="L244" i="1"/>
  <c r="T850" i="1"/>
  <c r="I850" i="1"/>
  <c r="J850" i="1" s="1"/>
  <c r="V243" i="1" l="1"/>
  <c r="W243" i="1" s="1"/>
  <c r="V243" i="8"/>
  <c r="W243" i="8" s="1"/>
  <c r="Z263" i="8"/>
  <c r="K264" i="8" s="1"/>
  <c r="L264" i="8" s="1"/>
  <c r="B854" i="4"/>
  <c r="O244" i="1"/>
  <c r="P244" i="1" s="1"/>
  <c r="S244" i="1" s="1"/>
  <c r="T244" i="1" s="1"/>
  <c r="U244" i="1" s="1"/>
  <c r="M244" i="1"/>
  <c r="N244" i="1" s="1"/>
  <c r="A248" i="4" s="1"/>
  <c r="I851" i="1"/>
  <c r="J851" i="1" s="1"/>
  <c r="O264" i="8" l="1"/>
  <c r="P264" i="8" s="1"/>
  <c r="S264" i="8" s="1"/>
  <c r="T264" i="8" s="1"/>
  <c r="U264" i="8" s="1"/>
  <c r="M264" i="8"/>
  <c r="N264" i="8" s="1"/>
  <c r="B248" i="4"/>
  <c r="Y244" i="1"/>
  <c r="X244" i="1"/>
  <c r="Z244" i="1" s="1"/>
  <c r="K245" i="1" s="1"/>
  <c r="I852" i="1"/>
  <c r="J852" i="1" s="1"/>
  <c r="Y264" i="8" l="1"/>
  <c r="X264" i="8"/>
  <c r="C248" i="4"/>
  <c r="D248" i="4"/>
  <c r="L245" i="1"/>
  <c r="T853" i="1"/>
  <c r="I853" i="1"/>
  <c r="J853" i="1" s="1"/>
  <c r="Z264" i="8" l="1"/>
  <c r="K265" i="8" s="1"/>
  <c r="V244" i="1"/>
  <c r="W244" i="1" s="1"/>
  <c r="V244" i="8"/>
  <c r="W244" i="8" s="1"/>
  <c r="L265" i="8"/>
  <c r="B857" i="4"/>
  <c r="O245" i="1"/>
  <c r="P245" i="1" s="1"/>
  <c r="S245" i="1" s="1"/>
  <c r="T245" i="1" s="1"/>
  <c r="U245" i="1" s="1"/>
  <c r="M245" i="1"/>
  <c r="T854" i="1"/>
  <c r="I854" i="1"/>
  <c r="J854" i="1" s="1"/>
  <c r="O265" i="8" l="1"/>
  <c r="P265" i="8" s="1"/>
  <c r="S265" i="8" s="1"/>
  <c r="T265" i="8" s="1"/>
  <c r="U265" i="8" s="1"/>
  <c r="M265" i="8"/>
  <c r="N265" i="8" s="1"/>
  <c r="B249" i="4"/>
  <c r="B858" i="4"/>
  <c r="N245" i="1"/>
  <c r="A249" i="4" s="1"/>
  <c r="I855" i="1"/>
  <c r="J855" i="1" s="1"/>
  <c r="Y265" i="8" l="1"/>
  <c r="X265" i="8"/>
  <c r="C249" i="4"/>
  <c r="D249" i="4"/>
  <c r="Y245" i="1"/>
  <c r="X245" i="1"/>
  <c r="I856" i="1"/>
  <c r="J856" i="1" s="1"/>
  <c r="Z265" i="8" l="1"/>
  <c r="K266" i="8" s="1"/>
  <c r="L266" i="8" s="1"/>
  <c r="V245" i="1"/>
  <c r="W245" i="1" s="1"/>
  <c r="V245" i="8"/>
  <c r="W245" i="8" s="1"/>
  <c r="Z245" i="1"/>
  <c r="K246" i="1" s="1"/>
  <c r="L246" i="1" s="1"/>
  <c r="I857" i="1"/>
  <c r="J857" i="1" s="1"/>
  <c r="O266" i="8" l="1"/>
  <c r="P266" i="8" s="1"/>
  <c r="S266" i="8" s="1"/>
  <c r="T266" i="8" s="1"/>
  <c r="U266" i="8" s="1"/>
  <c r="M266" i="8"/>
  <c r="N266" i="8" s="1"/>
  <c r="O246" i="1"/>
  <c r="P246" i="1" s="1"/>
  <c r="S246" i="1" s="1"/>
  <c r="T246" i="1" s="1"/>
  <c r="U246" i="1" s="1"/>
  <c r="M246" i="1"/>
  <c r="N246" i="1" s="1"/>
  <c r="A250" i="4" s="1"/>
  <c r="I858" i="1"/>
  <c r="J858" i="1" s="1"/>
  <c r="Y266" i="8" l="1"/>
  <c r="X266" i="8"/>
  <c r="Z266" i="8" s="1"/>
  <c r="K267" i="8" s="1"/>
  <c r="B250" i="4"/>
  <c r="Y246" i="1"/>
  <c r="X246" i="1"/>
  <c r="Z246" i="1" s="1"/>
  <c r="K247" i="1" s="1"/>
  <c r="I859" i="1"/>
  <c r="J859" i="1" s="1"/>
  <c r="L267" i="8" l="1"/>
  <c r="C250" i="4"/>
  <c r="D250" i="4"/>
  <c r="L247" i="1"/>
  <c r="I860" i="1"/>
  <c r="J860" i="1" s="1"/>
  <c r="V246" i="1" l="1"/>
  <c r="W246" i="1" s="1"/>
  <c r="V246" i="8"/>
  <c r="W246" i="8" s="1"/>
  <c r="O267" i="8"/>
  <c r="P267" i="8" s="1"/>
  <c r="S267" i="8" s="1"/>
  <c r="T267" i="8" s="1"/>
  <c r="U267" i="8" s="1"/>
  <c r="M267" i="8"/>
  <c r="N267" i="8" s="1"/>
  <c r="O247" i="1"/>
  <c r="P247" i="1" s="1"/>
  <c r="S247" i="1" s="1"/>
  <c r="T247" i="1" s="1"/>
  <c r="U247" i="1" s="1"/>
  <c r="M247" i="1"/>
  <c r="N247" i="1" s="1"/>
  <c r="A251" i="4" s="1"/>
  <c r="I861" i="1"/>
  <c r="J861" i="1" s="1"/>
  <c r="Y267" i="8" l="1"/>
  <c r="X267" i="8"/>
  <c r="Z267" i="8" s="1"/>
  <c r="K268" i="8" s="1"/>
  <c r="B251" i="4"/>
  <c r="Y247" i="1"/>
  <c r="X247" i="1"/>
  <c r="I862" i="1"/>
  <c r="J862" i="1" s="1"/>
  <c r="L268" i="8" l="1"/>
  <c r="Z247" i="1"/>
  <c r="K248" i="1" s="1"/>
  <c r="L248" i="1" s="1"/>
  <c r="C251" i="4"/>
  <c r="D251" i="4"/>
  <c r="I863" i="1"/>
  <c r="J863" i="1" s="1"/>
  <c r="V247" i="1" l="1"/>
  <c r="W247" i="1" s="1"/>
  <c r="V247" i="8"/>
  <c r="W247" i="8" s="1"/>
  <c r="O268" i="8"/>
  <c r="P268" i="8" s="1"/>
  <c r="S268" i="8" s="1"/>
  <c r="T268" i="8" s="1"/>
  <c r="U268" i="8" s="1"/>
  <c r="M268" i="8"/>
  <c r="N268" i="8" s="1"/>
  <c r="O248" i="1"/>
  <c r="P248" i="1" s="1"/>
  <c r="S248" i="1" s="1"/>
  <c r="T248" i="1" s="1"/>
  <c r="U248" i="1" s="1"/>
  <c r="M248" i="1"/>
  <c r="N248" i="1" s="1"/>
  <c r="A252" i="4" s="1"/>
  <c r="I864" i="1"/>
  <c r="J864" i="1" s="1"/>
  <c r="Y268" i="8" l="1"/>
  <c r="X268" i="8"/>
  <c r="Z268" i="8" s="1"/>
  <c r="K269" i="8" s="1"/>
  <c r="B252" i="4"/>
  <c r="Y248" i="1"/>
  <c r="X248" i="1"/>
  <c r="I865" i="1"/>
  <c r="J865" i="1" s="1"/>
  <c r="L269" i="8" l="1"/>
  <c r="C252" i="4"/>
  <c r="D252" i="4"/>
  <c r="Z248" i="1"/>
  <c r="K249" i="1" s="1"/>
  <c r="I866" i="1"/>
  <c r="J866" i="1" s="1"/>
  <c r="V248" i="1" l="1"/>
  <c r="W248" i="1" s="1"/>
  <c r="V248" i="8"/>
  <c r="W248" i="8" s="1"/>
  <c r="O269" i="8"/>
  <c r="P269" i="8" s="1"/>
  <c r="S269" i="8" s="1"/>
  <c r="T269" i="8" s="1"/>
  <c r="M269" i="8"/>
  <c r="N269" i="8" s="1"/>
  <c r="L249" i="1"/>
  <c r="I867" i="1"/>
  <c r="J867" i="1" s="1"/>
  <c r="U269" i="8" l="1"/>
  <c r="Y269" i="8"/>
  <c r="X269" i="8"/>
  <c r="Z269" i="8" s="1"/>
  <c r="K270" i="8" s="1"/>
  <c r="O249" i="1"/>
  <c r="P249" i="1" s="1"/>
  <c r="S249" i="1" s="1"/>
  <c r="T249" i="1" s="1"/>
  <c r="U249" i="1" s="1"/>
  <c r="M249" i="1"/>
  <c r="I868" i="1"/>
  <c r="J868" i="1" s="1"/>
  <c r="L270" i="8" l="1"/>
  <c r="B253" i="4"/>
  <c r="N249" i="1"/>
  <c r="A253" i="4" s="1"/>
  <c r="I869" i="1"/>
  <c r="J869" i="1" s="1"/>
  <c r="O270" i="8" l="1"/>
  <c r="P270" i="8" s="1"/>
  <c r="S270" i="8" s="1"/>
  <c r="T270" i="8" s="1"/>
  <c r="U270" i="8" s="1"/>
  <c r="M270" i="8"/>
  <c r="N270" i="8" s="1"/>
  <c r="C253" i="4"/>
  <c r="D253" i="4"/>
  <c r="Y249" i="1"/>
  <c r="X249" i="1"/>
  <c r="I870" i="1"/>
  <c r="J870" i="1" s="1"/>
  <c r="V249" i="1" l="1"/>
  <c r="W249" i="1" s="1"/>
  <c r="V249" i="8"/>
  <c r="W249" i="8" s="1"/>
  <c r="Y270" i="8"/>
  <c r="X270" i="8"/>
  <c r="Z270" i="8" s="1"/>
  <c r="K271" i="8" s="1"/>
  <c r="Z249" i="1"/>
  <c r="K250" i="1" s="1"/>
  <c r="I871" i="1"/>
  <c r="J871" i="1" s="1"/>
  <c r="L271" i="8" l="1"/>
  <c r="L250" i="1"/>
  <c r="I872" i="1"/>
  <c r="J872" i="1" s="1"/>
  <c r="O271" i="8" l="1"/>
  <c r="P271" i="8" s="1"/>
  <c r="S271" i="8" s="1"/>
  <c r="T271" i="8" s="1"/>
  <c r="U271" i="8" s="1"/>
  <c r="M271" i="8"/>
  <c r="N271" i="8" s="1"/>
  <c r="O250" i="1"/>
  <c r="P250" i="1" s="1"/>
  <c r="S250" i="1" s="1"/>
  <c r="T250" i="1" s="1"/>
  <c r="U250" i="1" s="1"/>
  <c r="M250" i="1"/>
  <c r="I873" i="1"/>
  <c r="J873" i="1" s="1"/>
  <c r="Y271" i="8" l="1"/>
  <c r="X271" i="8"/>
  <c r="Z271" i="8" s="1"/>
  <c r="K272" i="8" s="1"/>
  <c r="B254" i="4"/>
  <c r="N250" i="1"/>
  <c r="A254" i="4" s="1"/>
  <c r="I874" i="1"/>
  <c r="J874" i="1" s="1"/>
  <c r="L272" i="8" l="1"/>
  <c r="C254" i="4"/>
  <c r="V250" i="8" s="1"/>
  <c r="W250" i="8" s="1"/>
  <c r="D254" i="4"/>
  <c r="Y250" i="1"/>
  <c r="X250" i="1"/>
  <c r="I875" i="1"/>
  <c r="J875" i="1" s="1"/>
  <c r="O272" i="8" l="1"/>
  <c r="P272" i="8" s="1"/>
  <c r="S272" i="8" s="1"/>
  <c r="T272" i="8" s="1"/>
  <c r="U272" i="8" s="1"/>
  <c r="M272" i="8"/>
  <c r="N272" i="8" s="1"/>
  <c r="V250" i="1"/>
  <c r="W250" i="1" s="1"/>
  <c r="Z250" i="1"/>
  <c r="K251" i="1" s="1"/>
  <c r="L251" i="1" s="1"/>
  <c r="I876" i="1"/>
  <c r="J876" i="1" s="1"/>
  <c r="Y272" i="8" l="1"/>
  <c r="X272" i="8"/>
  <c r="Z272" i="8" s="1"/>
  <c r="K273" i="8" s="1"/>
  <c r="O251" i="1"/>
  <c r="P251" i="1" s="1"/>
  <c r="S251" i="1" s="1"/>
  <c r="T251" i="1" s="1"/>
  <c r="U251" i="1" s="1"/>
  <c r="M251" i="1"/>
  <c r="N251" i="1" s="1"/>
  <c r="A255" i="4" s="1"/>
  <c r="I877" i="1"/>
  <c r="J877" i="1" s="1"/>
  <c r="L273" i="8" l="1"/>
  <c r="B255" i="4"/>
  <c r="Y251" i="1"/>
  <c r="X251" i="1"/>
  <c r="Z251" i="1" s="1"/>
  <c r="K252" i="1" s="1"/>
  <c r="I878" i="1"/>
  <c r="J878" i="1" s="1"/>
  <c r="O273" i="8" l="1"/>
  <c r="P273" i="8" s="1"/>
  <c r="S273" i="8" s="1"/>
  <c r="T273" i="8" s="1"/>
  <c r="U273" i="8" s="1"/>
  <c r="M273" i="8"/>
  <c r="N273" i="8" s="1"/>
  <c r="C255" i="4"/>
  <c r="V251" i="8" s="1"/>
  <c r="W251" i="8" s="1"/>
  <c r="D255" i="4"/>
  <c r="L252" i="1"/>
  <c r="I879" i="1"/>
  <c r="J879" i="1" s="1"/>
  <c r="Y273" i="8" l="1"/>
  <c r="X273" i="8"/>
  <c r="Z273" i="8" s="1"/>
  <c r="K274" i="8" s="1"/>
  <c r="V251" i="1"/>
  <c r="W251" i="1" s="1"/>
  <c r="O252" i="1"/>
  <c r="P252" i="1" s="1"/>
  <c r="S252" i="1" s="1"/>
  <c r="T252" i="1" s="1"/>
  <c r="M252" i="1"/>
  <c r="N252" i="1" s="1"/>
  <c r="A256" i="4" s="1"/>
  <c r="I880" i="1"/>
  <c r="J880" i="1" s="1"/>
  <c r="L274" i="8" l="1"/>
  <c r="U252" i="1"/>
  <c r="B256" i="4"/>
  <c r="Y252" i="1"/>
  <c r="X252" i="1"/>
  <c r="I881" i="1"/>
  <c r="J881" i="1" s="1"/>
  <c r="O274" i="8" l="1"/>
  <c r="P274" i="8" s="1"/>
  <c r="S274" i="8" s="1"/>
  <c r="T274" i="8" s="1"/>
  <c r="U274" i="8" s="1"/>
  <c r="M274" i="8"/>
  <c r="N274" i="8" s="1"/>
  <c r="Z252" i="1"/>
  <c r="K253" i="1" s="1"/>
  <c r="L253" i="1" s="1"/>
  <c r="C256" i="4"/>
  <c r="V252" i="8" s="1"/>
  <c r="W252" i="8" s="1"/>
  <c r="D256" i="4"/>
  <c r="I882" i="1"/>
  <c r="J882" i="1" s="1"/>
  <c r="Y274" i="8" l="1"/>
  <c r="X274" i="8"/>
  <c r="Z274" i="8" s="1"/>
  <c r="K275" i="8" s="1"/>
  <c r="V252" i="1"/>
  <c r="W252" i="1" s="1"/>
  <c r="O253" i="1"/>
  <c r="P253" i="1" s="1"/>
  <c r="S253" i="1" s="1"/>
  <c r="T253" i="1" s="1"/>
  <c r="M253" i="1"/>
  <c r="I883" i="1"/>
  <c r="J883" i="1" s="1"/>
  <c r="L275" i="8" l="1"/>
  <c r="U253" i="1"/>
  <c r="B257" i="4"/>
  <c r="N253" i="1"/>
  <c r="A257" i="4" s="1"/>
  <c r="T884" i="1"/>
  <c r="I884" i="1"/>
  <c r="J884" i="1" s="1"/>
  <c r="O275" i="8" l="1"/>
  <c r="P275" i="8" s="1"/>
  <c r="S275" i="8" s="1"/>
  <c r="T275" i="8" s="1"/>
  <c r="M275" i="8"/>
  <c r="N275" i="8" s="1"/>
  <c r="C257" i="4"/>
  <c r="V253" i="8" s="1"/>
  <c r="W253" i="8" s="1"/>
  <c r="D257" i="4"/>
  <c r="B888" i="4"/>
  <c r="Y253" i="1"/>
  <c r="X253" i="1"/>
  <c r="Z253" i="1" s="1"/>
  <c r="K254" i="1" s="1"/>
  <c r="I885" i="1"/>
  <c r="J885" i="1" s="1"/>
  <c r="U275" i="8" l="1"/>
  <c r="Y275" i="8"/>
  <c r="X275" i="8"/>
  <c r="Z275" i="8" s="1"/>
  <c r="K276" i="8" s="1"/>
  <c r="V253" i="1"/>
  <c r="W253" i="1" s="1"/>
  <c r="L254" i="1"/>
  <c r="T886" i="1"/>
  <c r="I886" i="1"/>
  <c r="J886" i="1" s="1"/>
  <c r="L276" i="8" l="1"/>
  <c r="B890" i="4"/>
  <c r="O254" i="1"/>
  <c r="P254" i="1" s="1"/>
  <c r="S254" i="1" s="1"/>
  <c r="T254" i="1" s="1"/>
  <c r="U254" i="1" s="1"/>
  <c r="M254" i="1"/>
  <c r="N254" i="1" s="1"/>
  <c r="A258" i="4" s="1"/>
  <c r="T887" i="1"/>
  <c r="I887" i="1"/>
  <c r="J887" i="1" s="1"/>
  <c r="O276" i="8" l="1"/>
  <c r="P276" i="8" s="1"/>
  <c r="S276" i="8" s="1"/>
  <c r="T276" i="8" s="1"/>
  <c r="M276" i="8"/>
  <c r="N276" i="8" s="1"/>
  <c r="B258" i="4"/>
  <c r="B891" i="4"/>
  <c r="Y254" i="1"/>
  <c r="X254" i="1"/>
  <c r="I888" i="1"/>
  <c r="J888" i="1" s="1"/>
  <c r="U276" i="8" l="1"/>
  <c r="Y276" i="8"/>
  <c r="X276" i="8"/>
  <c r="Z276" i="8" s="1"/>
  <c r="K277" i="8" s="1"/>
  <c r="C258" i="4"/>
  <c r="V254" i="8" s="1"/>
  <c r="W254" i="8" s="1"/>
  <c r="D258" i="4"/>
  <c r="Z254" i="1"/>
  <c r="K255" i="1" s="1"/>
  <c r="I889" i="1"/>
  <c r="J889" i="1" s="1"/>
  <c r="L277" i="8" l="1"/>
  <c r="V254" i="1"/>
  <c r="W254" i="1" s="1"/>
  <c r="L255" i="1"/>
  <c r="I890" i="1"/>
  <c r="J890" i="1" s="1"/>
  <c r="O277" i="8" l="1"/>
  <c r="P277" i="8" s="1"/>
  <c r="S277" i="8" s="1"/>
  <c r="T277" i="8" s="1"/>
  <c r="M277" i="8"/>
  <c r="N277" i="8" s="1"/>
  <c r="O255" i="1"/>
  <c r="P255" i="1" s="1"/>
  <c r="S255" i="1" s="1"/>
  <c r="T255" i="1" s="1"/>
  <c r="U255" i="1" s="1"/>
  <c r="M255" i="1"/>
  <c r="I891" i="1"/>
  <c r="J891" i="1" s="1"/>
  <c r="U277" i="8" l="1"/>
  <c r="Y277" i="8"/>
  <c r="X277" i="8"/>
  <c r="Z277" i="8" s="1"/>
  <c r="K278" i="8" s="1"/>
  <c r="B259" i="4"/>
  <c r="N255" i="1"/>
  <c r="A259" i="4" s="1"/>
  <c r="I892" i="1"/>
  <c r="J892" i="1" s="1"/>
  <c r="L278" i="8" l="1"/>
  <c r="C259" i="4"/>
  <c r="V255" i="8" s="1"/>
  <c r="W255" i="8" s="1"/>
  <c r="D259" i="4"/>
  <c r="Y255" i="1"/>
  <c r="X255" i="1"/>
  <c r="I893" i="1"/>
  <c r="J893" i="1" s="1"/>
  <c r="Z255" i="1" l="1"/>
  <c r="K256" i="1" s="1"/>
  <c r="O278" i="8"/>
  <c r="P278" i="8" s="1"/>
  <c r="S278" i="8" s="1"/>
  <c r="T278" i="8" s="1"/>
  <c r="M278" i="8"/>
  <c r="N278" i="8" s="1"/>
  <c r="V255" i="1"/>
  <c r="W255" i="1" s="1"/>
  <c r="L256" i="1"/>
  <c r="I894" i="1"/>
  <c r="J894" i="1" s="1"/>
  <c r="U278" i="8" l="1"/>
  <c r="Y278" i="8"/>
  <c r="X278" i="8"/>
  <c r="O256" i="1"/>
  <c r="P256" i="1" s="1"/>
  <c r="S256" i="1" s="1"/>
  <c r="T256" i="1" s="1"/>
  <c r="U256" i="1" s="1"/>
  <c r="M256" i="1"/>
  <c r="N256" i="1" s="1"/>
  <c r="A260" i="4" s="1"/>
  <c r="I895" i="1"/>
  <c r="J895" i="1" s="1"/>
  <c r="Z278" i="8" l="1"/>
  <c r="K279" i="8" s="1"/>
  <c r="B260" i="4"/>
  <c r="Y256" i="1"/>
  <c r="X256" i="1"/>
  <c r="Z256" i="1" s="1"/>
  <c r="K257" i="1" s="1"/>
  <c r="I896" i="1"/>
  <c r="J896" i="1" s="1"/>
  <c r="L279" i="8" l="1"/>
  <c r="C260" i="4"/>
  <c r="V256" i="8" s="1"/>
  <c r="W256" i="8" s="1"/>
  <c r="D260" i="4"/>
  <c r="L257" i="1"/>
  <c r="I897" i="1"/>
  <c r="J897" i="1" s="1"/>
  <c r="O279" i="8" l="1"/>
  <c r="P279" i="8" s="1"/>
  <c r="S279" i="8" s="1"/>
  <c r="T279" i="8" s="1"/>
  <c r="M279" i="8"/>
  <c r="N279" i="8" s="1"/>
  <c r="V256" i="1"/>
  <c r="W256" i="1" s="1"/>
  <c r="O257" i="1"/>
  <c r="P257" i="1" s="1"/>
  <c r="S257" i="1" s="1"/>
  <c r="T257" i="1" s="1"/>
  <c r="M257" i="1"/>
  <c r="N257" i="1" s="1"/>
  <c r="A261" i="4" s="1"/>
  <c r="T898" i="1"/>
  <c r="I898" i="1"/>
  <c r="J898" i="1" s="1"/>
  <c r="U279" i="8" l="1"/>
  <c r="Y279" i="8"/>
  <c r="X279" i="8"/>
  <c r="Z279" i="8" s="1"/>
  <c r="K280" i="8" s="1"/>
  <c r="U257" i="1"/>
  <c r="B902" i="4"/>
  <c r="B261" i="4"/>
  <c r="Y257" i="1"/>
  <c r="X257" i="1"/>
  <c r="Z257" i="1" s="1"/>
  <c r="K258" i="1" s="1"/>
  <c r="I899" i="1"/>
  <c r="J899" i="1" s="1"/>
  <c r="L280" i="8" l="1"/>
  <c r="C261" i="4"/>
  <c r="V257" i="8" s="1"/>
  <c r="W257" i="8" s="1"/>
  <c r="D261" i="4"/>
  <c r="L258" i="1"/>
  <c r="I900" i="1"/>
  <c r="J900" i="1" s="1"/>
  <c r="O280" i="8" l="1"/>
  <c r="P280" i="8" s="1"/>
  <c r="S280" i="8" s="1"/>
  <c r="T280" i="8" s="1"/>
  <c r="U280" i="8" s="1"/>
  <c r="M280" i="8"/>
  <c r="N280" i="8" s="1"/>
  <c r="V257" i="1"/>
  <c r="W257" i="1" s="1"/>
  <c r="O258" i="1"/>
  <c r="P258" i="1" s="1"/>
  <c r="S258" i="1" s="1"/>
  <c r="T258" i="1" s="1"/>
  <c r="M258" i="1"/>
  <c r="N258" i="1" s="1"/>
  <c r="A262" i="4" s="1"/>
  <c r="T901" i="1"/>
  <c r="I901" i="1"/>
  <c r="J901" i="1" s="1"/>
  <c r="Y280" i="8" l="1"/>
  <c r="X280" i="8"/>
  <c r="U258" i="1"/>
  <c r="B905" i="4"/>
  <c r="B262" i="4"/>
  <c r="Y258" i="1"/>
  <c r="X258" i="1"/>
  <c r="I902" i="1"/>
  <c r="J902" i="1" s="1"/>
  <c r="Z280" i="8" l="1"/>
  <c r="K281" i="8" s="1"/>
  <c r="L281" i="8" s="1"/>
  <c r="C262" i="4"/>
  <c r="V258" i="8" s="1"/>
  <c r="W258" i="8" s="1"/>
  <c r="D262" i="4"/>
  <c r="Z258" i="1"/>
  <c r="K259" i="1" s="1"/>
  <c r="L259" i="1" s="1"/>
  <c r="T903" i="1"/>
  <c r="I903" i="1"/>
  <c r="J903" i="1" s="1"/>
  <c r="O281" i="8" l="1"/>
  <c r="P281" i="8" s="1"/>
  <c r="S281" i="8" s="1"/>
  <c r="T281" i="8" s="1"/>
  <c r="M281" i="8"/>
  <c r="N281" i="8" s="1"/>
  <c r="V258" i="1"/>
  <c r="W258" i="1" s="1"/>
  <c r="B907" i="4"/>
  <c r="O259" i="1"/>
  <c r="P259" i="1" s="1"/>
  <c r="S259" i="1" s="1"/>
  <c r="M259" i="1"/>
  <c r="U259" i="1" s="1"/>
  <c r="T904" i="1"/>
  <c r="I904" i="1"/>
  <c r="J904" i="1" s="1"/>
  <c r="U281" i="8" l="1"/>
  <c r="Y281" i="8"/>
  <c r="X281" i="8"/>
  <c r="Z281" i="8" s="1"/>
  <c r="K282" i="8" s="1"/>
  <c r="B908" i="4"/>
  <c r="N259" i="1"/>
  <c r="I905" i="1"/>
  <c r="J905" i="1" s="1"/>
  <c r="L282" i="8" l="1"/>
  <c r="A263" i="4"/>
  <c r="Y259" i="1"/>
  <c r="X259" i="1"/>
  <c r="Z259" i="1" s="1"/>
  <c r="K260" i="1" s="1"/>
  <c r="I906" i="1"/>
  <c r="J906" i="1" s="1"/>
  <c r="O282" i="8" l="1"/>
  <c r="P282" i="8" s="1"/>
  <c r="S282" i="8" s="1"/>
  <c r="M282" i="8"/>
  <c r="C263" i="4"/>
  <c r="D263" i="4"/>
  <c r="L260" i="1"/>
  <c r="T907" i="1"/>
  <c r="I907" i="1"/>
  <c r="J907" i="1" s="1"/>
  <c r="V259" i="1" l="1"/>
  <c r="W259" i="1" s="1"/>
  <c r="V259" i="8"/>
  <c r="W259" i="8" s="1"/>
  <c r="N282" i="8"/>
  <c r="U282" i="8"/>
  <c r="B911" i="4"/>
  <c r="O260" i="1"/>
  <c r="P260" i="1" s="1"/>
  <c r="S260" i="1" s="1"/>
  <c r="T260" i="1" s="1"/>
  <c r="U260" i="1" s="1"/>
  <c r="M260" i="1"/>
  <c r="N260" i="1" s="1"/>
  <c r="A264" i="4" s="1"/>
  <c r="T908" i="1"/>
  <c r="I908" i="1"/>
  <c r="J908" i="1" s="1"/>
  <c r="Y282" i="8" l="1"/>
  <c r="X282" i="8"/>
  <c r="Z282" i="8" s="1"/>
  <c r="K283" i="8" s="1"/>
  <c r="B264" i="4"/>
  <c r="B912" i="4"/>
  <c r="Y260" i="1"/>
  <c r="X260" i="1"/>
  <c r="T909" i="1"/>
  <c r="I909" i="1"/>
  <c r="J909" i="1" s="1"/>
  <c r="L283" i="8" l="1"/>
  <c r="C264" i="4"/>
  <c r="V260" i="8" s="1"/>
  <c r="W260" i="8" s="1"/>
  <c r="D264" i="4"/>
  <c r="Z260" i="1"/>
  <c r="K261" i="1" s="1"/>
  <c r="L261" i="1" s="1"/>
  <c r="M261" i="1" s="1"/>
  <c r="N261" i="1" s="1"/>
  <c r="A265" i="4" s="1"/>
  <c r="B913" i="4"/>
  <c r="I910" i="1"/>
  <c r="J910" i="1" s="1"/>
  <c r="O283" i="8" l="1"/>
  <c r="P283" i="8" s="1"/>
  <c r="S283" i="8" s="1"/>
  <c r="T283" i="8" s="1"/>
  <c r="M283" i="8"/>
  <c r="N283" i="8" s="1"/>
  <c r="V260" i="1"/>
  <c r="W260" i="1" s="1"/>
  <c r="O261" i="1"/>
  <c r="P261" i="1" s="1"/>
  <c r="S261" i="1" s="1"/>
  <c r="T261" i="1" s="1"/>
  <c r="X261" i="1"/>
  <c r="Y261" i="1"/>
  <c r="T911" i="1"/>
  <c r="I911" i="1"/>
  <c r="J911" i="1" s="1"/>
  <c r="U283" i="8" l="1"/>
  <c r="Y283" i="8"/>
  <c r="X283" i="8"/>
  <c r="Z283" i="8" s="1"/>
  <c r="K284" i="8" s="1"/>
  <c r="B265" i="4"/>
  <c r="U261" i="1"/>
  <c r="B915" i="4"/>
  <c r="Z261" i="1"/>
  <c r="K262" i="1" s="1"/>
  <c r="L262" i="1" s="1"/>
  <c r="I912" i="1"/>
  <c r="J912" i="1" s="1"/>
  <c r="L284" i="8" l="1"/>
  <c r="C265" i="4"/>
  <c r="V261" i="8" s="1"/>
  <c r="W261" i="8" s="1"/>
  <c r="D265" i="4"/>
  <c r="O262" i="1"/>
  <c r="P262" i="1" s="1"/>
  <c r="S262" i="1" s="1"/>
  <c r="T262" i="1" s="1"/>
  <c r="U262" i="1" s="1"/>
  <c r="M262" i="1"/>
  <c r="N262" i="1" s="1"/>
  <c r="A266" i="4" s="1"/>
  <c r="T913" i="1"/>
  <c r="I913" i="1"/>
  <c r="J913" i="1" s="1"/>
  <c r="O284" i="8" l="1"/>
  <c r="P284" i="8" s="1"/>
  <c r="S284" i="8" s="1"/>
  <c r="M284" i="8"/>
  <c r="V261" i="1"/>
  <c r="W261" i="1" s="1"/>
  <c r="B917" i="4"/>
  <c r="B266" i="4"/>
  <c r="Y262" i="1"/>
  <c r="X262" i="1"/>
  <c r="T914" i="1"/>
  <c r="I914" i="1"/>
  <c r="J914" i="1" s="1"/>
  <c r="Z262" i="1" l="1"/>
  <c r="K263" i="1" s="1"/>
  <c r="N284" i="8"/>
  <c r="U284" i="8"/>
  <c r="C266" i="4"/>
  <c r="V262" i="8" s="1"/>
  <c r="W262" i="8" s="1"/>
  <c r="D266" i="4"/>
  <c r="B918" i="4"/>
  <c r="L263" i="1"/>
  <c r="I915" i="1"/>
  <c r="J915" i="1" s="1"/>
  <c r="Y284" i="8" l="1"/>
  <c r="X284" i="8"/>
  <c r="Z284" i="8" s="1"/>
  <c r="K285" i="8" s="1"/>
  <c r="V262" i="1"/>
  <c r="W262" i="1" s="1"/>
  <c r="O263" i="1"/>
  <c r="P263" i="1" s="1"/>
  <c r="S263" i="1" s="1"/>
  <c r="T263" i="1" s="1"/>
  <c r="U263" i="1" s="1"/>
  <c r="M263" i="1"/>
  <c r="N263" i="1" s="1"/>
  <c r="A267" i="4" s="1"/>
  <c r="I916" i="1"/>
  <c r="J916" i="1" s="1"/>
  <c r="L285" i="8" l="1"/>
  <c r="B267" i="4"/>
  <c r="Y263" i="1"/>
  <c r="X263" i="1"/>
  <c r="Z263" i="1" s="1"/>
  <c r="K264" i="1" s="1"/>
  <c r="I917" i="1"/>
  <c r="J917" i="1" s="1"/>
  <c r="O285" i="8" l="1"/>
  <c r="P285" i="8" s="1"/>
  <c r="S285" i="8" s="1"/>
  <c r="M285" i="8"/>
  <c r="C267" i="4"/>
  <c r="V263" i="8" s="1"/>
  <c r="W263" i="8" s="1"/>
  <c r="D267" i="4"/>
  <c r="L264" i="1"/>
  <c r="I918" i="1"/>
  <c r="J918" i="1" s="1"/>
  <c r="N285" i="8" l="1"/>
  <c r="U285" i="8"/>
  <c r="V263" i="1"/>
  <c r="W263" i="1" s="1"/>
  <c r="O264" i="1"/>
  <c r="P264" i="1" s="1"/>
  <c r="S264" i="1" s="1"/>
  <c r="T264" i="1" s="1"/>
  <c r="M264" i="1"/>
  <c r="I919" i="1"/>
  <c r="J919" i="1" s="1"/>
  <c r="Y285" i="8" l="1"/>
  <c r="X285" i="8"/>
  <c r="Z285" i="8" s="1"/>
  <c r="K286" i="8" s="1"/>
  <c r="U264" i="1"/>
  <c r="B268" i="4"/>
  <c r="N264" i="1"/>
  <c r="A268" i="4" s="1"/>
  <c r="T920" i="1"/>
  <c r="I920" i="1"/>
  <c r="J920" i="1" s="1"/>
  <c r="L286" i="8" l="1"/>
  <c r="C268" i="4"/>
  <c r="V264" i="8" s="1"/>
  <c r="W264" i="8" s="1"/>
  <c r="D268" i="4"/>
  <c r="B924" i="4"/>
  <c r="Y264" i="1"/>
  <c r="X264" i="1"/>
  <c r="Z264" i="1" s="1"/>
  <c r="K265" i="1" s="1"/>
  <c r="L265" i="1" s="1"/>
  <c r="T921" i="1"/>
  <c r="I921" i="1"/>
  <c r="J921" i="1" s="1"/>
  <c r="O286" i="8" l="1"/>
  <c r="P286" i="8" s="1"/>
  <c r="S286" i="8" s="1"/>
  <c r="T286" i="8" s="1"/>
  <c r="M286" i="8"/>
  <c r="N286" i="8" s="1"/>
  <c r="V264" i="1"/>
  <c r="W264" i="1" s="1"/>
  <c r="B925" i="4"/>
  <c r="O265" i="1"/>
  <c r="P265" i="1" s="1"/>
  <c r="S265" i="1" s="1"/>
  <c r="T265" i="1" s="1"/>
  <c r="M265" i="1"/>
  <c r="I922" i="1"/>
  <c r="J922" i="1" s="1"/>
  <c r="U286" i="8" l="1"/>
  <c r="Y286" i="8"/>
  <c r="X286" i="8"/>
  <c r="U265" i="1"/>
  <c r="B269" i="4"/>
  <c r="N265" i="1"/>
  <c r="A269" i="4" s="1"/>
  <c r="I923" i="1"/>
  <c r="J923" i="1" s="1"/>
  <c r="Z286" i="8" l="1"/>
  <c r="K287" i="8" s="1"/>
  <c r="L287" i="8" s="1"/>
  <c r="C269" i="4"/>
  <c r="V265" i="8" s="1"/>
  <c r="W265" i="8" s="1"/>
  <c r="D269" i="4"/>
  <c r="X265" i="1"/>
  <c r="Y265" i="1"/>
  <c r="I924" i="1"/>
  <c r="J924" i="1" s="1"/>
  <c r="O287" i="8" l="1"/>
  <c r="P287" i="8" s="1"/>
  <c r="S287" i="8" s="1"/>
  <c r="M287" i="8"/>
  <c r="V265" i="1"/>
  <c r="W265" i="1" s="1"/>
  <c r="Z265" i="1"/>
  <c r="K266" i="1" s="1"/>
  <c r="L266" i="1" s="1"/>
  <c r="I925" i="1"/>
  <c r="J925" i="1" s="1"/>
  <c r="N287" i="8" l="1"/>
  <c r="U287" i="8"/>
  <c r="O266" i="1"/>
  <c r="P266" i="1" s="1"/>
  <c r="S266" i="1" s="1"/>
  <c r="T266" i="1" s="1"/>
  <c r="U266" i="1" s="1"/>
  <c r="M266" i="1"/>
  <c r="T926" i="1"/>
  <c r="I926" i="1"/>
  <c r="J926" i="1" s="1"/>
  <c r="Y287" i="8" l="1"/>
  <c r="X287" i="8"/>
  <c r="Z287" i="8" s="1"/>
  <c r="K288" i="8" s="1"/>
  <c r="B930" i="4"/>
  <c r="B270" i="4"/>
  <c r="N266" i="1"/>
  <c r="A270" i="4" s="1"/>
  <c r="T927" i="1"/>
  <c r="I927" i="1"/>
  <c r="J927" i="1" s="1"/>
  <c r="L288" i="8" l="1"/>
  <c r="C270" i="4"/>
  <c r="V266" i="8" s="1"/>
  <c r="W266" i="8" s="1"/>
  <c r="D270" i="4"/>
  <c r="B931" i="4"/>
  <c r="Y266" i="1"/>
  <c r="X266" i="1"/>
  <c r="T928" i="1"/>
  <c r="I928" i="1"/>
  <c r="J928" i="1" s="1"/>
  <c r="O288" i="8" l="1"/>
  <c r="P288" i="8" s="1"/>
  <c r="S288" i="8" s="1"/>
  <c r="M288" i="8"/>
  <c r="V266" i="1"/>
  <c r="W266" i="1" s="1"/>
  <c r="B932" i="4"/>
  <c r="Z266" i="1"/>
  <c r="K267" i="1" s="1"/>
  <c r="L267" i="1" s="1"/>
  <c r="I929" i="1"/>
  <c r="J929" i="1" s="1"/>
  <c r="N288" i="8" l="1"/>
  <c r="U288" i="8"/>
  <c r="O267" i="1"/>
  <c r="P267" i="1" s="1"/>
  <c r="S267" i="1" s="1"/>
  <c r="T267" i="1" s="1"/>
  <c r="U267" i="1" s="1"/>
  <c r="M267" i="1"/>
  <c r="N267" i="1" s="1"/>
  <c r="A271" i="4" s="1"/>
  <c r="I930" i="1"/>
  <c r="J930" i="1" s="1"/>
  <c r="Y288" i="8" l="1"/>
  <c r="X288" i="8"/>
  <c r="Z288" i="8" s="1"/>
  <c r="K289" i="8" s="1"/>
  <c r="B271" i="4"/>
  <c r="Y267" i="1"/>
  <c r="X267" i="1"/>
  <c r="Z267" i="1" s="1"/>
  <c r="K268" i="1" s="1"/>
  <c r="I931" i="1"/>
  <c r="J931" i="1" s="1"/>
  <c r="L289" i="8" l="1"/>
  <c r="C271" i="4"/>
  <c r="V267" i="8" s="1"/>
  <c r="W267" i="8" s="1"/>
  <c r="D271" i="4"/>
  <c r="L268" i="1"/>
  <c r="I932" i="1"/>
  <c r="J932" i="1" s="1"/>
  <c r="O289" i="8" l="1"/>
  <c r="P289" i="8" s="1"/>
  <c r="S289" i="8" s="1"/>
  <c r="M289" i="8"/>
  <c r="V267" i="1"/>
  <c r="W267" i="1" s="1"/>
  <c r="O268" i="1"/>
  <c r="P268" i="1" s="1"/>
  <c r="S268" i="1" s="1"/>
  <c r="T268" i="1" s="1"/>
  <c r="U268" i="1" s="1"/>
  <c r="M268" i="1"/>
  <c r="N268" i="1" s="1"/>
  <c r="A272" i="4" s="1"/>
  <c r="T933" i="1"/>
  <c r="I933" i="1"/>
  <c r="J933" i="1" s="1"/>
  <c r="N289" i="8" l="1"/>
  <c r="U289" i="8"/>
  <c r="B937" i="4"/>
  <c r="B272" i="4"/>
  <c r="Y268" i="1"/>
  <c r="X268" i="1"/>
  <c r="Z268" i="1" s="1"/>
  <c r="K269" i="1" s="1"/>
  <c r="T934" i="1"/>
  <c r="I934" i="1"/>
  <c r="J934" i="1" s="1"/>
  <c r="Y289" i="8" l="1"/>
  <c r="X289" i="8"/>
  <c r="Z289" i="8" s="1"/>
  <c r="K290" i="8" s="1"/>
  <c r="C272" i="4"/>
  <c r="V268" i="8" s="1"/>
  <c r="W268" i="8" s="1"/>
  <c r="D272" i="4"/>
  <c r="B938" i="4"/>
  <c r="L269" i="1"/>
  <c r="T935" i="1"/>
  <c r="I935" i="1"/>
  <c r="J935" i="1" s="1"/>
  <c r="L290" i="8" l="1"/>
  <c r="V268" i="1"/>
  <c r="W268" i="1" s="1"/>
  <c r="B939" i="4"/>
  <c r="O269" i="1"/>
  <c r="P269" i="1" s="1"/>
  <c r="S269" i="1" s="1"/>
  <c r="T269" i="1" s="1"/>
  <c r="M269" i="1"/>
  <c r="N269" i="1" s="1"/>
  <c r="A273" i="4" s="1"/>
  <c r="I936" i="1"/>
  <c r="J936" i="1" s="1"/>
  <c r="O290" i="8" l="1"/>
  <c r="P290" i="8" s="1"/>
  <c r="S290" i="8" s="1"/>
  <c r="M290" i="8"/>
  <c r="U269" i="1"/>
  <c r="B273" i="4"/>
  <c r="Y269" i="1"/>
  <c r="X269" i="1"/>
  <c r="Z269" i="1" s="1"/>
  <c r="K270" i="1" s="1"/>
  <c r="T937" i="1"/>
  <c r="I937" i="1"/>
  <c r="J937" i="1" s="1"/>
  <c r="N290" i="8" l="1"/>
  <c r="U290" i="8"/>
  <c r="C273" i="4"/>
  <c r="V269" i="8" s="1"/>
  <c r="W269" i="8" s="1"/>
  <c r="D273" i="4"/>
  <c r="B941" i="4"/>
  <c r="L270" i="1"/>
  <c r="I938" i="1"/>
  <c r="J938" i="1" s="1"/>
  <c r="Y290" i="8" l="1"/>
  <c r="X290" i="8"/>
  <c r="Z290" i="8" s="1"/>
  <c r="K291" i="8" s="1"/>
  <c r="V269" i="1"/>
  <c r="W269" i="1" s="1"/>
  <c r="O270" i="1"/>
  <c r="P270" i="1" s="1"/>
  <c r="S270" i="1" s="1"/>
  <c r="T270" i="1" s="1"/>
  <c r="M270" i="1"/>
  <c r="I939" i="1"/>
  <c r="J939" i="1" s="1"/>
  <c r="L291" i="8" l="1"/>
  <c r="U270" i="1"/>
  <c r="B274" i="4"/>
  <c r="N270" i="1"/>
  <c r="A274" i="4" s="1"/>
  <c r="I940" i="1"/>
  <c r="J940" i="1" s="1"/>
  <c r="O291" i="8" l="1"/>
  <c r="P291" i="8" s="1"/>
  <c r="S291" i="8" s="1"/>
  <c r="T291" i="8" s="1"/>
  <c r="U291" i="8" s="1"/>
  <c r="M291" i="8"/>
  <c r="N291" i="8" s="1"/>
  <c r="C274" i="4"/>
  <c r="V270" i="8" s="1"/>
  <c r="W270" i="8" s="1"/>
  <c r="D274" i="4"/>
  <c r="Y270" i="1"/>
  <c r="X270" i="1"/>
  <c r="Z270" i="1" s="1"/>
  <c r="K271" i="1" s="1"/>
  <c r="I941" i="1"/>
  <c r="J941" i="1" s="1"/>
  <c r="Y291" i="8" l="1"/>
  <c r="X291" i="8"/>
  <c r="Z291" i="8" s="1"/>
  <c r="K292" i="8" s="1"/>
  <c r="V270" i="1"/>
  <c r="W270" i="1" s="1"/>
  <c r="L271" i="1"/>
  <c r="I942" i="1"/>
  <c r="J942" i="1" s="1"/>
  <c r="L292" i="8" l="1"/>
  <c r="O271" i="1"/>
  <c r="P271" i="1" s="1"/>
  <c r="S271" i="1" s="1"/>
  <c r="T271" i="1" s="1"/>
  <c r="M271" i="1"/>
  <c r="N271" i="1" s="1"/>
  <c r="A275" i="4" s="1"/>
  <c r="I943" i="1"/>
  <c r="J943" i="1" s="1"/>
  <c r="O292" i="8" l="1"/>
  <c r="P292" i="8" s="1"/>
  <c r="S292" i="8" s="1"/>
  <c r="M292" i="8"/>
  <c r="U271" i="1"/>
  <c r="B275" i="4"/>
  <c r="Y271" i="1"/>
  <c r="X271" i="1"/>
  <c r="T944" i="1"/>
  <c r="I944" i="1"/>
  <c r="J944" i="1" s="1"/>
  <c r="N292" i="8" l="1"/>
  <c r="U292" i="8"/>
  <c r="C275" i="4"/>
  <c r="V271" i="8" s="1"/>
  <c r="W271" i="8" s="1"/>
  <c r="D275" i="4"/>
  <c r="B948" i="4"/>
  <c r="Z271" i="1"/>
  <c r="K272" i="1" s="1"/>
  <c r="L272" i="1" s="1"/>
  <c r="T945" i="1"/>
  <c r="I945" i="1"/>
  <c r="J945" i="1" s="1"/>
  <c r="Y292" i="8" l="1"/>
  <c r="X292" i="8"/>
  <c r="Z292" i="8" s="1"/>
  <c r="K293" i="8" s="1"/>
  <c r="V271" i="1"/>
  <c r="W271" i="1" s="1"/>
  <c r="B949" i="4"/>
  <c r="O272" i="1"/>
  <c r="P272" i="1" s="1"/>
  <c r="S272" i="1" s="1"/>
  <c r="T272" i="1" s="1"/>
  <c r="M272" i="1"/>
  <c r="T946" i="1"/>
  <c r="I946" i="1"/>
  <c r="J946" i="1" s="1"/>
  <c r="L293" i="8" l="1"/>
  <c r="U272" i="1"/>
  <c r="B276" i="4"/>
  <c r="B950" i="4"/>
  <c r="N272" i="1"/>
  <c r="A276" i="4" s="1"/>
  <c r="T947" i="1"/>
  <c r="I947" i="1"/>
  <c r="J947" i="1" s="1"/>
  <c r="O293" i="8" l="1"/>
  <c r="P293" i="8" s="1"/>
  <c r="S293" i="8" s="1"/>
  <c r="T293" i="8" s="1"/>
  <c r="U293" i="8" s="1"/>
  <c r="M293" i="8"/>
  <c r="N293" i="8" s="1"/>
  <c r="C276" i="4"/>
  <c r="V272" i="8" s="1"/>
  <c r="W272" i="8" s="1"/>
  <c r="D276" i="4"/>
  <c r="B951" i="4"/>
  <c r="Y272" i="1"/>
  <c r="X272" i="1"/>
  <c r="T948" i="1"/>
  <c r="I948" i="1"/>
  <c r="J948" i="1" s="1"/>
  <c r="Y293" i="8" l="1"/>
  <c r="X293" i="8"/>
  <c r="V272" i="1"/>
  <c r="W272" i="1" s="1"/>
  <c r="Z272" i="1"/>
  <c r="K273" i="1" s="1"/>
  <c r="L273" i="1" s="1"/>
  <c r="B952" i="4"/>
  <c r="T949" i="1"/>
  <c r="I949" i="1"/>
  <c r="J949" i="1" s="1"/>
  <c r="Z293" i="8" l="1"/>
  <c r="K294" i="8" s="1"/>
  <c r="B953" i="4"/>
  <c r="O273" i="1"/>
  <c r="P273" i="1" s="1"/>
  <c r="S273" i="1" s="1"/>
  <c r="T273" i="1" s="1"/>
  <c r="U273" i="1" s="1"/>
  <c r="M273" i="1"/>
  <c r="N273" i="1" s="1"/>
  <c r="A277" i="4" s="1"/>
  <c r="T950" i="1"/>
  <c r="I950" i="1"/>
  <c r="J950" i="1" s="1"/>
  <c r="L294" i="8" l="1"/>
  <c r="B277" i="4"/>
  <c r="B954" i="4"/>
  <c r="Y273" i="1"/>
  <c r="X273" i="1"/>
  <c r="T951" i="1"/>
  <c r="I951" i="1"/>
  <c r="J951" i="1" s="1"/>
  <c r="O294" i="8" l="1"/>
  <c r="P294" i="8" s="1"/>
  <c r="S294" i="8" s="1"/>
  <c r="M294" i="8"/>
  <c r="C277" i="4"/>
  <c r="V273" i="8" s="1"/>
  <c r="W273" i="8" s="1"/>
  <c r="D277" i="4"/>
  <c r="Z273" i="1"/>
  <c r="K274" i="1" s="1"/>
  <c r="L274" i="1" s="1"/>
  <c r="B955" i="4"/>
  <c r="T952" i="1"/>
  <c r="I952" i="1"/>
  <c r="J952" i="1" s="1"/>
  <c r="N294" i="8" l="1"/>
  <c r="U294" i="8"/>
  <c r="V273" i="1"/>
  <c r="W273" i="1" s="1"/>
  <c r="B956" i="4"/>
  <c r="O274" i="1"/>
  <c r="P274" i="1" s="1"/>
  <c r="S274" i="1" s="1"/>
  <c r="T274" i="1" s="1"/>
  <c r="U274" i="1" s="1"/>
  <c r="M274" i="1"/>
  <c r="T953" i="1"/>
  <c r="I953" i="1"/>
  <c r="J953" i="1" s="1"/>
  <c r="Y294" i="8" l="1"/>
  <c r="X294" i="8"/>
  <c r="Z294" i="8" s="1"/>
  <c r="K295" i="8" s="1"/>
  <c r="B278" i="4"/>
  <c r="B957" i="4"/>
  <c r="N274" i="1"/>
  <c r="A278" i="4" s="1"/>
  <c r="T954" i="1"/>
  <c r="I954" i="1"/>
  <c r="J954" i="1" s="1"/>
  <c r="L295" i="8" l="1"/>
  <c r="C278" i="4"/>
  <c r="V274" i="8" s="1"/>
  <c r="W274" i="8" s="1"/>
  <c r="D278" i="4"/>
  <c r="B958" i="4"/>
  <c r="Y274" i="1"/>
  <c r="X274" i="1"/>
  <c r="T955" i="1"/>
  <c r="I955" i="1"/>
  <c r="J955" i="1" s="1"/>
  <c r="O295" i="8" l="1"/>
  <c r="P295" i="8" s="1"/>
  <c r="S295" i="8" s="1"/>
  <c r="M295" i="8"/>
  <c r="Z274" i="1"/>
  <c r="K275" i="1" s="1"/>
  <c r="L275" i="1" s="1"/>
  <c r="V274" i="1"/>
  <c r="W274" i="1" s="1"/>
  <c r="B959" i="4"/>
  <c r="T956" i="1"/>
  <c r="I956" i="1"/>
  <c r="J956" i="1" s="1"/>
  <c r="N295" i="8" l="1"/>
  <c r="U295" i="8"/>
  <c r="B960" i="4"/>
  <c r="O275" i="1"/>
  <c r="P275" i="1" s="1"/>
  <c r="S275" i="1" s="1"/>
  <c r="T275" i="1" s="1"/>
  <c r="U275" i="1" s="1"/>
  <c r="M275" i="1"/>
  <c r="T957" i="1"/>
  <c r="I957" i="1"/>
  <c r="J957" i="1" s="1"/>
  <c r="Y295" i="8" l="1"/>
  <c r="X295" i="8"/>
  <c r="Z295" i="8" s="1"/>
  <c r="K296" i="8" s="1"/>
  <c r="B279" i="4"/>
  <c r="B961" i="4"/>
  <c r="N275" i="1"/>
  <c r="A279" i="4" s="1"/>
  <c r="T958" i="1"/>
  <c r="I958" i="1"/>
  <c r="J958" i="1" s="1"/>
  <c r="L296" i="8" l="1"/>
  <c r="C279" i="4"/>
  <c r="V275" i="8" s="1"/>
  <c r="W275" i="8" s="1"/>
  <c r="D279" i="4"/>
  <c r="B962" i="4"/>
  <c r="Y275" i="1"/>
  <c r="X275" i="1"/>
  <c r="T959" i="1"/>
  <c r="I959" i="1"/>
  <c r="J959" i="1" s="1"/>
  <c r="O296" i="8" l="1"/>
  <c r="P296" i="8" s="1"/>
  <c r="S296" i="8" s="1"/>
  <c r="M296" i="8"/>
  <c r="V275" i="1"/>
  <c r="W275" i="1" s="1"/>
  <c r="Z275" i="1"/>
  <c r="K276" i="1" s="1"/>
  <c r="L276" i="1" s="1"/>
  <c r="B963" i="4"/>
  <c r="T960" i="1"/>
  <c r="I960" i="1"/>
  <c r="J960" i="1" s="1"/>
  <c r="N296" i="8" l="1"/>
  <c r="U296" i="8"/>
  <c r="B964" i="4"/>
  <c r="O276" i="1"/>
  <c r="P276" i="1" s="1"/>
  <c r="S276" i="1" s="1"/>
  <c r="T276" i="1" s="1"/>
  <c r="U276" i="1" s="1"/>
  <c r="M276" i="1"/>
  <c r="T961" i="1"/>
  <c r="I961" i="1"/>
  <c r="J961" i="1" s="1"/>
  <c r="Y296" i="8" l="1"/>
  <c r="X296" i="8"/>
  <c r="Z296" i="8" s="1"/>
  <c r="K297" i="8" s="1"/>
  <c r="B280" i="4"/>
  <c r="B965" i="4"/>
  <c r="N276" i="1"/>
  <c r="A280" i="4" s="1"/>
  <c r="T962" i="1"/>
  <c r="I962" i="1"/>
  <c r="J962" i="1" s="1"/>
  <c r="L297" i="8" l="1"/>
  <c r="C280" i="4"/>
  <c r="V276" i="8" s="1"/>
  <c r="W276" i="8" s="1"/>
  <c r="D280" i="4"/>
  <c r="B966" i="4"/>
  <c r="Y276" i="1"/>
  <c r="X276" i="1"/>
  <c r="T963" i="1"/>
  <c r="I963" i="1"/>
  <c r="J963" i="1" s="1"/>
  <c r="O297" i="8" l="1"/>
  <c r="P297" i="8" s="1"/>
  <c r="S297" i="8" s="1"/>
  <c r="M297" i="8"/>
  <c r="V276" i="1"/>
  <c r="W276" i="1" s="1"/>
  <c r="Z276" i="1"/>
  <c r="K277" i="1" s="1"/>
  <c r="L277" i="1" s="1"/>
  <c r="B967" i="4"/>
  <c r="T964" i="1"/>
  <c r="I964" i="1"/>
  <c r="J964" i="1" s="1"/>
  <c r="N297" i="8" l="1"/>
  <c r="U297" i="8"/>
  <c r="B968" i="4"/>
  <c r="O277" i="1"/>
  <c r="P277" i="1" s="1"/>
  <c r="S277" i="1" s="1"/>
  <c r="T277" i="1" s="1"/>
  <c r="U277" i="1" s="1"/>
  <c r="M277" i="1"/>
  <c r="N277" i="1" s="1"/>
  <c r="A281" i="4" s="1"/>
  <c r="T965" i="1"/>
  <c r="I965" i="1"/>
  <c r="J965" i="1" s="1"/>
  <c r="Y297" i="8" l="1"/>
  <c r="X297" i="8"/>
  <c r="Z297" i="8" s="1"/>
  <c r="K298" i="8" s="1"/>
  <c r="B281" i="4"/>
  <c r="B969" i="4"/>
  <c r="Y277" i="1"/>
  <c r="X277" i="1"/>
  <c r="T966" i="1"/>
  <c r="I966" i="1"/>
  <c r="J966" i="1" s="1"/>
  <c r="L298" i="8" l="1"/>
  <c r="C281" i="4"/>
  <c r="V277" i="8" s="1"/>
  <c r="W277" i="8" s="1"/>
  <c r="D281" i="4"/>
  <c r="Z277" i="1"/>
  <c r="K278" i="1" s="1"/>
  <c r="L278" i="1" s="1"/>
  <c r="O278" i="1" s="1"/>
  <c r="P278" i="1" s="1"/>
  <c r="S278" i="1" s="1"/>
  <c r="T278" i="1" s="1"/>
  <c r="B970" i="4"/>
  <c r="T967" i="1"/>
  <c r="I967" i="1"/>
  <c r="J967" i="1" s="1"/>
  <c r="O298" i="8" l="1"/>
  <c r="P298" i="8" s="1"/>
  <c r="S298" i="8" s="1"/>
  <c r="M298" i="8"/>
  <c r="V277" i="1"/>
  <c r="W277" i="1" s="1"/>
  <c r="M278" i="1"/>
  <c r="N278" i="1" s="1"/>
  <c r="A282" i="4" s="1"/>
  <c r="B282" i="4"/>
  <c r="B971" i="4"/>
  <c r="T968" i="1"/>
  <c r="I968" i="1"/>
  <c r="J968" i="1" s="1"/>
  <c r="Y278" i="1" l="1"/>
  <c r="X278" i="1"/>
  <c r="Z278" i="1" s="1"/>
  <c r="K279" i="1" s="1"/>
  <c r="L279" i="1" s="1"/>
  <c r="N298" i="8"/>
  <c r="U298" i="8"/>
  <c r="U278" i="1"/>
  <c r="C282" i="4"/>
  <c r="V278" i="8" s="1"/>
  <c r="W278" i="8" s="1"/>
  <c r="D282" i="4"/>
  <c r="B972" i="4"/>
  <c r="T969" i="1"/>
  <c r="I969" i="1"/>
  <c r="J969" i="1" s="1"/>
  <c r="Y298" i="8" l="1"/>
  <c r="X298" i="8"/>
  <c r="Z298" i="8" s="1"/>
  <c r="K299" i="8" s="1"/>
  <c r="V278" i="1"/>
  <c r="W278" i="1" s="1"/>
  <c r="B973" i="4"/>
  <c r="O279" i="1"/>
  <c r="P279" i="1" s="1"/>
  <c r="S279" i="1" s="1"/>
  <c r="T279" i="1" s="1"/>
  <c r="U279" i="1" s="1"/>
  <c r="M279" i="1"/>
  <c r="N279" i="1" s="1"/>
  <c r="A283" i="4" s="1"/>
  <c r="I970" i="1"/>
  <c r="J970" i="1" s="1"/>
  <c r="L299" i="8" l="1"/>
  <c r="B283" i="4"/>
  <c r="Y279" i="1"/>
  <c r="X279" i="1"/>
  <c r="Z279" i="1" s="1"/>
  <c r="K280" i="1" s="1"/>
  <c r="I971" i="1"/>
  <c r="J971" i="1" s="1"/>
  <c r="O299" i="8" l="1"/>
  <c r="P299" i="8" s="1"/>
  <c r="S299" i="8" s="1"/>
  <c r="M299" i="8"/>
  <c r="C283" i="4"/>
  <c r="V279" i="8" s="1"/>
  <c r="W279" i="8" s="1"/>
  <c r="D283" i="4"/>
  <c r="L280" i="1"/>
  <c r="I972" i="1"/>
  <c r="J972" i="1" s="1"/>
  <c r="N299" i="8" l="1"/>
  <c r="U299" i="8"/>
  <c r="V279" i="1"/>
  <c r="W279" i="1" s="1"/>
  <c r="O280" i="1"/>
  <c r="P280" i="1" s="1"/>
  <c r="S280" i="1" s="1"/>
  <c r="T280" i="1" s="1"/>
  <c r="M280" i="1"/>
  <c r="I973" i="1"/>
  <c r="J973" i="1" s="1"/>
  <c r="Y299" i="8" l="1"/>
  <c r="X299" i="8"/>
  <c r="Z299" i="8" s="1"/>
  <c r="K300" i="8" s="1"/>
  <c r="U280" i="1"/>
  <c r="B284" i="4"/>
  <c r="N280" i="1"/>
  <c r="A284" i="4" s="1"/>
  <c r="I974" i="1"/>
  <c r="J974" i="1" s="1"/>
  <c r="L300" i="8" l="1"/>
  <c r="C284" i="4"/>
  <c r="V280" i="8" s="1"/>
  <c r="W280" i="8" s="1"/>
  <c r="D284" i="4"/>
  <c r="Y280" i="1"/>
  <c r="X280" i="1"/>
  <c r="I975" i="1"/>
  <c r="J975" i="1" s="1"/>
  <c r="Z280" i="1" l="1"/>
  <c r="K281" i="1" s="1"/>
  <c r="O300" i="8"/>
  <c r="P300" i="8" s="1"/>
  <c r="S300" i="8" s="1"/>
  <c r="M300" i="8"/>
  <c r="V280" i="1"/>
  <c r="W280" i="1" s="1"/>
  <c r="L281" i="1"/>
  <c r="I976" i="1"/>
  <c r="J976" i="1" s="1"/>
  <c r="N300" i="8" l="1"/>
  <c r="U300" i="8"/>
  <c r="O281" i="1"/>
  <c r="P281" i="1" s="1"/>
  <c r="S281" i="1" s="1"/>
  <c r="T281" i="1" s="1"/>
  <c r="U281" i="1" s="1"/>
  <c r="M281" i="1"/>
  <c r="I977" i="1"/>
  <c r="J977" i="1" s="1"/>
  <c r="Y300" i="8" l="1"/>
  <c r="X300" i="8"/>
  <c r="Z300" i="8" s="1"/>
  <c r="K301" i="8" s="1"/>
  <c r="B285" i="4"/>
  <c r="N281" i="1"/>
  <c r="A285" i="4" s="1"/>
  <c r="I978" i="1"/>
  <c r="J978" i="1" s="1"/>
  <c r="L301" i="8" l="1"/>
  <c r="C285" i="4"/>
  <c r="V281" i="8" s="1"/>
  <c r="W281" i="8" s="1"/>
  <c r="D285" i="4"/>
  <c r="Y281" i="1"/>
  <c r="X281" i="1"/>
  <c r="Z281" i="1" s="1"/>
  <c r="K282" i="1" s="1"/>
  <c r="I979" i="1"/>
  <c r="J979" i="1" s="1"/>
  <c r="O301" i="8" l="1"/>
  <c r="P301" i="8" s="1"/>
  <c r="S301" i="8" s="1"/>
  <c r="M301" i="8"/>
  <c r="V281" i="1"/>
  <c r="W281" i="1" s="1"/>
  <c r="L282" i="1"/>
  <c r="I980" i="1"/>
  <c r="J980" i="1" s="1"/>
  <c r="N301" i="8" l="1"/>
  <c r="U301" i="8"/>
  <c r="O282" i="1"/>
  <c r="P282" i="1" s="1"/>
  <c r="S282" i="1" s="1"/>
  <c r="M282" i="1"/>
  <c r="U282" i="1" s="1"/>
  <c r="I981" i="1"/>
  <c r="J981" i="1" s="1"/>
  <c r="Y301" i="8" l="1"/>
  <c r="X301" i="8"/>
  <c r="Z301" i="8" s="1"/>
  <c r="K302" i="8" s="1"/>
  <c r="N282" i="1"/>
  <c r="I982" i="1"/>
  <c r="J982" i="1" s="1"/>
  <c r="L302" i="8" l="1"/>
  <c r="A286" i="4"/>
  <c r="Y282" i="1"/>
  <c r="X282" i="1"/>
  <c r="Z282" i="1" s="1"/>
  <c r="K283" i="1" s="1"/>
  <c r="I983" i="1"/>
  <c r="J983" i="1" s="1"/>
  <c r="O302" i="8" l="1"/>
  <c r="P302" i="8" s="1"/>
  <c r="S302" i="8" s="1"/>
  <c r="T302" i="8" s="1"/>
  <c r="U302" i="8" s="1"/>
  <c r="M302" i="8"/>
  <c r="N302" i="8" s="1"/>
  <c r="C286" i="4"/>
  <c r="D286" i="4"/>
  <c r="L283" i="1"/>
  <c r="I984" i="1"/>
  <c r="J984" i="1" s="1"/>
  <c r="V282" i="1" l="1"/>
  <c r="W282" i="1" s="1"/>
  <c r="V282" i="8"/>
  <c r="W282" i="8" s="1"/>
  <c r="Y302" i="8"/>
  <c r="X302" i="8"/>
  <c r="Z302" i="8" s="1"/>
  <c r="K303" i="8" s="1"/>
  <c r="O283" i="1"/>
  <c r="P283" i="1" s="1"/>
  <c r="S283" i="1" s="1"/>
  <c r="T283" i="1" s="1"/>
  <c r="U283" i="1" s="1"/>
  <c r="M283" i="1"/>
  <c r="N283" i="1" s="1"/>
  <c r="A287" i="4" s="1"/>
  <c r="I985" i="1"/>
  <c r="J985" i="1" s="1"/>
  <c r="L303" i="8" l="1"/>
  <c r="B287" i="4"/>
  <c r="Y283" i="1"/>
  <c r="X283" i="1"/>
  <c r="I986" i="1"/>
  <c r="J986" i="1" s="1"/>
  <c r="O303" i="8" l="1"/>
  <c r="P303" i="8" s="1"/>
  <c r="S303" i="8" s="1"/>
  <c r="T303" i="8" s="1"/>
  <c r="U303" i="8" s="1"/>
  <c r="M303" i="8"/>
  <c r="N303" i="8" s="1"/>
  <c r="C287" i="4"/>
  <c r="V283" i="8" s="1"/>
  <c r="W283" i="8" s="1"/>
  <c r="D287" i="4"/>
  <c r="Z283" i="1"/>
  <c r="K284" i="1" s="1"/>
  <c r="L284" i="1" s="1"/>
  <c r="I987" i="1"/>
  <c r="J987" i="1" s="1"/>
  <c r="Y303" i="8" l="1"/>
  <c r="X303" i="8"/>
  <c r="Z303" i="8" s="1"/>
  <c r="K304" i="8" s="1"/>
  <c r="V283" i="1"/>
  <c r="W283" i="1" s="1"/>
  <c r="O284" i="1"/>
  <c r="P284" i="1" s="1"/>
  <c r="S284" i="1" s="1"/>
  <c r="M284" i="1"/>
  <c r="U284" i="1" s="1"/>
  <c r="I988" i="1"/>
  <c r="J988" i="1" s="1"/>
  <c r="L304" i="8" l="1"/>
  <c r="N284" i="1"/>
  <c r="I989" i="1"/>
  <c r="J989" i="1" s="1"/>
  <c r="O304" i="8" l="1"/>
  <c r="P304" i="8" s="1"/>
  <c r="S304" i="8" s="1"/>
  <c r="T304" i="8" s="1"/>
  <c r="U304" i="8" s="1"/>
  <c r="M304" i="8"/>
  <c r="N304" i="8" s="1"/>
  <c r="A288" i="4"/>
  <c r="Y284" i="1"/>
  <c r="X284" i="1"/>
  <c r="I990" i="1"/>
  <c r="J990" i="1" s="1"/>
  <c r="Y304" i="8" l="1"/>
  <c r="X304" i="8"/>
  <c r="Z304" i="8" s="1"/>
  <c r="K305" i="8" s="1"/>
  <c r="C288" i="4"/>
  <c r="D288" i="4"/>
  <c r="Z284" i="1"/>
  <c r="K285" i="1" s="1"/>
  <c r="L285" i="1" s="1"/>
  <c r="I991" i="1"/>
  <c r="J991" i="1" s="1"/>
  <c r="V284" i="1" l="1"/>
  <c r="W284" i="1" s="1"/>
  <c r="V284" i="8"/>
  <c r="W284" i="8" s="1"/>
  <c r="L305" i="8"/>
  <c r="O285" i="1"/>
  <c r="P285" i="1" s="1"/>
  <c r="S285" i="1" s="1"/>
  <c r="M285" i="1"/>
  <c r="U285" i="1" s="1"/>
  <c r="I992" i="1"/>
  <c r="J992" i="1" s="1"/>
  <c r="O305" i="8" l="1"/>
  <c r="P305" i="8" s="1"/>
  <c r="S305" i="8" s="1"/>
  <c r="T305" i="8" s="1"/>
  <c r="U305" i="8" s="1"/>
  <c r="M305" i="8"/>
  <c r="N305" i="8" s="1"/>
  <c r="N285" i="1"/>
  <c r="I993" i="1"/>
  <c r="J993" i="1" s="1"/>
  <c r="Y305" i="8" l="1"/>
  <c r="X305" i="8"/>
  <c r="Z305" i="8" s="1"/>
  <c r="K306" i="8" s="1"/>
  <c r="A289" i="4"/>
  <c r="Y285" i="1"/>
  <c r="X285" i="1"/>
  <c r="I994" i="1"/>
  <c r="J994" i="1" s="1"/>
  <c r="L306" i="8" l="1"/>
  <c r="C289" i="4"/>
  <c r="D289" i="4"/>
  <c r="Z285" i="1"/>
  <c r="K286" i="1" s="1"/>
  <c r="L286" i="1" s="1"/>
  <c r="I995" i="1"/>
  <c r="J995" i="1" s="1"/>
  <c r="V285" i="1" l="1"/>
  <c r="W285" i="1" s="1"/>
  <c r="V285" i="8"/>
  <c r="W285" i="8" s="1"/>
  <c r="O306" i="8"/>
  <c r="P306" i="8" s="1"/>
  <c r="S306" i="8" s="1"/>
  <c r="T306" i="8" s="1"/>
  <c r="U306" i="8" s="1"/>
  <c r="M306" i="8"/>
  <c r="N306" i="8" s="1"/>
  <c r="O286" i="1"/>
  <c r="P286" i="1" s="1"/>
  <c r="S286" i="1" s="1"/>
  <c r="T286" i="1" s="1"/>
  <c r="U286" i="1" s="1"/>
  <c r="M286" i="1"/>
  <c r="T996" i="1"/>
  <c r="I996" i="1"/>
  <c r="J996" i="1" s="1"/>
  <c r="Y306" i="8" l="1"/>
  <c r="X306" i="8"/>
  <c r="Z306" i="8" s="1"/>
  <c r="K307" i="8" s="1"/>
  <c r="B1000" i="4"/>
  <c r="B290" i="4"/>
  <c r="N286" i="1"/>
  <c r="A290" i="4" s="1"/>
  <c r="T997" i="1"/>
  <c r="I997" i="1"/>
  <c r="J997" i="1" s="1"/>
  <c r="L307" i="8" l="1"/>
  <c r="C290" i="4"/>
  <c r="V286" i="8" s="1"/>
  <c r="W286" i="8" s="1"/>
  <c r="D290" i="4"/>
  <c r="B1001" i="4"/>
  <c r="Y286" i="1"/>
  <c r="X286" i="1"/>
  <c r="T998" i="1"/>
  <c r="I998" i="1"/>
  <c r="J998" i="1" s="1"/>
  <c r="O307" i="8" l="1"/>
  <c r="P307" i="8" s="1"/>
  <c r="S307" i="8" s="1"/>
  <c r="T307" i="8" s="1"/>
  <c r="M307" i="8"/>
  <c r="N307" i="8" s="1"/>
  <c r="V286" i="1"/>
  <c r="W286" i="1" s="1"/>
  <c r="B1002" i="4"/>
  <c r="Z286" i="1"/>
  <c r="K287" i="1" s="1"/>
  <c r="L287" i="1" s="1"/>
  <c r="T999" i="1"/>
  <c r="I999" i="1"/>
  <c r="J999" i="1" s="1"/>
  <c r="U307" i="8" l="1"/>
  <c r="Y307" i="8"/>
  <c r="X307" i="8"/>
  <c r="Z307" i="8" s="1"/>
  <c r="K308" i="8" s="1"/>
  <c r="B1003" i="4"/>
  <c r="O287" i="1"/>
  <c r="P287" i="1" s="1"/>
  <c r="S287" i="1" s="1"/>
  <c r="M287" i="1"/>
  <c r="U287" i="1" s="1"/>
  <c r="T1000" i="1"/>
  <c r="I1000" i="1"/>
  <c r="J1000" i="1" s="1"/>
  <c r="L308" i="8" l="1"/>
  <c r="B1004" i="4"/>
  <c r="N287" i="1"/>
  <c r="I1001" i="1"/>
  <c r="J1001" i="1" s="1"/>
  <c r="O308" i="8" l="1"/>
  <c r="P308" i="8" s="1"/>
  <c r="S308" i="8" s="1"/>
  <c r="T308" i="8" s="1"/>
  <c r="U308" i="8" s="1"/>
  <c r="M308" i="8"/>
  <c r="N308" i="8" s="1"/>
  <c r="A291" i="4"/>
  <c r="Y287" i="1"/>
  <c r="X287" i="1"/>
  <c r="T1002" i="1"/>
  <c r="I1002" i="1"/>
  <c r="J1002" i="1" s="1"/>
  <c r="Y308" i="8" l="1"/>
  <c r="X308" i="8"/>
  <c r="Z308" i="8" s="1"/>
  <c r="K309" i="8" s="1"/>
  <c r="C291" i="4"/>
  <c r="D291" i="4"/>
  <c r="Z287" i="1"/>
  <c r="K288" i="1" s="1"/>
  <c r="L288" i="1" s="1"/>
  <c r="B1006" i="4"/>
  <c r="T1003" i="1"/>
  <c r="I1003" i="1"/>
  <c r="J1003" i="1" s="1"/>
  <c r="V287" i="1" l="1"/>
  <c r="W287" i="1" s="1"/>
  <c r="V287" i="8"/>
  <c r="W287" i="8" s="1"/>
  <c r="L309" i="8"/>
  <c r="B1007" i="4"/>
  <c r="O288" i="1"/>
  <c r="P288" i="1" s="1"/>
  <c r="S288" i="1" s="1"/>
  <c r="M288" i="1"/>
  <c r="U288" i="1" s="1"/>
  <c r="T1004" i="1"/>
  <c r="I1004" i="1"/>
  <c r="J1004" i="1" s="1"/>
  <c r="O309" i="8" l="1"/>
  <c r="P309" i="8" s="1"/>
  <c r="S309" i="8" s="1"/>
  <c r="T309" i="8" s="1"/>
  <c r="U309" i="8" s="1"/>
  <c r="M309" i="8"/>
  <c r="N309" i="8" s="1"/>
  <c r="B1008" i="4"/>
  <c r="N288" i="1"/>
  <c r="T1005" i="1"/>
  <c r="I1005" i="1"/>
  <c r="J1005" i="1" s="1"/>
  <c r="Y309" i="8" l="1"/>
  <c r="X309" i="8"/>
  <c r="Z309" i="8" s="1"/>
  <c r="K310" i="8" s="1"/>
  <c r="B1009" i="4"/>
  <c r="A292" i="4"/>
  <c r="Y288" i="1"/>
  <c r="X288" i="1"/>
  <c r="T1006" i="1"/>
  <c r="I1006" i="1"/>
  <c r="J1006" i="1" s="1"/>
  <c r="L310" i="8" l="1"/>
  <c r="C292" i="4"/>
  <c r="D292" i="4"/>
  <c r="Z288" i="1"/>
  <c r="K289" i="1" s="1"/>
  <c r="L289" i="1" s="1"/>
  <c r="B1010" i="4"/>
  <c r="T1007" i="1"/>
  <c r="I1007" i="1"/>
  <c r="J1007" i="1" s="1"/>
  <c r="V288" i="1" l="1"/>
  <c r="W288" i="1" s="1"/>
  <c r="V288" i="8"/>
  <c r="W288" i="8" s="1"/>
  <c r="O310" i="8"/>
  <c r="P310" i="8" s="1"/>
  <c r="S310" i="8" s="1"/>
  <c r="T310" i="8" s="1"/>
  <c r="U310" i="8" s="1"/>
  <c r="M310" i="8"/>
  <c r="N310" i="8" s="1"/>
  <c r="B1011" i="4"/>
  <c r="O289" i="1"/>
  <c r="P289" i="1" s="1"/>
  <c r="S289" i="1" s="1"/>
  <c r="M289" i="1"/>
  <c r="U289" i="1" s="1"/>
  <c r="T1008" i="1"/>
  <c r="I1008" i="1"/>
  <c r="J1008" i="1" s="1"/>
  <c r="Y310" i="8" l="1"/>
  <c r="X310" i="8"/>
  <c r="Z310" i="8" s="1"/>
  <c r="K311" i="8" s="1"/>
  <c r="B1012" i="4"/>
  <c r="N289" i="1"/>
  <c r="T1009" i="1"/>
  <c r="I1009" i="1"/>
  <c r="J1009" i="1" s="1"/>
  <c r="L311" i="8" l="1"/>
  <c r="A293" i="4"/>
  <c r="B1013" i="4"/>
  <c r="Y289" i="1"/>
  <c r="X289" i="1"/>
  <c r="T1010" i="1"/>
  <c r="I1010" i="1"/>
  <c r="J1010" i="1" s="1"/>
  <c r="O311" i="8" l="1"/>
  <c r="P311" i="8" s="1"/>
  <c r="S311" i="8" s="1"/>
  <c r="T311" i="8" s="1"/>
  <c r="U311" i="8" s="1"/>
  <c r="M311" i="8"/>
  <c r="N311" i="8" s="1"/>
  <c r="C293" i="4"/>
  <c r="D293" i="4"/>
  <c r="Z289" i="1"/>
  <c r="K290" i="1" s="1"/>
  <c r="L290" i="1" s="1"/>
  <c r="B1014" i="4"/>
  <c r="I1011" i="1"/>
  <c r="J1011" i="1" s="1"/>
  <c r="V289" i="1" l="1"/>
  <c r="W289" i="1" s="1"/>
  <c r="V289" i="8"/>
  <c r="W289" i="8" s="1"/>
  <c r="Y311" i="8"/>
  <c r="X311" i="8"/>
  <c r="Z311" i="8" s="1"/>
  <c r="K312" i="8" s="1"/>
  <c r="O290" i="1"/>
  <c r="P290" i="1" s="1"/>
  <c r="S290" i="1" s="1"/>
  <c r="M290" i="1"/>
  <c r="U290" i="1" s="1"/>
  <c r="T1012" i="1"/>
  <c r="I1012" i="1"/>
  <c r="J1012" i="1" s="1"/>
  <c r="L312" i="8" l="1"/>
  <c r="B1016" i="4"/>
  <c r="N290" i="1"/>
  <c r="I1013" i="1"/>
  <c r="J1013" i="1" s="1"/>
  <c r="O312" i="8" l="1"/>
  <c r="P312" i="8" s="1"/>
  <c r="S312" i="8" s="1"/>
  <c r="T312" i="8" s="1"/>
  <c r="U312" i="8" s="1"/>
  <c r="M312" i="8"/>
  <c r="N312" i="8" s="1"/>
  <c r="A294" i="4"/>
  <c r="Y290" i="1"/>
  <c r="X290" i="1"/>
  <c r="T1014" i="1"/>
  <c r="I1014" i="1"/>
  <c r="J1014" i="1" s="1"/>
  <c r="Y312" i="8" l="1"/>
  <c r="X312" i="8"/>
  <c r="Z312" i="8" s="1"/>
  <c r="K313" i="8" s="1"/>
  <c r="Z290" i="1"/>
  <c r="K291" i="1" s="1"/>
  <c r="L291" i="1" s="1"/>
  <c r="C294" i="4"/>
  <c r="D294" i="4"/>
  <c r="B1018" i="4"/>
  <c r="T1015" i="1"/>
  <c r="I1015" i="1"/>
  <c r="J1015" i="1" s="1"/>
  <c r="V290" i="1" l="1"/>
  <c r="W290" i="1" s="1"/>
  <c r="V290" i="8"/>
  <c r="W290" i="8" s="1"/>
  <c r="L313" i="8"/>
  <c r="B1019" i="4"/>
  <c r="O291" i="1"/>
  <c r="P291" i="1" s="1"/>
  <c r="S291" i="1" s="1"/>
  <c r="T291" i="1" s="1"/>
  <c r="U291" i="1" s="1"/>
  <c r="M291" i="1"/>
  <c r="N291" i="1" s="1"/>
  <c r="A295" i="4" s="1"/>
  <c r="T1016" i="1"/>
  <c r="I1016" i="1"/>
  <c r="J1016" i="1" s="1"/>
  <c r="O313" i="8" l="1"/>
  <c r="P313" i="8" s="1"/>
  <c r="S313" i="8" s="1"/>
  <c r="T313" i="8" s="1"/>
  <c r="U313" i="8" s="1"/>
  <c r="M313" i="8"/>
  <c r="N313" i="8" s="1"/>
  <c r="B295" i="4"/>
  <c r="B1020" i="4"/>
  <c r="Y291" i="1"/>
  <c r="X291" i="1"/>
  <c r="Z291" i="1" s="1"/>
  <c r="K292" i="1" s="1"/>
  <c r="T1017" i="1"/>
  <c r="I1017" i="1"/>
  <c r="J1017" i="1" s="1"/>
  <c r="Y313" i="8" l="1"/>
  <c r="X313" i="8"/>
  <c r="Z313" i="8" s="1"/>
  <c r="K314" i="8" s="1"/>
  <c r="C295" i="4"/>
  <c r="V291" i="8" s="1"/>
  <c r="W291" i="8" s="1"/>
  <c r="D295" i="4"/>
  <c r="B1021" i="4"/>
  <c r="L292" i="1"/>
  <c r="T1018" i="1"/>
  <c r="I1018" i="1"/>
  <c r="J1018" i="1" s="1"/>
  <c r="L314" i="8" l="1"/>
  <c r="V291" i="1"/>
  <c r="W291" i="1" s="1"/>
  <c r="B1022" i="4"/>
  <c r="O292" i="1"/>
  <c r="P292" i="1" s="1"/>
  <c r="S292" i="1" s="1"/>
  <c r="M292" i="1"/>
  <c r="U292" i="1" s="1"/>
  <c r="T1019" i="1"/>
  <c r="I1019" i="1"/>
  <c r="J1019" i="1" s="1"/>
  <c r="O314" i="8" l="1"/>
  <c r="P314" i="8" s="1"/>
  <c r="S314" i="8" s="1"/>
  <c r="T314" i="8" s="1"/>
  <c r="U314" i="8" s="1"/>
  <c r="M314" i="8"/>
  <c r="N314" i="8" s="1"/>
  <c r="B1023" i="4"/>
  <c r="N292" i="1"/>
  <c r="T1020" i="1"/>
  <c r="I1020" i="1"/>
  <c r="J1020" i="1" s="1"/>
  <c r="Y314" i="8" l="1"/>
  <c r="X314" i="8"/>
  <c r="Z314" i="8" s="1"/>
  <c r="K315" i="8" s="1"/>
  <c r="A296" i="4"/>
  <c r="B1024" i="4"/>
  <c r="Y292" i="1"/>
  <c r="X292" i="1"/>
  <c r="I1021" i="1"/>
  <c r="J1021" i="1" s="1"/>
  <c r="L315" i="8" l="1"/>
  <c r="Z292" i="1"/>
  <c r="K293" i="1" s="1"/>
  <c r="L293" i="1" s="1"/>
  <c r="C296" i="4"/>
  <c r="D296" i="4"/>
  <c r="I1022" i="1"/>
  <c r="J1022" i="1" s="1"/>
  <c r="V292" i="1" l="1"/>
  <c r="W292" i="1" s="1"/>
  <c r="V292" i="8"/>
  <c r="W292" i="8" s="1"/>
  <c r="O315" i="8"/>
  <c r="P315" i="8" s="1"/>
  <c r="S315" i="8" s="1"/>
  <c r="T315" i="8" s="1"/>
  <c r="U315" i="8" s="1"/>
  <c r="M315" i="8"/>
  <c r="N315" i="8" s="1"/>
  <c r="O293" i="1"/>
  <c r="P293" i="1" s="1"/>
  <c r="S293" i="1" s="1"/>
  <c r="T293" i="1" s="1"/>
  <c r="U293" i="1" s="1"/>
  <c r="M293" i="1"/>
  <c r="N293" i="1" s="1"/>
  <c r="A297" i="4" s="1"/>
  <c r="I1023" i="1"/>
  <c r="J1023" i="1" s="1"/>
  <c r="Y315" i="8" l="1"/>
  <c r="X315" i="8"/>
  <c r="Z315" i="8" s="1"/>
  <c r="K316" i="8" s="1"/>
  <c r="B297" i="4"/>
  <c r="Y293" i="1"/>
  <c r="X293" i="1"/>
  <c r="Z293" i="1" s="1"/>
  <c r="K294" i="1" s="1"/>
  <c r="I1024" i="1"/>
  <c r="J1024" i="1" s="1"/>
  <c r="L316" i="8" l="1"/>
  <c r="C297" i="4"/>
  <c r="V293" i="8" s="1"/>
  <c r="W293" i="8" s="1"/>
  <c r="D297" i="4"/>
  <c r="L294" i="1"/>
  <c r="I1025" i="1"/>
  <c r="J1025" i="1" s="1"/>
  <c r="O316" i="8" l="1"/>
  <c r="P316" i="8" s="1"/>
  <c r="S316" i="8" s="1"/>
  <c r="T316" i="8" s="1"/>
  <c r="U316" i="8" s="1"/>
  <c r="M316" i="8"/>
  <c r="N316" i="8" s="1"/>
  <c r="V293" i="1"/>
  <c r="W293" i="1" s="1"/>
  <c r="O294" i="1"/>
  <c r="P294" i="1" s="1"/>
  <c r="S294" i="1" s="1"/>
  <c r="M294" i="1"/>
  <c r="U294" i="1" s="1"/>
  <c r="I1026" i="1"/>
  <c r="J1026" i="1" s="1"/>
  <c r="Y316" i="8" l="1"/>
  <c r="X316" i="8"/>
  <c r="Z316" i="8" s="1"/>
  <c r="K317" i="8" s="1"/>
  <c r="N294" i="1"/>
  <c r="I1027" i="1"/>
  <c r="J1027" i="1" s="1"/>
  <c r="L317" i="8" l="1"/>
  <c r="A298" i="4"/>
  <c r="Y294" i="1"/>
  <c r="X294" i="1"/>
  <c r="I1028" i="1"/>
  <c r="J1028" i="1" s="1"/>
  <c r="O317" i="8" l="1"/>
  <c r="P317" i="8" s="1"/>
  <c r="S317" i="8" s="1"/>
  <c r="T317" i="8" s="1"/>
  <c r="U317" i="8" s="1"/>
  <c r="M317" i="8"/>
  <c r="N317" i="8" s="1"/>
  <c r="C298" i="4"/>
  <c r="D298" i="4"/>
  <c r="Z294" i="1"/>
  <c r="K295" i="1" s="1"/>
  <c r="L295" i="1" s="1"/>
  <c r="I1029" i="1"/>
  <c r="J1029" i="1" s="1"/>
  <c r="V294" i="1" l="1"/>
  <c r="W294" i="1" s="1"/>
  <c r="V294" i="8"/>
  <c r="W294" i="8" s="1"/>
  <c r="Y317" i="8"/>
  <c r="X317" i="8"/>
  <c r="Z317" i="8" s="1"/>
  <c r="K318" i="8" s="1"/>
  <c r="O295" i="1"/>
  <c r="P295" i="1" s="1"/>
  <c r="S295" i="1" s="1"/>
  <c r="M295" i="1"/>
  <c r="U295" i="1" s="1"/>
  <c r="I1030" i="1"/>
  <c r="J1030" i="1" s="1"/>
  <c r="L318" i="8" l="1"/>
  <c r="N295" i="1"/>
  <c r="I1031" i="1"/>
  <c r="J1031" i="1" s="1"/>
  <c r="O318" i="8" l="1"/>
  <c r="P318" i="8" s="1"/>
  <c r="S318" i="8" s="1"/>
  <c r="T318" i="8" s="1"/>
  <c r="U318" i="8" s="1"/>
  <c r="M318" i="8"/>
  <c r="N318" i="8" s="1"/>
  <c r="A299" i="4"/>
  <c r="Y295" i="1"/>
  <c r="X295" i="1"/>
  <c r="I1032" i="1"/>
  <c r="J1032" i="1" s="1"/>
  <c r="Y318" i="8" l="1"/>
  <c r="X318" i="8"/>
  <c r="C299" i="4"/>
  <c r="D299" i="4"/>
  <c r="Z295" i="1"/>
  <c r="K296" i="1" s="1"/>
  <c r="L296" i="1" s="1"/>
  <c r="I1033" i="1"/>
  <c r="J1033" i="1" s="1"/>
  <c r="Z318" i="8" l="1"/>
  <c r="K319" i="8" s="1"/>
  <c r="V295" i="1"/>
  <c r="W295" i="1" s="1"/>
  <c r="V295" i="8"/>
  <c r="W295" i="8" s="1"/>
  <c r="L319" i="8"/>
  <c r="O296" i="1"/>
  <c r="P296" i="1" s="1"/>
  <c r="S296" i="1" s="1"/>
  <c r="M296" i="1"/>
  <c r="U296" i="1" s="1"/>
  <c r="I1034" i="1"/>
  <c r="J1034" i="1" s="1"/>
  <c r="O319" i="8" l="1"/>
  <c r="P319" i="8" s="1"/>
  <c r="S319" i="8" s="1"/>
  <c r="T319" i="8" s="1"/>
  <c r="U319" i="8" s="1"/>
  <c r="M319" i="8"/>
  <c r="N319" i="8" s="1"/>
  <c r="N296" i="1"/>
  <c r="I1035" i="1"/>
  <c r="J1035" i="1" s="1"/>
  <c r="Y319" i="8" l="1"/>
  <c r="X319" i="8"/>
  <c r="Z319" i="8" s="1"/>
  <c r="K320" i="8" s="1"/>
  <c r="A300" i="4"/>
  <c r="Y296" i="1"/>
  <c r="X296" i="1"/>
  <c r="I1036" i="1"/>
  <c r="J1036" i="1" s="1"/>
  <c r="L320" i="8" l="1"/>
  <c r="C300" i="4"/>
  <c r="D300" i="4"/>
  <c r="Z296" i="1"/>
  <c r="K297" i="1" s="1"/>
  <c r="L297" i="1" s="1"/>
  <c r="I1037" i="1"/>
  <c r="J1037" i="1" s="1"/>
  <c r="V296" i="1" l="1"/>
  <c r="W296" i="1" s="1"/>
  <c r="V296" i="8"/>
  <c r="W296" i="8" s="1"/>
  <c r="O320" i="8"/>
  <c r="P320" i="8" s="1"/>
  <c r="S320" i="8" s="1"/>
  <c r="T320" i="8" s="1"/>
  <c r="U320" i="8" s="1"/>
  <c r="M320" i="8"/>
  <c r="N320" i="8" s="1"/>
  <c r="O297" i="1"/>
  <c r="P297" i="1" s="1"/>
  <c r="S297" i="1" s="1"/>
  <c r="M297" i="1"/>
  <c r="U297" i="1" s="1"/>
  <c r="I1038" i="1"/>
  <c r="J1038" i="1" s="1"/>
  <c r="Y320" i="8" l="1"/>
  <c r="X320" i="8"/>
  <c r="Z320" i="8" s="1"/>
  <c r="K321" i="8" s="1"/>
  <c r="N297" i="1"/>
  <c r="I1039" i="1"/>
  <c r="J1039" i="1" s="1"/>
  <c r="L321" i="8" l="1"/>
  <c r="A301" i="4"/>
  <c r="Y297" i="1"/>
  <c r="X297" i="1"/>
  <c r="I1040" i="1"/>
  <c r="J1040" i="1" s="1"/>
  <c r="O321" i="8" l="1"/>
  <c r="P321" i="8" s="1"/>
  <c r="S321" i="8" s="1"/>
  <c r="T321" i="8" s="1"/>
  <c r="M321" i="8"/>
  <c r="N321" i="8" s="1"/>
  <c r="D301" i="4"/>
  <c r="C301" i="4"/>
  <c r="Z297" i="1"/>
  <c r="K298" i="1" s="1"/>
  <c r="L298" i="1" s="1"/>
  <c r="I1041" i="1"/>
  <c r="J1041" i="1" s="1"/>
  <c r="V297" i="1" l="1"/>
  <c r="W297" i="1" s="1"/>
  <c r="V297" i="8"/>
  <c r="W297" i="8" s="1"/>
  <c r="U321" i="8"/>
  <c r="Y321" i="8"/>
  <c r="X321" i="8"/>
  <c r="O298" i="1"/>
  <c r="P298" i="1" s="1"/>
  <c r="S298" i="1" s="1"/>
  <c r="M298" i="1"/>
  <c r="U298" i="1" s="1"/>
  <c r="I1042" i="1"/>
  <c r="J1042" i="1" s="1"/>
  <c r="Z321" i="8" l="1"/>
  <c r="K322" i="8" s="1"/>
  <c r="L322" i="8" s="1"/>
  <c r="N298" i="1"/>
  <c r="I1043" i="1"/>
  <c r="J1043" i="1" s="1"/>
  <c r="O322" i="8" l="1"/>
  <c r="P322" i="8" s="1"/>
  <c r="S322" i="8" s="1"/>
  <c r="T322" i="8" s="1"/>
  <c r="U322" i="8" s="1"/>
  <c r="M322" i="8"/>
  <c r="N322" i="8" s="1"/>
  <c r="A302" i="4"/>
  <c r="Y298" i="1"/>
  <c r="X298" i="1"/>
  <c r="I1044" i="1"/>
  <c r="J1044" i="1" s="1"/>
  <c r="Y322" i="8" l="1"/>
  <c r="X322" i="8"/>
  <c r="Z322" i="8" s="1"/>
  <c r="K323" i="8" s="1"/>
  <c r="C302" i="4"/>
  <c r="D302" i="4"/>
  <c r="Z298" i="1"/>
  <c r="K299" i="1" s="1"/>
  <c r="L299" i="1" s="1"/>
  <c r="I1045" i="1"/>
  <c r="J1045" i="1" s="1"/>
  <c r="V298" i="1" l="1"/>
  <c r="W298" i="1" s="1"/>
  <c r="V298" i="8"/>
  <c r="W298" i="8" s="1"/>
  <c r="L323" i="8"/>
  <c r="O299" i="1"/>
  <c r="P299" i="1" s="1"/>
  <c r="S299" i="1" s="1"/>
  <c r="M299" i="1"/>
  <c r="U299" i="1" s="1"/>
  <c r="I1046" i="1"/>
  <c r="J1046" i="1" s="1"/>
  <c r="O323" i="8" l="1"/>
  <c r="P323" i="8" s="1"/>
  <c r="S323" i="8" s="1"/>
  <c r="T323" i="8" s="1"/>
  <c r="U323" i="8" s="1"/>
  <c r="M323" i="8"/>
  <c r="N323" i="8" s="1"/>
  <c r="N299" i="1"/>
  <c r="I1047" i="1"/>
  <c r="J1047" i="1" s="1"/>
  <c r="Y323" i="8" l="1"/>
  <c r="X323" i="8"/>
  <c r="Z323" i="8" s="1"/>
  <c r="K324" i="8" s="1"/>
  <c r="A303" i="4"/>
  <c r="Y299" i="1"/>
  <c r="X299" i="1"/>
  <c r="I1048" i="1"/>
  <c r="J1048" i="1" s="1"/>
  <c r="L324" i="8" l="1"/>
  <c r="Z299" i="1"/>
  <c r="K300" i="1" s="1"/>
  <c r="L300" i="1" s="1"/>
  <c r="C303" i="4"/>
  <c r="D303" i="4"/>
  <c r="I1049" i="1"/>
  <c r="J1049" i="1" s="1"/>
  <c r="V299" i="1" l="1"/>
  <c r="W299" i="1" s="1"/>
  <c r="V299" i="8"/>
  <c r="W299" i="8" s="1"/>
  <c r="O324" i="8"/>
  <c r="P324" i="8" s="1"/>
  <c r="S324" i="8" s="1"/>
  <c r="T324" i="8" s="1"/>
  <c r="U324" i="8" s="1"/>
  <c r="M324" i="8"/>
  <c r="N324" i="8" s="1"/>
  <c r="O300" i="1"/>
  <c r="P300" i="1" s="1"/>
  <c r="S300" i="1" s="1"/>
  <c r="M300" i="1"/>
  <c r="U300" i="1" s="1"/>
  <c r="I1050" i="1"/>
  <c r="J1050" i="1" s="1"/>
  <c r="Y324" i="8" l="1"/>
  <c r="X324" i="8"/>
  <c r="Z324" i="8" s="1"/>
  <c r="K325" i="8" s="1"/>
  <c r="N300" i="1"/>
  <c r="I1051" i="1"/>
  <c r="J1051" i="1" s="1"/>
  <c r="L325" i="8" l="1"/>
  <c r="A304" i="4"/>
  <c r="Y300" i="1"/>
  <c r="X300" i="1"/>
  <c r="I1052" i="1"/>
  <c r="J1052" i="1" s="1"/>
  <c r="O325" i="8" l="1"/>
  <c r="P325" i="8" s="1"/>
  <c r="S325" i="8" s="1"/>
  <c r="T325" i="8" s="1"/>
  <c r="M325" i="8"/>
  <c r="N325" i="8" s="1"/>
  <c r="C304" i="4"/>
  <c r="D304" i="4"/>
  <c r="Z300" i="1"/>
  <c r="K301" i="1" s="1"/>
  <c r="L301" i="1" s="1"/>
  <c r="I1053" i="1"/>
  <c r="J1053" i="1" s="1"/>
  <c r="V300" i="1" l="1"/>
  <c r="W300" i="1" s="1"/>
  <c r="V300" i="8"/>
  <c r="W300" i="8" s="1"/>
  <c r="U325" i="8"/>
  <c r="Y325" i="8"/>
  <c r="X325" i="8"/>
  <c r="O301" i="1"/>
  <c r="P301" i="1" s="1"/>
  <c r="S301" i="1" s="1"/>
  <c r="M301" i="1"/>
  <c r="U301" i="1" s="1"/>
  <c r="I1054" i="1"/>
  <c r="J1054" i="1" s="1"/>
  <c r="Z325" i="8" l="1"/>
  <c r="K326" i="8" s="1"/>
  <c r="L326" i="8" s="1"/>
  <c r="N301" i="1"/>
  <c r="I1055" i="1"/>
  <c r="J1055" i="1" s="1"/>
  <c r="O326" i="8" l="1"/>
  <c r="P326" i="8" s="1"/>
  <c r="S326" i="8" s="1"/>
  <c r="T326" i="8" s="1"/>
  <c r="U326" i="8" s="1"/>
  <c r="M326" i="8"/>
  <c r="N326" i="8" s="1"/>
  <c r="A305" i="4"/>
  <c r="Y301" i="1"/>
  <c r="X301" i="1"/>
  <c r="T1056" i="1"/>
  <c r="I1056" i="1"/>
  <c r="J1056" i="1" s="1"/>
  <c r="Y326" i="8" l="1"/>
  <c r="X326" i="8"/>
  <c r="C305" i="4"/>
  <c r="D305" i="4"/>
  <c r="Z301" i="1"/>
  <c r="K302" i="1" s="1"/>
  <c r="B1060" i="4"/>
  <c r="L302" i="1"/>
  <c r="I1057" i="1"/>
  <c r="J1057" i="1" s="1"/>
  <c r="Z326" i="8" l="1"/>
  <c r="K327" i="8" s="1"/>
  <c r="V301" i="1"/>
  <c r="W301" i="1" s="1"/>
  <c r="V301" i="8"/>
  <c r="W301" i="8" s="1"/>
  <c r="L327" i="8"/>
  <c r="O302" i="1"/>
  <c r="P302" i="1" s="1"/>
  <c r="S302" i="1" s="1"/>
  <c r="T302" i="1" s="1"/>
  <c r="U302" i="1" s="1"/>
  <c r="M302" i="1"/>
  <c r="N302" i="1" s="1"/>
  <c r="A306" i="4" s="1"/>
  <c r="T1058" i="1"/>
  <c r="I1058" i="1"/>
  <c r="J1058" i="1" s="1"/>
  <c r="O327" i="8" l="1"/>
  <c r="P327" i="8" s="1"/>
  <c r="S327" i="8" s="1"/>
  <c r="T327" i="8" s="1"/>
  <c r="U327" i="8" s="1"/>
  <c r="M327" i="8"/>
  <c r="N327" i="8" s="1"/>
  <c r="B1062" i="4"/>
  <c r="B306" i="4"/>
  <c r="Y302" i="1"/>
  <c r="X302" i="1"/>
  <c r="Z302" i="1" s="1"/>
  <c r="K303" i="1" s="1"/>
  <c r="T1059" i="1"/>
  <c r="I1059" i="1"/>
  <c r="J1059" i="1" s="1"/>
  <c r="Y327" i="8" l="1"/>
  <c r="X327" i="8"/>
  <c r="Z327" i="8" s="1"/>
  <c r="K328" i="8" s="1"/>
  <c r="C306" i="4"/>
  <c r="D306" i="4"/>
  <c r="B1063" i="4"/>
  <c r="L303" i="1"/>
  <c r="T1060" i="1"/>
  <c r="I1060" i="1"/>
  <c r="J1060" i="1" s="1"/>
  <c r="V302" i="1" l="1"/>
  <c r="W302" i="1" s="1"/>
  <c r="V302" i="8"/>
  <c r="W302" i="8" s="1"/>
  <c r="L328" i="8"/>
  <c r="B1064" i="4"/>
  <c r="O303" i="1"/>
  <c r="P303" i="1" s="1"/>
  <c r="S303" i="1" s="1"/>
  <c r="T303" i="1" s="1"/>
  <c r="U303" i="1" s="1"/>
  <c r="M303" i="1"/>
  <c r="N303" i="1" s="1"/>
  <c r="A307" i="4" s="1"/>
  <c r="T1061" i="1"/>
  <c r="I1061" i="1"/>
  <c r="J1061" i="1" s="1"/>
  <c r="O328" i="8" l="1"/>
  <c r="P328" i="8" s="1"/>
  <c r="S328" i="8" s="1"/>
  <c r="T328" i="8" s="1"/>
  <c r="U328" i="8" s="1"/>
  <c r="M328" i="8"/>
  <c r="N328" i="8" s="1"/>
  <c r="B307" i="4"/>
  <c r="B1065" i="4"/>
  <c r="Y303" i="1"/>
  <c r="X303" i="1"/>
  <c r="T1062" i="1"/>
  <c r="I1062" i="1"/>
  <c r="J1062" i="1" s="1"/>
  <c r="Y328" i="8" l="1"/>
  <c r="X328" i="8"/>
  <c r="Z328" i="8" s="1"/>
  <c r="K329" i="8" s="1"/>
  <c r="C307" i="4"/>
  <c r="D307" i="4"/>
  <c r="Z303" i="1"/>
  <c r="K304" i="1" s="1"/>
  <c r="L304" i="1" s="1"/>
  <c r="B1066" i="4"/>
  <c r="T1063" i="1"/>
  <c r="I1063" i="1"/>
  <c r="J1063" i="1" s="1"/>
  <c r="V303" i="1" l="1"/>
  <c r="W303" i="1" s="1"/>
  <c r="V303" i="8"/>
  <c r="W303" i="8" s="1"/>
  <c r="L329" i="8"/>
  <c r="B1067" i="4"/>
  <c r="O304" i="1"/>
  <c r="P304" i="1" s="1"/>
  <c r="S304" i="1" s="1"/>
  <c r="T304" i="1" s="1"/>
  <c r="U304" i="1" s="1"/>
  <c r="M304" i="1"/>
  <c r="N304" i="1" s="1"/>
  <c r="A308" i="4" s="1"/>
  <c r="T1064" i="1"/>
  <c r="I1064" i="1"/>
  <c r="J1064" i="1" s="1"/>
  <c r="O329" i="8" l="1"/>
  <c r="P329" i="8" s="1"/>
  <c r="S329" i="8" s="1"/>
  <c r="T329" i="8" s="1"/>
  <c r="U329" i="8" s="1"/>
  <c r="M329" i="8"/>
  <c r="N329" i="8" s="1"/>
  <c r="B308" i="4"/>
  <c r="B1068" i="4"/>
  <c r="Y304" i="1"/>
  <c r="X304" i="1"/>
  <c r="I1065" i="1"/>
  <c r="J1065" i="1" s="1"/>
  <c r="Y329" i="8" l="1"/>
  <c r="X329" i="8"/>
  <c r="Z329" i="8" s="1"/>
  <c r="K330" i="8" s="1"/>
  <c r="Z304" i="1"/>
  <c r="K305" i="1" s="1"/>
  <c r="L305" i="1" s="1"/>
  <c r="C308" i="4"/>
  <c r="D308" i="4"/>
  <c r="I1066" i="1"/>
  <c r="J1066" i="1" s="1"/>
  <c r="V304" i="1" l="1"/>
  <c r="W304" i="1" s="1"/>
  <c r="V304" i="8"/>
  <c r="W304" i="8" s="1"/>
  <c r="L330" i="8"/>
  <c r="O305" i="1"/>
  <c r="P305" i="1" s="1"/>
  <c r="S305" i="1" s="1"/>
  <c r="T305" i="1" s="1"/>
  <c r="U305" i="1" s="1"/>
  <c r="M305" i="1"/>
  <c r="N305" i="1" s="1"/>
  <c r="A309" i="4" s="1"/>
  <c r="I1067" i="1"/>
  <c r="J1067" i="1" s="1"/>
  <c r="O330" i="8" l="1"/>
  <c r="P330" i="8" s="1"/>
  <c r="S330" i="8" s="1"/>
  <c r="T330" i="8" s="1"/>
  <c r="U330" i="8" s="1"/>
  <c r="M330" i="8"/>
  <c r="N330" i="8" s="1"/>
  <c r="B309" i="4"/>
  <c r="Y305" i="1"/>
  <c r="X305" i="1"/>
  <c r="I1068" i="1"/>
  <c r="J1068" i="1" s="1"/>
  <c r="Y330" i="8" l="1"/>
  <c r="X330" i="8"/>
  <c r="Z330" i="8" s="1"/>
  <c r="K331" i="8" s="1"/>
  <c r="C309" i="4"/>
  <c r="D309" i="4"/>
  <c r="Z305" i="1"/>
  <c r="K306" i="1" s="1"/>
  <c r="L306" i="1" s="1"/>
  <c r="I1069" i="1"/>
  <c r="J1069" i="1" s="1"/>
  <c r="V305" i="1" l="1"/>
  <c r="W305" i="1" s="1"/>
  <c r="V305" i="8"/>
  <c r="W305" i="8" s="1"/>
  <c r="L331" i="8"/>
  <c r="O306" i="1"/>
  <c r="P306" i="1" s="1"/>
  <c r="S306" i="1" s="1"/>
  <c r="T306" i="1" s="1"/>
  <c r="U306" i="1" s="1"/>
  <c r="M306" i="1"/>
  <c r="N306" i="1" s="1"/>
  <c r="A310" i="4" s="1"/>
  <c r="I1070" i="1"/>
  <c r="J1070" i="1" s="1"/>
  <c r="O331" i="8" l="1"/>
  <c r="P331" i="8" s="1"/>
  <c r="S331" i="8" s="1"/>
  <c r="T331" i="8" s="1"/>
  <c r="U331" i="8" s="1"/>
  <c r="M331" i="8"/>
  <c r="N331" i="8" s="1"/>
  <c r="B310" i="4"/>
  <c r="Y306" i="1"/>
  <c r="X306" i="1"/>
  <c r="I1071" i="1"/>
  <c r="J1071" i="1" s="1"/>
  <c r="Y331" i="8" l="1"/>
  <c r="X331" i="8"/>
  <c r="Z331" i="8" s="1"/>
  <c r="K332" i="8" s="1"/>
  <c r="C310" i="4"/>
  <c r="D310" i="4"/>
  <c r="Z306" i="1"/>
  <c r="K307" i="1" s="1"/>
  <c r="L307" i="1" s="1"/>
  <c r="I1072" i="1"/>
  <c r="J1072" i="1" s="1"/>
  <c r="V306" i="1" l="1"/>
  <c r="W306" i="1" s="1"/>
  <c r="V306" i="8"/>
  <c r="W306" i="8" s="1"/>
  <c r="L332" i="8"/>
  <c r="O307" i="1"/>
  <c r="P307" i="1" s="1"/>
  <c r="S307" i="1" s="1"/>
  <c r="T307" i="1" s="1"/>
  <c r="U307" i="1" s="1"/>
  <c r="M307" i="1"/>
  <c r="N307" i="1" s="1"/>
  <c r="A311" i="4" s="1"/>
  <c r="I1073" i="1"/>
  <c r="J1073" i="1" s="1"/>
  <c r="O332" i="8" l="1"/>
  <c r="P332" i="8" s="1"/>
  <c r="S332" i="8" s="1"/>
  <c r="T332" i="8" s="1"/>
  <c r="U332" i="8" s="1"/>
  <c r="M332" i="8"/>
  <c r="N332" i="8" s="1"/>
  <c r="B311" i="4"/>
  <c r="Y307" i="1"/>
  <c r="X307" i="1"/>
  <c r="I1074" i="1"/>
  <c r="J1074" i="1" s="1"/>
  <c r="Y332" i="8" l="1"/>
  <c r="X332" i="8"/>
  <c r="C311" i="4"/>
  <c r="D311" i="4"/>
  <c r="Z307" i="1"/>
  <c r="K308" i="1" s="1"/>
  <c r="L308" i="1" s="1"/>
  <c r="I1075" i="1"/>
  <c r="J1075" i="1" s="1"/>
  <c r="Z332" i="8" l="1"/>
  <c r="K333" i="8" s="1"/>
  <c r="V307" i="1"/>
  <c r="W307" i="1" s="1"/>
  <c r="V307" i="8"/>
  <c r="W307" i="8" s="1"/>
  <c r="L333" i="8"/>
  <c r="O308" i="1"/>
  <c r="P308" i="1" s="1"/>
  <c r="S308" i="1" s="1"/>
  <c r="T308" i="1" s="1"/>
  <c r="U308" i="1" s="1"/>
  <c r="M308" i="1"/>
  <c r="N308" i="1" s="1"/>
  <c r="A312" i="4" s="1"/>
  <c r="I1076" i="1"/>
  <c r="J1076" i="1" s="1"/>
  <c r="O333" i="8" l="1"/>
  <c r="P333" i="8" s="1"/>
  <c r="S333" i="8" s="1"/>
  <c r="T333" i="8" s="1"/>
  <c r="U333" i="8" s="1"/>
  <c r="M333" i="8"/>
  <c r="N333" i="8" s="1"/>
  <c r="B312" i="4"/>
  <c r="Y308" i="1"/>
  <c r="X308" i="1"/>
  <c r="I1077" i="1"/>
  <c r="J1077" i="1" s="1"/>
  <c r="Y333" i="8" l="1"/>
  <c r="X333" i="8"/>
  <c r="Z333" i="8" s="1"/>
  <c r="K334" i="8" s="1"/>
  <c r="C312" i="4"/>
  <c r="D312" i="4"/>
  <c r="Z308" i="1"/>
  <c r="K309" i="1" s="1"/>
  <c r="L309" i="1" s="1"/>
  <c r="I1078" i="1"/>
  <c r="J1078" i="1" s="1"/>
  <c r="V308" i="1" l="1"/>
  <c r="W308" i="1" s="1"/>
  <c r="V308" i="8"/>
  <c r="W308" i="8" s="1"/>
  <c r="L334" i="8"/>
  <c r="O309" i="1"/>
  <c r="P309" i="1" s="1"/>
  <c r="S309" i="1" s="1"/>
  <c r="T309" i="1" s="1"/>
  <c r="U309" i="1" s="1"/>
  <c r="M309" i="1"/>
  <c r="I1079" i="1"/>
  <c r="J1079" i="1" s="1"/>
  <c r="O334" i="8" l="1"/>
  <c r="P334" i="8" s="1"/>
  <c r="S334" i="8" s="1"/>
  <c r="T334" i="8" s="1"/>
  <c r="M334" i="8"/>
  <c r="N334" i="8" s="1"/>
  <c r="B313" i="4"/>
  <c r="N309" i="1"/>
  <c r="A313" i="4" s="1"/>
  <c r="T1080" i="1"/>
  <c r="I1080" i="1"/>
  <c r="J1080" i="1" s="1"/>
  <c r="U334" i="8" l="1"/>
  <c r="Y334" i="8"/>
  <c r="X334" i="8"/>
  <c r="C313" i="4"/>
  <c r="D313" i="4"/>
  <c r="B1084" i="4"/>
  <c r="Y309" i="1"/>
  <c r="X309" i="1"/>
  <c r="I1081" i="1"/>
  <c r="J1081" i="1" s="1"/>
  <c r="V309" i="1" l="1"/>
  <c r="W309" i="1" s="1"/>
  <c r="V309" i="8"/>
  <c r="W309" i="8" s="1"/>
  <c r="Z334" i="8"/>
  <c r="K335" i="8" s="1"/>
  <c r="L335" i="8" s="1"/>
  <c r="Z309" i="1"/>
  <c r="K310" i="1" s="1"/>
  <c r="L310" i="1" s="1"/>
  <c r="T1082" i="1"/>
  <c r="I1082" i="1"/>
  <c r="J1082" i="1" s="1"/>
  <c r="O335" i="8" l="1"/>
  <c r="P335" i="8" s="1"/>
  <c r="S335" i="8" s="1"/>
  <c r="T335" i="8" s="1"/>
  <c r="U335" i="8" s="1"/>
  <c r="M335" i="8"/>
  <c r="N335" i="8" s="1"/>
  <c r="B1086" i="4"/>
  <c r="O310" i="1"/>
  <c r="P310" i="1" s="1"/>
  <c r="S310" i="1" s="1"/>
  <c r="T310" i="1" s="1"/>
  <c r="M310" i="1"/>
  <c r="T1083" i="1"/>
  <c r="I1083" i="1"/>
  <c r="J1083" i="1" s="1"/>
  <c r="Y335" i="8" l="1"/>
  <c r="X335" i="8"/>
  <c r="U310" i="1"/>
  <c r="B314" i="4"/>
  <c r="B1087" i="4"/>
  <c r="N310" i="1"/>
  <c r="A314" i="4" s="1"/>
  <c r="T1084" i="1"/>
  <c r="I1084" i="1"/>
  <c r="J1084" i="1" s="1"/>
  <c r="Z335" i="8" l="1"/>
  <c r="K336" i="8" s="1"/>
  <c r="L336" i="8" s="1"/>
  <c r="C314" i="4"/>
  <c r="D314" i="4"/>
  <c r="B1088" i="4"/>
  <c r="Y310" i="1"/>
  <c r="X310" i="1"/>
  <c r="Z310" i="1" s="1"/>
  <c r="K311" i="1" s="1"/>
  <c r="T1085" i="1"/>
  <c r="I1085" i="1"/>
  <c r="J1085" i="1" s="1"/>
  <c r="V310" i="1" l="1"/>
  <c r="W310" i="1" s="1"/>
  <c r="V310" i="8"/>
  <c r="W310" i="8" s="1"/>
  <c r="O336" i="8"/>
  <c r="P336" i="8" s="1"/>
  <c r="S336" i="8" s="1"/>
  <c r="T336" i="8" s="1"/>
  <c r="U336" i="8" s="1"/>
  <c r="M336" i="8"/>
  <c r="N336" i="8" s="1"/>
  <c r="B1089" i="4"/>
  <c r="L311" i="1"/>
  <c r="T1086" i="1"/>
  <c r="I1086" i="1"/>
  <c r="J1086" i="1" s="1"/>
  <c r="Y336" i="8" l="1"/>
  <c r="X336" i="8"/>
  <c r="Z336" i="8" s="1"/>
  <c r="K337" i="8" s="1"/>
  <c r="B1090" i="4"/>
  <c r="O311" i="1"/>
  <c r="P311" i="1" s="1"/>
  <c r="S311" i="1" s="1"/>
  <c r="T311" i="1" s="1"/>
  <c r="M311" i="1"/>
  <c r="N311" i="1" s="1"/>
  <c r="A315" i="4" s="1"/>
  <c r="T1087" i="1"/>
  <c r="I1087" i="1"/>
  <c r="J1087" i="1" s="1"/>
  <c r="L337" i="8" l="1"/>
  <c r="U311" i="1"/>
  <c r="B315" i="4"/>
  <c r="B1091" i="4"/>
  <c r="Y311" i="1"/>
  <c r="X311" i="1"/>
  <c r="T1088" i="1"/>
  <c r="I1088" i="1"/>
  <c r="J1088" i="1" s="1"/>
  <c r="O337" i="8" l="1"/>
  <c r="P337" i="8" s="1"/>
  <c r="S337" i="8" s="1"/>
  <c r="T337" i="8" s="1"/>
  <c r="U337" i="8" s="1"/>
  <c r="M337" i="8"/>
  <c r="N337" i="8" s="1"/>
  <c r="C315" i="4"/>
  <c r="D315" i="4"/>
  <c r="Z311" i="1"/>
  <c r="K312" i="1" s="1"/>
  <c r="L312" i="1" s="1"/>
  <c r="B1092" i="4"/>
  <c r="T1089" i="1"/>
  <c r="I1089" i="1"/>
  <c r="J1089" i="1" s="1"/>
  <c r="V311" i="1" l="1"/>
  <c r="W311" i="1" s="1"/>
  <c r="V311" i="8"/>
  <c r="W311" i="8" s="1"/>
  <c r="Y337" i="8"/>
  <c r="X337" i="8"/>
  <c r="Z337" i="8" s="1"/>
  <c r="K338" i="8" s="1"/>
  <c r="B1093" i="4"/>
  <c r="O312" i="1"/>
  <c r="P312" i="1" s="1"/>
  <c r="S312" i="1" s="1"/>
  <c r="T312" i="1" s="1"/>
  <c r="U312" i="1" s="1"/>
  <c r="M312" i="1"/>
  <c r="T1090" i="1"/>
  <c r="I1090" i="1"/>
  <c r="J1090" i="1" s="1"/>
  <c r="L338" i="8" l="1"/>
  <c r="B1094" i="4"/>
  <c r="B316" i="4"/>
  <c r="N312" i="1"/>
  <c r="A316" i="4" s="1"/>
  <c r="T1091" i="1"/>
  <c r="I1091" i="1"/>
  <c r="J1091" i="1" s="1"/>
  <c r="O338" i="8" l="1"/>
  <c r="P338" i="8" s="1"/>
  <c r="S338" i="8" s="1"/>
  <c r="T338" i="8" s="1"/>
  <c r="U338" i="8" s="1"/>
  <c r="M338" i="8"/>
  <c r="N338" i="8" s="1"/>
  <c r="C316" i="4"/>
  <c r="D316" i="4"/>
  <c r="B1095" i="4"/>
  <c r="Y312" i="1"/>
  <c r="X312" i="1"/>
  <c r="T1092" i="1"/>
  <c r="I1092" i="1"/>
  <c r="J1092" i="1" s="1"/>
  <c r="V312" i="1" l="1"/>
  <c r="W312" i="1" s="1"/>
  <c r="V312" i="8"/>
  <c r="W312" i="8" s="1"/>
  <c r="Y338" i="8"/>
  <c r="X338" i="8"/>
  <c r="Z338" i="8" s="1"/>
  <c r="K339" i="8" s="1"/>
  <c r="B1096" i="4"/>
  <c r="Z312" i="1"/>
  <c r="K313" i="1" s="1"/>
  <c r="L313" i="1" s="1"/>
  <c r="T1093" i="1"/>
  <c r="I1093" i="1"/>
  <c r="J1093" i="1" s="1"/>
  <c r="L339" i="8" l="1"/>
  <c r="B1097" i="4"/>
  <c r="O313" i="1"/>
  <c r="P313" i="1" s="1"/>
  <c r="S313" i="1" s="1"/>
  <c r="T313" i="1" s="1"/>
  <c r="M313" i="1"/>
  <c r="I1094" i="1"/>
  <c r="J1094" i="1" s="1"/>
  <c r="O339" i="8" l="1"/>
  <c r="P339" i="8" s="1"/>
  <c r="S339" i="8" s="1"/>
  <c r="T339" i="8" s="1"/>
  <c r="U339" i="8" s="1"/>
  <c r="M339" i="8"/>
  <c r="N339" i="8" s="1"/>
  <c r="U313" i="1"/>
  <c r="B317" i="4"/>
  <c r="N313" i="1"/>
  <c r="A317" i="4" s="1"/>
  <c r="I1095" i="1"/>
  <c r="J1095" i="1" s="1"/>
  <c r="Y339" i="8" l="1"/>
  <c r="X339" i="8"/>
  <c r="C317" i="4"/>
  <c r="D317" i="4"/>
  <c r="Y313" i="1"/>
  <c r="X313" i="1"/>
  <c r="I1096" i="1"/>
  <c r="J1096" i="1" s="1"/>
  <c r="Z339" i="8" l="1"/>
  <c r="K340" i="8" s="1"/>
  <c r="V313" i="1"/>
  <c r="W313" i="1" s="1"/>
  <c r="V313" i="8"/>
  <c r="W313" i="8" s="1"/>
  <c r="L340" i="8"/>
  <c r="Z313" i="1"/>
  <c r="K314" i="1" s="1"/>
  <c r="L314" i="1" s="1"/>
  <c r="I1097" i="1"/>
  <c r="J1097" i="1" s="1"/>
  <c r="O340" i="8" l="1"/>
  <c r="P340" i="8" s="1"/>
  <c r="S340" i="8" s="1"/>
  <c r="T340" i="8" s="1"/>
  <c r="U340" i="8" s="1"/>
  <c r="M340" i="8"/>
  <c r="N340" i="8" s="1"/>
  <c r="O314" i="1"/>
  <c r="P314" i="1" s="1"/>
  <c r="S314" i="1" s="1"/>
  <c r="T314" i="1" s="1"/>
  <c r="U314" i="1" s="1"/>
  <c r="M314" i="1"/>
  <c r="N314" i="1" s="1"/>
  <c r="A318" i="4" s="1"/>
  <c r="I1098" i="1"/>
  <c r="J1098" i="1" s="1"/>
  <c r="Y340" i="8" l="1"/>
  <c r="X340" i="8"/>
  <c r="Z340" i="8" s="1"/>
  <c r="K341" i="8" s="1"/>
  <c r="B318" i="4"/>
  <c r="Y314" i="1"/>
  <c r="X314" i="1"/>
  <c r="I1099" i="1"/>
  <c r="J1099" i="1" s="1"/>
  <c r="L341" i="8" l="1"/>
  <c r="C318" i="4"/>
  <c r="D318" i="4"/>
  <c r="Z314" i="1"/>
  <c r="K315" i="1" s="1"/>
  <c r="L315" i="1" s="1"/>
  <c r="I1100" i="1"/>
  <c r="J1100" i="1" s="1"/>
  <c r="V314" i="1" l="1"/>
  <c r="W314" i="1" s="1"/>
  <c r="V314" i="8"/>
  <c r="W314" i="8" s="1"/>
  <c r="O341" i="8"/>
  <c r="P341" i="8" s="1"/>
  <c r="S341" i="8" s="1"/>
  <c r="T341" i="8" s="1"/>
  <c r="U341" i="8" s="1"/>
  <c r="M341" i="8"/>
  <c r="N341" i="8" s="1"/>
  <c r="O315" i="1"/>
  <c r="P315" i="1" s="1"/>
  <c r="S315" i="1" s="1"/>
  <c r="T315" i="1" s="1"/>
  <c r="U315" i="1" s="1"/>
  <c r="M315" i="1"/>
  <c r="N315" i="1" s="1"/>
  <c r="A319" i="4" s="1"/>
  <c r="I1101" i="1"/>
  <c r="J1101" i="1" s="1"/>
  <c r="Y341" i="8" l="1"/>
  <c r="X341" i="8"/>
  <c r="Z341" i="8" s="1"/>
  <c r="K342" i="8" s="1"/>
  <c r="B319" i="4"/>
  <c r="Y315" i="1"/>
  <c r="X315" i="1"/>
  <c r="I1102" i="1"/>
  <c r="J1102" i="1" s="1"/>
  <c r="L342" i="8" l="1"/>
  <c r="C319" i="4"/>
  <c r="D319" i="4"/>
  <c r="Z315" i="1"/>
  <c r="K316" i="1" s="1"/>
  <c r="L316" i="1" s="1"/>
  <c r="I1103" i="1"/>
  <c r="J1103" i="1" s="1"/>
  <c r="V315" i="1" l="1"/>
  <c r="W315" i="1" s="1"/>
  <c r="V315" i="8"/>
  <c r="W315" i="8" s="1"/>
  <c r="O342" i="8"/>
  <c r="P342" i="8" s="1"/>
  <c r="S342" i="8" s="1"/>
  <c r="T342" i="8" s="1"/>
  <c r="M342" i="8"/>
  <c r="N342" i="8" s="1"/>
  <c r="O316" i="1"/>
  <c r="P316" i="1" s="1"/>
  <c r="S316" i="1" s="1"/>
  <c r="T316" i="1" s="1"/>
  <c r="U316" i="1" s="1"/>
  <c r="M316" i="1"/>
  <c r="N316" i="1" s="1"/>
  <c r="A320" i="4" s="1"/>
  <c r="I1104" i="1"/>
  <c r="J1104" i="1" s="1"/>
  <c r="U342" i="8" l="1"/>
  <c r="Y342" i="8"/>
  <c r="X342" i="8"/>
  <c r="Z342" i="8" s="1"/>
  <c r="K343" i="8" s="1"/>
  <c r="B320" i="4"/>
  <c r="Y316" i="1"/>
  <c r="X316" i="1"/>
  <c r="Z316" i="1" s="1"/>
  <c r="K317" i="1" s="1"/>
  <c r="T1105" i="1"/>
  <c r="I1105" i="1"/>
  <c r="J1105" i="1" s="1"/>
  <c r="L343" i="8" l="1"/>
  <c r="C320" i="4"/>
  <c r="D320" i="4"/>
  <c r="B1109" i="4"/>
  <c r="L317" i="1"/>
  <c r="T1106" i="1"/>
  <c r="I1106" i="1"/>
  <c r="J1106" i="1" s="1"/>
  <c r="V316" i="1" l="1"/>
  <c r="W316" i="1" s="1"/>
  <c r="V316" i="8"/>
  <c r="W316" i="8" s="1"/>
  <c r="O343" i="8"/>
  <c r="P343" i="8" s="1"/>
  <c r="S343" i="8" s="1"/>
  <c r="T343" i="8" s="1"/>
  <c r="M343" i="8"/>
  <c r="N343" i="8" s="1"/>
  <c r="B1110" i="4"/>
  <c r="O317" i="1"/>
  <c r="P317" i="1" s="1"/>
  <c r="S317" i="1" s="1"/>
  <c r="T317" i="1" s="1"/>
  <c r="U317" i="1" s="1"/>
  <c r="M317" i="1"/>
  <c r="N317" i="1" s="1"/>
  <c r="A321" i="4" s="1"/>
  <c r="T1107" i="1"/>
  <c r="I1107" i="1"/>
  <c r="J1107" i="1" s="1"/>
  <c r="U343" i="8" l="1"/>
  <c r="Y343" i="8"/>
  <c r="X343" i="8"/>
  <c r="Z343" i="8" s="1"/>
  <c r="K344" i="8" s="1"/>
  <c r="B321" i="4"/>
  <c r="B1111" i="4"/>
  <c r="Y317" i="1"/>
  <c r="X317" i="1"/>
  <c r="T1108" i="1"/>
  <c r="I1108" i="1"/>
  <c r="J1108" i="1" s="1"/>
  <c r="L344" i="8" l="1"/>
  <c r="C321" i="4"/>
  <c r="D321" i="4"/>
  <c r="Z317" i="1"/>
  <c r="K318" i="1" s="1"/>
  <c r="L318" i="1" s="1"/>
  <c r="B1112" i="4"/>
  <c r="T1109" i="1"/>
  <c r="I1109" i="1"/>
  <c r="J1109" i="1" s="1"/>
  <c r="V317" i="1" l="1"/>
  <c r="W317" i="1" s="1"/>
  <c r="V317" i="8"/>
  <c r="W317" i="8" s="1"/>
  <c r="O344" i="8"/>
  <c r="P344" i="8" s="1"/>
  <c r="S344" i="8" s="1"/>
  <c r="T344" i="8" s="1"/>
  <c r="U344" i="8" s="1"/>
  <c r="M344" i="8"/>
  <c r="N344" i="8" s="1"/>
  <c r="B1113" i="4"/>
  <c r="O318" i="1"/>
  <c r="P318" i="1" s="1"/>
  <c r="S318" i="1" s="1"/>
  <c r="T318" i="1" s="1"/>
  <c r="U318" i="1" s="1"/>
  <c r="M318" i="1"/>
  <c r="N318" i="1" s="1"/>
  <c r="A322" i="4" s="1"/>
  <c r="I1110" i="1"/>
  <c r="J1110" i="1" s="1"/>
  <c r="Y344" i="8" l="1"/>
  <c r="X344" i="8"/>
  <c r="Z344" i="8" s="1"/>
  <c r="K345" i="8" s="1"/>
  <c r="B322" i="4"/>
  <c r="Y318" i="1"/>
  <c r="X318" i="1"/>
  <c r="I1111" i="1"/>
  <c r="J1111" i="1" s="1"/>
  <c r="L345" i="8" l="1"/>
  <c r="C322" i="4"/>
  <c r="D322" i="4"/>
  <c r="Z318" i="1"/>
  <c r="K319" i="1" s="1"/>
  <c r="L319" i="1" s="1"/>
  <c r="I1112" i="1"/>
  <c r="J1112" i="1" s="1"/>
  <c r="V318" i="1" l="1"/>
  <c r="W318" i="1" s="1"/>
  <c r="V318" i="8"/>
  <c r="W318" i="8" s="1"/>
  <c r="O345" i="8"/>
  <c r="P345" i="8" s="1"/>
  <c r="S345" i="8" s="1"/>
  <c r="T345" i="8" s="1"/>
  <c r="M345" i="8"/>
  <c r="N345" i="8" s="1"/>
  <c r="O319" i="1"/>
  <c r="P319" i="1" s="1"/>
  <c r="S319" i="1" s="1"/>
  <c r="T319" i="1" s="1"/>
  <c r="U319" i="1" s="1"/>
  <c r="M319" i="1"/>
  <c r="N319" i="1" s="1"/>
  <c r="A323" i="4" s="1"/>
  <c r="I1113" i="1"/>
  <c r="J1113" i="1" s="1"/>
  <c r="U345" i="8" l="1"/>
  <c r="Y345" i="8"/>
  <c r="X345" i="8"/>
  <c r="B323" i="4"/>
  <c r="Y319" i="1"/>
  <c r="X319" i="1"/>
  <c r="Z319" i="1" s="1"/>
  <c r="K320" i="1" s="1"/>
  <c r="T1114" i="1"/>
  <c r="I1114" i="1"/>
  <c r="J1114" i="1" s="1"/>
  <c r="Z345" i="8" l="1"/>
  <c r="K346" i="8" s="1"/>
  <c r="L346" i="8" s="1"/>
  <c r="C323" i="4"/>
  <c r="D323" i="4"/>
  <c r="B1118" i="4"/>
  <c r="L320" i="1"/>
  <c r="T1115" i="1"/>
  <c r="I1115" i="1"/>
  <c r="J1115" i="1" s="1"/>
  <c r="V319" i="1" l="1"/>
  <c r="W319" i="1" s="1"/>
  <c r="V319" i="8"/>
  <c r="W319" i="8" s="1"/>
  <c r="O346" i="8"/>
  <c r="P346" i="8" s="1"/>
  <c r="S346" i="8" s="1"/>
  <c r="T346" i="8" s="1"/>
  <c r="U346" i="8" s="1"/>
  <c r="M346" i="8"/>
  <c r="N346" i="8" s="1"/>
  <c r="B1119" i="4"/>
  <c r="O320" i="1"/>
  <c r="P320" i="1" s="1"/>
  <c r="S320" i="1" s="1"/>
  <c r="T320" i="1" s="1"/>
  <c r="U320" i="1" s="1"/>
  <c r="M320" i="1"/>
  <c r="I1116" i="1"/>
  <c r="J1116" i="1" s="1"/>
  <c r="Y346" i="8" l="1"/>
  <c r="X346" i="8"/>
  <c r="B324" i="4"/>
  <c r="N320" i="1"/>
  <c r="A324" i="4" s="1"/>
  <c r="I1117" i="1"/>
  <c r="J1117" i="1" s="1"/>
  <c r="Z346" i="8" l="1"/>
  <c r="K347" i="8" s="1"/>
  <c r="L347" i="8" s="1"/>
  <c r="C324" i="4"/>
  <c r="D324" i="4"/>
  <c r="Y320" i="1"/>
  <c r="X320" i="1"/>
  <c r="I1118" i="1"/>
  <c r="J1118" i="1" s="1"/>
  <c r="V320" i="1" l="1"/>
  <c r="W320" i="1" s="1"/>
  <c r="V320" i="8"/>
  <c r="W320" i="8" s="1"/>
  <c r="O347" i="8"/>
  <c r="P347" i="8" s="1"/>
  <c r="S347" i="8" s="1"/>
  <c r="M347" i="8"/>
  <c r="Z320" i="1"/>
  <c r="K321" i="1" s="1"/>
  <c r="L321" i="1" s="1"/>
  <c r="I1119" i="1"/>
  <c r="J1119" i="1" s="1"/>
  <c r="N347" i="8" l="1"/>
  <c r="U347" i="8"/>
  <c r="O321" i="1"/>
  <c r="P321" i="1" s="1"/>
  <c r="S321" i="1" s="1"/>
  <c r="T321" i="1" s="1"/>
  <c r="U321" i="1" s="1"/>
  <c r="M321" i="1"/>
  <c r="N321" i="1" s="1"/>
  <c r="A325" i="4" s="1"/>
  <c r="I1120" i="1"/>
  <c r="J1120" i="1" s="1"/>
  <c r="Y347" i="8" l="1"/>
  <c r="X347" i="8"/>
  <c r="Z347" i="8" s="1"/>
  <c r="K348" i="8" s="1"/>
  <c r="B325" i="4"/>
  <c r="Y321" i="1"/>
  <c r="X321" i="1"/>
  <c r="I1121" i="1"/>
  <c r="J1121" i="1" s="1"/>
  <c r="L348" i="8" l="1"/>
  <c r="C325" i="4"/>
  <c r="D325" i="4"/>
  <c r="Z321" i="1"/>
  <c r="K322" i="1" s="1"/>
  <c r="L322" i="1" s="1"/>
  <c r="I1122" i="1"/>
  <c r="J1122" i="1" s="1"/>
  <c r="V321" i="1" l="1"/>
  <c r="W321" i="1" s="1"/>
  <c r="V321" i="8"/>
  <c r="W321" i="8" s="1"/>
  <c r="O348" i="8"/>
  <c r="P348" i="8" s="1"/>
  <c r="S348" i="8" s="1"/>
  <c r="M348" i="8"/>
  <c r="O322" i="1"/>
  <c r="P322" i="1" s="1"/>
  <c r="S322" i="1" s="1"/>
  <c r="T322" i="1" s="1"/>
  <c r="U322" i="1" s="1"/>
  <c r="M322" i="1"/>
  <c r="I1123" i="1"/>
  <c r="J1123" i="1" s="1"/>
  <c r="N348" i="8" l="1"/>
  <c r="U348" i="8"/>
  <c r="B326" i="4"/>
  <c r="N322" i="1"/>
  <c r="A326" i="4" s="1"/>
  <c r="I1124" i="1"/>
  <c r="J1124" i="1" s="1"/>
  <c r="Y348" i="8" l="1"/>
  <c r="X348" i="8"/>
  <c r="Z348" i="8" s="1"/>
  <c r="K349" i="8" s="1"/>
  <c r="C326" i="4"/>
  <c r="D326" i="4"/>
  <c r="Y322" i="1"/>
  <c r="X322" i="1"/>
  <c r="I1125" i="1"/>
  <c r="J1125" i="1" s="1"/>
  <c r="V322" i="1" l="1"/>
  <c r="W322" i="1" s="1"/>
  <c r="V322" i="8"/>
  <c r="W322" i="8" s="1"/>
  <c r="L349" i="8"/>
  <c r="Z322" i="1"/>
  <c r="K323" i="1" s="1"/>
  <c r="L323" i="1" s="1"/>
  <c r="I1126" i="1"/>
  <c r="J1126" i="1" s="1"/>
  <c r="O349" i="8" l="1"/>
  <c r="P349" i="8" s="1"/>
  <c r="S349" i="8" s="1"/>
  <c r="M349" i="8"/>
  <c r="O323" i="1"/>
  <c r="P323" i="1" s="1"/>
  <c r="S323" i="1" s="1"/>
  <c r="T323" i="1" s="1"/>
  <c r="U323" i="1" s="1"/>
  <c r="M323" i="1"/>
  <c r="N323" i="1" s="1"/>
  <c r="A327" i="4" s="1"/>
  <c r="I1127" i="1"/>
  <c r="J1127" i="1" s="1"/>
  <c r="N349" i="8" l="1"/>
  <c r="U349" i="8"/>
  <c r="B327" i="4"/>
  <c r="Y323" i="1"/>
  <c r="X323" i="1"/>
  <c r="I1128" i="1"/>
  <c r="J1128" i="1" s="1"/>
  <c r="Y349" i="8" l="1"/>
  <c r="X349" i="8"/>
  <c r="C327" i="4"/>
  <c r="D327" i="4"/>
  <c r="Z323" i="1"/>
  <c r="K324" i="1" s="1"/>
  <c r="L324" i="1" s="1"/>
  <c r="I1129" i="1"/>
  <c r="J1129" i="1" s="1"/>
  <c r="Z349" i="8" l="1"/>
  <c r="K350" i="8" s="1"/>
  <c r="V323" i="1"/>
  <c r="W323" i="1" s="1"/>
  <c r="V323" i="8"/>
  <c r="W323" i="8" s="1"/>
  <c r="L350" i="8"/>
  <c r="O324" i="1"/>
  <c r="P324" i="1" s="1"/>
  <c r="S324" i="1" s="1"/>
  <c r="T324" i="1" s="1"/>
  <c r="U324" i="1" s="1"/>
  <c r="M324" i="1"/>
  <c r="N324" i="1" s="1"/>
  <c r="A328" i="4" s="1"/>
  <c r="I1130" i="1"/>
  <c r="J1130" i="1" s="1"/>
  <c r="O350" i="8" l="1"/>
  <c r="P350" i="8" s="1"/>
  <c r="S350" i="8" s="1"/>
  <c r="M350" i="8"/>
  <c r="B328" i="4"/>
  <c r="Y324" i="1"/>
  <c r="X324" i="1"/>
  <c r="I1131" i="1"/>
  <c r="J1131" i="1" s="1"/>
  <c r="N350" i="8" l="1"/>
  <c r="U350" i="8"/>
  <c r="C328" i="4"/>
  <c r="D328" i="4"/>
  <c r="Z324" i="1"/>
  <c r="K325" i="1" s="1"/>
  <c r="L325" i="1" s="1"/>
  <c r="I1132" i="1"/>
  <c r="J1132" i="1" s="1"/>
  <c r="V324" i="1" l="1"/>
  <c r="W324" i="1" s="1"/>
  <c r="V324" i="8"/>
  <c r="W324" i="8" s="1"/>
  <c r="Y350" i="8"/>
  <c r="X350" i="8"/>
  <c r="Z350" i="8" s="1"/>
  <c r="K351" i="8" s="1"/>
  <c r="O325" i="1"/>
  <c r="P325" i="1" s="1"/>
  <c r="S325" i="1" s="1"/>
  <c r="T325" i="1" s="1"/>
  <c r="U325" i="1" s="1"/>
  <c r="M325" i="1"/>
  <c r="N325" i="1" s="1"/>
  <c r="A329" i="4" s="1"/>
  <c r="I1133" i="1"/>
  <c r="J1133" i="1" s="1"/>
  <c r="L351" i="8" l="1"/>
  <c r="B329" i="4"/>
  <c r="Y325" i="1"/>
  <c r="X325" i="1"/>
  <c r="Z325" i="1" s="1"/>
  <c r="K326" i="1" s="1"/>
  <c r="I1134" i="1"/>
  <c r="J1134" i="1" s="1"/>
  <c r="O351" i="8" l="1"/>
  <c r="P351" i="8" s="1"/>
  <c r="S351" i="8" s="1"/>
  <c r="M351" i="8"/>
  <c r="C329" i="4"/>
  <c r="V325" i="8" s="1"/>
  <c r="W325" i="8" s="1"/>
  <c r="D329" i="4"/>
  <c r="L326" i="1"/>
  <c r="I1135" i="1"/>
  <c r="J1135" i="1" s="1"/>
  <c r="N351" i="8" l="1"/>
  <c r="U351" i="8"/>
  <c r="V325" i="1"/>
  <c r="W325" i="1" s="1"/>
  <c r="O326" i="1"/>
  <c r="P326" i="1" s="1"/>
  <c r="S326" i="1" s="1"/>
  <c r="T326" i="1" s="1"/>
  <c r="U326" i="1" s="1"/>
  <c r="M326" i="1"/>
  <c r="N326" i="1" s="1"/>
  <c r="A330" i="4" s="1"/>
  <c r="I1136" i="1"/>
  <c r="J1136" i="1" s="1"/>
  <c r="Y351" i="8" l="1"/>
  <c r="X351" i="8"/>
  <c r="Z351" i="8" s="1"/>
  <c r="K352" i="8" s="1"/>
  <c r="B330" i="4"/>
  <c r="Y326" i="1"/>
  <c r="X326" i="1"/>
  <c r="Z326" i="1" s="1"/>
  <c r="K327" i="1" s="1"/>
  <c r="I1137" i="1"/>
  <c r="J1137" i="1" s="1"/>
  <c r="L352" i="8" l="1"/>
  <c r="C330" i="4"/>
  <c r="V326" i="8" s="1"/>
  <c r="W326" i="8" s="1"/>
  <c r="D330" i="4"/>
  <c r="L327" i="1"/>
  <c r="T1138" i="1"/>
  <c r="I1138" i="1"/>
  <c r="J1138" i="1" s="1"/>
  <c r="O352" i="8" l="1"/>
  <c r="P352" i="8" s="1"/>
  <c r="S352" i="8" s="1"/>
  <c r="M352" i="8"/>
  <c r="V326" i="1"/>
  <c r="W326" i="1" s="1"/>
  <c r="B1142" i="4"/>
  <c r="O327" i="1"/>
  <c r="P327" i="1" s="1"/>
  <c r="S327" i="1" s="1"/>
  <c r="T327" i="1" s="1"/>
  <c r="U327" i="1" s="1"/>
  <c r="M327" i="1"/>
  <c r="N327" i="1" s="1"/>
  <c r="A331" i="4" s="1"/>
  <c r="T1139" i="1"/>
  <c r="I1139" i="1"/>
  <c r="J1139" i="1" s="1"/>
  <c r="N352" i="8" l="1"/>
  <c r="U352" i="8"/>
  <c r="B331" i="4"/>
  <c r="B1143" i="4"/>
  <c r="Y327" i="1"/>
  <c r="X327" i="1"/>
  <c r="T1140" i="1"/>
  <c r="I1140" i="1"/>
  <c r="J1140" i="1" s="1"/>
  <c r="Y352" i="8" l="1"/>
  <c r="X352" i="8"/>
  <c r="Z352" i="8" s="1"/>
  <c r="K353" i="8" s="1"/>
  <c r="C331" i="4"/>
  <c r="V327" i="8" s="1"/>
  <c r="W327" i="8" s="1"/>
  <c r="D331" i="4"/>
  <c r="Z327" i="1"/>
  <c r="K328" i="1" s="1"/>
  <c r="L328" i="1" s="1"/>
  <c r="B1144" i="4"/>
  <c r="T1141" i="1"/>
  <c r="I1141" i="1"/>
  <c r="J1141" i="1" s="1"/>
  <c r="L353" i="8" l="1"/>
  <c r="V327" i="1"/>
  <c r="W327" i="1" s="1"/>
  <c r="B1145" i="4"/>
  <c r="O328" i="1"/>
  <c r="P328" i="1" s="1"/>
  <c r="S328" i="1" s="1"/>
  <c r="T328" i="1" s="1"/>
  <c r="U328" i="1" s="1"/>
  <c r="M328" i="1"/>
  <c r="N328" i="1" s="1"/>
  <c r="A332" i="4" s="1"/>
  <c r="T1142" i="1"/>
  <c r="I1142" i="1"/>
  <c r="J1142" i="1" s="1"/>
  <c r="O353" i="8" l="1"/>
  <c r="P353" i="8" s="1"/>
  <c r="S353" i="8" s="1"/>
  <c r="M353" i="8"/>
  <c r="B332" i="4"/>
  <c r="B1146" i="4"/>
  <c r="Y328" i="1"/>
  <c r="X328" i="1"/>
  <c r="I1143" i="1"/>
  <c r="J1143" i="1" s="1"/>
  <c r="N353" i="8" l="1"/>
  <c r="U353" i="8"/>
  <c r="C332" i="4"/>
  <c r="V328" i="8" s="1"/>
  <c r="W328" i="8" s="1"/>
  <c r="D332" i="4"/>
  <c r="Z328" i="1"/>
  <c r="K329" i="1" s="1"/>
  <c r="L329" i="1" s="1"/>
  <c r="I1144" i="1"/>
  <c r="J1144" i="1" s="1"/>
  <c r="Y353" i="8" l="1"/>
  <c r="X353" i="8"/>
  <c r="Z353" i="8" s="1"/>
  <c r="K354" i="8" s="1"/>
  <c r="V328" i="1"/>
  <c r="W328" i="1" s="1"/>
  <c r="O329" i="1"/>
  <c r="P329" i="1" s="1"/>
  <c r="S329" i="1" s="1"/>
  <c r="T329" i="1" s="1"/>
  <c r="U329" i="1" s="1"/>
  <c r="M329" i="1"/>
  <c r="I1145" i="1"/>
  <c r="J1145" i="1" s="1"/>
  <c r="L354" i="8" l="1"/>
  <c r="B333" i="4"/>
  <c r="N329" i="1"/>
  <c r="A333" i="4" s="1"/>
  <c r="I1146" i="1"/>
  <c r="J1146" i="1" s="1"/>
  <c r="O354" i="8" l="1"/>
  <c r="P354" i="8" s="1"/>
  <c r="S354" i="8" s="1"/>
  <c r="M354" i="8"/>
  <c r="C333" i="4"/>
  <c r="V329" i="8" s="1"/>
  <c r="W329" i="8" s="1"/>
  <c r="D333" i="4"/>
  <c r="Y329" i="1"/>
  <c r="X329" i="1"/>
  <c r="I1147" i="1"/>
  <c r="J1147" i="1" s="1"/>
  <c r="N354" i="8" l="1"/>
  <c r="U354" i="8"/>
  <c r="V329" i="1"/>
  <c r="W329" i="1" s="1"/>
  <c r="Z329" i="1"/>
  <c r="K330" i="1" s="1"/>
  <c r="L330" i="1" s="1"/>
  <c r="I1148" i="1"/>
  <c r="J1148" i="1" s="1"/>
  <c r="Y354" i="8" l="1"/>
  <c r="X354" i="8"/>
  <c r="Z354" i="8" s="1"/>
  <c r="K355" i="8" s="1"/>
  <c r="O330" i="1"/>
  <c r="P330" i="1" s="1"/>
  <c r="S330" i="1" s="1"/>
  <c r="T330" i="1" s="1"/>
  <c r="U330" i="1" s="1"/>
  <c r="M330" i="1"/>
  <c r="N330" i="1" s="1"/>
  <c r="A334" i="4" s="1"/>
  <c r="I1149" i="1"/>
  <c r="J1149" i="1" s="1"/>
  <c r="L355" i="8" l="1"/>
  <c r="B334" i="4"/>
  <c r="Y330" i="1"/>
  <c r="X330" i="1"/>
  <c r="I1150" i="1"/>
  <c r="J1150" i="1" s="1"/>
  <c r="O355" i="8" l="1"/>
  <c r="P355" i="8" s="1"/>
  <c r="S355" i="8" s="1"/>
  <c r="M355" i="8"/>
  <c r="C334" i="4"/>
  <c r="V330" i="8" s="1"/>
  <c r="W330" i="8" s="1"/>
  <c r="D334" i="4"/>
  <c r="Z330" i="1"/>
  <c r="K331" i="1" s="1"/>
  <c r="L331" i="1" s="1"/>
  <c r="I1151" i="1"/>
  <c r="J1151" i="1" s="1"/>
  <c r="N355" i="8" l="1"/>
  <c r="U355" i="8"/>
  <c r="V330" i="1"/>
  <c r="W330" i="1" s="1"/>
  <c r="O331" i="1"/>
  <c r="P331" i="1" s="1"/>
  <c r="S331" i="1" s="1"/>
  <c r="T331" i="1" s="1"/>
  <c r="M331" i="1"/>
  <c r="N331" i="1" s="1"/>
  <c r="A335" i="4" s="1"/>
  <c r="I1152" i="1"/>
  <c r="J1152" i="1" s="1"/>
  <c r="Y355" i="8" l="1"/>
  <c r="X355" i="8"/>
  <c r="Z355" i="8" s="1"/>
  <c r="K356" i="8" s="1"/>
  <c r="U331" i="1"/>
  <c r="B335" i="4"/>
  <c r="Y331" i="1"/>
  <c r="X331" i="1"/>
  <c r="I1153" i="1"/>
  <c r="J1153" i="1" s="1"/>
  <c r="L356" i="8" l="1"/>
  <c r="Z331" i="1"/>
  <c r="K332" i="1" s="1"/>
  <c r="L332" i="1" s="1"/>
  <c r="C335" i="4"/>
  <c r="V331" i="8" s="1"/>
  <c r="W331" i="8" s="1"/>
  <c r="D335" i="4"/>
  <c r="T1154" i="1"/>
  <c r="I1154" i="1"/>
  <c r="J1154" i="1" s="1"/>
  <c r="O356" i="8" l="1"/>
  <c r="P356" i="8" s="1"/>
  <c r="S356" i="8" s="1"/>
  <c r="T356" i="8" s="1"/>
  <c r="U356" i="8" s="1"/>
  <c r="M356" i="8"/>
  <c r="N356" i="8" s="1"/>
  <c r="V331" i="1"/>
  <c r="W331" i="1" s="1"/>
  <c r="B1158" i="4"/>
  <c r="O332" i="1"/>
  <c r="P332" i="1" s="1"/>
  <c r="S332" i="1" s="1"/>
  <c r="T332" i="1" s="1"/>
  <c r="U332" i="1" s="1"/>
  <c r="M332" i="1"/>
  <c r="N332" i="1" s="1"/>
  <c r="A336" i="4" s="1"/>
  <c r="I1155" i="1"/>
  <c r="J1155" i="1" s="1"/>
  <c r="Y356" i="8" l="1"/>
  <c r="X356" i="8"/>
  <c r="Z356" i="8" s="1"/>
  <c r="K357" i="8" s="1"/>
  <c r="B336" i="4"/>
  <c r="Y332" i="1"/>
  <c r="X332" i="1"/>
  <c r="Z332" i="1" s="1"/>
  <c r="K333" i="1" s="1"/>
  <c r="L333" i="1" s="1"/>
  <c r="I1156" i="1"/>
  <c r="J1156" i="1" s="1"/>
  <c r="L357" i="8" l="1"/>
  <c r="C336" i="4"/>
  <c r="V332" i="8" s="1"/>
  <c r="W332" i="8" s="1"/>
  <c r="D336" i="4"/>
  <c r="O333" i="1"/>
  <c r="P333" i="1" s="1"/>
  <c r="S333" i="1" s="1"/>
  <c r="T333" i="1" s="1"/>
  <c r="U333" i="1" s="1"/>
  <c r="M333" i="1"/>
  <c r="T1157" i="1"/>
  <c r="I1157" i="1"/>
  <c r="J1157" i="1" s="1"/>
  <c r="O357" i="8" l="1"/>
  <c r="P357" i="8" s="1"/>
  <c r="S357" i="8" s="1"/>
  <c r="T357" i="8" s="1"/>
  <c r="U357" i="8" s="1"/>
  <c r="M357" i="8"/>
  <c r="N357" i="8" s="1"/>
  <c r="V332" i="1"/>
  <c r="W332" i="1" s="1"/>
  <c r="B1161" i="4"/>
  <c r="B337" i="4"/>
  <c r="N333" i="1"/>
  <c r="A337" i="4" s="1"/>
  <c r="T1158" i="1"/>
  <c r="I1158" i="1"/>
  <c r="J1158" i="1" s="1"/>
  <c r="Y357" i="8" l="1"/>
  <c r="X357" i="8"/>
  <c r="Z357" i="8" s="1"/>
  <c r="K358" i="8" s="1"/>
  <c r="C337" i="4"/>
  <c r="V333" i="8" s="1"/>
  <c r="W333" i="8" s="1"/>
  <c r="D337" i="4"/>
  <c r="B1162" i="4"/>
  <c r="X333" i="1"/>
  <c r="Y333" i="1"/>
  <c r="T1159" i="1"/>
  <c r="I1159" i="1"/>
  <c r="J1159" i="1" s="1"/>
  <c r="L358" i="8" l="1"/>
  <c r="V333" i="1"/>
  <c r="W333" i="1" s="1"/>
  <c r="B1163" i="4"/>
  <c r="Z333" i="1"/>
  <c r="K334" i="1" s="1"/>
  <c r="L334" i="1" s="1"/>
  <c r="T1160" i="1"/>
  <c r="I1160" i="1"/>
  <c r="J1160" i="1" s="1"/>
  <c r="O358" i="8" l="1"/>
  <c r="P358" i="8" s="1"/>
  <c r="S358" i="8" s="1"/>
  <c r="T358" i="8" s="1"/>
  <c r="U358" i="8" s="1"/>
  <c r="M358" i="8"/>
  <c r="N358" i="8" s="1"/>
  <c r="B1164" i="4"/>
  <c r="O334" i="1"/>
  <c r="P334" i="1" s="1"/>
  <c r="S334" i="1" s="1"/>
  <c r="T334" i="1" s="1"/>
  <c r="M334" i="1"/>
  <c r="T1161" i="1"/>
  <c r="I1161" i="1"/>
  <c r="J1161" i="1" s="1"/>
  <c r="Y358" i="8" l="1"/>
  <c r="X358" i="8"/>
  <c r="Z358" i="8" s="1"/>
  <c r="K359" i="8" s="1"/>
  <c r="U334" i="1"/>
  <c r="B338" i="4"/>
  <c r="B1165" i="4"/>
  <c r="N334" i="1"/>
  <c r="A338" i="4" s="1"/>
  <c r="T1162" i="1"/>
  <c r="I1162" i="1"/>
  <c r="J1162" i="1" s="1"/>
  <c r="L359" i="8" l="1"/>
  <c r="C338" i="4"/>
  <c r="V334" i="8" s="1"/>
  <c r="W334" i="8" s="1"/>
  <c r="D338" i="4"/>
  <c r="B1166" i="4"/>
  <c r="Y334" i="1"/>
  <c r="X334" i="1"/>
  <c r="T1163" i="1"/>
  <c r="I1163" i="1"/>
  <c r="J1163" i="1" s="1"/>
  <c r="O359" i="8" l="1"/>
  <c r="P359" i="8" s="1"/>
  <c r="S359" i="8" s="1"/>
  <c r="T359" i="8" s="1"/>
  <c r="U359" i="8" s="1"/>
  <c r="M359" i="8"/>
  <c r="N359" i="8" s="1"/>
  <c r="V334" i="1"/>
  <c r="W334" i="1" s="1"/>
  <c r="Z334" i="1"/>
  <c r="K335" i="1" s="1"/>
  <c r="L335" i="1" s="1"/>
  <c r="B1167" i="4"/>
  <c r="T1164" i="1"/>
  <c r="I1164" i="1"/>
  <c r="J1164" i="1" s="1"/>
  <c r="Y359" i="8" l="1"/>
  <c r="X359" i="8"/>
  <c r="Z359" i="8" s="1"/>
  <c r="K360" i="8" s="1"/>
  <c r="B1168" i="4"/>
  <c r="O335" i="1"/>
  <c r="P335" i="1" s="1"/>
  <c r="S335" i="1" s="1"/>
  <c r="T335" i="1" s="1"/>
  <c r="M335" i="1"/>
  <c r="N335" i="1" s="1"/>
  <c r="A339" i="4" s="1"/>
  <c r="T1165" i="1"/>
  <c r="I1165" i="1"/>
  <c r="J1165" i="1" s="1"/>
  <c r="U335" i="1" l="1"/>
  <c r="L360" i="8"/>
  <c r="B339" i="4"/>
  <c r="B1169" i="4"/>
  <c r="Y335" i="1"/>
  <c r="X335" i="1"/>
  <c r="T1166" i="1"/>
  <c r="I1166" i="1"/>
  <c r="J1166" i="1" s="1"/>
  <c r="O360" i="8" l="1"/>
  <c r="P360" i="8" s="1"/>
  <c r="S360" i="8" s="1"/>
  <c r="T360" i="8" s="1"/>
  <c r="U360" i="8" s="1"/>
  <c r="M360" i="8"/>
  <c r="N360" i="8" s="1"/>
  <c r="C339" i="4"/>
  <c r="V335" i="8" s="1"/>
  <c r="W335" i="8" s="1"/>
  <c r="D339" i="4"/>
  <c r="Z335" i="1"/>
  <c r="K336" i="1" s="1"/>
  <c r="L336" i="1" s="1"/>
  <c r="B1170" i="4"/>
  <c r="T1167" i="1"/>
  <c r="I1167" i="1"/>
  <c r="J1167" i="1" s="1"/>
  <c r="Y360" i="8" l="1"/>
  <c r="X360" i="8"/>
  <c r="Z360" i="8" s="1"/>
  <c r="K361" i="8" s="1"/>
  <c r="V335" i="1"/>
  <c r="W335" i="1" s="1"/>
  <c r="B1171" i="4"/>
  <c r="O336" i="1"/>
  <c r="P336" i="1" s="1"/>
  <c r="S336" i="1" s="1"/>
  <c r="T336" i="1" s="1"/>
  <c r="M336" i="1"/>
  <c r="N336" i="1" s="1"/>
  <c r="A340" i="4" s="1"/>
  <c r="T1168" i="1"/>
  <c r="I1168" i="1"/>
  <c r="J1168" i="1" s="1"/>
  <c r="L361" i="8" l="1"/>
  <c r="U336" i="1"/>
  <c r="B340" i="4"/>
  <c r="B1172" i="4"/>
  <c r="Y336" i="1"/>
  <c r="X336" i="1"/>
  <c r="Z336" i="1" s="1"/>
  <c r="K337" i="1" s="1"/>
  <c r="T1169" i="1"/>
  <c r="I1169" i="1"/>
  <c r="J1169" i="1" s="1"/>
  <c r="O361" i="8" l="1"/>
  <c r="P361" i="8" s="1"/>
  <c r="S361" i="8" s="1"/>
  <c r="T361" i="8" s="1"/>
  <c r="U361" i="8" s="1"/>
  <c r="M361" i="8"/>
  <c r="N361" i="8" s="1"/>
  <c r="C340" i="4"/>
  <c r="V336" i="8" s="1"/>
  <c r="W336" i="8" s="1"/>
  <c r="D340" i="4"/>
  <c r="B1173" i="4"/>
  <c r="L337" i="1"/>
  <c r="T1170" i="1"/>
  <c r="I1170" i="1"/>
  <c r="J1170" i="1" s="1"/>
  <c r="Y361" i="8" l="1"/>
  <c r="X361" i="8"/>
  <c r="Z361" i="8" s="1"/>
  <c r="K362" i="8" s="1"/>
  <c r="V336" i="1"/>
  <c r="W336" i="1" s="1"/>
  <c r="B1174" i="4"/>
  <c r="O337" i="1"/>
  <c r="P337" i="1" s="1"/>
  <c r="S337" i="1" s="1"/>
  <c r="T337" i="1" s="1"/>
  <c r="M337" i="1"/>
  <c r="N337" i="1" s="1"/>
  <c r="A341" i="4" s="1"/>
  <c r="T1171" i="1"/>
  <c r="I1171" i="1"/>
  <c r="J1171" i="1" s="1"/>
  <c r="U337" i="1" l="1"/>
  <c r="L362" i="8"/>
  <c r="B341" i="4"/>
  <c r="B1175" i="4"/>
  <c r="Y337" i="1"/>
  <c r="X337" i="1"/>
  <c r="Z337" i="1" s="1"/>
  <c r="K338" i="1" s="1"/>
  <c r="T1172" i="1"/>
  <c r="I1172" i="1"/>
  <c r="J1172" i="1" s="1"/>
  <c r="O362" i="8" l="1"/>
  <c r="P362" i="8" s="1"/>
  <c r="S362" i="8" s="1"/>
  <c r="T362" i="8" s="1"/>
  <c r="U362" i="8" s="1"/>
  <c r="M362" i="8"/>
  <c r="N362" i="8" s="1"/>
  <c r="C341" i="4"/>
  <c r="V337" i="8" s="1"/>
  <c r="W337" i="8" s="1"/>
  <c r="D341" i="4"/>
  <c r="B1176" i="4"/>
  <c r="L338" i="1"/>
  <c r="I1173" i="1"/>
  <c r="J1173" i="1" s="1"/>
  <c r="Y362" i="8" l="1"/>
  <c r="X362" i="8"/>
  <c r="Z362" i="8" s="1"/>
  <c r="K363" i="8" s="1"/>
  <c r="V337" i="1"/>
  <c r="W337" i="1" s="1"/>
  <c r="O338" i="1"/>
  <c r="P338" i="1" s="1"/>
  <c r="S338" i="1" s="1"/>
  <c r="T338" i="1" s="1"/>
  <c r="M338" i="1"/>
  <c r="N338" i="1" s="1"/>
  <c r="A342" i="4" s="1"/>
  <c r="I1174" i="1"/>
  <c r="J1174" i="1" s="1"/>
  <c r="L363" i="8" l="1"/>
  <c r="U338" i="1"/>
  <c r="B342" i="4"/>
  <c r="Y338" i="1"/>
  <c r="X338" i="1"/>
  <c r="I1175" i="1"/>
  <c r="J1175" i="1" s="1"/>
  <c r="Z338" i="1" l="1"/>
  <c r="K339" i="1" s="1"/>
  <c r="O363" i="8"/>
  <c r="P363" i="8" s="1"/>
  <c r="S363" i="8" s="1"/>
  <c r="T363" i="8" s="1"/>
  <c r="U363" i="8" s="1"/>
  <c r="M363" i="8"/>
  <c r="N363" i="8" s="1"/>
  <c r="C342" i="4"/>
  <c r="V338" i="8" s="1"/>
  <c r="W338" i="8" s="1"/>
  <c r="D342" i="4"/>
  <c r="L339" i="1"/>
  <c r="I1176" i="1"/>
  <c r="J1176" i="1" s="1"/>
  <c r="Y363" i="8" l="1"/>
  <c r="X363" i="8"/>
  <c r="Z363" i="8" s="1"/>
  <c r="K364" i="8" s="1"/>
  <c r="V338" i="1"/>
  <c r="W338" i="1" s="1"/>
  <c r="O339" i="1"/>
  <c r="P339" i="1" s="1"/>
  <c r="S339" i="1" s="1"/>
  <c r="T339" i="1" s="1"/>
  <c r="U339" i="1" s="1"/>
  <c r="M339" i="1"/>
  <c r="I1177" i="1"/>
  <c r="J1177" i="1" s="1"/>
  <c r="L364" i="8" l="1"/>
  <c r="B343" i="4"/>
  <c r="N339" i="1"/>
  <c r="A343" i="4" s="1"/>
  <c r="I1178" i="1"/>
  <c r="J1178" i="1" s="1"/>
  <c r="O364" i="8" l="1"/>
  <c r="P364" i="8" s="1"/>
  <c r="S364" i="8" s="1"/>
  <c r="T364" i="8" s="1"/>
  <c r="U364" i="8" s="1"/>
  <c r="M364" i="8"/>
  <c r="N364" i="8" s="1"/>
  <c r="C343" i="4"/>
  <c r="V339" i="8" s="1"/>
  <c r="W339" i="8" s="1"/>
  <c r="D343" i="4"/>
  <c r="Y339" i="1"/>
  <c r="X339" i="1"/>
  <c r="I1179" i="1"/>
  <c r="J1179" i="1" s="1"/>
  <c r="Y364" i="8" l="1"/>
  <c r="X364" i="8"/>
  <c r="Z364" i="8" s="1"/>
  <c r="K365" i="8" s="1"/>
  <c r="V339" i="1"/>
  <c r="W339" i="1" s="1"/>
  <c r="Z339" i="1"/>
  <c r="K340" i="1" s="1"/>
  <c r="L340" i="1" s="1"/>
  <c r="O340" i="1" s="1"/>
  <c r="P340" i="1" s="1"/>
  <c r="S340" i="1" s="1"/>
  <c r="T340" i="1" s="1"/>
  <c r="I1180" i="1"/>
  <c r="J1180" i="1" s="1"/>
  <c r="L365" i="8" l="1"/>
  <c r="M340" i="1"/>
  <c r="N340" i="1" s="1"/>
  <c r="A344" i="4" s="1"/>
  <c r="B344" i="4"/>
  <c r="X340" i="1"/>
  <c r="I1181" i="1"/>
  <c r="J1181" i="1" s="1"/>
  <c r="Y340" i="1" l="1"/>
  <c r="O365" i="8"/>
  <c r="P365" i="8" s="1"/>
  <c r="S365" i="8" s="1"/>
  <c r="T365" i="8" s="1"/>
  <c r="U365" i="8" s="1"/>
  <c r="M365" i="8"/>
  <c r="N365" i="8" s="1"/>
  <c r="U340" i="1"/>
  <c r="C344" i="4"/>
  <c r="V340" i="8" s="1"/>
  <c r="W340" i="8" s="1"/>
  <c r="D344" i="4"/>
  <c r="Z340" i="1"/>
  <c r="K341" i="1" s="1"/>
  <c r="I1182" i="1"/>
  <c r="J1182" i="1" s="1"/>
  <c r="Y365" i="8" l="1"/>
  <c r="X365" i="8"/>
  <c r="Z365" i="8" s="1"/>
  <c r="K366" i="8" s="1"/>
  <c r="V340" i="1"/>
  <c r="W340" i="1" s="1"/>
  <c r="L341" i="1"/>
  <c r="T1183" i="1"/>
  <c r="I1183" i="1"/>
  <c r="J1183" i="1" s="1"/>
  <c r="L366" i="8" l="1"/>
  <c r="B1187" i="4"/>
  <c r="O341" i="1"/>
  <c r="P341" i="1" s="1"/>
  <c r="S341" i="1" s="1"/>
  <c r="T341" i="1" s="1"/>
  <c r="U341" i="1" s="1"/>
  <c r="M341" i="1"/>
  <c r="T1184" i="1"/>
  <c r="I1184" i="1"/>
  <c r="J1184" i="1" s="1"/>
  <c r="O366" i="8" l="1"/>
  <c r="P366" i="8" s="1"/>
  <c r="S366" i="8" s="1"/>
  <c r="T366" i="8" s="1"/>
  <c r="U366" i="8" s="1"/>
  <c r="M366" i="8"/>
  <c r="N366" i="8" s="1"/>
  <c r="B345" i="4"/>
  <c r="B1188" i="4"/>
  <c r="N341" i="1"/>
  <c r="A345" i="4" s="1"/>
  <c r="T1185" i="1"/>
  <c r="I1185" i="1"/>
  <c r="J1185" i="1" s="1"/>
  <c r="Y366" i="8" l="1"/>
  <c r="X366" i="8"/>
  <c r="Z366" i="8" s="1"/>
  <c r="K367" i="8" s="1"/>
  <c r="C345" i="4"/>
  <c r="V341" i="8" s="1"/>
  <c r="W341" i="8" s="1"/>
  <c r="D345" i="4"/>
  <c r="B1189" i="4"/>
  <c r="Y341" i="1"/>
  <c r="X341" i="1"/>
  <c r="I1186" i="1"/>
  <c r="J1186" i="1" s="1"/>
  <c r="L367" i="8" l="1"/>
  <c r="V341" i="1"/>
  <c r="W341" i="1" s="1"/>
  <c r="Z341" i="1"/>
  <c r="K342" i="1" s="1"/>
  <c r="L342" i="1" s="1"/>
  <c r="I1187" i="1"/>
  <c r="J1187" i="1" s="1"/>
  <c r="O367" i="8" l="1"/>
  <c r="P367" i="8" s="1"/>
  <c r="S367" i="8" s="1"/>
  <c r="M367" i="8"/>
  <c r="O342" i="1"/>
  <c r="P342" i="1" s="1"/>
  <c r="S342" i="1" s="1"/>
  <c r="T342" i="1" s="1"/>
  <c r="M342" i="1"/>
  <c r="N342" i="1" s="1"/>
  <c r="A346" i="4" s="1"/>
  <c r="I1188" i="1"/>
  <c r="J1188" i="1" s="1"/>
  <c r="U342" i="1" l="1"/>
  <c r="N367" i="8"/>
  <c r="U367" i="8"/>
  <c r="B346" i="4"/>
  <c r="Y342" i="1"/>
  <c r="X342" i="1"/>
  <c r="Z342" i="1" s="1"/>
  <c r="K343" i="1" s="1"/>
  <c r="T1189" i="1"/>
  <c r="I1189" i="1"/>
  <c r="J1189" i="1" s="1"/>
  <c r="Y367" i="8" l="1"/>
  <c r="X367" i="8"/>
  <c r="Z367" i="8" s="1"/>
  <c r="K368" i="8" s="1"/>
  <c r="C346" i="4"/>
  <c r="V342" i="8" s="1"/>
  <c r="W342" i="8" s="1"/>
  <c r="D346" i="4"/>
  <c r="B1193" i="4"/>
  <c r="L343" i="1"/>
  <c r="I1190" i="1"/>
  <c r="J1190" i="1" s="1"/>
  <c r="L368" i="8" l="1"/>
  <c r="V342" i="1"/>
  <c r="W342" i="1" s="1"/>
  <c r="O343" i="1"/>
  <c r="P343" i="1" s="1"/>
  <c r="S343" i="1" s="1"/>
  <c r="T343" i="1" s="1"/>
  <c r="U343" i="1" s="1"/>
  <c r="M343" i="1"/>
  <c r="N343" i="1" s="1"/>
  <c r="A347" i="4" s="1"/>
  <c r="T1191" i="1"/>
  <c r="I1191" i="1"/>
  <c r="J1191" i="1" s="1"/>
  <c r="O368" i="8" l="1"/>
  <c r="P368" i="8" s="1"/>
  <c r="S368" i="8" s="1"/>
  <c r="T368" i="8" s="1"/>
  <c r="U368" i="8" s="1"/>
  <c r="M368" i="8"/>
  <c r="N368" i="8" s="1"/>
  <c r="B1195" i="4"/>
  <c r="B347" i="4"/>
  <c r="Y343" i="1"/>
  <c r="X343" i="1"/>
  <c r="I1192" i="1"/>
  <c r="J1192" i="1" s="1"/>
  <c r="Y368" i="8" l="1"/>
  <c r="X368" i="8"/>
  <c r="Z368" i="8" s="1"/>
  <c r="K369" i="8" s="1"/>
  <c r="C347" i="4"/>
  <c r="V343" i="8" s="1"/>
  <c r="W343" i="8" s="1"/>
  <c r="D347" i="4"/>
  <c r="Z343" i="1"/>
  <c r="K344" i="1" s="1"/>
  <c r="L344" i="1" s="1"/>
  <c r="T1193" i="1"/>
  <c r="I1193" i="1"/>
  <c r="J1193" i="1" s="1"/>
  <c r="L369" i="8" l="1"/>
  <c r="V343" i="1"/>
  <c r="W343" i="1" s="1"/>
  <c r="B1197" i="4"/>
  <c r="O344" i="1"/>
  <c r="P344" i="1" s="1"/>
  <c r="S344" i="1" s="1"/>
  <c r="T344" i="1" s="1"/>
  <c r="U344" i="1" s="1"/>
  <c r="M344" i="1"/>
  <c r="N344" i="1" s="1"/>
  <c r="A348" i="4" s="1"/>
  <c r="T1194" i="1"/>
  <c r="I1194" i="1"/>
  <c r="J1194" i="1" s="1"/>
  <c r="O369" i="8" l="1"/>
  <c r="P369" i="8" s="1"/>
  <c r="S369" i="8" s="1"/>
  <c r="M369" i="8"/>
  <c r="B348" i="4"/>
  <c r="B1198" i="4"/>
  <c r="Y344" i="1"/>
  <c r="X344" i="1"/>
  <c r="T1195" i="1"/>
  <c r="I1195" i="1"/>
  <c r="J1195" i="1" s="1"/>
  <c r="N369" i="8" l="1"/>
  <c r="U369" i="8"/>
  <c r="C348" i="4"/>
  <c r="V344" i="8" s="1"/>
  <c r="W344" i="8" s="1"/>
  <c r="D348" i="4"/>
  <c r="Z344" i="1"/>
  <c r="K345" i="1" s="1"/>
  <c r="L345" i="1" s="1"/>
  <c r="B1199" i="4"/>
  <c r="T1196" i="1"/>
  <c r="I1196" i="1"/>
  <c r="J1196" i="1" s="1"/>
  <c r="Y369" i="8" l="1"/>
  <c r="X369" i="8"/>
  <c r="Z369" i="8" s="1"/>
  <c r="K370" i="8" s="1"/>
  <c r="V344" i="1"/>
  <c r="W344" i="1" s="1"/>
  <c r="B1200" i="4"/>
  <c r="O345" i="1"/>
  <c r="P345" i="1" s="1"/>
  <c r="S345" i="1" s="1"/>
  <c r="T345" i="1" s="1"/>
  <c r="M345" i="1"/>
  <c r="N345" i="1" s="1"/>
  <c r="A349" i="4" s="1"/>
  <c r="T1197" i="1"/>
  <c r="I1197" i="1"/>
  <c r="J1197" i="1" s="1"/>
  <c r="U345" i="1" l="1"/>
  <c r="L370" i="8"/>
  <c r="B349" i="4"/>
  <c r="B1201" i="4"/>
  <c r="Y345" i="1"/>
  <c r="X345" i="1"/>
  <c r="T1198" i="1"/>
  <c r="I1198" i="1"/>
  <c r="J1198" i="1" s="1"/>
  <c r="O370" i="8" l="1"/>
  <c r="P370" i="8" s="1"/>
  <c r="S370" i="8" s="1"/>
  <c r="M370" i="8"/>
  <c r="C349" i="4"/>
  <c r="V345" i="8" s="1"/>
  <c r="W345" i="8" s="1"/>
  <c r="D349" i="4"/>
  <c r="B1202" i="4"/>
  <c r="Z345" i="1"/>
  <c r="K346" i="1" s="1"/>
  <c r="L346" i="1" s="1"/>
  <c r="T1199" i="1"/>
  <c r="I1199" i="1"/>
  <c r="J1199" i="1" s="1"/>
  <c r="N370" i="8" l="1"/>
  <c r="U370" i="8"/>
  <c r="V345" i="1"/>
  <c r="W345" i="1" s="1"/>
  <c r="B1203" i="4"/>
  <c r="O346" i="1"/>
  <c r="P346" i="1" s="1"/>
  <c r="S346" i="1" s="1"/>
  <c r="T346" i="1" s="1"/>
  <c r="U346" i="1" s="1"/>
  <c r="M346" i="1"/>
  <c r="N346" i="1" s="1"/>
  <c r="A350" i="4" s="1"/>
  <c r="I1200" i="1"/>
  <c r="J1200" i="1" s="1"/>
  <c r="Y370" i="8" l="1"/>
  <c r="X370" i="8"/>
  <c r="Z370" i="8" s="1"/>
  <c r="K371" i="8" s="1"/>
  <c r="B350" i="4"/>
  <c r="Y346" i="1"/>
  <c r="X346" i="1"/>
  <c r="Z346" i="1" s="1"/>
  <c r="K347" i="1" s="1"/>
  <c r="I1201" i="1"/>
  <c r="J1201" i="1" s="1"/>
  <c r="L371" i="8" l="1"/>
  <c r="C350" i="4"/>
  <c r="V346" i="8" s="1"/>
  <c r="W346" i="8" s="1"/>
  <c r="D350" i="4"/>
  <c r="L347" i="1"/>
  <c r="I1202" i="1"/>
  <c r="J1202" i="1" s="1"/>
  <c r="O371" i="8" l="1"/>
  <c r="P371" i="8" s="1"/>
  <c r="S371" i="8" s="1"/>
  <c r="M371" i="8"/>
  <c r="V346" i="1"/>
  <c r="W346" i="1" s="1"/>
  <c r="O347" i="1"/>
  <c r="P347" i="1" s="1"/>
  <c r="S347" i="1" s="1"/>
  <c r="M347" i="1"/>
  <c r="U347" i="1" s="1"/>
  <c r="I1203" i="1"/>
  <c r="J1203" i="1" s="1"/>
  <c r="N371" i="8" l="1"/>
  <c r="U371" i="8"/>
  <c r="N347" i="1"/>
  <c r="I1204" i="1"/>
  <c r="J1204" i="1" s="1"/>
  <c r="Y371" i="8" l="1"/>
  <c r="X371" i="8"/>
  <c r="Z371" i="8" s="1"/>
  <c r="K372" i="8" s="1"/>
  <c r="A351" i="4"/>
  <c r="Y347" i="1"/>
  <c r="X347" i="1"/>
  <c r="I1205" i="1"/>
  <c r="J1205" i="1" s="1"/>
  <c r="L372" i="8" l="1"/>
  <c r="C351" i="4"/>
  <c r="D351" i="4"/>
  <c r="Z347" i="1"/>
  <c r="K348" i="1" s="1"/>
  <c r="L348" i="1" s="1"/>
  <c r="I1206" i="1"/>
  <c r="J1206" i="1" s="1"/>
  <c r="V347" i="1" l="1"/>
  <c r="W347" i="1" s="1"/>
  <c r="V347" i="8"/>
  <c r="W347" i="8" s="1"/>
  <c r="O372" i="8"/>
  <c r="P372" i="8" s="1"/>
  <c r="S372" i="8" s="1"/>
  <c r="M372" i="8"/>
  <c r="O348" i="1"/>
  <c r="P348" i="1" s="1"/>
  <c r="S348" i="1" s="1"/>
  <c r="M348" i="1"/>
  <c r="U348" i="1" s="1"/>
  <c r="I1207" i="1"/>
  <c r="J1207" i="1" s="1"/>
  <c r="N372" i="8" l="1"/>
  <c r="U372" i="8"/>
  <c r="N348" i="1"/>
  <c r="I1208" i="1"/>
  <c r="J1208" i="1" s="1"/>
  <c r="Y372" i="8" l="1"/>
  <c r="X372" i="8"/>
  <c r="Z372" i="8" s="1"/>
  <c r="K373" i="8" s="1"/>
  <c r="A352" i="4"/>
  <c r="Y348" i="1"/>
  <c r="X348" i="1"/>
  <c r="I1209" i="1"/>
  <c r="J1209" i="1" s="1"/>
  <c r="L373" i="8" l="1"/>
  <c r="D352" i="4"/>
  <c r="C352" i="4"/>
  <c r="Z348" i="1"/>
  <c r="K349" i="1" s="1"/>
  <c r="L349" i="1" s="1"/>
  <c r="I1210" i="1"/>
  <c r="J1210" i="1" s="1"/>
  <c r="V348" i="1" l="1"/>
  <c r="W348" i="1" s="1"/>
  <c r="V348" i="8"/>
  <c r="W348" i="8" s="1"/>
  <c r="O373" i="8"/>
  <c r="P373" i="8" s="1"/>
  <c r="S373" i="8" s="1"/>
  <c r="M373" i="8"/>
  <c r="O349" i="1"/>
  <c r="P349" i="1" s="1"/>
  <c r="S349" i="1" s="1"/>
  <c r="M349" i="1"/>
  <c r="U349" i="1" s="1"/>
  <c r="I1211" i="1"/>
  <c r="J1211" i="1" s="1"/>
  <c r="N373" i="8" l="1"/>
  <c r="U373" i="8"/>
  <c r="N349" i="1"/>
  <c r="I1212" i="1"/>
  <c r="J1212" i="1" s="1"/>
  <c r="Y373" i="8" l="1"/>
  <c r="X373" i="8"/>
  <c r="Z373" i="8" s="1"/>
  <c r="K374" i="8" s="1"/>
  <c r="A353" i="4"/>
  <c r="Y349" i="1"/>
  <c r="X349" i="1"/>
  <c r="I1213" i="1"/>
  <c r="J1213" i="1" s="1"/>
  <c r="L374" i="8" l="1"/>
  <c r="C353" i="4"/>
  <c r="D353" i="4"/>
  <c r="Z349" i="1"/>
  <c r="K350" i="1" s="1"/>
  <c r="L350" i="1" s="1"/>
  <c r="I1214" i="1"/>
  <c r="J1214" i="1" s="1"/>
  <c r="V349" i="1" l="1"/>
  <c r="W349" i="1" s="1"/>
  <c r="V349" i="8"/>
  <c r="W349" i="8" s="1"/>
  <c r="O374" i="8"/>
  <c r="P374" i="8" s="1"/>
  <c r="S374" i="8" s="1"/>
  <c r="M374" i="8"/>
  <c r="O350" i="1"/>
  <c r="P350" i="1" s="1"/>
  <c r="S350" i="1" s="1"/>
  <c r="M350" i="1"/>
  <c r="U350" i="1" s="1"/>
  <c r="I1215" i="1"/>
  <c r="J1215" i="1" s="1"/>
  <c r="N374" i="8" l="1"/>
  <c r="U374" i="8"/>
  <c r="N350" i="1"/>
  <c r="T1216" i="1"/>
  <c r="I1216" i="1"/>
  <c r="J1216" i="1" s="1"/>
  <c r="Y374" i="8" l="1"/>
  <c r="X374" i="8"/>
  <c r="Z374" i="8" s="1"/>
  <c r="K375" i="8" s="1"/>
  <c r="B1220" i="4"/>
  <c r="A354" i="4"/>
  <c r="Y350" i="1"/>
  <c r="X350" i="1"/>
  <c r="I1217" i="1"/>
  <c r="J1217" i="1" s="1"/>
  <c r="L375" i="8" l="1"/>
  <c r="C354" i="4"/>
  <c r="D354" i="4"/>
  <c r="Z350" i="1"/>
  <c r="K351" i="1" s="1"/>
  <c r="L351" i="1" s="1"/>
  <c r="T1218" i="1"/>
  <c r="I1218" i="1"/>
  <c r="J1218" i="1" s="1"/>
  <c r="V350" i="1" l="1"/>
  <c r="W350" i="1" s="1"/>
  <c r="V350" i="8"/>
  <c r="W350" i="8" s="1"/>
  <c r="O375" i="8"/>
  <c r="P375" i="8" s="1"/>
  <c r="S375" i="8" s="1"/>
  <c r="M375" i="8"/>
  <c r="B1222" i="4"/>
  <c r="O351" i="1"/>
  <c r="P351" i="1" s="1"/>
  <c r="S351" i="1" s="1"/>
  <c r="M351" i="1"/>
  <c r="U351" i="1" s="1"/>
  <c r="T1219" i="1"/>
  <c r="I1219" i="1"/>
  <c r="J1219" i="1" s="1"/>
  <c r="N375" i="8" l="1"/>
  <c r="U375" i="8"/>
  <c r="B1223" i="4"/>
  <c r="N351" i="1"/>
  <c r="T1220" i="1"/>
  <c r="I1220" i="1"/>
  <c r="J1220" i="1" s="1"/>
  <c r="Y375" i="8" l="1"/>
  <c r="X375" i="8"/>
  <c r="Z375" i="8" s="1"/>
  <c r="K376" i="8" s="1"/>
  <c r="B1224" i="4"/>
  <c r="A355" i="4"/>
  <c r="Y351" i="1"/>
  <c r="X351" i="1"/>
  <c r="T1221" i="1"/>
  <c r="I1221" i="1"/>
  <c r="J1221" i="1" s="1"/>
  <c r="L376" i="8" l="1"/>
  <c r="C355" i="4"/>
  <c r="D355" i="4"/>
  <c r="B1225" i="4"/>
  <c r="Z351" i="1"/>
  <c r="K352" i="1" s="1"/>
  <c r="L352" i="1" s="1"/>
  <c r="T1222" i="1"/>
  <c r="I1222" i="1"/>
  <c r="J1222" i="1" s="1"/>
  <c r="V351" i="1" l="1"/>
  <c r="W351" i="1" s="1"/>
  <c r="V351" i="8"/>
  <c r="W351" i="8" s="1"/>
  <c r="O376" i="8"/>
  <c r="P376" i="8" s="1"/>
  <c r="S376" i="8" s="1"/>
  <c r="T376" i="8" s="1"/>
  <c r="U376" i="8" s="1"/>
  <c r="M376" i="8"/>
  <c r="N376" i="8" s="1"/>
  <c r="B1226" i="4"/>
  <c r="O352" i="1"/>
  <c r="P352" i="1" s="1"/>
  <c r="S352" i="1" s="1"/>
  <c r="M352" i="1"/>
  <c r="U352" i="1" s="1"/>
  <c r="T1223" i="1"/>
  <c r="I1223" i="1"/>
  <c r="J1223" i="1" s="1"/>
  <c r="Y376" i="8" l="1"/>
  <c r="X376" i="8"/>
  <c r="Z376" i="8" s="1"/>
  <c r="K377" i="8" s="1"/>
  <c r="B1227" i="4"/>
  <c r="N352" i="1"/>
  <c r="T1224" i="1"/>
  <c r="I1224" i="1"/>
  <c r="J1224" i="1" s="1"/>
  <c r="L377" i="8" l="1"/>
  <c r="A356" i="4"/>
  <c r="B1228" i="4"/>
  <c r="Y352" i="1"/>
  <c r="X352" i="1"/>
  <c r="T1225" i="1"/>
  <c r="I1225" i="1"/>
  <c r="J1225" i="1" s="1"/>
  <c r="O377" i="8" l="1"/>
  <c r="P377" i="8" s="1"/>
  <c r="S377" i="8" s="1"/>
  <c r="T377" i="8" s="1"/>
  <c r="U377" i="8" s="1"/>
  <c r="M377" i="8"/>
  <c r="N377" i="8" s="1"/>
  <c r="C356" i="4"/>
  <c r="D356" i="4"/>
  <c r="Z352" i="1"/>
  <c r="K353" i="1" s="1"/>
  <c r="L353" i="1" s="1"/>
  <c r="B1229" i="4"/>
  <c r="T1226" i="1"/>
  <c r="I1226" i="1"/>
  <c r="J1226" i="1" s="1"/>
  <c r="V352" i="1" l="1"/>
  <c r="W352" i="1" s="1"/>
  <c r="V352" i="8"/>
  <c r="W352" i="8" s="1"/>
  <c r="Y377" i="8"/>
  <c r="X377" i="8"/>
  <c r="Z377" i="8" s="1"/>
  <c r="K378" i="8" s="1"/>
  <c r="B1230" i="4"/>
  <c r="O353" i="1"/>
  <c r="P353" i="1" s="1"/>
  <c r="S353" i="1" s="1"/>
  <c r="M353" i="1"/>
  <c r="U353" i="1" s="1"/>
  <c r="T1227" i="1"/>
  <c r="I1227" i="1"/>
  <c r="J1227" i="1" s="1"/>
  <c r="L378" i="8" l="1"/>
  <c r="B1231" i="4"/>
  <c r="N353" i="1"/>
  <c r="T1228" i="1"/>
  <c r="I1228" i="1"/>
  <c r="J1228" i="1" s="1"/>
  <c r="O378" i="8" l="1"/>
  <c r="P378" i="8" s="1"/>
  <c r="S378" i="8" s="1"/>
  <c r="T378" i="8" s="1"/>
  <c r="U378" i="8" s="1"/>
  <c r="M378" i="8"/>
  <c r="N378" i="8" s="1"/>
  <c r="A357" i="4"/>
  <c r="B1232" i="4"/>
  <c r="Y353" i="1"/>
  <c r="X353" i="1"/>
  <c r="T1229" i="1"/>
  <c r="I1229" i="1"/>
  <c r="J1229" i="1" s="1"/>
  <c r="Y378" i="8" l="1"/>
  <c r="X378" i="8"/>
  <c r="Z378" i="8" s="1"/>
  <c r="K379" i="8" s="1"/>
  <c r="C357" i="4"/>
  <c r="D357" i="4"/>
  <c r="Z353" i="1"/>
  <c r="K354" i="1" s="1"/>
  <c r="L354" i="1" s="1"/>
  <c r="B1233" i="4"/>
  <c r="I1230" i="1"/>
  <c r="J1230" i="1" s="1"/>
  <c r="V353" i="1" l="1"/>
  <c r="W353" i="1" s="1"/>
  <c r="V353" i="8"/>
  <c r="W353" i="8" s="1"/>
  <c r="L379" i="8"/>
  <c r="O354" i="1"/>
  <c r="P354" i="1" s="1"/>
  <c r="S354" i="1" s="1"/>
  <c r="M354" i="1"/>
  <c r="U354" i="1" s="1"/>
  <c r="I1231" i="1"/>
  <c r="J1231" i="1" s="1"/>
  <c r="O379" i="8" l="1"/>
  <c r="P379" i="8" s="1"/>
  <c r="S379" i="8" s="1"/>
  <c r="T379" i="8" s="1"/>
  <c r="U379" i="8" s="1"/>
  <c r="M379" i="8"/>
  <c r="N379" i="8" s="1"/>
  <c r="N354" i="1"/>
  <c r="I1232" i="1"/>
  <c r="J1232" i="1" s="1"/>
  <c r="Y379" i="8" l="1"/>
  <c r="X379" i="8"/>
  <c r="Z379" i="8" s="1"/>
  <c r="K380" i="8" s="1"/>
  <c r="A358" i="4"/>
  <c r="Y354" i="1"/>
  <c r="X354" i="1"/>
  <c r="Z354" i="1" s="1"/>
  <c r="K355" i="1" s="1"/>
  <c r="I1233" i="1"/>
  <c r="J1233" i="1" s="1"/>
  <c r="L380" i="8" l="1"/>
  <c r="C358" i="4"/>
  <c r="D358" i="4"/>
  <c r="L355" i="1"/>
  <c r="I1234" i="1"/>
  <c r="J1234" i="1" s="1"/>
  <c r="V354" i="1" l="1"/>
  <c r="W354" i="1" s="1"/>
  <c r="V354" i="8"/>
  <c r="W354" i="8" s="1"/>
  <c r="O380" i="8"/>
  <c r="P380" i="8" s="1"/>
  <c r="S380" i="8" s="1"/>
  <c r="T380" i="8" s="1"/>
  <c r="U380" i="8" s="1"/>
  <c r="M380" i="8"/>
  <c r="N380" i="8" s="1"/>
  <c r="O355" i="1"/>
  <c r="P355" i="1" s="1"/>
  <c r="S355" i="1" s="1"/>
  <c r="M355" i="1"/>
  <c r="U355" i="1" s="1"/>
  <c r="I1235" i="1"/>
  <c r="J1235" i="1" s="1"/>
  <c r="Y380" i="8" l="1"/>
  <c r="X380" i="8"/>
  <c r="Z380" i="8" s="1"/>
  <c r="K381" i="8" s="1"/>
  <c r="N355" i="1"/>
  <c r="I1236" i="1"/>
  <c r="J1236" i="1" s="1"/>
  <c r="L381" i="8" l="1"/>
  <c r="A359" i="4"/>
  <c r="Y355" i="1"/>
  <c r="X355" i="1"/>
  <c r="Z355" i="1" s="1"/>
  <c r="K356" i="1" s="1"/>
  <c r="I1237" i="1"/>
  <c r="J1237" i="1" s="1"/>
  <c r="O381" i="8" l="1"/>
  <c r="P381" i="8" s="1"/>
  <c r="S381" i="8" s="1"/>
  <c r="T381" i="8" s="1"/>
  <c r="U381" i="8" s="1"/>
  <c r="M381" i="8"/>
  <c r="N381" i="8" s="1"/>
  <c r="C359" i="4"/>
  <c r="D359" i="4"/>
  <c r="L356" i="1"/>
  <c r="I1238" i="1"/>
  <c r="J1238" i="1" s="1"/>
  <c r="V355" i="1" l="1"/>
  <c r="W355" i="1" s="1"/>
  <c r="V355" i="8"/>
  <c r="W355" i="8" s="1"/>
  <c r="Y381" i="8"/>
  <c r="X381" i="8"/>
  <c r="Z381" i="8" s="1"/>
  <c r="K382" i="8" s="1"/>
  <c r="O356" i="1"/>
  <c r="P356" i="1" s="1"/>
  <c r="S356" i="1" s="1"/>
  <c r="T356" i="1" s="1"/>
  <c r="M356" i="1"/>
  <c r="N356" i="1" s="1"/>
  <c r="A360" i="4" s="1"/>
  <c r="I1239" i="1"/>
  <c r="J1239" i="1" s="1"/>
  <c r="L382" i="8" l="1"/>
  <c r="U356" i="1"/>
  <c r="B360" i="4"/>
  <c r="Y356" i="1"/>
  <c r="X356" i="1"/>
  <c r="I1240" i="1"/>
  <c r="J1240" i="1" s="1"/>
  <c r="O382" i="8" l="1"/>
  <c r="P382" i="8" s="1"/>
  <c r="S382" i="8" s="1"/>
  <c r="T382" i="8" s="1"/>
  <c r="U382" i="8" s="1"/>
  <c r="M382" i="8"/>
  <c r="N382" i="8" s="1"/>
  <c r="C360" i="4"/>
  <c r="V356" i="8" s="1"/>
  <c r="W356" i="8" s="1"/>
  <c r="D360" i="4"/>
  <c r="Z356" i="1"/>
  <c r="K357" i="1" s="1"/>
  <c r="L357" i="1" s="1"/>
  <c r="O357" i="1" s="1"/>
  <c r="P357" i="1" s="1"/>
  <c r="S357" i="1" s="1"/>
  <c r="T357" i="1" s="1"/>
  <c r="I1241" i="1"/>
  <c r="J1241" i="1" s="1"/>
  <c r="Y382" i="8" l="1"/>
  <c r="X382" i="8"/>
  <c r="Z382" i="8" s="1"/>
  <c r="K383" i="8" s="1"/>
  <c r="V356" i="1"/>
  <c r="W356" i="1" s="1"/>
  <c r="M357" i="1"/>
  <c r="U357" i="1" s="1"/>
  <c r="B361" i="4"/>
  <c r="N357" i="1"/>
  <c r="A361" i="4" s="1"/>
  <c r="I1242" i="1"/>
  <c r="J1242" i="1" s="1"/>
  <c r="L383" i="8" l="1"/>
  <c r="C361" i="4"/>
  <c r="V357" i="8" s="1"/>
  <c r="W357" i="8" s="1"/>
  <c r="D361" i="4"/>
  <c r="X357" i="1"/>
  <c r="Y357" i="1"/>
  <c r="I1243" i="1"/>
  <c r="J1243" i="1" s="1"/>
  <c r="O383" i="8" l="1"/>
  <c r="P383" i="8" s="1"/>
  <c r="S383" i="8" s="1"/>
  <c r="T383" i="8" s="1"/>
  <c r="U383" i="8" s="1"/>
  <c r="M383" i="8"/>
  <c r="N383" i="8" s="1"/>
  <c r="V357" i="1"/>
  <c r="W357" i="1" s="1"/>
  <c r="Z357" i="1"/>
  <c r="K358" i="1" s="1"/>
  <c r="L358" i="1" s="1"/>
  <c r="I1244" i="1"/>
  <c r="J1244" i="1" s="1"/>
  <c r="Y383" i="8" l="1"/>
  <c r="X383" i="8"/>
  <c r="Z383" i="8" s="1"/>
  <c r="K384" i="8" s="1"/>
  <c r="O358" i="1"/>
  <c r="P358" i="1" s="1"/>
  <c r="S358" i="1" s="1"/>
  <c r="T358" i="1" s="1"/>
  <c r="U358" i="1" s="1"/>
  <c r="M358" i="1"/>
  <c r="N358" i="1" s="1"/>
  <c r="A362" i="4" s="1"/>
  <c r="I1245" i="1"/>
  <c r="J1245" i="1" s="1"/>
  <c r="L384" i="8" l="1"/>
  <c r="B362" i="4"/>
  <c r="Y358" i="1"/>
  <c r="X358" i="1"/>
  <c r="I1246" i="1"/>
  <c r="J1246" i="1" s="1"/>
  <c r="O384" i="8" l="1"/>
  <c r="P384" i="8" s="1"/>
  <c r="S384" i="8" s="1"/>
  <c r="T384" i="8" s="1"/>
  <c r="U384" i="8" s="1"/>
  <c r="M384" i="8"/>
  <c r="N384" i="8" s="1"/>
  <c r="C362" i="4"/>
  <c r="V358" i="8" s="1"/>
  <c r="W358" i="8" s="1"/>
  <c r="D362" i="4"/>
  <c r="Z358" i="1"/>
  <c r="K359" i="1" s="1"/>
  <c r="L359" i="1" s="1"/>
  <c r="I1247" i="1"/>
  <c r="J1247" i="1" s="1"/>
  <c r="Y384" i="8" l="1"/>
  <c r="X384" i="8"/>
  <c r="Z384" i="8" s="1"/>
  <c r="K385" i="8" s="1"/>
  <c r="V358" i="1"/>
  <c r="W358" i="1" s="1"/>
  <c r="O359" i="1"/>
  <c r="P359" i="1" s="1"/>
  <c r="S359" i="1" s="1"/>
  <c r="T359" i="1" s="1"/>
  <c r="U359" i="1" s="1"/>
  <c r="M359" i="1"/>
  <c r="N359" i="1" s="1"/>
  <c r="A363" i="4" s="1"/>
  <c r="I1248" i="1"/>
  <c r="J1248" i="1" s="1"/>
  <c r="L385" i="8" l="1"/>
  <c r="B363" i="4"/>
  <c r="Y359" i="1"/>
  <c r="X359" i="1"/>
  <c r="I1249" i="1"/>
  <c r="J1249" i="1" s="1"/>
  <c r="O385" i="8" l="1"/>
  <c r="P385" i="8" s="1"/>
  <c r="S385" i="8" s="1"/>
  <c r="T385" i="8" s="1"/>
  <c r="U385" i="8" s="1"/>
  <c r="M385" i="8"/>
  <c r="N385" i="8" s="1"/>
  <c r="C363" i="4"/>
  <c r="V359" i="8" s="1"/>
  <c r="W359" i="8" s="1"/>
  <c r="D363" i="4"/>
  <c r="Z359" i="1"/>
  <c r="K360" i="1" s="1"/>
  <c r="L360" i="1" s="1"/>
  <c r="I1250" i="1"/>
  <c r="J1250" i="1" s="1"/>
  <c r="Y385" i="8" l="1"/>
  <c r="X385" i="8"/>
  <c r="V359" i="1"/>
  <c r="W359" i="1" s="1"/>
  <c r="O360" i="1"/>
  <c r="P360" i="1" s="1"/>
  <c r="S360" i="1" s="1"/>
  <c r="T360" i="1" s="1"/>
  <c r="U360" i="1" s="1"/>
  <c r="M360" i="1"/>
  <c r="N360" i="1" s="1"/>
  <c r="A364" i="4" s="1"/>
  <c r="I1251" i="1"/>
  <c r="J1251" i="1" s="1"/>
  <c r="Z385" i="8" l="1"/>
  <c r="K386" i="8" s="1"/>
  <c r="L386" i="8" s="1"/>
  <c r="B364" i="4"/>
  <c r="Y360" i="1"/>
  <c r="X360" i="1"/>
  <c r="I1252" i="1"/>
  <c r="J1252" i="1" s="1"/>
  <c r="O386" i="8" l="1"/>
  <c r="P386" i="8" s="1"/>
  <c r="S386" i="8" s="1"/>
  <c r="M386" i="8"/>
  <c r="C364" i="4"/>
  <c r="V360" i="8" s="1"/>
  <c r="W360" i="8" s="1"/>
  <c r="D364" i="4"/>
  <c r="Z360" i="1"/>
  <c r="K361" i="1" s="1"/>
  <c r="L361" i="1" s="1"/>
  <c r="I1253" i="1"/>
  <c r="J1253" i="1" s="1"/>
  <c r="N386" i="8" l="1"/>
  <c r="U386" i="8"/>
  <c r="V360" i="1"/>
  <c r="W360" i="1" s="1"/>
  <c r="O361" i="1"/>
  <c r="P361" i="1" s="1"/>
  <c r="S361" i="1" s="1"/>
  <c r="T361" i="1" s="1"/>
  <c r="M361" i="1"/>
  <c r="N361" i="1" s="1"/>
  <c r="A365" i="4" s="1"/>
  <c r="I1254" i="1"/>
  <c r="J1254" i="1" s="1"/>
  <c r="Y386" i="8" l="1"/>
  <c r="X386" i="8"/>
  <c r="Z386" i="8" s="1"/>
  <c r="K387" i="8" s="1"/>
  <c r="U361" i="1"/>
  <c r="B365" i="4"/>
  <c r="Y361" i="1"/>
  <c r="X361" i="1"/>
  <c r="I1255" i="1"/>
  <c r="J1255" i="1" s="1"/>
  <c r="L387" i="8" l="1"/>
  <c r="C365" i="4"/>
  <c r="V361" i="8" s="1"/>
  <c r="W361" i="8" s="1"/>
  <c r="D365" i="4"/>
  <c r="Z361" i="1"/>
  <c r="K362" i="1" s="1"/>
  <c r="L362" i="1" s="1"/>
  <c r="I1256" i="1"/>
  <c r="J1256" i="1" s="1"/>
  <c r="O387" i="8" l="1"/>
  <c r="P387" i="8" s="1"/>
  <c r="S387" i="8" s="1"/>
  <c r="T387" i="8" s="1"/>
  <c r="U387" i="8" s="1"/>
  <c r="M387" i="8"/>
  <c r="N387" i="8" s="1"/>
  <c r="V361" i="1"/>
  <c r="W361" i="1" s="1"/>
  <c r="O362" i="1"/>
  <c r="P362" i="1" s="1"/>
  <c r="S362" i="1" s="1"/>
  <c r="T362" i="1" s="1"/>
  <c r="U362" i="1" s="1"/>
  <c r="M362" i="1"/>
  <c r="N362" i="1" s="1"/>
  <c r="A366" i="4" s="1"/>
  <c r="I1257" i="1"/>
  <c r="J1257" i="1" s="1"/>
  <c r="Y387" i="8" l="1"/>
  <c r="X387" i="8"/>
  <c r="B366" i="4"/>
  <c r="Y362" i="1"/>
  <c r="X362" i="1"/>
  <c r="I1258" i="1"/>
  <c r="J1258" i="1" s="1"/>
  <c r="Z387" i="8" l="1"/>
  <c r="K388" i="8" s="1"/>
  <c r="L388" i="8" s="1"/>
  <c r="C366" i="4"/>
  <c r="V362" i="8" s="1"/>
  <c r="W362" i="8" s="1"/>
  <c r="D366" i="4"/>
  <c r="Z362" i="1"/>
  <c r="K363" i="1" s="1"/>
  <c r="L363" i="1" s="1"/>
  <c r="I1259" i="1"/>
  <c r="J1259" i="1" s="1"/>
  <c r="O388" i="8" l="1"/>
  <c r="P388" i="8" s="1"/>
  <c r="S388" i="8" s="1"/>
  <c r="M388" i="8"/>
  <c r="V362" i="1"/>
  <c r="W362" i="1" s="1"/>
  <c r="O363" i="1"/>
  <c r="P363" i="1" s="1"/>
  <c r="S363" i="1" s="1"/>
  <c r="T363" i="1" s="1"/>
  <c r="U363" i="1" s="1"/>
  <c r="M363" i="1"/>
  <c r="N363" i="1" s="1"/>
  <c r="A367" i="4" s="1"/>
  <c r="I1260" i="1"/>
  <c r="J1260" i="1" s="1"/>
  <c r="N388" i="8" l="1"/>
  <c r="U388" i="8"/>
  <c r="B367" i="4"/>
  <c r="Y363" i="1"/>
  <c r="X363" i="1"/>
  <c r="I1261" i="1"/>
  <c r="J1261" i="1" s="1"/>
  <c r="Y388" i="8" l="1"/>
  <c r="X388" i="8"/>
  <c r="Z388" i="8" s="1"/>
  <c r="K389" i="8" s="1"/>
  <c r="C367" i="4"/>
  <c r="V363" i="8" s="1"/>
  <c r="W363" i="8" s="1"/>
  <c r="D367" i="4"/>
  <c r="Z363" i="1"/>
  <c r="K364" i="1" s="1"/>
  <c r="L364" i="1" s="1"/>
  <c r="I1262" i="1"/>
  <c r="J1262" i="1" s="1"/>
  <c r="L389" i="8" l="1"/>
  <c r="V363" i="1"/>
  <c r="W363" i="1" s="1"/>
  <c r="O364" i="1"/>
  <c r="P364" i="1" s="1"/>
  <c r="S364" i="1" s="1"/>
  <c r="T364" i="1" s="1"/>
  <c r="M364" i="1"/>
  <c r="N364" i="1" s="1"/>
  <c r="A368" i="4" s="1"/>
  <c r="I1263" i="1"/>
  <c r="J1263" i="1" s="1"/>
  <c r="U364" i="1" l="1"/>
  <c r="O389" i="8"/>
  <c r="P389" i="8" s="1"/>
  <c r="S389" i="8" s="1"/>
  <c r="T389" i="8" s="1"/>
  <c r="U389" i="8" s="1"/>
  <c r="M389" i="8"/>
  <c r="N389" i="8" s="1"/>
  <c r="B368" i="4"/>
  <c r="Y364" i="1"/>
  <c r="X364" i="1"/>
  <c r="I1264" i="1"/>
  <c r="J1264" i="1" s="1"/>
  <c r="Y389" i="8" l="1"/>
  <c r="X389" i="8"/>
  <c r="Z389" i="8" s="1"/>
  <c r="K390" i="8" s="1"/>
  <c r="C368" i="4"/>
  <c r="V364" i="8" s="1"/>
  <c r="W364" i="8" s="1"/>
  <c r="D368" i="4"/>
  <c r="Z364" i="1"/>
  <c r="K365" i="1" s="1"/>
  <c r="I1265" i="1"/>
  <c r="J1265" i="1" s="1"/>
  <c r="L390" i="8" l="1"/>
  <c r="V364" i="1"/>
  <c r="W364" i="1" s="1"/>
  <c r="L365" i="1"/>
  <c r="I1266" i="1"/>
  <c r="J1266" i="1" s="1"/>
  <c r="O390" i="8" l="1"/>
  <c r="P390" i="8" s="1"/>
  <c r="S390" i="8" s="1"/>
  <c r="T390" i="8" s="1"/>
  <c r="U390" i="8" s="1"/>
  <c r="M390" i="8"/>
  <c r="N390" i="8" s="1"/>
  <c r="O365" i="1"/>
  <c r="P365" i="1" s="1"/>
  <c r="S365" i="1" s="1"/>
  <c r="T365" i="1" s="1"/>
  <c r="M365" i="1"/>
  <c r="N365" i="1" s="1"/>
  <c r="A369" i="4" s="1"/>
  <c r="I1267" i="1"/>
  <c r="J1267" i="1" s="1"/>
  <c r="U365" i="1" l="1"/>
  <c r="Y390" i="8"/>
  <c r="X390" i="8"/>
  <c r="Z390" i="8" s="1"/>
  <c r="K391" i="8" s="1"/>
  <c r="B369" i="4"/>
  <c r="Y365" i="1"/>
  <c r="X365" i="1"/>
  <c r="I1268" i="1"/>
  <c r="J1268" i="1" s="1"/>
  <c r="L391" i="8" l="1"/>
  <c r="C369" i="4"/>
  <c r="V365" i="8" s="1"/>
  <c r="W365" i="8" s="1"/>
  <c r="D369" i="4"/>
  <c r="Z365" i="1"/>
  <c r="K366" i="1" s="1"/>
  <c r="L366" i="1" s="1"/>
  <c r="I1269" i="1"/>
  <c r="J1269" i="1" s="1"/>
  <c r="O391" i="8" l="1"/>
  <c r="P391" i="8" s="1"/>
  <c r="S391" i="8" s="1"/>
  <c r="M391" i="8"/>
  <c r="V365" i="1"/>
  <c r="W365" i="1" s="1"/>
  <c r="O366" i="1"/>
  <c r="P366" i="1" s="1"/>
  <c r="S366" i="1" s="1"/>
  <c r="T366" i="1" s="1"/>
  <c r="U366" i="1" s="1"/>
  <c r="M366" i="1"/>
  <c r="N366" i="1" s="1"/>
  <c r="A370" i="4" s="1"/>
  <c r="I1270" i="1"/>
  <c r="J1270" i="1" s="1"/>
  <c r="N391" i="8" l="1"/>
  <c r="U391" i="8"/>
  <c r="B370" i="4"/>
  <c r="Y366" i="1"/>
  <c r="X366" i="1"/>
  <c r="I1271" i="1"/>
  <c r="J1271" i="1" s="1"/>
  <c r="Y391" i="8" l="1"/>
  <c r="X391" i="8"/>
  <c r="Z391" i="8" s="1"/>
  <c r="K392" i="8" s="1"/>
  <c r="C370" i="4"/>
  <c r="V366" i="8" s="1"/>
  <c r="W366" i="8" s="1"/>
  <c r="D370" i="4"/>
  <c r="Z366" i="1"/>
  <c r="K367" i="1" s="1"/>
  <c r="L367" i="1" s="1"/>
  <c r="I1272" i="1"/>
  <c r="J1272" i="1" s="1"/>
  <c r="L392" i="8" l="1"/>
  <c r="V366" i="1"/>
  <c r="W366" i="1" s="1"/>
  <c r="O367" i="1"/>
  <c r="P367" i="1" s="1"/>
  <c r="S367" i="1" s="1"/>
  <c r="M367" i="1"/>
  <c r="U367" i="1" s="1"/>
  <c r="T1273" i="1"/>
  <c r="I1273" i="1"/>
  <c r="J1273" i="1" s="1"/>
  <c r="O392" i="8" l="1"/>
  <c r="P392" i="8" s="1"/>
  <c r="S392" i="8" s="1"/>
  <c r="T392" i="8" s="1"/>
  <c r="U392" i="8" s="1"/>
  <c r="M392" i="8"/>
  <c r="N392" i="8" s="1"/>
  <c r="B1277" i="4"/>
  <c r="N367" i="1"/>
  <c r="I1274" i="1"/>
  <c r="J1274" i="1" s="1"/>
  <c r="Y392" i="8" l="1"/>
  <c r="X392" i="8"/>
  <c r="Z392" i="8" s="1"/>
  <c r="K393" i="8" s="1"/>
  <c r="A371" i="4"/>
  <c r="Y367" i="1"/>
  <c r="X367" i="1"/>
  <c r="Z367" i="1" s="1"/>
  <c r="K368" i="1" s="1"/>
  <c r="I1275" i="1"/>
  <c r="J1275" i="1" s="1"/>
  <c r="L393" i="8" l="1"/>
  <c r="C371" i="4"/>
  <c r="D371" i="4"/>
  <c r="L368" i="1"/>
  <c r="I1276" i="1"/>
  <c r="J1276" i="1" s="1"/>
  <c r="V367" i="1" l="1"/>
  <c r="W367" i="1" s="1"/>
  <c r="V367" i="8"/>
  <c r="W367" i="8" s="1"/>
  <c r="O393" i="8"/>
  <c r="P393" i="8" s="1"/>
  <c r="S393" i="8" s="1"/>
  <c r="T393" i="8" s="1"/>
  <c r="U393" i="8" s="1"/>
  <c r="M393" i="8"/>
  <c r="N393" i="8" s="1"/>
  <c r="O368" i="1"/>
  <c r="P368" i="1" s="1"/>
  <c r="S368" i="1" s="1"/>
  <c r="T368" i="1" s="1"/>
  <c r="M368" i="1"/>
  <c r="N368" i="1" s="1"/>
  <c r="A372" i="4" s="1"/>
  <c r="I1277" i="1"/>
  <c r="J1277" i="1" s="1"/>
  <c r="U368" i="1" l="1"/>
  <c r="Y393" i="8"/>
  <c r="X393" i="8"/>
  <c r="Z393" i="8" s="1"/>
  <c r="K394" i="8" s="1"/>
  <c r="B372" i="4"/>
  <c r="Y368" i="1"/>
  <c r="X368" i="1"/>
  <c r="Z368" i="1" s="1"/>
  <c r="K369" i="1" s="1"/>
  <c r="I1278" i="1"/>
  <c r="J1278" i="1" s="1"/>
  <c r="L394" i="8" l="1"/>
  <c r="C372" i="4"/>
  <c r="V368" i="8" s="1"/>
  <c r="W368" i="8" s="1"/>
  <c r="D372" i="4"/>
  <c r="L369" i="1"/>
  <c r="I1279" i="1"/>
  <c r="J1279" i="1" s="1"/>
  <c r="O394" i="8" l="1"/>
  <c r="P394" i="8" s="1"/>
  <c r="S394" i="8" s="1"/>
  <c r="T394" i="8" s="1"/>
  <c r="U394" i="8" s="1"/>
  <c r="M394" i="8"/>
  <c r="N394" i="8" s="1"/>
  <c r="V368" i="1"/>
  <c r="W368" i="1" s="1"/>
  <c r="O369" i="1"/>
  <c r="P369" i="1" s="1"/>
  <c r="S369" i="1" s="1"/>
  <c r="M369" i="1"/>
  <c r="U369" i="1" s="1"/>
  <c r="I1280" i="1"/>
  <c r="J1280" i="1" s="1"/>
  <c r="Y394" i="8" l="1"/>
  <c r="X394" i="8"/>
  <c r="Z394" i="8" s="1"/>
  <c r="K395" i="8" s="1"/>
  <c r="N369" i="1"/>
  <c r="I1281" i="1"/>
  <c r="J1281" i="1" s="1"/>
  <c r="L395" i="8" l="1"/>
  <c r="A373" i="4"/>
  <c r="Y369" i="1"/>
  <c r="X369" i="1"/>
  <c r="T1282" i="1"/>
  <c r="I1282" i="1"/>
  <c r="J1282" i="1" s="1"/>
  <c r="O395" i="8" l="1"/>
  <c r="P395" i="8" s="1"/>
  <c r="S395" i="8" s="1"/>
  <c r="T395" i="8" s="1"/>
  <c r="U395" i="8" s="1"/>
  <c r="M395" i="8"/>
  <c r="N395" i="8" s="1"/>
  <c r="C373" i="4"/>
  <c r="D373" i="4"/>
  <c r="Z369" i="1"/>
  <c r="K370" i="1" s="1"/>
  <c r="L370" i="1" s="1"/>
  <c r="B1286" i="4"/>
  <c r="T1283" i="1"/>
  <c r="I1283" i="1"/>
  <c r="J1283" i="1" s="1"/>
  <c r="V369" i="1" l="1"/>
  <c r="W369" i="1" s="1"/>
  <c r="V369" i="8"/>
  <c r="W369" i="8" s="1"/>
  <c r="Y395" i="8"/>
  <c r="X395" i="8"/>
  <c r="Z395" i="8" s="1"/>
  <c r="K396" i="8" s="1"/>
  <c r="B1287" i="4"/>
  <c r="O370" i="1"/>
  <c r="P370" i="1" s="1"/>
  <c r="S370" i="1" s="1"/>
  <c r="M370" i="1"/>
  <c r="U370" i="1" s="1"/>
  <c r="T1284" i="1"/>
  <c r="I1284" i="1"/>
  <c r="J1284" i="1" s="1"/>
  <c r="L396" i="8" l="1"/>
  <c r="B1288" i="4"/>
  <c r="N370" i="1"/>
  <c r="T1285" i="1"/>
  <c r="I1285" i="1"/>
  <c r="J1285" i="1" s="1"/>
  <c r="O396" i="8" l="1"/>
  <c r="P396" i="8" s="1"/>
  <c r="S396" i="8" s="1"/>
  <c r="T396" i="8" s="1"/>
  <c r="U396" i="8" s="1"/>
  <c r="M396" i="8"/>
  <c r="N396" i="8" s="1"/>
  <c r="A374" i="4"/>
  <c r="B1289" i="4"/>
  <c r="Y370" i="1"/>
  <c r="X370" i="1"/>
  <c r="Z370" i="1" s="1"/>
  <c r="K371" i="1" s="1"/>
  <c r="T1286" i="1"/>
  <c r="I1286" i="1"/>
  <c r="J1286" i="1" s="1"/>
  <c r="Y396" i="8" l="1"/>
  <c r="X396" i="8"/>
  <c r="Z396" i="8" s="1"/>
  <c r="K397" i="8" s="1"/>
  <c r="C374" i="4"/>
  <c r="D374" i="4"/>
  <c r="B1290" i="4"/>
  <c r="L371" i="1"/>
  <c r="I1287" i="1"/>
  <c r="J1287" i="1" s="1"/>
  <c r="V370" i="1" l="1"/>
  <c r="W370" i="1" s="1"/>
  <c r="V370" i="8"/>
  <c r="W370" i="8" s="1"/>
  <c r="L397" i="8"/>
  <c r="O371" i="1"/>
  <c r="P371" i="1" s="1"/>
  <c r="S371" i="1" s="1"/>
  <c r="M371" i="1"/>
  <c r="U371" i="1" s="1"/>
  <c r="I1288" i="1"/>
  <c r="J1288" i="1" s="1"/>
  <c r="O397" i="8" l="1"/>
  <c r="P397" i="8" s="1"/>
  <c r="S397" i="8" s="1"/>
  <c r="T397" i="8" s="1"/>
  <c r="U397" i="8" s="1"/>
  <c r="M397" i="8"/>
  <c r="N397" i="8" s="1"/>
  <c r="N371" i="1"/>
  <c r="I1289" i="1"/>
  <c r="J1289" i="1" s="1"/>
  <c r="Y397" i="8" l="1"/>
  <c r="X397" i="8"/>
  <c r="Z397" i="8" s="1"/>
  <c r="K398" i="8" s="1"/>
  <c r="A375" i="4"/>
  <c r="Y371" i="1"/>
  <c r="X371" i="1"/>
  <c r="Z371" i="1" s="1"/>
  <c r="K372" i="1" s="1"/>
  <c r="I1290" i="1"/>
  <c r="J1290" i="1" s="1"/>
  <c r="L398" i="8" l="1"/>
  <c r="C375" i="4"/>
  <c r="D375" i="4"/>
  <c r="L372" i="1"/>
  <c r="I1291" i="1"/>
  <c r="J1291" i="1" s="1"/>
  <c r="V371" i="1" l="1"/>
  <c r="W371" i="1" s="1"/>
  <c r="V371" i="8"/>
  <c r="W371" i="8" s="1"/>
  <c r="O398" i="8"/>
  <c r="P398" i="8" s="1"/>
  <c r="S398" i="8" s="1"/>
  <c r="T398" i="8" s="1"/>
  <c r="U398" i="8" s="1"/>
  <c r="M398" i="8"/>
  <c r="N398" i="8" s="1"/>
  <c r="O372" i="1"/>
  <c r="P372" i="1" s="1"/>
  <c r="S372" i="1" s="1"/>
  <c r="M372" i="1"/>
  <c r="U372" i="1" s="1"/>
  <c r="I1292" i="1"/>
  <c r="J1292" i="1" s="1"/>
  <c r="Y398" i="8" l="1"/>
  <c r="X398" i="8"/>
  <c r="Z398" i="8" s="1"/>
  <c r="K399" i="8" s="1"/>
  <c r="N372" i="1"/>
  <c r="I1293" i="1"/>
  <c r="J1293" i="1" s="1"/>
  <c r="L399" i="8" l="1"/>
  <c r="A376" i="4"/>
  <c r="Y372" i="1"/>
  <c r="X372" i="1"/>
  <c r="I1294" i="1"/>
  <c r="J1294" i="1" s="1"/>
  <c r="O399" i="8" l="1"/>
  <c r="P399" i="8" s="1"/>
  <c r="S399" i="8" s="1"/>
  <c r="T399" i="8" s="1"/>
  <c r="M399" i="8"/>
  <c r="N399" i="8" s="1"/>
  <c r="D376" i="4"/>
  <c r="C376" i="4"/>
  <c r="Z372" i="1"/>
  <c r="K373" i="1" s="1"/>
  <c r="L373" i="1" s="1"/>
  <c r="I1295" i="1"/>
  <c r="J1295" i="1" s="1"/>
  <c r="V372" i="1" l="1"/>
  <c r="W372" i="1" s="1"/>
  <c r="V372" i="8"/>
  <c r="W372" i="8" s="1"/>
  <c r="Y399" i="8"/>
  <c r="X399" i="8"/>
  <c r="Z399" i="8" s="1"/>
  <c r="K400" i="8" s="1"/>
  <c r="U399" i="8"/>
  <c r="O373" i="1"/>
  <c r="P373" i="1" s="1"/>
  <c r="S373" i="1" s="1"/>
  <c r="M373" i="1"/>
  <c r="U373" i="1" s="1"/>
  <c r="I1296" i="1"/>
  <c r="J1296" i="1" s="1"/>
  <c r="L400" i="8" l="1"/>
  <c r="N373" i="1"/>
  <c r="T1297" i="1"/>
  <c r="I1297" i="1"/>
  <c r="J1297" i="1" s="1"/>
  <c r="O400" i="8" l="1"/>
  <c r="P400" i="8" s="1"/>
  <c r="S400" i="8" s="1"/>
  <c r="T400" i="8" s="1"/>
  <c r="U400" i="8" s="1"/>
  <c r="M400" i="8"/>
  <c r="N400" i="8" s="1"/>
  <c r="B1301" i="4"/>
  <c r="A377" i="4"/>
  <c r="Y373" i="1"/>
  <c r="X373" i="1"/>
  <c r="I1298" i="1"/>
  <c r="J1298" i="1" s="1"/>
  <c r="Y400" i="8" l="1"/>
  <c r="X400" i="8"/>
  <c r="Z400" i="8" s="1"/>
  <c r="K401" i="8" s="1"/>
  <c r="C377" i="4"/>
  <c r="D377" i="4"/>
  <c r="Z373" i="1"/>
  <c r="K374" i="1" s="1"/>
  <c r="L374" i="1" s="1"/>
  <c r="I1299" i="1"/>
  <c r="J1299" i="1" s="1"/>
  <c r="V373" i="1" l="1"/>
  <c r="W373" i="1" s="1"/>
  <c r="V373" i="8"/>
  <c r="W373" i="8" s="1"/>
  <c r="L401" i="8"/>
  <c r="O374" i="1"/>
  <c r="P374" i="1" s="1"/>
  <c r="S374" i="1" s="1"/>
  <c r="M374" i="1"/>
  <c r="U374" i="1" s="1"/>
  <c r="T1300" i="1"/>
  <c r="I1300" i="1"/>
  <c r="J1300" i="1" s="1"/>
  <c r="O401" i="8" l="1"/>
  <c r="P401" i="8" s="1"/>
  <c r="S401" i="8" s="1"/>
  <c r="T401" i="8" s="1"/>
  <c r="U401" i="8" s="1"/>
  <c r="M401" i="8"/>
  <c r="N401" i="8" s="1"/>
  <c r="B1304" i="4"/>
  <c r="N374" i="1"/>
  <c r="I1301" i="1"/>
  <c r="J1301" i="1" s="1"/>
  <c r="Y401" i="8" l="1"/>
  <c r="X401" i="8"/>
  <c r="Z401" i="8" s="1"/>
  <c r="K402" i="8" s="1"/>
  <c r="A378" i="4"/>
  <c r="Y374" i="1"/>
  <c r="X374" i="1"/>
  <c r="I1302" i="1"/>
  <c r="J1302" i="1" s="1"/>
  <c r="L402" i="8" l="1"/>
  <c r="C378" i="4"/>
  <c r="D378" i="4"/>
  <c r="Z374" i="1"/>
  <c r="K375" i="1" s="1"/>
  <c r="L375" i="1" s="1"/>
  <c r="I1303" i="1"/>
  <c r="J1303" i="1" s="1"/>
  <c r="V374" i="1" l="1"/>
  <c r="W374" i="1" s="1"/>
  <c r="V374" i="8"/>
  <c r="W374" i="8" s="1"/>
  <c r="O402" i="8"/>
  <c r="P402" i="8" s="1"/>
  <c r="S402" i="8" s="1"/>
  <c r="T402" i="8" s="1"/>
  <c r="U402" i="8" s="1"/>
  <c r="M402" i="8"/>
  <c r="N402" i="8" s="1"/>
  <c r="O375" i="1"/>
  <c r="P375" i="1" s="1"/>
  <c r="S375" i="1" s="1"/>
  <c r="M375" i="1"/>
  <c r="U375" i="1" s="1"/>
  <c r="I1304" i="1"/>
  <c r="J1304" i="1" s="1"/>
  <c r="Y402" i="8" l="1"/>
  <c r="X402" i="8"/>
  <c r="Z402" i="8" s="1"/>
  <c r="K403" i="8" s="1"/>
  <c r="N375" i="1"/>
  <c r="I1305" i="1"/>
  <c r="J1305" i="1" s="1"/>
  <c r="L403" i="8" l="1"/>
  <c r="A379" i="4"/>
  <c r="Y375" i="1"/>
  <c r="X375" i="1"/>
  <c r="I1306" i="1"/>
  <c r="J1306" i="1" s="1"/>
  <c r="O403" i="8" l="1"/>
  <c r="P403" i="8" s="1"/>
  <c r="S403" i="8" s="1"/>
  <c r="T403" i="8" s="1"/>
  <c r="U403" i="8" s="1"/>
  <c r="M403" i="8"/>
  <c r="N403" i="8" s="1"/>
  <c r="C379" i="4"/>
  <c r="D379" i="4"/>
  <c r="Z375" i="1"/>
  <c r="K376" i="1" s="1"/>
  <c r="L376" i="1" s="1"/>
  <c r="T1307" i="1"/>
  <c r="I1307" i="1"/>
  <c r="J1307" i="1" s="1"/>
  <c r="V375" i="1" l="1"/>
  <c r="W375" i="1" s="1"/>
  <c r="V375" i="8"/>
  <c r="W375" i="8" s="1"/>
  <c r="Y403" i="8"/>
  <c r="X403" i="8"/>
  <c r="Z403" i="8" s="1"/>
  <c r="K404" i="8" s="1"/>
  <c r="B1311" i="4"/>
  <c r="O376" i="1"/>
  <c r="P376" i="1" s="1"/>
  <c r="S376" i="1" s="1"/>
  <c r="T376" i="1" s="1"/>
  <c r="M376" i="1"/>
  <c r="N376" i="1" s="1"/>
  <c r="A380" i="4" s="1"/>
  <c r="I1308" i="1"/>
  <c r="J1308" i="1" s="1"/>
  <c r="U376" i="1" l="1"/>
  <c r="L404" i="8"/>
  <c r="B380" i="4"/>
  <c r="Y376" i="1"/>
  <c r="X376" i="1"/>
  <c r="T1309" i="1"/>
  <c r="I1309" i="1"/>
  <c r="J1309" i="1" s="1"/>
  <c r="O404" i="8" l="1"/>
  <c r="P404" i="8" s="1"/>
  <c r="S404" i="8" s="1"/>
  <c r="T404" i="8" s="1"/>
  <c r="U404" i="8" s="1"/>
  <c r="M404" i="8"/>
  <c r="N404" i="8" s="1"/>
  <c r="C380" i="4"/>
  <c r="V376" i="8" s="1"/>
  <c r="W376" i="8" s="1"/>
  <c r="D380" i="4"/>
  <c r="Z376" i="1"/>
  <c r="K377" i="1" s="1"/>
  <c r="L377" i="1" s="1"/>
  <c r="B1313" i="4"/>
  <c r="T1310" i="1"/>
  <c r="I1310" i="1"/>
  <c r="J1310" i="1" s="1"/>
  <c r="Y404" i="8" l="1"/>
  <c r="X404" i="8"/>
  <c r="Z404" i="8" s="1"/>
  <c r="K405" i="8" s="1"/>
  <c r="V376" i="1"/>
  <c r="W376" i="1" s="1"/>
  <c r="B1314" i="4"/>
  <c r="O377" i="1"/>
  <c r="P377" i="1" s="1"/>
  <c r="S377" i="1" s="1"/>
  <c r="T377" i="1" s="1"/>
  <c r="M377" i="1"/>
  <c r="N377" i="1" s="1"/>
  <c r="A381" i="4" s="1"/>
  <c r="I1311" i="1"/>
  <c r="J1311" i="1" s="1"/>
  <c r="U377" i="1" l="1"/>
  <c r="L405" i="8"/>
  <c r="B381" i="4"/>
  <c r="Y377" i="1"/>
  <c r="X377" i="1"/>
  <c r="I1312" i="1"/>
  <c r="J1312" i="1" s="1"/>
  <c r="O405" i="8" l="1"/>
  <c r="P405" i="8" s="1"/>
  <c r="S405" i="8" s="1"/>
  <c r="T405" i="8" s="1"/>
  <c r="U405" i="8" s="1"/>
  <c r="M405" i="8"/>
  <c r="N405" i="8" s="1"/>
  <c r="C381" i="4"/>
  <c r="V377" i="8" s="1"/>
  <c r="W377" i="8" s="1"/>
  <c r="D381" i="4"/>
  <c r="Z377" i="1"/>
  <c r="K378" i="1" s="1"/>
  <c r="L378" i="1" s="1"/>
  <c r="I1313" i="1"/>
  <c r="J1313" i="1" s="1"/>
  <c r="Y405" i="8" l="1"/>
  <c r="X405" i="8"/>
  <c r="Z405" i="8" s="1"/>
  <c r="K406" i="8" s="1"/>
  <c r="V377" i="1"/>
  <c r="W377" i="1" s="1"/>
  <c r="O378" i="1"/>
  <c r="P378" i="1" s="1"/>
  <c r="S378" i="1" s="1"/>
  <c r="T378" i="1" s="1"/>
  <c r="M378" i="1"/>
  <c r="N378" i="1" s="1"/>
  <c r="A382" i="4" s="1"/>
  <c r="I1314" i="1"/>
  <c r="J1314" i="1" s="1"/>
  <c r="U378" i="1" l="1"/>
  <c r="L406" i="8"/>
  <c r="B382" i="4"/>
  <c r="Y378" i="1"/>
  <c r="X378" i="1"/>
  <c r="I1315" i="1"/>
  <c r="J1315" i="1" s="1"/>
  <c r="Z378" i="1" l="1"/>
  <c r="K379" i="1" s="1"/>
  <c r="O406" i="8"/>
  <c r="P406" i="8" s="1"/>
  <c r="S406" i="8" s="1"/>
  <c r="T406" i="8" s="1"/>
  <c r="U406" i="8" s="1"/>
  <c r="M406" i="8"/>
  <c r="N406" i="8" s="1"/>
  <c r="C382" i="4"/>
  <c r="V378" i="8" s="1"/>
  <c r="W378" i="8" s="1"/>
  <c r="D382" i="4"/>
  <c r="L379" i="1"/>
  <c r="T1316" i="1"/>
  <c r="I1316" i="1"/>
  <c r="J1316" i="1" s="1"/>
  <c r="Y406" i="8" l="1"/>
  <c r="X406" i="8"/>
  <c r="Z406" i="8" s="1"/>
  <c r="K407" i="8" s="1"/>
  <c r="V378" i="1"/>
  <c r="W378" i="1" s="1"/>
  <c r="B1320" i="4"/>
  <c r="O379" i="1"/>
  <c r="P379" i="1" s="1"/>
  <c r="S379" i="1" s="1"/>
  <c r="T379" i="1" s="1"/>
  <c r="M379" i="1"/>
  <c r="T1317" i="1"/>
  <c r="I1317" i="1"/>
  <c r="J1317" i="1" s="1"/>
  <c r="U379" i="1" l="1"/>
  <c r="L407" i="8"/>
  <c r="B383" i="4"/>
  <c r="B1321" i="4"/>
  <c r="N379" i="1"/>
  <c r="A383" i="4" s="1"/>
  <c r="T1318" i="1"/>
  <c r="I1318" i="1"/>
  <c r="J1318" i="1" s="1"/>
  <c r="O407" i="8" l="1"/>
  <c r="P407" i="8" s="1"/>
  <c r="S407" i="8" s="1"/>
  <c r="M407" i="8"/>
  <c r="C383" i="4"/>
  <c r="V379" i="8" s="1"/>
  <c r="W379" i="8" s="1"/>
  <c r="D383" i="4"/>
  <c r="B1322" i="4"/>
  <c r="Y379" i="1"/>
  <c r="X379" i="1"/>
  <c r="T1319" i="1"/>
  <c r="I1319" i="1"/>
  <c r="J1319" i="1" s="1"/>
  <c r="N407" i="8" l="1"/>
  <c r="U407" i="8"/>
  <c r="V379" i="1"/>
  <c r="W379" i="1" s="1"/>
  <c r="Z379" i="1"/>
  <c r="K380" i="1" s="1"/>
  <c r="L380" i="1" s="1"/>
  <c r="B1323" i="4"/>
  <c r="T1320" i="1"/>
  <c r="I1320" i="1"/>
  <c r="J1320" i="1" s="1"/>
  <c r="Y407" i="8" l="1"/>
  <c r="X407" i="8"/>
  <c r="Z407" i="8" s="1"/>
  <c r="K408" i="8" s="1"/>
  <c r="B1324" i="4"/>
  <c r="O380" i="1"/>
  <c r="P380" i="1" s="1"/>
  <c r="S380" i="1" s="1"/>
  <c r="T380" i="1" s="1"/>
  <c r="M380" i="1"/>
  <c r="N380" i="1" s="1"/>
  <c r="A384" i="4" s="1"/>
  <c r="T1321" i="1"/>
  <c r="I1321" i="1"/>
  <c r="J1321" i="1" s="1"/>
  <c r="U380" i="1" l="1"/>
  <c r="L408" i="8"/>
  <c r="B384" i="4"/>
  <c r="B1325" i="4"/>
  <c r="Y380" i="1"/>
  <c r="X380" i="1"/>
  <c r="T1322" i="1"/>
  <c r="I1322" i="1"/>
  <c r="J1322" i="1" s="1"/>
  <c r="O408" i="8" l="1"/>
  <c r="P408" i="8" s="1"/>
  <c r="S408" i="8" s="1"/>
  <c r="T408" i="8" s="1"/>
  <c r="U408" i="8" s="1"/>
  <c r="M408" i="8"/>
  <c r="N408" i="8" s="1"/>
  <c r="C384" i="4"/>
  <c r="V380" i="8" s="1"/>
  <c r="W380" i="8" s="1"/>
  <c r="D384" i="4"/>
  <c r="B1326" i="4"/>
  <c r="Z380" i="1"/>
  <c r="K381" i="1" s="1"/>
  <c r="L381" i="1" s="1"/>
  <c r="T1323" i="1"/>
  <c r="I1323" i="1"/>
  <c r="J1323" i="1" s="1"/>
  <c r="Y408" i="8" l="1"/>
  <c r="X408" i="8"/>
  <c r="Z408" i="8" s="1"/>
  <c r="K409" i="8" s="1"/>
  <c r="V380" i="1"/>
  <c r="W380" i="1" s="1"/>
  <c r="B1327" i="4"/>
  <c r="O381" i="1"/>
  <c r="P381" i="1" s="1"/>
  <c r="S381" i="1" s="1"/>
  <c r="T381" i="1" s="1"/>
  <c r="M381" i="1"/>
  <c r="N381" i="1" s="1"/>
  <c r="A385" i="4" s="1"/>
  <c r="T1324" i="1"/>
  <c r="I1324" i="1"/>
  <c r="J1324" i="1" s="1"/>
  <c r="U381" i="1" l="1"/>
  <c r="L409" i="8"/>
  <c r="B385" i="4"/>
  <c r="B1328" i="4"/>
  <c r="Y381" i="1"/>
  <c r="X381" i="1"/>
  <c r="Z381" i="1" s="1"/>
  <c r="K382" i="1" s="1"/>
  <c r="T1325" i="1"/>
  <c r="I1325" i="1"/>
  <c r="J1325" i="1" s="1"/>
  <c r="O409" i="8" l="1"/>
  <c r="P409" i="8" s="1"/>
  <c r="S409" i="8" s="1"/>
  <c r="T409" i="8" s="1"/>
  <c r="U409" i="8" s="1"/>
  <c r="M409" i="8"/>
  <c r="N409" i="8" s="1"/>
  <c r="C385" i="4"/>
  <c r="V381" i="8" s="1"/>
  <c r="W381" i="8" s="1"/>
  <c r="D385" i="4"/>
  <c r="B1329" i="4"/>
  <c r="L382" i="1"/>
  <c r="T1326" i="1"/>
  <c r="I1326" i="1"/>
  <c r="J1326" i="1" s="1"/>
  <c r="Y409" i="8" l="1"/>
  <c r="X409" i="8"/>
  <c r="Z409" i="8" s="1"/>
  <c r="K410" i="8" s="1"/>
  <c r="V381" i="1"/>
  <c r="W381" i="1" s="1"/>
  <c r="B1330" i="4"/>
  <c r="O382" i="1"/>
  <c r="P382" i="1" s="1"/>
  <c r="S382" i="1" s="1"/>
  <c r="T382" i="1" s="1"/>
  <c r="M382" i="1"/>
  <c r="N382" i="1" s="1"/>
  <c r="A386" i="4" s="1"/>
  <c r="T1327" i="1"/>
  <c r="I1327" i="1"/>
  <c r="J1327" i="1" s="1"/>
  <c r="U382" i="1" l="1"/>
  <c r="L410" i="8"/>
  <c r="B386" i="4"/>
  <c r="B1331" i="4"/>
  <c r="Y382" i="1"/>
  <c r="X382" i="1"/>
  <c r="T1328" i="1"/>
  <c r="I1328" i="1"/>
  <c r="J1328" i="1" s="1"/>
  <c r="O410" i="8" l="1"/>
  <c r="P410" i="8" s="1"/>
  <c r="S410" i="8" s="1"/>
  <c r="T410" i="8" s="1"/>
  <c r="U410" i="8" s="1"/>
  <c r="M410" i="8"/>
  <c r="N410" i="8" s="1"/>
  <c r="C386" i="4"/>
  <c r="V382" i="8" s="1"/>
  <c r="W382" i="8" s="1"/>
  <c r="D386" i="4"/>
  <c r="Z382" i="1"/>
  <c r="K383" i="1" s="1"/>
  <c r="L383" i="1" s="1"/>
  <c r="B1332" i="4"/>
  <c r="T1329" i="1"/>
  <c r="I1329" i="1"/>
  <c r="J1329" i="1" s="1"/>
  <c r="Y410" i="8" l="1"/>
  <c r="X410" i="8"/>
  <c r="Z410" i="8" s="1"/>
  <c r="K411" i="8" s="1"/>
  <c r="V382" i="1"/>
  <c r="W382" i="1" s="1"/>
  <c r="B1333" i="4"/>
  <c r="O383" i="1"/>
  <c r="P383" i="1" s="1"/>
  <c r="S383" i="1" s="1"/>
  <c r="T383" i="1" s="1"/>
  <c r="M383" i="1"/>
  <c r="N383" i="1" s="1"/>
  <c r="A387" i="4" s="1"/>
  <c r="T1330" i="1"/>
  <c r="I1330" i="1"/>
  <c r="J1330" i="1" s="1"/>
  <c r="U383" i="1" l="1"/>
  <c r="L411" i="8"/>
  <c r="B387" i="4"/>
  <c r="B1334" i="4"/>
  <c r="Y383" i="1"/>
  <c r="X383" i="1"/>
  <c r="T1331" i="1"/>
  <c r="I1331" i="1"/>
  <c r="J1331" i="1" s="1"/>
  <c r="O411" i="8" l="1"/>
  <c r="P411" i="8" s="1"/>
  <c r="S411" i="8" s="1"/>
  <c r="T411" i="8" s="1"/>
  <c r="U411" i="8" s="1"/>
  <c r="M411" i="8"/>
  <c r="N411" i="8" s="1"/>
  <c r="C387" i="4"/>
  <c r="V383" i="8" s="1"/>
  <c r="W383" i="8" s="1"/>
  <c r="D387" i="4"/>
  <c r="B1335" i="4"/>
  <c r="Z383" i="1"/>
  <c r="K384" i="1" s="1"/>
  <c r="L384" i="1" s="1"/>
  <c r="T1332" i="1"/>
  <c r="I1332" i="1"/>
  <c r="J1332" i="1" s="1"/>
  <c r="Y411" i="8" l="1"/>
  <c r="X411" i="8"/>
  <c r="Z411" i="8" s="1"/>
  <c r="K412" i="8" s="1"/>
  <c r="V383" i="1"/>
  <c r="W383" i="1" s="1"/>
  <c r="B1336" i="4"/>
  <c r="O384" i="1"/>
  <c r="P384" i="1" s="1"/>
  <c r="S384" i="1" s="1"/>
  <c r="T384" i="1" s="1"/>
  <c r="M384" i="1"/>
  <c r="T1333" i="1"/>
  <c r="I1333" i="1"/>
  <c r="J1333" i="1" s="1"/>
  <c r="U384" i="1" l="1"/>
  <c r="L412" i="8"/>
  <c r="B388" i="4"/>
  <c r="B1337" i="4"/>
  <c r="N384" i="1"/>
  <c r="A388" i="4" s="1"/>
  <c r="T1334" i="1"/>
  <c r="I1334" i="1"/>
  <c r="J1334" i="1" s="1"/>
  <c r="O412" i="8" l="1"/>
  <c r="P412" i="8" s="1"/>
  <c r="S412" i="8" s="1"/>
  <c r="T412" i="8" s="1"/>
  <c r="U412" i="8" s="1"/>
  <c r="M412" i="8"/>
  <c r="N412" i="8" s="1"/>
  <c r="C388" i="4"/>
  <c r="V384" i="8" s="1"/>
  <c r="W384" i="8" s="1"/>
  <c r="D388" i="4"/>
  <c r="B1338" i="4"/>
  <c r="Y384" i="1"/>
  <c r="X384" i="1"/>
  <c r="T1335" i="1"/>
  <c r="I1335" i="1"/>
  <c r="J1335" i="1" s="1"/>
  <c r="Y412" i="8" l="1"/>
  <c r="X412" i="8"/>
  <c r="Z412" i="8" s="1"/>
  <c r="K413" i="8" s="1"/>
  <c r="V384" i="1"/>
  <c r="W384" i="1" s="1"/>
  <c r="B1339" i="4"/>
  <c r="Z384" i="1"/>
  <c r="K385" i="1" s="1"/>
  <c r="L385" i="1" s="1"/>
  <c r="T1336" i="1"/>
  <c r="I1336" i="1"/>
  <c r="J1336" i="1" s="1"/>
  <c r="L413" i="8" l="1"/>
  <c r="B1340" i="4"/>
  <c r="O385" i="1"/>
  <c r="P385" i="1" s="1"/>
  <c r="S385" i="1" s="1"/>
  <c r="T385" i="1" s="1"/>
  <c r="M385" i="1"/>
  <c r="N385" i="1" s="1"/>
  <c r="A389" i="4" s="1"/>
  <c r="I1337" i="1"/>
  <c r="J1337" i="1" s="1"/>
  <c r="U385" i="1" l="1"/>
  <c r="O413" i="8"/>
  <c r="P413" i="8" s="1"/>
  <c r="S413" i="8" s="1"/>
  <c r="T413" i="8" s="1"/>
  <c r="U413" i="8" s="1"/>
  <c r="M413" i="8"/>
  <c r="N413" i="8" s="1"/>
  <c r="B389" i="4"/>
  <c r="Y385" i="1"/>
  <c r="X385" i="1"/>
  <c r="T1338" i="1"/>
  <c r="I1338" i="1"/>
  <c r="J1338" i="1" s="1"/>
  <c r="Y413" i="8" l="1"/>
  <c r="X413" i="8"/>
  <c r="Z413" i="8" s="1"/>
  <c r="K414" i="8" s="1"/>
  <c r="C389" i="4"/>
  <c r="V385" i="8" s="1"/>
  <c r="W385" i="8" s="1"/>
  <c r="D389" i="4"/>
  <c r="B1342" i="4"/>
  <c r="Z385" i="1"/>
  <c r="K386" i="1" s="1"/>
  <c r="L386" i="1" s="1"/>
  <c r="I1339" i="1"/>
  <c r="J1339" i="1" s="1"/>
  <c r="L414" i="8" l="1"/>
  <c r="V385" i="1"/>
  <c r="W385" i="1" s="1"/>
  <c r="O386" i="1"/>
  <c r="P386" i="1" s="1"/>
  <c r="S386" i="1" s="1"/>
  <c r="M386" i="1"/>
  <c r="U386" i="1" s="1"/>
  <c r="I1340" i="1"/>
  <c r="J1340" i="1" s="1"/>
  <c r="O414" i="8" l="1"/>
  <c r="P414" i="8" s="1"/>
  <c r="S414" i="8" s="1"/>
  <c r="T414" i="8" s="1"/>
  <c r="U414" i="8" s="1"/>
  <c r="M414" i="8"/>
  <c r="N414" i="8" s="1"/>
  <c r="N386" i="1"/>
  <c r="I1341" i="1"/>
  <c r="J1341" i="1" s="1"/>
  <c r="Y414" i="8" l="1"/>
  <c r="X414" i="8"/>
  <c r="Z414" i="8" s="1"/>
  <c r="K415" i="8" s="1"/>
  <c r="A390" i="4"/>
  <c r="Y386" i="1"/>
  <c r="X386" i="1"/>
  <c r="I1342" i="1"/>
  <c r="J1342" i="1" s="1"/>
  <c r="L415" i="8" l="1"/>
  <c r="C390" i="4"/>
  <c r="D390" i="4"/>
  <c r="Z386" i="1"/>
  <c r="K387" i="1" s="1"/>
  <c r="L387" i="1" s="1"/>
  <c r="I1343" i="1"/>
  <c r="J1343" i="1" s="1"/>
  <c r="V386" i="1" l="1"/>
  <c r="W386" i="1" s="1"/>
  <c r="V386" i="8"/>
  <c r="W386" i="8" s="1"/>
  <c r="O415" i="8"/>
  <c r="P415" i="8" s="1"/>
  <c r="S415" i="8" s="1"/>
  <c r="T415" i="8" s="1"/>
  <c r="U415" i="8" s="1"/>
  <c r="M415" i="8"/>
  <c r="N415" i="8" s="1"/>
  <c r="O387" i="1"/>
  <c r="P387" i="1" s="1"/>
  <c r="S387" i="1" s="1"/>
  <c r="T387" i="1" s="1"/>
  <c r="M387" i="1"/>
  <c r="N387" i="1" s="1"/>
  <c r="A391" i="4" s="1"/>
  <c r="T1344" i="1"/>
  <c r="I1344" i="1"/>
  <c r="J1344" i="1" s="1"/>
  <c r="U387" i="1" l="1"/>
  <c r="Y415" i="8"/>
  <c r="X415" i="8"/>
  <c r="Z415" i="8" s="1"/>
  <c r="K416" i="8" s="1"/>
  <c r="B1348" i="4"/>
  <c r="B391" i="4"/>
  <c r="Y387" i="1"/>
  <c r="X387" i="1"/>
  <c r="T1345" i="1"/>
  <c r="I1345" i="1"/>
  <c r="J1345" i="1" s="1"/>
  <c r="L416" i="8" l="1"/>
  <c r="C391" i="4"/>
  <c r="V387" i="8" s="1"/>
  <c r="W387" i="8" s="1"/>
  <c r="D391" i="4"/>
  <c r="B1349" i="4"/>
  <c r="Z387" i="1"/>
  <c r="K388" i="1" s="1"/>
  <c r="L388" i="1" s="1"/>
  <c r="T1346" i="1"/>
  <c r="I1346" i="1"/>
  <c r="J1346" i="1" s="1"/>
  <c r="O416" i="8" l="1"/>
  <c r="P416" i="8" s="1"/>
  <c r="S416" i="8" s="1"/>
  <c r="T416" i="8" s="1"/>
  <c r="U416" i="8" s="1"/>
  <c r="M416" i="8"/>
  <c r="N416" i="8" s="1"/>
  <c r="V387" i="1"/>
  <c r="W387" i="1" s="1"/>
  <c r="B1350" i="4"/>
  <c r="O388" i="1"/>
  <c r="P388" i="1" s="1"/>
  <c r="S388" i="1" s="1"/>
  <c r="M388" i="1"/>
  <c r="U388" i="1" s="1"/>
  <c r="T1347" i="1"/>
  <c r="I1347" i="1"/>
  <c r="J1347" i="1" s="1"/>
  <c r="Y416" i="8" l="1"/>
  <c r="X416" i="8"/>
  <c r="Z416" i="8" s="1"/>
  <c r="K417" i="8" s="1"/>
  <c r="B1351" i="4"/>
  <c r="N388" i="1"/>
  <c r="T1348" i="1"/>
  <c r="I1348" i="1"/>
  <c r="J1348" i="1" s="1"/>
  <c r="L417" i="8" l="1"/>
  <c r="A392" i="4"/>
  <c r="B1352" i="4"/>
  <c r="Y388" i="1"/>
  <c r="X388" i="1"/>
  <c r="I1349" i="1"/>
  <c r="J1349" i="1" s="1"/>
  <c r="Z388" i="1" l="1"/>
  <c r="K389" i="1" s="1"/>
  <c r="O417" i="8"/>
  <c r="P417" i="8" s="1"/>
  <c r="S417" i="8" s="1"/>
  <c r="M417" i="8"/>
  <c r="C392" i="4"/>
  <c r="D392" i="4"/>
  <c r="L389" i="1"/>
  <c r="I1350" i="1"/>
  <c r="J1350" i="1" s="1"/>
  <c r="V388" i="1" l="1"/>
  <c r="W388" i="1" s="1"/>
  <c r="V388" i="8"/>
  <c r="W388" i="8" s="1"/>
  <c r="N417" i="8"/>
  <c r="U417" i="8"/>
  <c r="O389" i="1"/>
  <c r="P389" i="1" s="1"/>
  <c r="S389" i="1" s="1"/>
  <c r="T389" i="1" s="1"/>
  <c r="M389" i="1"/>
  <c r="N389" i="1" s="1"/>
  <c r="A393" i="4" s="1"/>
  <c r="I1351" i="1"/>
  <c r="J1351" i="1" s="1"/>
  <c r="U389" i="1" l="1"/>
  <c r="Y417" i="8"/>
  <c r="X417" i="8"/>
  <c r="B393" i="4"/>
  <c r="Y389" i="1"/>
  <c r="X389" i="1"/>
  <c r="I1352" i="1"/>
  <c r="J1352" i="1" s="1"/>
  <c r="Z417" i="8" l="1"/>
  <c r="K418" i="8" s="1"/>
  <c r="L418" i="8" s="1"/>
  <c r="C393" i="4"/>
  <c r="V389" i="8" s="1"/>
  <c r="W389" i="8" s="1"/>
  <c r="D393" i="4"/>
  <c r="Z389" i="1"/>
  <c r="K390" i="1" s="1"/>
  <c r="L390" i="1" s="1"/>
  <c r="I1353" i="1"/>
  <c r="J1353" i="1" s="1"/>
  <c r="O418" i="8" l="1"/>
  <c r="P418" i="8" s="1"/>
  <c r="S418" i="8" s="1"/>
  <c r="T418" i="8" s="1"/>
  <c r="U418" i="8" s="1"/>
  <c r="M418" i="8"/>
  <c r="N418" i="8" s="1"/>
  <c r="V389" i="1"/>
  <c r="W389" i="1" s="1"/>
  <c r="O390" i="1"/>
  <c r="P390" i="1" s="1"/>
  <c r="S390" i="1" s="1"/>
  <c r="T390" i="1" s="1"/>
  <c r="U390" i="1" s="1"/>
  <c r="M390" i="1"/>
  <c r="I1354" i="1"/>
  <c r="J1354" i="1" s="1"/>
  <c r="Y418" i="8" l="1"/>
  <c r="X418" i="8"/>
  <c r="Z418" i="8" s="1"/>
  <c r="K419" i="8" s="1"/>
  <c r="B394" i="4"/>
  <c r="N390" i="1"/>
  <c r="A394" i="4" s="1"/>
  <c r="I1355" i="1"/>
  <c r="J1355" i="1" s="1"/>
  <c r="L419" i="8" l="1"/>
  <c r="C394" i="4"/>
  <c r="V390" i="8" s="1"/>
  <c r="W390" i="8" s="1"/>
  <c r="D394" i="4"/>
  <c r="Y390" i="1"/>
  <c r="X390" i="1"/>
  <c r="I1356" i="1"/>
  <c r="J1356" i="1" s="1"/>
  <c r="O419" i="8" l="1"/>
  <c r="P419" i="8" s="1"/>
  <c r="S419" i="8" s="1"/>
  <c r="M419" i="8"/>
  <c r="V390" i="1"/>
  <c r="W390" i="1" s="1"/>
  <c r="Z390" i="1"/>
  <c r="K391" i="1" s="1"/>
  <c r="L391" i="1" s="1"/>
  <c r="I1357" i="1"/>
  <c r="J1357" i="1" s="1"/>
  <c r="N419" i="8" l="1"/>
  <c r="U419" i="8"/>
  <c r="O391" i="1"/>
  <c r="P391" i="1" s="1"/>
  <c r="S391" i="1" s="1"/>
  <c r="M391" i="1"/>
  <c r="U391" i="1" s="1"/>
  <c r="I1358" i="1"/>
  <c r="J1358" i="1" s="1"/>
  <c r="Y419" i="8" l="1"/>
  <c r="X419" i="8"/>
  <c r="Z419" i="8" s="1"/>
  <c r="K420" i="8" s="1"/>
  <c r="N391" i="1"/>
  <c r="I1359" i="1"/>
  <c r="J1359" i="1" s="1"/>
  <c r="L420" i="8" l="1"/>
  <c r="A395" i="4"/>
  <c r="Y391" i="1"/>
  <c r="X391" i="1"/>
  <c r="I1360" i="1"/>
  <c r="J1360" i="1" s="1"/>
  <c r="O420" i="8" l="1"/>
  <c r="P420" i="8" s="1"/>
  <c r="S420" i="8" s="1"/>
  <c r="T420" i="8" s="1"/>
  <c r="U420" i="8" s="1"/>
  <c r="M420" i="8"/>
  <c r="N420" i="8" s="1"/>
  <c r="C395" i="4"/>
  <c r="D395" i="4"/>
  <c r="Z391" i="1"/>
  <c r="K392" i="1" s="1"/>
  <c r="L392" i="1" s="1"/>
  <c r="O392" i="1" s="1"/>
  <c r="P392" i="1" s="1"/>
  <c r="S392" i="1" s="1"/>
  <c r="T392" i="1" s="1"/>
  <c r="I1361" i="1"/>
  <c r="J1361" i="1" s="1"/>
  <c r="V391" i="1" l="1"/>
  <c r="W391" i="1" s="1"/>
  <c r="V391" i="8"/>
  <c r="W391" i="8" s="1"/>
  <c r="Y420" i="8"/>
  <c r="X420" i="8"/>
  <c r="Z420" i="8" s="1"/>
  <c r="K421" i="8" s="1"/>
  <c r="M392" i="1"/>
  <c r="N392" i="1" s="1"/>
  <c r="A396" i="4" s="1"/>
  <c r="B396" i="4"/>
  <c r="I1362" i="1"/>
  <c r="J1362" i="1" s="1"/>
  <c r="L421" i="8" l="1"/>
  <c r="Y392" i="1"/>
  <c r="X392" i="1"/>
  <c r="Z392" i="1" s="1"/>
  <c r="K393" i="1" s="1"/>
  <c r="U392" i="1"/>
  <c r="C396" i="4"/>
  <c r="V392" i="8" s="1"/>
  <c r="W392" i="8" s="1"/>
  <c r="D396" i="4"/>
  <c r="T1363" i="1"/>
  <c r="I1363" i="1"/>
  <c r="J1363" i="1" s="1"/>
  <c r="O421" i="8" l="1"/>
  <c r="P421" i="8" s="1"/>
  <c r="S421" i="8" s="1"/>
  <c r="M421" i="8"/>
  <c r="V392" i="1"/>
  <c r="W392" i="1" s="1"/>
  <c r="B1367" i="4"/>
  <c r="L393" i="1"/>
  <c r="I1364" i="1"/>
  <c r="J1364" i="1" s="1"/>
  <c r="N421" i="8" l="1"/>
  <c r="U421" i="8"/>
  <c r="O393" i="1"/>
  <c r="P393" i="1" s="1"/>
  <c r="S393" i="1" s="1"/>
  <c r="T393" i="1" s="1"/>
  <c r="M393" i="1"/>
  <c r="T1365" i="1"/>
  <c r="I1365" i="1"/>
  <c r="J1365" i="1" s="1"/>
  <c r="U393" i="1" l="1"/>
  <c r="Y421" i="8"/>
  <c r="X421" i="8"/>
  <c r="Z421" i="8" s="1"/>
  <c r="K422" i="8" s="1"/>
  <c r="B1369" i="4"/>
  <c r="B397" i="4"/>
  <c r="N393" i="1"/>
  <c r="A397" i="4" s="1"/>
  <c r="I1366" i="1"/>
  <c r="J1366" i="1" s="1"/>
  <c r="L422" i="8" l="1"/>
  <c r="C397" i="4"/>
  <c r="V393" i="8" s="1"/>
  <c r="W393" i="8" s="1"/>
  <c r="D397" i="4"/>
  <c r="Y393" i="1"/>
  <c r="X393" i="1"/>
  <c r="I1367" i="1"/>
  <c r="J1367" i="1" s="1"/>
  <c r="Z393" i="1" l="1"/>
  <c r="K394" i="1" s="1"/>
  <c r="O422" i="8"/>
  <c r="P422" i="8" s="1"/>
  <c r="S422" i="8" s="1"/>
  <c r="T422" i="8" s="1"/>
  <c r="U422" i="8" s="1"/>
  <c r="M422" i="8"/>
  <c r="N422" i="8" s="1"/>
  <c r="V393" i="1"/>
  <c r="W393" i="1" s="1"/>
  <c r="L394" i="1"/>
  <c r="I1368" i="1"/>
  <c r="J1368" i="1" s="1"/>
  <c r="Y422" i="8" l="1"/>
  <c r="X422" i="8"/>
  <c r="Z422" i="8" s="1"/>
  <c r="K423" i="8" s="1"/>
  <c r="O394" i="1"/>
  <c r="P394" i="1" s="1"/>
  <c r="S394" i="1" s="1"/>
  <c r="T394" i="1" s="1"/>
  <c r="U394" i="1" s="1"/>
  <c r="M394" i="1"/>
  <c r="N394" i="1" s="1"/>
  <c r="A398" i="4" s="1"/>
  <c r="T1369" i="1"/>
  <c r="I1369" i="1"/>
  <c r="J1369" i="1" s="1"/>
  <c r="L423" i="8" l="1"/>
  <c r="B1373" i="4"/>
  <c r="B398" i="4"/>
  <c r="Y394" i="1"/>
  <c r="X394" i="1"/>
  <c r="T1370" i="1"/>
  <c r="I1370" i="1"/>
  <c r="J1370" i="1" s="1"/>
  <c r="Z394" i="1" l="1"/>
  <c r="K395" i="1" s="1"/>
  <c r="O423" i="8"/>
  <c r="P423" i="8" s="1"/>
  <c r="S423" i="8" s="1"/>
  <c r="T423" i="8" s="1"/>
  <c r="U423" i="8" s="1"/>
  <c r="M423" i="8"/>
  <c r="N423" i="8" s="1"/>
  <c r="C398" i="4"/>
  <c r="V394" i="8" s="1"/>
  <c r="W394" i="8" s="1"/>
  <c r="D398" i="4"/>
  <c r="B1374" i="4"/>
  <c r="L395" i="1"/>
  <c r="T1371" i="1"/>
  <c r="I1371" i="1"/>
  <c r="J1371" i="1" s="1"/>
  <c r="Y423" i="8" l="1"/>
  <c r="X423" i="8"/>
  <c r="Z423" i="8" s="1"/>
  <c r="K424" i="8" s="1"/>
  <c r="V394" i="1"/>
  <c r="W394" i="1" s="1"/>
  <c r="B1375" i="4"/>
  <c r="O395" i="1"/>
  <c r="P395" i="1" s="1"/>
  <c r="S395" i="1" s="1"/>
  <c r="T395" i="1" s="1"/>
  <c r="M395" i="1"/>
  <c r="N395" i="1" s="1"/>
  <c r="A399" i="4" s="1"/>
  <c r="T1372" i="1"/>
  <c r="I1372" i="1"/>
  <c r="J1372" i="1" s="1"/>
  <c r="L424" i="8" l="1"/>
  <c r="U395" i="1"/>
  <c r="B399" i="4"/>
  <c r="B1376" i="4"/>
  <c r="Y395" i="1"/>
  <c r="X395" i="1"/>
  <c r="T1373" i="1"/>
  <c r="I1373" i="1"/>
  <c r="J1373" i="1" s="1"/>
  <c r="O424" i="8" l="1"/>
  <c r="P424" i="8" s="1"/>
  <c r="S424" i="8" s="1"/>
  <c r="T424" i="8" s="1"/>
  <c r="U424" i="8" s="1"/>
  <c r="M424" i="8"/>
  <c r="N424" i="8" s="1"/>
  <c r="C399" i="4"/>
  <c r="V395" i="8" s="1"/>
  <c r="W395" i="8" s="1"/>
  <c r="D399" i="4"/>
  <c r="Z395" i="1"/>
  <c r="K396" i="1" s="1"/>
  <c r="L396" i="1" s="1"/>
  <c r="B1377" i="4"/>
  <c r="T1374" i="1"/>
  <c r="I1374" i="1"/>
  <c r="J1374" i="1" s="1"/>
  <c r="Y424" i="8" l="1"/>
  <c r="X424" i="8"/>
  <c r="Z424" i="8" s="1"/>
  <c r="K425" i="8" s="1"/>
  <c r="V395" i="1"/>
  <c r="W395" i="1" s="1"/>
  <c r="B1378" i="4"/>
  <c r="O396" i="1"/>
  <c r="P396" i="1" s="1"/>
  <c r="S396" i="1" s="1"/>
  <c r="T396" i="1" s="1"/>
  <c r="M396" i="1"/>
  <c r="T1375" i="1"/>
  <c r="I1375" i="1"/>
  <c r="J1375" i="1" s="1"/>
  <c r="L425" i="8" l="1"/>
  <c r="U396" i="1"/>
  <c r="B400" i="4"/>
  <c r="B1379" i="4"/>
  <c r="N396" i="1"/>
  <c r="A400" i="4" s="1"/>
  <c r="T1376" i="1"/>
  <c r="I1376" i="1"/>
  <c r="J1376" i="1" s="1"/>
  <c r="O425" i="8" l="1"/>
  <c r="P425" i="8" s="1"/>
  <c r="S425" i="8" s="1"/>
  <c r="T425" i="8" s="1"/>
  <c r="U425" i="8" s="1"/>
  <c r="M425" i="8"/>
  <c r="N425" i="8" s="1"/>
  <c r="C400" i="4"/>
  <c r="V396" i="8" s="1"/>
  <c r="W396" i="8" s="1"/>
  <c r="D400" i="4"/>
  <c r="B1380" i="4"/>
  <c r="Y396" i="1"/>
  <c r="X396" i="1"/>
  <c r="T1377" i="1"/>
  <c r="I1377" i="1"/>
  <c r="J1377" i="1" s="1"/>
  <c r="Y425" i="8" l="1"/>
  <c r="X425" i="8"/>
  <c r="Z425" i="8" s="1"/>
  <c r="K426" i="8" s="1"/>
  <c r="V396" i="1"/>
  <c r="W396" i="1" s="1"/>
  <c r="Z396" i="1"/>
  <c r="K397" i="1" s="1"/>
  <c r="L397" i="1" s="1"/>
  <c r="B1381" i="4"/>
  <c r="I1378" i="1"/>
  <c r="J1378" i="1" s="1"/>
  <c r="L426" i="8" l="1"/>
  <c r="O397" i="1"/>
  <c r="P397" i="1" s="1"/>
  <c r="S397" i="1" s="1"/>
  <c r="T397" i="1" s="1"/>
  <c r="M397" i="1"/>
  <c r="N397" i="1" s="1"/>
  <c r="A401" i="4" s="1"/>
  <c r="T1379" i="1"/>
  <c r="I1379" i="1"/>
  <c r="J1379" i="1" s="1"/>
  <c r="U397" i="1" l="1"/>
  <c r="O426" i="8"/>
  <c r="P426" i="8" s="1"/>
  <c r="S426" i="8" s="1"/>
  <c r="T426" i="8" s="1"/>
  <c r="U426" i="8" s="1"/>
  <c r="M426" i="8"/>
  <c r="N426" i="8" s="1"/>
  <c r="B1383" i="4"/>
  <c r="B401" i="4"/>
  <c r="Y397" i="1"/>
  <c r="X397" i="1"/>
  <c r="T1380" i="1"/>
  <c r="I1380" i="1"/>
  <c r="J1380" i="1" s="1"/>
  <c r="Y426" i="8" l="1"/>
  <c r="X426" i="8"/>
  <c r="Z426" i="8" s="1"/>
  <c r="K427" i="8" s="1"/>
  <c r="C401" i="4"/>
  <c r="V397" i="8" s="1"/>
  <c r="W397" i="8" s="1"/>
  <c r="D401" i="4"/>
  <c r="Z397" i="1"/>
  <c r="K398" i="1" s="1"/>
  <c r="L398" i="1" s="1"/>
  <c r="B1384" i="4"/>
  <c r="T1381" i="1"/>
  <c r="I1381" i="1"/>
  <c r="J1381" i="1" s="1"/>
  <c r="L427" i="8" l="1"/>
  <c r="V397" i="1"/>
  <c r="W397" i="1" s="1"/>
  <c r="B1385" i="4"/>
  <c r="O398" i="1"/>
  <c r="P398" i="1" s="1"/>
  <c r="S398" i="1" s="1"/>
  <c r="T398" i="1" s="1"/>
  <c r="M398" i="1"/>
  <c r="N398" i="1" s="1"/>
  <c r="A402" i="4" s="1"/>
  <c r="T1382" i="1"/>
  <c r="I1382" i="1"/>
  <c r="J1382" i="1" s="1"/>
  <c r="O427" i="8" l="1"/>
  <c r="P427" i="8" s="1"/>
  <c r="S427" i="8" s="1"/>
  <c r="T427" i="8" s="1"/>
  <c r="U427" i="8" s="1"/>
  <c r="M427" i="8"/>
  <c r="N427" i="8" s="1"/>
  <c r="U398" i="1"/>
  <c r="B402" i="4"/>
  <c r="B1386" i="4"/>
  <c r="Y398" i="1"/>
  <c r="X398" i="1"/>
  <c r="Z398" i="1" s="1"/>
  <c r="K399" i="1" s="1"/>
  <c r="T1383" i="1"/>
  <c r="I1383" i="1"/>
  <c r="J1383" i="1" s="1"/>
  <c r="Y427" i="8" l="1"/>
  <c r="X427" i="8"/>
  <c r="Z427" i="8" s="1"/>
  <c r="K428" i="8" s="1"/>
  <c r="C402" i="4"/>
  <c r="V398" i="8" s="1"/>
  <c r="W398" i="8" s="1"/>
  <c r="D402" i="4"/>
  <c r="B1387" i="4"/>
  <c r="L399" i="1"/>
  <c r="T1384" i="1"/>
  <c r="I1384" i="1"/>
  <c r="J1384" i="1" s="1"/>
  <c r="L428" i="8" l="1"/>
  <c r="V398" i="1"/>
  <c r="W398" i="1" s="1"/>
  <c r="B1388" i="4"/>
  <c r="O399" i="1"/>
  <c r="P399" i="1" s="1"/>
  <c r="S399" i="1" s="1"/>
  <c r="T399" i="1" s="1"/>
  <c r="U399" i="1" s="1"/>
  <c r="M399" i="1"/>
  <c r="N399" i="1" s="1"/>
  <c r="A403" i="4" s="1"/>
  <c r="T1385" i="1"/>
  <c r="I1385" i="1"/>
  <c r="J1385" i="1" s="1"/>
  <c r="O428" i="8" l="1"/>
  <c r="P428" i="8" s="1"/>
  <c r="S428" i="8" s="1"/>
  <c r="T428" i="8" s="1"/>
  <c r="U428" i="8" s="1"/>
  <c r="M428" i="8"/>
  <c r="N428" i="8" s="1"/>
  <c r="B403" i="4"/>
  <c r="B1389" i="4"/>
  <c r="Y399" i="1"/>
  <c r="X399" i="1"/>
  <c r="T1386" i="1"/>
  <c r="I1386" i="1"/>
  <c r="J1386" i="1" s="1"/>
  <c r="Y428" i="8" l="1"/>
  <c r="X428" i="8"/>
  <c r="Z428" i="8" s="1"/>
  <c r="K429" i="8" s="1"/>
  <c r="C403" i="4"/>
  <c r="V399" i="8" s="1"/>
  <c r="W399" i="8" s="1"/>
  <c r="D403" i="4"/>
  <c r="B1390" i="4"/>
  <c r="Z399" i="1"/>
  <c r="K400" i="1" s="1"/>
  <c r="T1387" i="1"/>
  <c r="I1387" i="1"/>
  <c r="J1387" i="1" s="1"/>
  <c r="L429" i="8" l="1"/>
  <c r="V399" i="1"/>
  <c r="W399" i="1" s="1"/>
  <c r="B1391" i="4"/>
  <c r="L400" i="1"/>
  <c r="T1388" i="1"/>
  <c r="I1388" i="1"/>
  <c r="J1388" i="1" s="1"/>
  <c r="O429" i="8" l="1"/>
  <c r="P429" i="8" s="1"/>
  <c r="S429" i="8" s="1"/>
  <c r="T429" i="8" s="1"/>
  <c r="U429" i="8" s="1"/>
  <c r="M429" i="8"/>
  <c r="N429" i="8" s="1"/>
  <c r="B1392" i="4"/>
  <c r="O400" i="1"/>
  <c r="P400" i="1" s="1"/>
  <c r="S400" i="1" s="1"/>
  <c r="T400" i="1" s="1"/>
  <c r="U400" i="1" s="1"/>
  <c r="M400" i="1"/>
  <c r="N400" i="1" s="1"/>
  <c r="A404" i="4" s="1"/>
  <c r="T1389" i="1"/>
  <c r="I1389" i="1"/>
  <c r="J1389" i="1" s="1"/>
  <c r="Y429" i="8" l="1"/>
  <c r="X429" i="8"/>
  <c r="Z429" i="8" s="1"/>
  <c r="K430" i="8" s="1"/>
  <c r="B404" i="4"/>
  <c r="B1393" i="4"/>
  <c r="Y400" i="1"/>
  <c r="X400" i="1"/>
  <c r="Z400" i="1" s="1"/>
  <c r="K401" i="1" s="1"/>
  <c r="T1390" i="1"/>
  <c r="I1390" i="1"/>
  <c r="J1390" i="1" s="1"/>
  <c r="L430" i="8" l="1"/>
  <c r="C404" i="4"/>
  <c r="V400" i="8" s="1"/>
  <c r="W400" i="8" s="1"/>
  <c r="D404" i="4"/>
  <c r="B1394" i="4"/>
  <c r="L401" i="1"/>
  <c r="T1391" i="1"/>
  <c r="I1391" i="1"/>
  <c r="J1391" i="1" s="1"/>
  <c r="O430" i="8" l="1"/>
  <c r="P430" i="8" s="1"/>
  <c r="S430" i="8" s="1"/>
  <c r="T430" i="8" s="1"/>
  <c r="U430" i="8" s="1"/>
  <c r="M430" i="8"/>
  <c r="N430" i="8" s="1"/>
  <c r="V400" i="1"/>
  <c r="W400" i="1" s="1"/>
  <c r="B1395" i="4"/>
  <c r="O401" i="1"/>
  <c r="P401" i="1" s="1"/>
  <c r="S401" i="1" s="1"/>
  <c r="T401" i="1" s="1"/>
  <c r="M401" i="1"/>
  <c r="N401" i="1" s="1"/>
  <c r="A405" i="4" s="1"/>
  <c r="T1392" i="1"/>
  <c r="I1392" i="1"/>
  <c r="J1392" i="1" s="1"/>
  <c r="U401" i="1" l="1"/>
  <c r="Y430" i="8"/>
  <c r="X430" i="8"/>
  <c r="B405" i="4"/>
  <c r="B1396" i="4"/>
  <c r="Y401" i="1"/>
  <c r="X401" i="1"/>
  <c r="T1393" i="1"/>
  <c r="I1393" i="1"/>
  <c r="J1393" i="1" s="1"/>
  <c r="Z430" i="8" l="1"/>
  <c r="K431" i="8" s="1"/>
  <c r="L431" i="8" s="1"/>
  <c r="C405" i="4"/>
  <c r="V401" i="8" s="1"/>
  <c r="W401" i="8" s="1"/>
  <c r="D405" i="4"/>
  <c r="Z401" i="1"/>
  <c r="K402" i="1" s="1"/>
  <c r="L402" i="1" s="1"/>
  <c r="B1397" i="4"/>
  <c r="T1394" i="1"/>
  <c r="I1394" i="1"/>
  <c r="J1394" i="1" s="1"/>
  <c r="O431" i="8" l="1"/>
  <c r="P431" i="8" s="1"/>
  <c r="S431" i="8" s="1"/>
  <c r="T431" i="8" s="1"/>
  <c r="U431" i="8" s="1"/>
  <c r="M431" i="8"/>
  <c r="N431" i="8" s="1"/>
  <c r="V401" i="1"/>
  <c r="W401" i="1" s="1"/>
  <c r="B1398" i="4"/>
  <c r="O402" i="1"/>
  <c r="P402" i="1" s="1"/>
  <c r="S402" i="1" s="1"/>
  <c r="T402" i="1" s="1"/>
  <c r="M402" i="1"/>
  <c r="N402" i="1" s="1"/>
  <c r="A406" i="4" s="1"/>
  <c r="T1395" i="1"/>
  <c r="I1395" i="1"/>
  <c r="J1395" i="1" s="1"/>
  <c r="U402" i="1" l="1"/>
  <c r="Y431" i="8"/>
  <c r="X431" i="8"/>
  <c r="Z431" i="8" s="1"/>
  <c r="K432" i="8" s="1"/>
  <c r="B406" i="4"/>
  <c r="B1399" i="4"/>
  <c r="Y402" i="1"/>
  <c r="X402" i="1"/>
  <c r="T1396" i="1"/>
  <c r="I1396" i="1"/>
  <c r="J1396" i="1" s="1"/>
  <c r="L432" i="8" l="1"/>
  <c r="C406" i="4"/>
  <c r="V402" i="8" s="1"/>
  <c r="W402" i="8" s="1"/>
  <c r="D406" i="4"/>
  <c r="Z402" i="1"/>
  <c r="K403" i="1" s="1"/>
  <c r="L403" i="1" s="1"/>
  <c r="O403" i="1" s="1"/>
  <c r="P403" i="1" s="1"/>
  <c r="S403" i="1" s="1"/>
  <c r="T403" i="1" s="1"/>
  <c r="B1400" i="4"/>
  <c r="T1397" i="1"/>
  <c r="I1397" i="1"/>
  <c r="J1397" i="1" s="1"/>
  <c r="O432" i="8" l="1"/>
  <c r="P432" i="8" s="1"/>
  <c r="S432" i="8" s="1"/>
  <c r="M432" i="8"/>
  <c r="V402" i="1"/>
  <c r="W402" i="1" s="1"/>
  <c r="M403" i="1"/>
  <c r="N403" i="1" s="1"/>
  <c r="A407" i="4" s="1"/>
  <c r="B407" i="4"/>
  <c r="B1401" i="4"/>
  <c r="Y403" i="1"/>
  <c r="T1398" i="1"/>
  <c r="I1398" i="1"/>
  <c r="J1398" i="1" s="1"/>
  <c r="X403" i="1" l="1"/>
  <c r="Z403" i="1" s="1"/>
  <c r="K404" i="1" s="1"/>
  <c r="N432" i="8"/>
  <c r="U432" i="8"/>
  <c r="U403" i="1"/>
  <c r="C407" i="4"/>
  <c r="V403" i="8" s="1"/>
  <c r="W403" i="8" s="1"/>
  <c r="D407" i="4"/>
  <c r="B1402" i="4"/>
  <c r="I1399" i="1"/>
  <c r="J1399" i="1" s="1"/>
  <c r="Y432" i="8" l="1"/>
  <c r="X432" i="8"/>
  <c r="Z432" i="8" s="1"/>
  <c r="K433" i="8" s="1"/>
  <c r="V403" i="1"/>
  <c r="W403" i="1" s="1"/>
  <c r="L404" i="1"/>
  <c r="I1400" i="1"/>
  <c r="J1400" i="1" s="1"/>
  <c r="L433" i="8" l="1"/>
  <c r="O404" i="1"/>
  <c r="P404" i="1" s="1"/>
  <c r="S404" i="1" s="1"/>
  <c r="T404" i="1" s="1"/>
  <c r="U404" i="1" s="1"/>
  <c r="M404" i="1"/>
  <c r="I1401" i="1"/>
  <c r="J1401" i="1" s="1"/>
  <c r="O433" i="8" l="1"/>
  <c r="P433" i="8" s="1"/>
  <c r="S433" i="8" s="1"/>
  <c r="M433" i="8"/>
  <c r="B408" i="4"/>
  <c r="N404" i="1"/>
  <c r="A408" i="4" s="1"/>
  <c r="I1402" i="1"/>
  <c r="J1402" i="1" s="1"/>
  <c r="N433" i="8" l="1"/>
  <c r="U433" i="8"/>
  <c r="C408" i="4"/>
  <c r="V404" i="8" s="1"/>
  <c r="W404" i="8" s="1"/>
  <c r="D408" i="4"/>
  <c r="Y404" i="1"/>
  <c r="X404" i="1"/>
  <c r="I1403" i="1"/>
  <c r="J1403" i="1" s="1"/>
  <c r="Y433" i="8" l="1"/>
  <c r="X433" i="8"/>
  <c r="Z433" i="8" s="1"/>
  <c r="K434" i="8" s="1"/>
  <c r="V404" i="1"/>
  <c r="W404" i="1" s="1"/>
  <c r="Z404" i="1"/>
  <c r="K405" i="1" s="1"/>
  <c r="L405" i="1" s="1"/>
  <c r="I1404" i="1"/>
  <c r="J1404" i="1" s="1"/>
  <c r="L434" i="8" l="1"/>
  <c r="O405" i="1"/>
  <c r="P405" i="1" s="1"/>
  <c r="S405" i="1" s="1"/>
  <c r="T405" i="1" s="1"/>
  <c r="U405" i="1" s="1"/>
  <c r="M405" i="1"/>
  <c r="I1405" i="1"/>
  <c r="J1405" i="1" s="1"/>
  <c r="O434" i="8" l="1"/>
  <c r="P434" i="8" s="1"/>
  <c r="S434" i="8" s="1"/>
  <c r="M434" i="8"/>
  <c r="B409" i="4"/>
  <c r="N405" i="1"/>
  <c r="A409" i="4" s="1"/>
  <c r="T1406" i="1"/>
  <c r="I1406" i="1"/>
  <c r="J1406" i="1" s="1"/>
  <c r="N434" i="8" l="1"/>
  <c r="U434" i="8"/>
  <c r="C409" i="4"/>
  <c r="V405" i="8" s="1"/>
  <c r="W405" i="8" s="1"/>
  <c r="D409" i="4"/>
  <c r="B1410" i="4"/>
  <c r="Y405" i="1"/>
  <c r="X405" i="1"/>
  <c r="I1407" i="1"/>
  <c r="J1407" i="1" s="1"/>
  <c r="Y434" i="8" l="1"/>
  <c r="X434" i="8"/>
  <c r="Z434" i="8" s="1"/>
  <c r="K435" i="8" s="1"/>
  <c r="V405" i="1"/>
  <c r="W405" i="1" s="1"/>
  <c r="Z405" i="1"/>
  <c r="K406" i="1" s="1"/>
  <c r="L406" i="1" s="1"/>
  <c r="T1408" i="1"/>
  <c r="I1408" i="1"/>
  <c r="J1408" i="1" s="1"/>
  <c r="L435" i="8" l="1"/>
  <c r="B1412" i="4"/>
  <c r="O406" i="1"/>
  <c r="P406" i="1" s="1"/>
  <c r="S406" i="1" s="1"/>
  <c r="T406" i="1" s="1"/>
  <c r="U406" i="1" s="1"/>
  <c r="M406" i="1"/>
  <c r="N406" i="1" s="1"/>
  <c r="A410" i="4" s="1"/>
  <c r="I1409" i="1"/>
  <c r="J1409" i="1" s="1"/>
  <c r="O435" i="8" l="1"/>
  <c r="P435" i="8" s="1"/>
  <c r="S435" i="8" s="1"/>
  <c r="M435" i="8"/>
  <c r="B410" i="4"/>
  <c r="Y406" i="1"/>
  <c r="X406" i="1"/>
  <c r="Z406" i="1" s="1"/>
  <c r="K407" i="1" s="1"/>
  <c r="T1410" i="1"/>
  <c r="I1410" i="1"/>
  <c r="J1410" i="1" s="1"/>
  <c r="N435" i="8" l="1"/>
  <c r="U435" i="8"/>
  <c r="C410" i="4"/>
  <c r="V406" i="8" s="1"/>
  <c r="W406" i="8" s="1"/>
  <c r="D410" i="4"/>
  <c r="B1414" i="4"/>
  <c r="L407" i="1"/>
  <c r="I1411" i="1"/>
  <c r="J1411" i="1" s="1"/>
  <c r="Y435" i="8" l="1"/>
  <c r="X435" i="8"/>
  <c r="Z435" i="8" s="1"/>
  <c r="K436" i="8" s="1"/>
  <c r="V406" i="1"/>
  <c r="W406" i="1" s="1"/>
  <c r="O407" i="1"/>
  <c r="P407" i="1" s="1"/>
  <c r="S407" i="1" s="1"/>
  <c r="M407" i="1"/>
  <c r="U407" i="1" s="1"/>
  <c r="I1412" i="1"/>
  <c r="J1412" i="1" s="1"/>
  <c r="L436" i="8" l="1"/>
  <c r="N407" i="1"/>
  <c r="I1413" i="1"/>
  <c r="J1413" i="1" s="1"/>
  <c r="O436" i="8" l="1"/>
  <c r="P436" i="8" s="1"/>
  <c r="S436" i="8" s="1"/>
  <c r="T436" i="8" s="1"/>
  <c r="U436" i="8" s="1"/>
  <c r="M436" i="8"/>
  <c r="N436" i="8" s="1"/>
  <c r="A411" i="4"/>
  <c r="Y407" i="1"/>
  <c r="X407" i="1"/>
  <c r="I1414" i="1"/>
  <c r="J1414" i="1" s="1"/>
  <c r="Y436" i="8" l="1"/>
  <c r="X436" i="8"/>
  <c r="Z436" i="8" s="1"/>
  <c r="K437" i="8" s="1"/>
  <c r="C411" i="4"/>
  <c r="D411" i="4"/>
  <c r="Z407" i="1"/>
  <c r="K408" i="1" s="1"/>
  <c r="L408" i="1" s="1"/>
  <c r="I1415" i="1"/>
  <c r="J1415" i="1" s="1"/>
  <c r="V407" i="1" l="1"/>
  <c r="W407" i="1" s="1"/>
  <c r="V407" i="8"/>
  <c r="W407" i="8" s="1"/>
  <c r="L437" i="8"/>
  <c r="O408" i="1"/>
  <c r="P408" i="1" s="1"/>
  <c r="S408" i="1" s="1"/>
  <c r="T408" i="1" s="1"/>
  <c r="U408" i="1" s="1"/>
  <c r="M408" i="1"/>
  <c r="I1416" i="1"/>
  <c r="J1416" i="1" s="1"/>
  <c r="O437" i="8" l="1"/>
  <c r="P437" i="8" s="1"/>
  <c r="S437" i="8" s="1"/>
  <c r="T437" i="8" s="1"/>
  <c r="U437" i="8" s="1"/>
  <c r="M437" i="8"/>
  <c r="N437" i="8" s="1"/>
  <c r="B412" i="4"/>
  <c r="N408" i="1"/>
  <c r="A412" i="4" s="1"/>
  <c r="T1417" i="1"/>
  <c r="I1417" i="1"/>
  <c r="J1417" i="1" s="1"/>
  <c r="Y437" i="8" l="1"/>
  <c r="X437" i="8"/>
  <c r="Z437" i="8" s="1"/>
  <c r="K438" i="8" s="1"/>
  <c r="C412" i="4"/>
  <c r="V408" i="8" s="1"/>
  <c r="W408" i="8" s="1"/>
  <c r="D412" i="4"/>
  <c r="B1421" i="4"/>
  <c r="Y408" i="1"/>
  <c r="X408" i="1"/>
  <c r="Z408" i="1" s="1"/>
  <c r="K409" i="1" s="1"/>
  <c r="T1418" i="1"/>
  <c r="I1418" i="1"/>
  <c r="J1418" i="1" s="1"/>
  <c r="L438" i="8" l="1"/>
  <c r="V408" i="1"/>
  <c r="W408" i="1" s="1"/>
  <c r="B1422" i="4"/>
  <c r="L409" i="1"/>
  <c r="T1419" i="1"/>
  <c r="I1419" i="1"/>
  <c r="J1419" i="1" s="1"/>
  <c r="O438" i="8" l="1"/>
  <c r="P438" i="8" s="1"/>
  <c r="S438" i="8" s="1"/>
  <c r="T438" i="8" s="1"/>
  <c r="U438" i="8" s="1"/>
  <c r="M438" i="8"/>
  <c r="N438" i="8" s="1"/>
  <c r="B1423" i="4"/>
  <c r="O409" i="1"/>
  <c r="P409" i="1" s="1"/>
  <c r="S409" i="1" s="1"/>
  <c r="T409" i="1" s="1"/>
  <c r="U409" i="1" s="1"/>
  <c r="M409" i="1"/>
  <c r="N409" i="1" s="1"/>
  <c r="A413" i="4" s="1"/>
  <c r="T1420" i="1"/>
  <c r="I1420" i="1"/>
  <c r="J1420" i="1" s="1"/>
  <c r="Y438" i="8" l="1"/>
  <c r="X438" i="8"/>
  <c r="Z438" i="8" s="1"/>
  <c r="K439" i="8" s="1"/>
  <c r="B413" i="4"/>
  <c r="B1424" i="4"/>
  <c r="Y409" i="1"/>
  <c r="X409" i="1"/>
  <c r="T1421" i="1"/>
  <c r="I1421" i="1"/>
  <c r="J1421" i="1" s="1"/>
  <c r="L439" i="8" l="1"/>
  <c r="C413" i="4"/>
  <c r="V409" i="8" s="1"/>
  <c r="W409" i="8" s="1"/>
  <c r="D413" i="4"/>
  <c r="Z409" i="1"/>
  <c r="K410" i="1" s="1"/>
  <c r="L410" i="1" s="1"/>
  <c r="B1425" i="4"/>
  <c r="T1422" i="1"/>
  <c r="I1422" i="1"/>
  <c r="J1422" i="1" s="1"/>
  <c r="O439" i="8" l="1"/>
  <c r="P439" i="8" s="1"/>
  <c r="S439" i="8" s="1"/>
  <c r="T439" i="8" s="1"/>
  <c r="M439" i="8"/>
  <c r="N439" i="8" s="1"/>
  <c r="V409" i="1"/>
  <c r="W409" i="1" s="1"/>
  <c r="B1426" i="4"/>
  <c r="O410" i="1"/>
  <c r="P410" i="1" s="1"/>
  <c r="S410" i="1" s="1"/>
  <c r="T410" i="1" s="1"/>
  <c r="U410" i="1" s="1"/>
  <c r="M410" i="1"/>
  <c r="N410" i="1" s="1"/>
  <c r="A414" i="4" s="1"/>
  <c r="T1423" i="1"/>
  <c r="I1423" i="1"/>
  <c r="J1423" i="1" s="1"/>
  <c r="U439" i="8" l="1"/>
  <c r="Y439" i="8"/>
  <c r="X439" i="8"/>
  <c r="Z439" i="8" s="1"/>
  <c r="K440" i="8" s="1"/>
  <c r="B414" i="4"/>
  <c r="B1427" i="4"/>
  <c r="Y410" i="1"/>
  <c r="X410" i="1"/>
  <c r="T1424" i="1"/>
  <c r="I1424" i="1"/>
  <c r="J1424" i="1" s="1"/>
  <c r="L440" i="8" l="1"/>
  <c r="C414" i="4"/>
  <c r="V410" i="8" s="1"/>
  <c r="W410" i="8" s="1"/>
  <c r="D414" i="4"/>
  <c r="B1428" i="4"/>
  <c r="Z410" i="1"/>
  <c r="K411" i="1" s="1"/>
  <c r="L411" i="1" s="1"/>
  <c r="T1425" i="1"/>
  <c r="I1425" i="1"/>
  <c r="J1425" i="1" s="1"/>
  <c r="O440" i="8" l="1"/>
  <c r="P440" i="8" s="1"/>
  <c r="S440" i="8" s="1"/>
  <c r="T440" i="8" s="1"/>
  <c r="M440" i="8"/>
  <c r="N440" i="8" s="1"/>
  <c r="V410" i="1"/>
  <c r="W410" i="1" s="1"/>
  <c r="B1429" i="4"/>
  <c r="O411" i="1"/>
  <c r="P411" i="1" s="1"/>
  <c r="S411" i="1" s="1"/>
  <c r="T411" i="1" s="1"/>
  <c r="M411" i="1"/>
  <c r="N411" i="1" s="1"/>
  <c r="A415" i="4" s="1"/>
  <c r="T1426" i="1"/>
  <c r="I1426" i="1"/>
  <c r="J1426" i="1" s="1"/>
  <c r="U440" i="8" l="1"/>
  <c r="U411" i="1"/>
  <c r="Y440" i="8"/>
  <c r="X440" i="8"/>
  <c r="Z440" i="8" s="1"/>
  <c r="K441" i="8" s="1"/>
  <c r="B415" i="4"/>
  <c r="B1430" i="4"/>
  <c r="Y411" i="1"/>
  <c r="X411" i="1"/>
  <c r="Z411" i="1" s="1"/>
  <c r="K412" i="1" s="1"/>
  <c r="I1427" i="1"/>
  <c r="J1427" i="1" s="1"/>
  <c r="L441" i="8" l="1"/>
  <c r="C415" i="4"/>
  <c r="V411" i="8" s="1"/>
  <c r="W411" i="8" s="1"/>
  <c r="D415" i="4"/>
  <c r="L412" i="1"/>
  <c r="T1428" i="1"/>
  <c r="I1428" i="1"/>
  <c r="J1428" i="1" s="1"/>
  <c r="O441" i="8" l="1"/>
  <c r="P441" i="8" s="1"/>
  <c r="S441" i="8" s="1"/>
  <c r="T441" i="8" s="1"/>
  <c r="M441" i="8"/>
  <c r="N441" i="8" s="1"/>
  <c r="V411" i="1"/>
  <c r="W411" i="1" s="1"/>
  <c r="B1432" i="4"/>
  <c r="O412" i="1"/>
  <c r="P412" i="1" s="1"/>
  <c r="S412" i="1" s="1"/>
  <c r="T412" i="1" s="1"/>
  <c r="U412" i="1" s="1"/>
  <c r="M412" i="1"/>
  <c r="N412" i="1" s="1"/>
  <c r="A416" i="4" s="1"/>
  <c r="T1429" i="1"/>
  <c r="I1429" i="1"/>
  <c r="J1429" i="1" s="1"/>
  <c r="U441" i="8" l="1"/>
  <c r="Y441" i="8"/>
  <c r="X441" i="8"/>
  <c r="Z441" i="8" s="1"/>
  <c r="K442" i="8" s="1"/>
  <c r="B416" i="4"/>
  <c r="B1433" i="4"/>
  <c r="Y412" i="1"/>
  <c r="X412" i="1"/>
  <c r="I1430" i="1"/>
  <c r="J1430" i="1" s="1"/>
  <c r="L442" i="8" l="1"/>
  <c r="C416" i="4"/>
  <c r="V412" i="8" s="1"/>
  <c r="W412" i="8" s="1"/>
  <c r="D416" i="4"/>
  <c r="Z412" i="1"/>
  <c r="K413" i="1" s="1"/>
  <c r="L413" i="1" s="1"/>
  <c r="I1431" i="1"/>
  <c r="J1431" i="1" s="1"/>
  <c r="O442" i="8" l="1"/>
  <c r="P442" i="8" s="1"/>
  <c r="S442" i="8" s="1"/>
  <c r="T442" i="8" s="1"/>
  <c r="U442" i="8" s="1"/>
  <c r="M442" i="8"/>
  <c r="N442" i="8" s="1"/>
  <c r="V412" i="1"/>
  <c r="W412" i="1" s="1"/>
  <c r="O413" i="1"/>
  <c r="P413" i="1" s="1"/>
  <c r="S413" i="1" s="1"/>
  <c r="T413" i="1" s="1"/>
  <c r="U413" i="1" s="1"/>
  <c r="M413" i="1"/>
  <c r="N413" i="1" s="1"/>
  <c r="A417" i="4" s="1"/>
  <c r="I1432" i="1"/>
  <c r="J1432" i="1" s="1"/>
  <c r="Y442" i="8" l="1"/>
  <c r="X442" i="8"/>
  <c r="Z442" i="8" s="1"/>
  <c r="K443" i="8" s="1"/>
  <c r="B417" i="4"/>
  <c r="Y413" i="1"/>
  <c r="X413" i="1"/>
  <c r="I1433" i="1"/>
  <c r="J1433" i="1" s="1"/>
  <c r="L443" i="8" l="1"/>
  <c r="Z413" i="1"/>
  <c r="K414" i="1" s="1"/>
  <c r="L414" i="1" s="1"/>
  <c r="C417" i="4"/>
  <c r="V413" i="8" s="1"/>
  <c r="W413" i="8" s="1"/>
  <c r="D417" i="4"/>
  <c r="I1434" i="1"/>
  <c r="J1434" i="1" s="1"/>
  <c r="O443" i="8" l="1"/>
  <c r="P443" i="8" s="1"/>
  <c r="S443" i="8" s="1"/>
  <c r="T443" i="8" s="1"/>
  <c r="U443" i="8" s="1"/>
  <c r="M443" i="8"/>
  <c r="N443" i="8" s="1"/>
  <c r="V413" i="1"/>
  <c r="W413" i="1" s="1"/>
  <c r="O414" i="1"/>
  <c r="P414" i="1" s="1"/>
  <c r="S414" i="1" s="1"/>
  <c r="T414" i="1" s="1"/>
  <c r="U414" i="1" s="1"/>
  <c r="M414" i="1"/>
  <c r="N414" i="1" s="1"/>
  <c r="A418" i="4" s="1"/>
  <c r="I1435" i="1"/>
  <c r="J1435" i="1" s="1"/>
  <c r="Y443" i="8" l="1"/>
  <c r="X443" i="8"/>
  <c r="Z443" i="8" s="1"/>
  <c r="K444" i="8" s="1"/>
  <c r="B418" i="4"/>
  <c r="Y414" i="1"/>
  <c r="X414" i="1"/>
  <c r="Z414" i="1" s="1"/>
  <c r="K415" i="1" s="1"/>
  <c r="L415" i="1" s="1"/>
  <c r="I1436" i="1"/>
  <c r="J1436" i="1" s="1"/>
  <c r="L444" i="8" l="1"/>
  <c r="C418" i="4"/>
  <c r="V414" i="8" s="1"/>
  <c r="W414" i="8" s="1"/>
  <c r="D418" i="4"/>
  <c r="O415" i="1"/>
  <c r="P415" i="1" s="1"/>
  <c r="S415" i="1" s="1"/>
  <c r="T415" i="1" s="1"/>
  <c r="U415" i="1" s="1"/>
  <c r="M415" i="1"/>
  <c r="I1437" i="1"/>
  <c r="J1437" i="1" s="1"/>
  <c r="O444" i="8" l="1"/>
  <c r="P444" i="8" s="1"/>
  <c r="S444" i="8" s="1"/>
  <c r="T444" i="8" s="1"/>
  <c r="U444" i="8" s="1"/>
  <c r="M444" i="8"/>
  <c r="N444" i="8" s="1"/>
  <c r="V414" i="1"/>
  <c r="W414" i="1" s="1"/>
  <c r="B419" i="4"/>
  <c r="N415" i="1"/>
  <c r="A419" i="4" s="1"/>
  <c r="I1438" i="1"/>
  <c r="B3" i="6" s="1"/>
  <c r="G3" i="6" s="1"/>
  <c r="Y444" i="8" l="1"/>
  <c r="X444" i="8"/>
  <c r="C419" i="4"/>
  <c r="V415" i="8" s="1"/>
  <c r="W415" i="8" s="1"/>
  <c r="D419" i="4"/>
  <c r="J1438" i="1"/>
  <c r="X415" i="1"/>
  <c r="Y415" i="1"/>
  <c r="Z444" i="8" l="1"/>
  <c r="K445" i="8" s="1"/>
  <c r="L445" i="8" s="1"/>
  <c r="V415" i="1"/>
  <c r="W415" i="1" s="1"/>
  <c r="Z415" i="1"/>
  <c r="K416" i="1" s="1"/>
  <c r="L416" i="1" s="1"/>
  <c r="O445" i="8" l="1"/>
  <c r="P445" i="8" s="1"/>
  <c r="S445" i="8" s="1"/>
  <c r="T445" i="8" s="1"/>
  <c r="U445" i="8" s="1"/>
  <c r="M445" i="8"/>
  <c r="N445" i="8" s="1"/>
  <c r="O416" i="1"/>
  <c r="P416" i="1" s="1"/>
  <c r="S416" i="1" s="1"/>
  <c r="T416" i="1" s="1"/>
  <c r="U416" i="1" s="1"/>
  <c r="M416" i="1"/>
  <c r="Y445" i="8" l="1"/>
  <c r="X445" i="8"/>
  <c r="Z445" i="8" s="1"/>
  <c r="K446" i="8" s="1"/>
  <c r="B420" i="4"/>
  <c r="N416" i="1"/>
  <c r="A420" i="4" s="1"/>
  <c r="L446" i="8" l="1"/>
  <c r="C420" i="4"/>
  <c r="V416" i="8" s="1"/>
  <c r="W416" i="8" s="1"/>
  <c r="D420" i="4"/>
  <c r="Y416" i="1"/>
  <c r="X416" i="1"/>
  <c r="Z416" i="1" s="1"/>
  <c r="K417" i="1" s="1"/>
  <c r="O446" i="8" l="1"/>
  <c r="P446" i="8" s="1"/>
  <c r="S446" i="8" s="1"/>
  <c r="T446" i="8" s="1"/>
  <c r="U446" i="8" s="1"/>
  <c r="M446" i="8"/>
  <c r="N446" i="8" s="1"/>
  <c r="V416" i="1"/>
  <c r="W416" i="1" s="1"/>
  <c r="L417" i="1"/>
  <c r="Y446" i="8" l="1"/>
  <c r="X446" i="8"/>
  <c r="O417" i="1"/>
  <c r="P417" i="1" s="1"/>
  <c r="S417" i="1" s="1"/>
  <c r="M417" i="1"/>
  <c r="U417" i="1" s="1"/>
  <c r="Z446" i="8" l="1"/>
  <c r="K447" i="8" s="1"/>
  <c r="L447" i="8" s="1"/>
  <c r="N417" i="1"/>
  <c r="O447" i="8" l="1"/>
  <c r="P447" i="8" s="1"/>
  <c r="S447" i="8" s="1"/>
  <c r="T447" i="8" s="1"/>
  <c r="U447" i="8" s="1"/>
  <c r="M447" i="8"/>
  <c r="N447" i="8" s="1"/>
  <c r="A421" i="4"/>
  <c r="Y417" i="1"/>
  <c r="X417" i="1"/>
  <c r="Z417" i="1" s="1"/>
  <c r="K418" i="1" s="1"/>
  <c r="Y447" i="8" l="1"/>
  <c r="X447" i="8"/>
  <c r="C421" i="4"/>
  <c r="D421" i="4"/>
  <c r="L418" i="1"/>
  <c r="Z447" i="8" l="1"/>
  <c r="K448" i="8" s="1"/>
  <c r="V417" i="1"/>
  <c r="W417" i="1" s="1"/>
  <c r="V417" i="8"/>
  <c r="W417" i="8" s="1"/>
  <c r="L448" i="8"/>
  <c r="O418" i="1"/>
  <c r="P418" i="1" s="1"/>
  <c r="S418" i="1" s="1"/>
  <c r="T418" i="1" s="1"/>
  <c r="U418" i="1" s="1"/>
  <c r="M418" i="1"/>
  <c r="N418" i="1" s="1"/>
  <c r="A422" i="4" s="1"/>
  <c r="O448" i="8" l="1"/>
  <c r="P448" i="8" s="1"/>
  <c r="S448" i="8" s="1"/>
  <c r="T448" i="8" s="1"/>
  <c r="U448" i="8" s="1"/>
  <c r="M448" i="8"/>
  <c r="N448" i="8" s="1"/>
  <c r="B422" i="4"/>
  <c r="Y418" i="1"/>
  <c r="X418" i="1"/>
  <c r="Z418" i="1" s="1"/>
  <c r="K419" i="1" s="1"/>
  <c r="Y448" i="8" l="1"/>
  <c r="X448" i="8"/>
  <c r="C422" i="4"/>
  <c r="V418" i="8" s="1"/>
  <c r="W418" i="8" s="1"/>
  <c r="D422" i="4"/>
  <c r="L419" i="1"/>
  <c r="Z448" i="8" l="1"/>
  <c r="K449" i="8" s="1"/>
  <c r="L449" i="8" s="1"/>
  <c r="V418" i="1"/>
  <c r="W418" i="1" s="1"/>
  <c r="O419" i="1"/>
  <c r="P419" i="1" s="1"/>
  <c r="S419" i="1" s="1"/>
  <c r="M419" i="1"/>
  <c r="U419" i="1" s="1"/>
  <c r="O449" i="8" l="1"/>
  <c r="P449" i="8" s="1"/>
  <c r="S449" i="8" s="1"/>
  <c r="M449" i="8"/>
  <c r="N419" i="1"/>
  <c r="N449" i="8" l="1"/>
  <c r="U449" i="8"/>
  <c r="A423" i="4"/>
  <c r="Y419" i="1"/>
  <c r="X419" i="1"/>
  <c r="Z419" i="1" l="1"/>
  <c r="K420" i="1" s="1"/>
  <c r="L420" i="1" s="1"/>
  <c r="Y449" i="8"/>
  <c r="X449" i="8"/>
  <c r="Z449" i="8" s="1"/>
  <c r="K450" i="8" s="1"/>
  <c r="C423" i="4"/>
  <c r="D423" i="4"/>
  <c r="V419" i="1" l="1"/>
  <c r="W419" i="1" s="1"/>
  <c r="V419" i="8"/>
  <c r="W419" i="8" s="1"/>
  <c r="L450" i="8"/>
  <c r="O420" i="1"/>
  <c r="P420" i="1" s="1"/>
  <c r="S420" i="1" s="1"/>
  <c r="T420" i="1" s="1"/>
  <c r="U420" i="1" s="1"/>
  <c r="M420" i="1"/>
  <c r="N420" i="1" s="1"/>
  <c r="A424" i="4" s="1"/>
  <c r="O450" i="8" l="1"/>
  <c r="P450" i="8" s="1"/>
  <c r="S450" i="8" s="1"/>
  <c r="M450" i="8"/>
  <c r="B424" i="4"/>
  <c r="Y420" i="1"/>
  <c r="X420" i="1"/>
  <c r="Z420" i="1" s="1"/>
  <c r="K421" i="1" s="1"/>
  <c r="N450" i="8" l="1"/>
  <c r="U450" i="8"/>
  <c r="C424" i="4"/>
  <c r="V420" i="8" s="1"/>
  <c r="W420" i="8" s="1"/>
  <c r="D424" i="4"/>
  <c r="L421" i="1"/>
  <c r="Y450" i="8" l="1"/>
  <c r="X450" i="8"/>
  <c r="Z450" i="8" s="1"/>
  <c r="K451" i="8" s="1"/>
  <c r="V420" i="1"/>
  <c r="W420" i="1" s="1"/>
  <c r="O421" i="1"/>
  <c r="P421" i="1" s="1"/>
  <c r="S421" i="1" s="1"/>
  <c r="M421" i="1"/>
  <c r="U421" i="1" s="1"/>
  <c r="L451" i="8" l="1"/>
  <c r="N421" i="1"/>
  <c r="O451" i="8" l="1"/>
  <c r="P451" i="8" s="1"/>
  <c r="S451" i="8" s="1"/>
  <c r="M451" i="8"/>
  <c r="A425" i="4"/>
  <c r="Y421" i="1"/>
  <c r="X421" i="1"/>
  <c r="Z421" i="1" s="1"/>
  <c r="K422" i="1" s="1"/>
  <c r="N451" i="8" l="1"/>
  <c r="U451" i="8"/>
  <c r="C425" i="4"/>
  <c r="D425" i="4"/>
  <c r="L422" i="1"/>
  <c r="V421" i="1" l="1"/>
  <c r="W421" i="1" s="1"/>
  <c r="V421" i="8"/>
  <c r="W421" i="8" s="1"/>
  <c r="Y451" i="8"/>
  <c r="X451" i="8"/>
  <c r="Z451" i="8" s="1"/>
  <c r="K452" i="8" s="1"/>
  <c r="O422" i="1"/>
  <c r="P422" i="1" s="1"/>
  <c r="S422" i="1" s="1"/>
  <c r="T422" i="1" s="1"/>
  <c r="U422" i="1" s="1"/>
  <c r="M422" i="1"/>
  <c r="L452" i="8" l="1"/>
  <c r="B426" i="4"/>
  <c r="N422" i="1"/>
  <c r="A426" i="4" s="1"/>
  <c r="O452" i="8" l="1"/>
  <c r="P452" i="8" s="1"/>
  <c r="S452" i="8" s="1"/>
  <c r="T452" i="8" s="1"/>
  <c r="U452" i="8" s="1"/>
  <c r="M452" i="8"/>
  <c r="N452" i="8" s="1"/>
  <c r="C426" i="4"/>
  <c r="V422" i="8" s="1"/>
  <c r="W422" i="8" s="1"/>
  <c r="D426" i="4"/>
  <c r="Y422" i="1"/>
  <c r="X422" i="1"/>
  <c r="Z422" i="1" s="1"/>
  <c r="K423" i="1" s="1"/>
  <c r="Y452" i="8" l="1"/>
  <c r="X452" i="8"/>
  <c r="Z452" i="8" s="1"/>
  <c r="K453" i="8" s="1"/>
  <c r="V422" i="1"/>
  <c r="W422" i="1" s="1"/>
  <c r="L423" i="1"/>
  <c r="L453" i="8" l="1"/>
  <c r="O423" i="1"/>
  <c r="P423" i="1" s="1"/>
  <c r="S423" i="1" s="1"/>
  <c r="T423" i="1" s="1"/>
  <c r="U423" i="1" s="1"/>
  <c r="M423" i="1"/>
  <c r="N423" i="1" s="1"/>
  <c r="A427" i="4" s="1"/>
  <c r="O453" i="8" l="1"/>
  <c r="P453" i="8" s="1"/>
  <c r="S453" i="8" s="1"/>
  <c r="T453" i="8" s="1"/>
  <c r="U453" i="8" s="1"/>
  <c r="M453" i="8"/>
  <c r="N453" i="8" s="1"/>
  <c r="B427" i="4"/>
  <c r="Y423" i="1"/>
  <c r="X423" i="1"/>
  <c r="Y453" i="8" l="1"/>
  <c r="X453" i="8"/>
  <c r="Z453" i="8" s="1"/>
  <c r="K454" i="8" s="1"/>
  <c r="Z423" i="1"/>
  <c r="K424" i="1" s="1"/>
  <c r="L424" i="1" s="1"/>
  <c r="C427" i="4"/>
  <c r="V423" i="8" s="1"/>
  <c r="W423" i="8" s="1"/>
  <c r="D427" i="4"/>
  <c r="L454" i="8" l="1"/>
  <c r="V423" i="1"/>
  <c r="W423" i="1" s="1"/>
  <c r="O424" i="1"/>
  <c r="P424" i="1" s="1"/>
  <c r="S424" i="1" s="1"/>
  <c r="T424" i="1" s="1"/>
  <c r="U424" i="1" s="1"/>
  <c r="M424" i="1"/>
  <c r="O454" i="8" l="1"/>
  <c r="P454" i="8" s="1"/>
  <c r="S454" i="8" s="1"/>
  <c r="M454" i="8"/>
  <c r="B428" i="4"/>
  <c r="N424" i="1"/>
  <c r="A428" i="4" s="1"/>
  <c r="N454" i="8" l="1"/>
  <c r="U454" i="8"/>
  <c r="C428" i="4"/>
  <c r="V424" i="8" s="1"/>
  <c r="W424" i="8" s="1"/>
  <c r="D428" i="4"/>
  <c r="Y424" i="1"/>
  <c r="X424" i="1"/>
  <c r="Z424" i="1" s="1"/>
  <c r="K425" i="1" s="1"/>
  <c r="Y454" i="8" l="1"/>
  <c r="X454" i="8"/>
  <c r="Z454" i="8" s="1"/>
  <c r="K455" i="8" s="1"/>
  <c r="V424" i="1"/>
  <c r="W424" i="1" s="1"/>
  <c r="L425" i="1"/>
  <c r="L455" i="8" l="1"/>
  <c r="O425" i="1"/>
  <c r="P425" i="1" s="1"/>
  <c r="S425" i="1" s="1"/>
  <c r="T425" i="1" s="1"/>
  <c r="U425" i="1" s="1"/>
  <c r="M425" i="1"/>
  <c r="N425" i="1" s="1"/>
  <c r="A429" i="4" s="1"/>
  <c r="O455" i="8" l="1"/>
  <c r="P455" i="8" s="1"/>
  <c r="S455" i="8" s="1"/>
  <c r="M455" i="8"/>
  <c r="B429" i="4"/>
  <c r="Y425" i="1"/>
  <c r="X425" i="1"/>
  <c r="Z425" i="1" s="1"/>
  <c r="K426" i="1" s="1"/>
  <c r="N455" i="8" l="1"/>
  <c r="U455" i="8"/>
  <c r="C429" i="4"/>
  <c r="V425" i="8" s="1"/>
  <c r="W425" i="8" s="1"/>
  <c r="D429" i="4"/>
  <c r="L426" i="1"/>
  <c r="Y455" i="8" l="1"/>
  <c r="X455" i="8"/>
  <c r="Z455" i="8" s="1"/>
  <c r="K456" i="8" s="1"/>
  <c r="V425" i="1"/>
  <c r="W425" i="1" s="1"/>
  <c r="O426" i="1"/>
  <c r="P426" i="1" s="1"/>
  <c r="S426" i="1" s="1"/>
  <c r="T426" i="1" s="1"/>
  <c r="U426" i="1" s="1"/>
  <c r="M426" i="1"/>
  <c r="N426" i="1" s="1"/>
  <c r="A430" i="4" s="1"/>
  <c r="L456" i="8" l="1"/>
  <c r="B430" i="4"/>
  <c r="Y426" i="1"/>
  <c r="X426" i="1"/>
  <c r="Z426" i="1" s="1"/>
  <c r="K427" i="1" s="1"/>
  <c r="O456" i="8" l="1"/>
  <c r="P456" i="8" s="1"/>
  <c r="S456" i="8" s="1"/>
  <c r="T456" i="8" s="1"/>
  <c r="U456" i="8" s="1"/>
  <c r="M456" i="8"/>
  <c r="N456" i="8" s="1"/>
  <c r="C430" i="4"/>
  <c r="V426" i="8" s="1"/>
  <c r="W426" i="8" s="1"/>
  <c r="D430" i="4"/>
  <c r="L427" i="1"/>
  <c r="Y456" i="8" l="1"/>
  <c r="X456" i="8"/>
  <c r="Z456" i="8" s="1"/>
  <c r="K457" i="8" s="1"/>
  <c r="V426" i="1"/>
  <c r="W426" i="1" s="1"/>
  <c r="O427" i="1"/>
  <c r="P427" i="1" s="1"/>
  <c r="S427" i="1" s="1"/>
  <c r="T427" i="1" s="1"/>
  <c r="U427" i="1" s="1"/>
  <c r="M427" i="1"/>
  <c r="N427" i="1" s="1"/>
  <c r="A431" i="4" s="1"/>
  <c r="L457" i="8" l="1"/>
  <c r="B431" i="4"/>
  <c r="Y427" i="1"/>
  <c r="X427" i="1"/>
  <c r="Z427" i="1" s="1"/>
  <c r="K428" i="1" s="1"/>
  <c r="O457" i="8" l="1"/>
  <c r="P457" i="8" s="1"/>
  <c r="S457" i="8" s="1"/>
  <c r="M457" i="8"/>
  <c r="C431" i="4"/>
  <c r="V427" i="8" s="1"/>
  <c r="W427" i="8" s="1"/>
  <c r="D431" i="4"/>
  <c r="L428" i="1"/>
  <c r="N457" i="8" l="1"/>
  <c r="U457" i="8"/>
  <c r="V427" i="1"/>
  <c r="W427" i="1" s="1"/>
  <c r="O428" i="1"/>
  <c r="P428" i="1" s="1"/>
  <c r="S428" i="1" s="1"/>
  <c r="T428" i="1" s="1"/>
  <c r="U428" i="1" s="1"/>
  <c r="M428" i="1"/>
  <c r="N428" i="1" s="1"/>
  <c r="A432" i="4" s="1"/>
  <c r="Y457" i="8" l="1"/>
  <c r="X457" i="8"/>
  <c r="Z457" i="8" s="1"/>
  <c r="K458" i="8" s="1"/>
  <c r="B432" i="4"/>
  <c r="Y428" i="1"/>
  <c r="X428" i="1"/>
  <c r="Z428" i="1" s="1"/>
  <c r="K429" i="1" s="1"/>
  <c r="L458" i="8" l="1"/>
  <c r="C432" i="4"/>
  <c r="V428" i="8" s="1"/>
  <c r="W428" i="8" s="1"/>
  <c r="D432" i="4"/>
  <c r="L429" i="1"/>
  <c r="O458" i="8" l="1"/>
  <c r="P458" i="8" s="1"/>
  <c r="S458" i="8" s="1"/>
  <c r="T458" i="8" s="1"/>
  <c r="U458" i="8" s="1"/>
  <c r="M458" i="8"/>
  <c r="N458" i="8" s="1"/>
  <c r="V428" i="1"/>
  <c r="W428" i="1" s="1"/>
  <c r="O429" i="1"/>
  <c r="P429" i="1" s="1"/>
  <c r="S429" i="1" s="1"/>
  <c r="T429" i="1" s="1"/>
  <c r="U429" i="1" s="1"/>
  <c r="M429" i="1"/>
  <c r="N429" i="1" s="1"/>
  <c r="A433" i="4" s="1"/>
  <c r="Y458" i="8" l="1"/>
  <c r="X458" i="8"/>
  <c r="Z458" i="8" s="1"/>
  <c r="K459" i="8" s="1"/>
  <c r="B433" i="4"/>
  <c r="Y429" i="1"/>
  <c r="X429" i="1"/>
  <c r="Z429" i="1" s="1"/>
  <c r="K430" i="1" s="1"/>
  <c r="L459" i="8" l="1"/>
  <c r="C433" i="4"/>
  <c r="V429" i="8" s="1"/>
  <c r="W429" i="8" s="1"/>
  <c r="D433" i="4"/>
  <c r="L430" i="1"/>
  <c r="O459" i="8" l="1"/>
  <c r="P459" i="8" s="1"/>
  <c r="S459" i="8" s="1"/>
  <c r="T459" i="8" s="1"/>
  <c r="U459" i="8" s="1"/>
  <c r="M459" i="8"/>
  <c r="N459" i="8" s="1"/>
  <c r="V429" i="1"/>
  <c r="W429" i="1" s="1"/>
  <c r="O430" i="1"/>
  <c r="P430" i="1" s="1"/>
  <c r="S430" i="1" s="1"/>
  <c r="T430" i="1" s="1"/>
  <c r="U430" i="1" s="1"/>
  <c r="M430" i="1"/>
  <c r="Y459" i="8" l="1"/>
  <c r="X459" i="8"/>
  <c r="Z459" i="8" s="1"/>
  <c r="K460" i="8" s="1"/>
  <c r="B434" i="4"/>
  <c r="N430" i="1"/>
  <c r="A434" i="4" s="1"/>
  <c r="L460" i="8" l="1"/>
  <c r="C434" i="4"/>
  <c r="V430" i="8" s="1"/>
  <c r="W430" i="8" s="1"/>
  <c r="D434" i="4"/>
  <c r="Y430" i="1"/>
  <c r="X430" i="1"/>
  <c r="Z430" i="1" s="1"/>
  <c r="K431" i="1" s="1"/>
  <c r="O460" i="8" l="1"/>
  <c r="P460" i="8" s="1"/>
  <c r="S460" i="8" s="1"/>
  <c r="M460" i="8"/>
  <c r="V430" i="1"/>
  <c r="W430" i="1" s="1"/>
  <c r="L431" i="1"/>
  <c r="N460" i="8" l="1"/>
  <c r="U460" i="8"/>
  <c r="O431" i="1"/>
  <c r="P431" i="1" s="1"/>
  <c r="S431" i="1" s="1"/>
  <c r="T431" i="1" s="1"/>
  <c r="U431" i="1" s="1"/>
  <c r="M431" i="1"/>
  <c r="N431" i="1" s="1"/>
  <c r="A435" i="4" s="1"/>
  <c r="Y460" i="8" l="1"/>
  <c r="X460" i="8"/>
  <c r="Z460" i="8" s="1"/>
  <c r="K461" i="8" s="1"/>
  <c r="B435" i="4"/>
  <c r="Y431" i="1"/>
  <c r="X431" i="1"/>
  <c r="L461" i="8" l="1"/>
  <c r="C435" i="4"/>
  <c r="V431" i="8" s="1"/>
  <c r="W431" i="8" s="1"/>
  <c r="D435" i="4"/>
  <c r="Z431" i="1"/>
  <c r="K432" i="1" s="1"/>
  <c r="L432" i="1" s="1"/>
  <c r="O461" i="8" l="1"/>
  <c r="P461" i="8" s="1"/>
  <c r="S461" i="8" s="1"/>
  <c r="M461" i="8"/>
  <c r="V431" i="1"/>
  <c r="W431" i="1" s="1"/>
  <c r="O432" i="1"/>
  <c r="P432" i="1" s="1"/>
  <c r="S432" i="1" s="1"/>
  <c r="M432" i="1"/>
  <c r="U432" i="1" s="1"/>
  <c r="N461" i="8" l="1"/>
  <c r="U461" i="8"/>
  <c r="N432" i="1"/>
  <c r="Y461" i="8" l="1"/>
  <c r="X461" i="8"/>
  <c r="Z461" i="8" s="1"/>
  <c r="K462" i="8" s="1"/>
  <c r="A436" i="4"/>
  <c r="Y432" i="1"/>
  <c r="X432" i="1"/>
  <c r="Z432" i="1" s="1"/>
  <c r="K433" i="1" s="1"/>
  <c r="L433" i="1" s="1"/>
  <c r="L462" i="8" l="1"/>
  <c r="C436" i="4"/>
  <c r="D436" i="4"/>
  <c r="O433" i="1"/>
  <c r="P433" i="1" s="1"/>
  <c r="S433" i="1" s="1"/>
  <c r="M433" i="1"/>
  <c r="U433" i="1" s="1"/>
  <c r="V432" i="1" l="1"/>
  <c r="W432" i="1" s="1"/>
  <c r="V432" i="8"/>
  <c r="W432" i="8" s="1"/>
  <c r="O462" i="8"/>
  <c r="P462" i="8" s="1"/>
  <c r="S462" i="8" s="1"/>
  <c r="T462" i="8" s="1"/>
  <c r="U462" i="8" s="1"/>
  <c r="M462" i="8"/>
  <c r="N462" i="8" s="1"/>
  <c r="N433" i="1"/>
  <c r="Y462" i="8" l="1"/>
  <c r="X462" i="8"/>
  <c r="Z462" i="8" s="1"/>
  <c r="K463" i="8" s="1"/>
  <c r="A437" i="4"/>
  <c r="X433" i="1"/>
  <c r="Y433" i="1"/>
  <c r="L463" i="8" l="1"/>
  <c r="C437" i="4"/>
  <c r="D437" i="4"/>
  <c r="Z433" i="1"/>
  <c r="K434" i="1" s="1"/>
  <c r="V433" i="1" l="1"/>
  <c r="W433" i="1" s="1"/>
  <c r="V433" i="8"/>
  <c r="W433" i="8" s="1"/>
  <c r="O463" i="8"/>
  <c r="P463" i="8" s="1"/>
  <c r="S463" i="8" s="1"/>
  <c r="T463" i="8" s="1"/>
  <c r="U463" i="8" s="1"/>
  <c r="M463" i="8"/>
  <c r="N463" i="8" s="1"/>
  <c r="L434" i="1"/>
  <c r="Y463" i="8" l="1"/>
  <c r="X463" i="8"/>
  <c r="Z463" i="8" s="1"/>
  <c r="K464" i="8" s="1"/>
  <c r="O434" i="1"/>
  <c r="P434" i="1" s="1"/>
  <c r="S434" i="1" s="1"/>
  <c r="M434" i="1"/>
  <c r="U434" i="1" s="1"/>
  <c r="L464" i="8" l="1"/>
  <c r="N434" i="1"/>
  <c r="O464" i="8" l="1"/>
  <c r="P464" i="8" s="1"/>
  <c r="S464" i="8" s="1"/>
  <c r="T464" i="8" s="1"/>
  <c r="U464" i="8" s="1"/>
  <c r="M464" i="8"/>
  <c r="N464" i="8" s="1"/>
  <c r="A438" i="4"/>
  <c r="Y434" i="1"/>
  <c r="X434" i="1"/>
  <c r="Z434" i="1" s="1"/>
  <c r="K435" i="1" s="1"/>
  <c r="Y464" i="8" l="1"/>
  <c r="X464" i="8"/>
  <c r="Z464" i="8" s="1"/>
  <c r="K465" i="8" s="1"/>
  <c r="D438" i="4"/>
  <c r="C438" i="4"/>
  <c r="L435" i="1"/>
  <c r="V434" i="1" l="1"/>
  <c r="W434" i="1" s="1"/>
  <c r="V434" i="8"/>
  <c r="W434" i="8" s="1"/>
  <c r="L465" i="8"/>
  <c r="O435" i="1"/>
  <c r="P435" i="1" s="1"/>
  <c r="S435" i="1" s="1"/>
  <c r="M435" i="1"/>
  <c r="U435" i="1" s="1"/>
  <c r="O465" i="8" l="1"/>
  <c r="P465" i="8" s="1"/>
  <c r="S465" i="8" s="1"/>
  <c r="T465" i="8" s="1"/>
  <c r="U465" i="8" s="1"/>
  <c r="M465" i="8"/>
  <c r="N465" i="8" s="1"/>
  <c r="N435" i="1"/>
  <c r="Y465" i="8" l="1"/>
  <c r="X465" i="8"/>
  <c r="Z465" i="8" s="1"/>
  <c r="K466" i="8" s="1"/>
  <c r="A439" i="4"/>
  <c r="Y435" i="1"/>
  <c r="X435" i="1"/>
  <c r="Z435" i="1" s="1"/>
  <c r="K436" i="1" s="1"/>
  <c r="L466" i="8" l="1"/>
  <c r="C439" i="4"/>
  <c r="D439" i="4"/>
  <c r="L436" i="1"/>
  <c r="V435" i="1" l="1"/>
  <c r="W435" i="1" s="1"/>
  <c r="V435" i="8"/>
  <c r="W435" i="8" s="1"/>
  <c r="O466" i="8"/>
  <c r="P466" i="8" s="1"/>
  <c r="S466" i="8" s="1"/>
  <c r="T466" i="8" s="1"/>
  <c r="U466" i="8" s="1"/>
  <c r="M466" i="8"/>
  <c r="N466" i="8" s="1"/>
  <c r="O436" i="1"/>
  <c r="P436" i="1" s="1"/>
  <c r="S436" i="1" s="1"/>
  <c r="T436" i="1" s="1"/>
  <c r="U436" i="1" s="1"/>
  <c r="M436" i="1"/>
  <c r="N436" i="1" s="1"/>
  <c r="A440" i="4" s="1"/>
  <c r="Y466" i="8" l="1"/>
  <c r="X466" i="8"/>
  <c r="Z466" i="8" s="1"/>
  <c r="K467" i="8" s="1"/>
  <c r="B440" i="4"/>
  <c r="Y436" i="1"/>
  <c r="X436" i="1"/>
  <c r="Z436" i="1" s="1"/>
  <c r="K437" i="1" s="1"/>
  <c r="L437" i="1" s="1"/>
  <c r="L467" i="8" l="1"/>
  <c r="C440" i="4"/>
  <c r="V436" i="8" s="1"/>
  <c r="W436" i="8" s="1"/>
  <c r="D440" i="4"/>
  <c r="O437" i="1"/>
  <c r="P437" i="1" s="1"/>
  <c r="S437" i="1" s="1"/>
  <c r="T437" i="1" s="1"/>
  <c r="U437" i="1" s="1"/>
  <c r="M437" i="1"/>
  <c r="O467" i="8" l="1"/>
  <c r="P467" i="8" s="1"/>
  <c r="S467" i="8" s="1"/>
  <c r="T467" i="8" s="1"/>
  <c r="U467" i="8" s="1"/>
  <c r="M467" i="8"/>
  <c r="N467" i="8" s="1"/>
  <c r="V436" i="1"/>
  <c r="W436" i="1" s="1"/>
  <c r="B441" i="4"/>
  <c r="N437" i="1"/>
  <c r="A441" i="4" s="1"/>
  <c r="Y467" i="8" l="1"/>
  <c r="X467" i="8"/>
  <c r="Z467" i="8" s="1"/>
  <c r="K468" i="8" s="1"/>
  <c r="C441" i="4"/>
  <c r="V437" i="8" s="1"/>
  <c r="W437" i="8" s="1"/>
  <c r="D441" i="4"/>
  <c r="X437" i="1"/>
  <c r="Y437" i="1"/>
  <c r="L468" i="8" l="1"/>
  <c r="V437" i="1"/>
  <c r="W437" i="1" s="1"/>
  <c r="Z437" i="1"/>
  <c r="K438" i="1" s="1"/>
  <c r="O468" i="8" l="1"/>
  <c r="P468" i="8" s="1"/>
  <c r="S468" i="8" s="1"/>
  <c r="T468" i="8" s="1"/>
  <c r="U468" i="8" s="1"/>
  <c r="M468" i="8"/>
  <c r="N468" i="8" s="1"/>
  <c r="L438" i="1"/>
  <c r="Y468" i="8" l="1"/>
  <c r="X468" i="8"/>
  <c r="Z468" i="8" s="1"/>
  <c r="K469" i="8" s="1"/>
  <c r="O438" i="1"/>
  <c r="P438" i="1" s="1"/>
  <c r="S438" i="1" s="1"/>
  <c r="T438" i="1" s="1"/>
  <c r="U438" i="1" s="1"/>
  <c r="M438" i="1"/>
  <c r="L469" i="8" l="1"/>
  <c r="B442" i="4"/>
  <c r="N438" i="1"/>
  <c r="A442" i="4" s="1"/>
  <c r="O469" i="8" l="1"/>
  <c r="P469" i="8" s="1"/>
  <c r="S469" i="8" s="1"/>
  <c r="T469" i="8" s="1"/>
  <c r="U469" i="8" s="1"/>
  <c r="M469" i="8"/>
  <c r="N469" i="8" s="1"/>
  <c r="C442" i="4"/>
  <c r="V438" i="8" s="1"/>
  <c r="W438" i="8" s="1"/>
  <c r="D442" i="4"/>
  <c r="Y438" i="1"/>
  <c r="X438" i="1"/>
  <c r="Z438" i="1" s="1"/>
  <c r="K439" i="1" s="1"/>
  <c r="Y469" i="8" l="1"/>
  <c r="X469" i="8"/>
  <c r="Z469" i="8" s="1"/>
  <c r="K470" i="8" s="1"/>
  <c r="V438" i="1"/>
  <c r="W438" i="1" s="1"/>
  <c r="L439" i="1"/>
  <c r="L470" i="8" l="1"/>
  <c r="O439" i="1"/>
  <c r="P439" i="1" s="1"/>
  <c r="S439" i="1" s="1"/>
  <c r="T439" i="1" s="1"/>
  <c r="U439" i="1" s="1"/>
  <c r="M439" i="1"/>
  <c r="O470" i="8" l="1"/>
  <c r="P470" i="8" s="1"/>
  <c r="S470" i="8" s="1"/>
  <c r="T470" i="8" s="1"/>
  <c r="U470" i="8" s="1"/>
  <c r="M470" i="8"/>
  <c r="N470" i="8" s="1"/>
  <c r="B443" i="4"/>
  <c r="N439" i="1"/>
  <c r="A443" i="4" s="1"/>
  <c r="Y470" i="8" l="1"/>
  <c r="X470" i="8"/>
  <c r="Z470" i="8" s="1"/>
  <c r="K471" i="8" s="1"/>
  <c r="C443" i="4"/>
  <c r="V439" i="8" s="1"/>
  <c r="W439" i="8" s="1"/>
  <c r="D443" i="4"/>
  <c r="Y439" i="1"/>
  <c r="X439" i="1"/>
  <c r="Z439" i="1" s="1"/>
  <c r="K440" i="1" s="1"/>
  <c r="L471" i="8" l="1"/>
  <c r="V439" i="1"/>
  <c r="W439" i="1" s="1"/>
  <c r="L440" i="1"/>
  <c r="O471" i="8" l="1"/>
  <c r="P471" i="8" s="1"/>
  <c r="S471" i="8" s="1"/>
  <c r="T471" i="8" s="1"/>
  <c r="U471" i="8" s="1"/>
  <c r="M471" i="8"/>
  <c r="N471" i="8" s="1"/>
  <c r="O440" i="1"/>
  <c r="P440" i="1" s="1"/>
  <c r="S440" i="1" s="1"/>
  <c r="T440" i="1" s="1"/>
  <c r="U440" i="1" s="1"/>
  <c r="M440" i="1"/>
  <c r="Y471" i="8" l="1"/>
  <c r="X471" i="8"/>
  <c r="Z471" i="8" s="1"/>
  <c r="K472" i="8" s="1"/>
  <c r="B444" i="4"/>
  <c r="N440" i="1"/>
  <c r="A444" i="4" s="1"/>
  <c r="L472" i="8" l="1"/>
  <c r="C444" i="4"/>
  <c r="V440" i="8" s="1"/>
  <c r="W440" i="8" s="1"/>
  <c r="D444" i="4"/>
  <c r="Y440" i="1"/>
  <c r="X440" i="1"/>
  <c r="Z440" i="1" s="1"/>
  <c r="K441" i="1" s="1"/>
  <c r="L441" i="1" s="1"/>
  <c r="O472" i="8" l="1"/>
  <c r="P472" i="8" s="1"/>
  <c r="S472" i="8" s="1"/>
  <c r="T472" i="8" s="1"/>
  <c r="U472" i="8" s="1"/>
  <c r="M472" i="8"/>
  <c r="N472" i="8" s="1"/>
  <c r="V440" i="1"/>
  <c r="W440" i="1" s="1"/>
  <c r="O441" i="1"/>
  <c r="P441" i="1" s="1"/>
  <c r="S441" i="1" s="1"/>
  <c r="T441" i="1" s="1"/>
  <c r="U441" i="1" s="1"/>
  <c r="M441" i="1"/>
  <c r="N441" i="1" s="1"/>
  <c r="A445" i="4" s="1"/>
  <c r="Y472" i="8" l="1"/>
  <c r="X472" i="8"/>
  <c r="Z472" i="8" s="1"/>
  <c r="K473" i="8" s="1"/>
  <c r="B445" i="4"/>
  <c r="X441" i="1"/>
  <c r="Y441" i="1"/>
  <c r="L473" i="8" l="1"/>
  <c r="C445" i="4"/>
  <c r="V441" i="8" s="1"/>
  <c r="W441" i="8" s="1"/>
  <c r="D445" i="4"/>
  <c r="Z441" i="1"/>
  <c r="K442" i="1" s="1"/>
  <c r="O473" i="8" l="1"/>
  <c r="P473" i="8" s="1"/>
  <c r="S473" i="8" s="1"/>
  <c r="T473" i="8" s="1"/>
  <c r="U473" i="8" s="1"/>
  <c r="M473" i="8"/>
  <c r="N473" i="8" s="1"/>
  <c r="V441" i="1"/>
  <c r="W441" i="1" s="1"/>
  <c r="L442" i="1"/>
  <c r="Y473" i="8" l="1"/>
  <c r="X473" i="8"/>
  <c r="Z473" i="8" s="1"/>
  <c r="K474" i="8" s="1"/>
  <c r="O442" i="1"/>
  <c r="P442" i="1" s="1"/>
  <c r="S442" i="1" s="1"/>
  <c r="T442" i="1" s="1"/>
  <c r="U442" i="1" s="1"/>
  <c r="M442" i="1"/>
  <c r="L474" i="8" l="1"/>
  <c r="B446" i="4"/>
  <c r="N442" i="1"/>
  <c r="A446" i="4" s="1"/>
  <c r="O474" i="8" l="1"/>
  <c r="P474" i="8" s="1"/>
  <c r="S474" i="8" s="1"/>
  <c r="T474" i="8" s="1"/>
  <c r="M474" i="8"/>
  <c r="N474" i="8" s="1"/>
  <c r="C446" i="4"/>
  <c r="V442" i="8" s="1"/>
  <c r="W442" i="8" s="1"/>
  <c r="D446" i="4"/>
  <c r="Y442" i="1"/>
  <c r="X442" i="1"/>
  <c r="Z442" i="1" s="1"/>
  <c r="K443" i="1" s="1"/>
  <c r="U474" i="8" l="1"/>
  <c r="Y474" i="8"/>
  <c r="X474" i="8"/>
  <c r="Z474" i="8" s="1"/>
  <c r="K475" i="8" s="1"/>
  <c r="V442" i="1"/>
  <c r="W442" i="1" s="1"/>
  <c r="L443" i="1"/>
  <c r="L475" i="8" l="1"/>
  <c r="O443" i="1"/>
  <c r="P443" i="1" s="1"/>
  <c r="S443" i="1" s="1"/>
  <c r="T443" i="1" s="1"/>
  <c r="U443" i="1" s="1"/>
  <c r="M443" i="1"/>
  <c r="N443" i="1" s="1"/>
  <c r="A447" i="4" s="1"/>
  <c r="O475" i="8" l="1"/>
  <c r="P475" i="8" s="1"/>
  <c r="S475" i="8" s="1"/>
  <c r="M475" i="8"/>
  <c r="B447" i="4"/>
  <c r="Y443" i="1"/>
  <c r="X443" i="1"/>
  <c r="N475" i="8" l="1"/>
  <c r="U475" i="8"/>
  <c r="C447" i="4"/>
  <c r="V443" i="8" s="1"/>
  <c r="W443" i="8" s="1"/>
  <c r="D447" i="4"/>
  <c r="Z443" i="1"/>
  <c r="K444" i="1" s="1"/>
  <c r="L444" i="1" s="1"/>
  <c r="Y475" i="8" l="1"/>
  <c r="X475" i="8"/>
  <c r="Z475" i="8" s="1"/>
  <c r="K476" i="8" s="1"/>
  <c r="V443" i="1"/>
  <c r="W443" i="1" s="1"/>
  <c r="O444" i="1"/>
  <c r="P444" i="1" s="1"/>
  <c r="S444" i="1" s="1"/>
  <c r="T444" i="1" s="1"/>
  <c r="U444" i="1" s="1"/>
  <c r="M444" i="1"/>
  <c r="N444" i="1" s="1"/>
  <c r="A448" i="4" s="1"/>
  <c r="L476" i="8" l="1"/>
  <c r="B448" i="4"/>
  <c r="Y444" i="1"/>
  <c r="X444" i="1"/>
  <c r="Z444" i="1" s="1"/>
  <c r="K445" i="1" s="1"/>
  <c r="L445" i="1" s="1"/>
  <c r="O476" i="8" l="1"/>
  <c r="P476" i="8" s="1"/>
  <c r="S476" i="8" s="1"/>
  <c r="M476" i="8"/>
  <c r="C448" i="4"/>
  <c r="V444" i="8" s="1"/>
  <c r="W444" i="8" s="1"/>
  <c r="D448" i="4"/>
  <c r="O445" i="1"/>
  <c r="P445" i="1" s="1"/>
  <c r="S445" i="1" s="1"/>
  <c r="T445" i="1" s="1"/>
  <c r="U445" i="1" s="1"/>
  <c r="M445" i="1"/>
  <c r="N445" i="1" s="1"/>
  <c r="A449" i="4" s="1"/>
  <c r="N476" i="8" l="1"/>
  <c r="U476" i="8"/>
  <c r="V444" i="1"/>
  <c r="W444" i="1" s="1"/>
  <c r="B449" i="4"/>
  <c r="X445" i="1"/>
  <c r="Y445" i="1"/>
  <c r="Y476" i="8" l="1"/>
  <c r="X476" i="8"/>
  <c r="Z476" i="8" s="1"/>
  <c r="K477" i="8" s="1"/>
  <c r="C449" i="4"/>
  <c r="V445" i="8" s="1"/>
  <c r="W445" i="8" s="1"/>
  <c r="D449" i="4"/>
  <c r="Z445" i="1"/>
  <c r="K446" i="1" s="1"/>
  <c r="L446" i="1" s="1"/>
  <c r="L477" i="8" l="1"/>
  <c r="V445" i="1"/>
  <c r="W445" i="1" s="1"/>
  <c r="O446" i="1"/>
  <c r="P446" i="1" s="1"/>
  <c r="S446" i="1" s="1"/>
  <c r="T446" i="1" s="1"/>
  <c r="U446" i="1" s="1"/>
  <c r="M446" i="1"/>
  <c r="N446" i="1" s="1"/>
  <c r="A450" i="4" s="1"/>
  <c r="O477" i="8" l="1"/>
  <c r="P477" i="8" s="1"/>
  <c r="S477" i="8" s="1"/>
  <c r="M477" i="8"/>
  <c r="B450" i="4"/>
  <c r="Y446" i="1"/>
  <c r="X446" i="1"/>
  <c r="N477" i="8" l="1"/>
  <c r="U477" i="8"/>
  <c r="Z446" i="1"/>
  <c r="K447" i="1" s="1"/>
  <c r="L447" i="1" s="1"/>
  <c r="C450" i="4"/>
  <c r="V446" i="8" s="1"/>
  <c r="W446" i="8" s="1"/>
  <c r="D450" i="4"/>
  <c r="Y477" i="8" l="1"/>
  <c r="X477" i="8"/>
  <c r="Z477" i="8" s="1"/>
  <c r="K478" i="8" s="1"/>
  <c r="V446" i="1"/>
  <c r="W446" i="1" s="1"/>
  <c r="O447" i="1"/>
  <c r="P447" i="1" s="1"/>
  <c r="S447" i="1" s="1"/>
  <c r="T447" i="1" s="1"/>
  <c r="U447" i="1" s="1"/>
  <c r="M447" i="1"/>
  <c r="N447" i="1" s="1"/>
  <c r="A451" i="4" s="1"/>
  <c r="L478" i="8" l="1"/>
  <c r="B451" i="4"/>
  <c r="Y447" i="1"/>
  <c r="X447" i="1"/>
  <c r="O478" i="8" l="1"/>
  <c r="P478" i="8" s="1"/>
  <c r="S478" i="8" s="1"/>
  <c r="M478" i="8"/>
  <c r="C451" i="4"/>
  <c r="V447" i="8" s="1"/>
  <c r="W447" i="8" s="1"/>
  <c r="D451" i="4"/>
  <c r="Z447" i="1"/>
  <c r="K448" i="1" s="1"/>
  <c r="L448" i="1" s="1"/>
  <c r="N478" i="8" l="1"/>
  <c r="U478" i="8"/>
  <c r="V447" i="1"/>
  <c r="W447" i="1" s="1"/>
  <c r="O448" i="1"/>
  <c r="P448" i="1" s="1"/>
  <c r="S448" i="1" s="1"/>
  <c r="T448" i="1" s="1"/>
  <c r="U448" i="1" s="1"/>
  <c r="M448" i="1"/>
  <c r="N448" i="1" s="1"/>
  <c r="A452" i="4" s="1"/>
  <c r="Y478" i="8" l="1"/>
  <c r="X478" i="8"/>
  <c r="Z478" i="8" s="1"/>
  <c r="K479" i="8" s="1"/>
  <c r="B452" i="4"/>
  <c r="Y448" i="1"/>
  <c r="X448" i="1"/>
  <c r="L479" i="8" l="1"/>
  <c r="C452" i="4"/>
  <c r="V448" i="8" s="1"/>
  <c r="W448" i="8" s="1"/>
  <c r="D452" i="4"/>
  <c r="Z448" i="1"/>
  <c r="K449" i="1" s="1"/>
  <c r="L449" i="1" s="1"/>
  <c r="O479" i="8" l="1"/>
  <c r="P479" i="8" s="1"/>
  <c r="S479" i="8" s="1"/>
  <c r="T479" i="8" s="1"/>
  <c r="U479" i="8" s="1"/>
  <c r="M479" i="8"/>
  <c r="N479" i="8" s="1"/>
  <c r="V448" i="1"/>
  <c r="W448" i="1" s="1"/>
  <c r="O449" i="1"/>
  <c r="P449" i="1" s="1"/>
  <c r="S449" i="1" s="1"/>
  <c r="M449" i="1"/>
  <c r="U449" i="1" s="1"/>
  <c r="Y479" i="8" l="1"/>
  <c r="X479" i="8"/>
  <c r="Z479" i="8" s="1"/>
  <c r="K480" i="8" s="1"/>
  <c r="N449" i="1"/>
  <c r="L480" i="8" l="1"/>
  <c r="A453" i="4"/>
  <c r="Y449" i="1"/>
  <c r="X449" i="1"/>
  <c r="Z449" i="1" s="1"/>
  <c r="K450" i="1" s="1"/>
  <c r="O480" i="8" l="1"/>
  <c r="P480" i="8" s="1"/>
  <c r="S480" i="8" s="1"/>
  <c r="T480" i="8" s="1"/>
  <c r="M480" i="8"/>
  <c r="N480" i="8" s="1"/>
  <c r="C453" i="4"/>
  <c r="D453" i="4"/>
  <c r="L450" i="1"/>
  <c r="V449" i="1" l="1"/>
  <c r="W449" i="1" s="1"/>
  <c r="V449" i="8"/>
  <c r="W449" i="8" s="1"/>
  <c r="U480" i="8"/>
  <c r="Y480" i="8"/>
  <c r="X480" i="8"/>
  <c r="O450" i="1"/>
  <c r="P450" i="1" s="1"/>
  <c r="S450" i="1" s="1"/>
  <c r="M450" i="1"/>
  <c r="U450" i="1" s="1"/>
  <c r="Z480" i="8" l="1"/>
  <c r="K481" i="8" s="1"/>
  <c r="L481" i="8" s="1"/>
  <c r="N450" i="1"/>
  <c r="O481" i="8" l="1"/>
  <c r="P481" i="8" s="1"/>
  <c r="S481" i="8" s="1"/>
  <c r="T481" i="8" s="1"/>
  <c r="U481" i="8" s="1"/>
  <c r="M481" i="8"/>
  <c r="N481" i="8" s="1"/>
  <c r="A454" i="4"/>
  <c r="Y450" i="1"/>
  <c r="X450" i="1"/>
  <c r="Z450" i="1" s="1"/>
  <c r="K451" i="1" s="1"/>
  <c r="Y481" i="8" l="1"/>
  <c r="X481" i="8"/>
  <c r="Z481" i="8" s="1"/>
  <c r="K482" i="8" s="1"/>
  <c r="C454" i="4"/>
  <c r="D454" i="4"/>
  <c r="L451" i="1"/>
  <c r="V450" i="1" l="1"/>
  <c r="W450" i="1" s="1"/>
  <c r="V450" i="8"/>
  <c r="W450" i="8" s="1"/>
  <c r="L482" i="8"/>
  <c r="O451" i="1"/>
  <c r="P451" i="1" s="1"/>
  <c r="S451" i="1" s="1"/>
  <c r="M451" i="1"/>
  <c r="U451" i="1" s="1"/>
  <c r="O482" i="8" l="1"/>
  <c r="P482" i="8" s="1"/>
  <c r="S482" i="8" s="1"/>
  <c r="M482" i="8"/>
  <c r="N451" i="1"/>
  <c r="N482" i="8" l="1"/>
  <c r="U482" i="8"/>
  <c r="A455" i="4"/>
  <c r="Y451" i="1"/>
  <c r="X451" i="1"/>
  <c r="Z451" i="1" l="1"/>
  <c r="K452" i="1" s="1"/>
  <c r="L452" i="1" s="1"/>
  <c r="Y482" i="8"/>
  <c r="X482" i="8"/>
  <c r="C455" i="4"/>
  <c r="D455" i="4"/>
  <c r="V451" i="1" l="1"/>
  <c r="W451" i="1" s="1"/>
  <c r="V451" i="8"/>
  <c r="W451" i="8" s="1"/>
  <c r="Z482" i="8"/>
  <c r="K483" i="8" s="1"/>
  <c r="L483" i="8" s="1"/>
  <c r="O452" i="1"/>
  <c r="P452" i="1" s="1"/>
  <c r="S452" i="1" s="1"/>
  <c r="T452" i="1" s="1"/>
  <c r="U452" i="1" s="1"/>
  <c r="M452" i="1"/>
  <c r="N452" i="1" s="1"/>
  <c r="A456" i="4" s="1"/>
  <c r="O483" i="8" l="1"/>
  <c r="P483" i="8" s="1"/>
  <c r="S483" i="8" s="1"/>
  <c r="T483" i="8" s="1"/>
  <c r="U483" i="8" s="1"/>
  <c r="M483" i="8"/>
  <c r="N483" i="8" s="1"/>
  <c r="B456" i="4"/>
  <c r="Y452" i="1"/>
  <c r="X452" i="1"/>
  <c r="Z452" i="1" s="1"/>
  <c r="K453" i="1" s="1"/>
  <c r="L453" i="1" s="1"/>
  <c r="Y483" i="8" l="1"/>
  <c r="X483" i="8"/>
  <c r="Z483" i="8" s="1"/>
  <c r="K484" i="8" s="1"/>
  <c r="C456" i="4"/>
  <c r="V452" i="8" s="1"/>
  <c r="W452" i="8" s="1"/>
  <c r="D456" i="4"/>
  <c r="O453" i="1"/>
  <c r="P453" i="1" s="1"/>
  <c r="S453" i="1" s="1"/>
  <c r="T453" i="1" s="1"/>
  <c r="U453" i="1" s="1"/>
  <c r="M453" i="1"/>
  <c r="L484" i="8" l="1"/>
  <c r="V452" i="1"/>
  <c r="W452" i="1" s="1"/>
  <c r="B457" i="4"/>
  <c r="N453" i="1"/>
  <c r="A457" i="4" s="1"/>
  <c r="O484" i="8" l="1"/>
  <c r="P484" i="8" s="1"/>
  <c r="S484" i="8" s="1"/>
  <c r="M484" i="8"/>
  <c r="C457" i="4"/>
  <c r="V453" i="8" s="1"/>
  <c r="W453" i="8" s="1"/>
  <c r="D457" i="4"/>
  <c r="X453" i="1"/>
  <c r="Y453" i="1"/>
  <c r="N484" i="8" l="1"/>
  <c r="U484" i="8"/>
  <c r="V453" i="1"/>
  <c r="W453" i="1" s="1"/>
  <c r="Z453" i="1"/>
  <c r="K454" i="1" s="1"/>
  <c r="L454" i="1" s="1"/>
  <c r="Y484" i="8" l="1"/>
  <c r="X484" i="8"/>
  <c r="Z484" i="8" s="1"/>
  <c r="K485" i="8" s="1"/>
  <c r="O454" i="1"/>
  <c r="P454" i="1" s="1"/>
  <c r="S454" i="1" s="1"/>
  <c r="M454" i="1"/>
  <c r="U454" i="1" s="1"/>
  <c r="L485" i="8" l="1"/>
  <c r="N454" i="1"/>
  <c r="O485" i="8" l="1"/>
  <c r="P485" i="8" s="1"/>
  <c r="S485" i="8" s="1"/>
  <c r="M485" i="8"/>
  <c r="A458" i="4"/>
  <c r="Y454" i="1"/>
  <c r="X454" i="1"/>
  <c r="Z454" i="1" s="1"/>
  <c r="K455" i="1" s="1"/>
  <c r="N485" i="8" l="1"/>
  <c r="U485" i="8"/>
  <c r="C458" i="4"/>
  <c r="D458" i="4"/>
  <c r="L455" i="1"/>
  <c r="V454" i="1" l="1"/>
  <c r="W454" i="1" s="1"/>
  <c r="V454" i="8"/>
  <c r="W454" i="8" s="1"/>
  <c r="Y485" i="8"/>
  <c r="X485" i="8"/>
  <c r="Z485" i="8" s="1"/>
  <c r="K486" i="8" s="1"/>
  <c r="O455" i="1"/>
  <c r="P455" i="1" s="1"/>
  <c r="S455" i="1" s="1"/>
  <c r="M455" i="1"/>
  <c r="U455" i="1" s="1"/>
  <c r="L486" i="8" l="1"/>
  <c r="N455" i="1"/>
  <c r="O486" i="8" l="1"/>
  <c r="P486" i="8" s="1"/>
  <c r="S486" i="8" s="1"/>
  <c r="M486" i="8"/>
  <c r="A459" i="4"/>
  <c r="Y455" i="1"/>
  <c r="X455" i="1"/>
  <c r="Z455" i="1" s="1"/>
  <c r="K456" i="1" s="1"/>
  <c r="N486" i="8" l="1"/>
  <c r="U486" i="8"/>
  <c r="C459" i="4"/>
  <c r="D459" i="4"/>
  <c r="L456" i="1"/>
  <c r="V455" i="1" l="1"/>
  <c r="W455" i="1" s="1"/>
  <c r="V455" i="8"/>
  <c r="W455" i="8" s="1"/>
  <c r="Y486" i="8"/>
  <c r="X486" i="8"/>
  <c r="Z486" i="8" s="1"/>
  <c r="K487" i="8" s="1"/>
  <c r="O456" i="1"/>
  <c r="P456" i="1" s="1"/>
  <c r="S456" i="1" s="1"/>
  <c r="T456" i="1" s="1"/>
  <c r="U456" i="1" s="1"/>
  <c r="M456" i="1"/>
  <c r="N456" i="1" s="1"/>
  <c r="A460" i="4" s="1"/>
  <c r="L487" i="8" l="1"/>
  <c r="B460" i="4"/>
  <c r="Y456" i="1"/>
  <c r="X456" i="1"/>
  <c r="Z456" i="1" s="1"/>
  <c r="K457" i="1" s="1"/>
  <c r="O487" i="8" l="1"/>
  <c r="P487" i="8" s="1"/>
  <c r="S487" i="8" s="1"/>
  <c r="M487" i="8"/>
  <c r="C460" i="4"/>
  <c r="V456" i="8" s="1"/>
  <c r="W456" i="8" s="1"/>
  <c r="D460" i="4"/>
  <c r="L457" i="1"/>
  <c r="N487" i="8" l="1"/>
  <c r="U487" i="8"/>
  <c r="V456" i="1"/>
  <c r="W456" i="1" s="1"/>
  <c r="O457" i="1"/>
  <c r="P457" i="1" s="1"/>
  <c r="S457" i="1" s="1"/>
  <c r="M457" i="1"/>
  <c r="U457" i="1" s="1"/>
  <c r="Y487" i="8" l="1"/>
  <c r="X487" i="8"/>
  <c r="Z487" i="8" s="1"/>
  <c r="K488" i="8" s="1"/>
  <c r="N457" i="1"/>
  <c r="L488" i="8" l="1"/>
  <c r="A461" i="4"/>
  <c r="Y457" i="1"/>
  <c r="X457" i="1"/>
  <c r="Z457" i="1" s="1"/>
  <c r="K458" i="1" s="1"/>
  <c r="O488" i="8" l="1"/>
  <c r="P488" i="8" s="1"/>
  <c r="S488" i="8" s="1"/>
  <c r="M488" i="8"/>
  <c r="C461" i="4"/>
  <c r="D461" i="4"/>
  <c r="L458" i="1"/>
  <c r="V457" i="1" l="1"/>
  <c r="W457" i="1" s="1"/>
  <c r="V457" i="8"/>
  <c r="W457" i="8" s="1"/>
  <c r="N488" i="8"/>
  <c r="U488" i="8"/>
  <c r="O458" i="1"/>
  <c r="P458" i="1" s="1"/>
  <c r="S458" i="1" s="1"/>
  <c r="T458" i="1" s="1"/>
  <c r="U458" i="1" s="1"/>
  <c r="M458" i="1"/>
  <c r="N458" i="1" s="1"/>
  <c r="A462" i="4" s="1"/>
  <c r="Y488" i="8" l="1"/>
  <c r="X488" i="8"/>
  <c r="B462" i="4"/>
  <c r="Y458" i="1"/>
  <c r="X458" i="1"/>
  <c r="Z458" i="1" s="1"/>
  <c r="K459" i="1" s="1"/>
  <c r="Z488" i="8" l="1"/>
  <c r="K489" i="8" s="1"/>
  <c r="L489" i="8" s="1"/>
  <c r="C462" i="4"/>
  <c r="V458" i="8" s="1"/>
  <c r="W458" i="8" s="1"/>
  <c r="D462" i="4"/>
  <c r="L459" i="1"/>
  <c r="O489" i="8" l="1"/>
  <c r="P489" i="8" s="1"/>
  <c r="S489" i="8" s="1"/>
  <c r="M489" i="8"/>
  <c r="V458" i="1"/>
  <c r="W458" i="1" s="1"/>
  <c r="O459" i="1"/>
  <c r="P459" i="1" s="1"/>
  <c r="S459" i="1" s="1"/>
  <c r="T459" i="1" s="1"/>
  <c r="M459" i="1"/>
  <c r="N459" i="1" s="1"/>
  <c r="A463" i="4" s="1"/>
  <c r="U459" i="1" l="1"/>
  <c r="N489" i="8"/>
  <c r="U489" i="8"/>
  <c r="B463" i="4"/>
  <c r="Y459" i="1"/>
  <c r="X459" i="1"/>
  <c r="Z459" i="1" s="1"/>
  <c r="K460" i="1" s="1"/>
  <c r="Y489" i="8" l="1"/>
  <c r="X489" i="8"/>
  <c r="C463" i="4"/>
  <c r="V459" i="8" s="1"/>
  <c r="W459" i="8" s="1"/>
  <c r="D463" i="4"/>
  <c r="L460" i="1"/>
  <c r="Z489" i="8" l="1"/>
  <c r="K490" i="8" s="1"/>
  <c r="L490" i="8" s="1"/>
  <c r="V459" i="1"/>
  <c r="W459" i="1" s="1"/>
  <c r="O460" i="1"/>
  <c r="P460" i="1" s="1"/>
  <c r="S460" i="1" s="1"/>
  <c r="M460" i="1"/>
  <c r="U460" i="1" s="1"/>
  <c r="O490" i="8" l="1"/>
  <c r="P490" i="8" s="1"/>
  <c r="S490" i="8" s="1"/>
  <c r="M490" i="8"/>
  <c r="N460" i="1"/>
  <c r="N490" i="8" l="1"/>
  <c r="U490" i="8"/>
  <c r="A464" i="4"/>
  <c r="Y460" i="1"/>
  <c r="X460" i="1"/>
  <c r="Z460" i="1" l="1"/>
  <c r="K461" i="1" s="1"/>
  <c r="Y490" i="8"/>
  <c r="X490" i="8"/>
  <c r="Z490" i="8" s="1"/>
  <c r="K491" i="8" s="1"/>
  <c r="C464" i="4"/>
  <c r="D464" i="4"/>
  <c r="L461" i="1"/>
  <c r="V460" i="1" l="1"/>
  <c r="W460" i="1" s="1"/>
  <c r="V460" i="8"/>
  <c r="W460" i="8" s="1"/>
  <c r="L491" i="8"/>
  <c r="O461" i="1"/>
  <c r="P461" i="1" s="1"/>
  <c r="S461" i="1" s="1"/>
  <c r="M461" i="1"/>
  <c r="U461" i="1" s="1"/>
  <c r="O491" i="8" l="1"/>
  <c r="P491" i="8" s="1"/>
  <c r="S491" i="8" s="1"/>
  <c r="M491" i="8"/>
  <c r="N461" i="1"/>
  <c r="N491" i="8" l="1"/>
  <c r="U491" i="8"/>
  <c r="A465" i="4"/>
  <c r="Y461" i="1"/>
  <c r="X461" i="1"/>
  <c r="Z461" i="1" l="1"/>
  <c r="K462" i="1" s="1"/>
  <c r="Y491" i="8"/>
  <c r="X491" i="8"/>
  <c r="Z491" i="8" s="1"/>
  <c r="K492" i="8" s="1"/>
  <c r="C465" i="4"/>
  <c r="D465" i="4"/>
  <c r="L462" i="1"/>
  <c r="V461" i="1" l="1"/>
  <c r="W461" i="1" s="1"/>
  <c r="V461" i="8"/>
  <c r="W461" i="8" s="1"/>
  <c r="L492" i="8"/>
  <c r="O462" i="1"/>
  <c r="P462" i="1" s="1"/>
  <c r="S462" i="1" s="1"/>
  <c r="T462" i="1" s="1"/>
  <c r="M462" i="1"/>
  <c r="U462" i="1" l="1"/>
  <c r="O492" i="8"/>
  <c r="P492" i="8" s="1"/>
  <c r="S492" i="8" s="1"/>
  <c r="M492" i="8"/>
  <c r="B466" i="4"/>
  <c r="N462" i="1"/>
  <c r="A466" i="4" s="1"/>
  <c r="N492" i="8" l="1"/>
  <c r="U492" i="8"/>
  <c r="C466" i="4"/>
  <c r="V462" i="8" s="1"/>
  <c r="W462" i="8" s="1"/>
  <c r="D466" i="4"/>
  <c r="Y462" i="1"/>
  <c r="X462" i="1"/>
  <c r="Z462" i="1" s="1"/>
  <c r="K463" i="1" s="1"/>
  <c r="Y492" i="8" l="1"/>
  <c r="X492" i="8"/>
  <c r="Z492" i="8" s="1"/>
  <c r="K493" i="8" s="1"/>
  <c r="V462" i="1"/>
  <c r="W462" i="1" s="1"/>
  <c r="L463" i="1"/>
  <c r="L493" i="8" l="1"/>
  <c r="O463" i="1"/>
  <c r="P463" i="1" s="1"/>
  <c r="S463" i="1" s="1"/>
  <c r="T463" i="1" s="1"/>
  <c r="M463" i="1"/>
  <c r="N463" i="1" s="1"/>
  <c r="A467" i="4" s="1"/>
  <c r="U463" i="1" l="1"/>
  <c r="O493" i="8"/>
  <c r="P493" i="8" s="1"/>
  <c r="S493" i="8" s="1"/>
  <c r="M493" i="8"/>
  <c r="B467" i="4"/>
  <c r="Y463" i="1"/>
  <c r="X463" i="1"/>
  <c r="Z463" i="1" s="1"/>
  <c r="K464" i="1" s="1"/>
  <c r="N493" i="8" l="1"/>
  <c r="U493" i="8"/>
  <c r="C467" i="4"/>
  <c r="V463" i="8" s="1"/>
  <c r="W463" i="8" s="1"/>
  <c r="D467" i="4"/>
  <c r="L464" i="1"/>
  <c r="Y493" i="8" l="1"/>
  <c r="X493" i="8"/>
  <c r="Z493" i="8" s="1"/>
  <c r="K494" i="8" s="1"/>
  <c r="V463" i="1"/>
  <c r="W463" i="1" s="1"/>
  <c r="O464" i="1"/>
  <c r="P464" i="1" s="1"/>
  <c r="S464" i="1" s="1"/>
  <c r="T464" i="1" s="1"/>
  <c r="U464" i="1" s="1"/>
  <c r="M464" i="1"/>
  <c r="N464" i="1" s="1"/>
  <c r="A468" i="4" s="1"/>
  <c r="L494" i="8" l="1"/>
  <c r="B468" i="4"/>
  <c r="Y464" i="1"/>
  <c r="X464" i="1"/>
  <c r="Z464" i="1" s="1"/>
  <c r="K465" i="1" s="1"/>
  <c r="O494" i="8" l="1"/>
  <c r="P494" i="8" s="1"/>
  <c r="S494" i="8" s="1"/>
  <c r="M494" i="8"/>
  <c r="C468" i="4"/>
  <c r="V464" i="8" s="1"/>
  <c r="W464" i="8" s="1"/>
  <c r="D468" i="4"/>
  <c r="L465" i="1"/>
  <c r="N494" i="8" l="1"/>
  <c r="U494" i="8"/>
  <c r="V464" i="1"/>
  <c r="W464" i="1" s="1"/>
  <c r="O465" i="1"/>
  <c r="P465" i="1" s="1"/>
  <c r="S465" i="1" s="1"/>
  <c r="T465" i="1" s="1"/>
  <c r="U465" i="1" s="1"/>
  <c r="M465" i="1"/>
  <c r="Y494" i="8" l="1"/>
  <c r="X494" i="8"/>
  <c r="Z494" i="8" s="1"/>
  <c r="K495" i="8" s="1"/>
  <c r="B469" i="4"/>
  <c r="N465" i="1"/>
  <c r="A469" i="4" s="1"/>
  <c r="L495" i="8" l="1"/>
  <c r="C469" i="4"/>
  <c r="V465" i="8" s="1"/>
  <c r="W465" i="8" s="1"/>
  <c r="D469" i="4"/>
  <c r="Y465" i="1"/>
  <c r="X465" i="1"/>
  <c r="Z465" i="1" s="1"/>
  <c r="K466" i="1" s="1"/>
  <c r="O495" i="8" l="1"/>
  <c r="P495" i="8" s="1"/>
  <c r="S495" i="8" s="1"/>
  <c r="M495" i="8"/>
  <c r="V465" i="1"/>
  <c r="W465" i="1" s="1"/>
  <c r="L466" i="1"/>
  <c r="N495" i="8" l="1"/>
  <c r="U495" i="8"/>
  <c r="O466" i="1"/>
  <c r="P466" i="1" s="1"/>
  <c r="S466" i="1" s="1"/>
  <c r="T466" i="1" s="1"/>
  <c r="U466" i="1" s="1"/>
  <c r="M466" i="1"/>
  <c r="N466" i="1" s="1"/>
  <c r="A470" i="4" s="1"/>
  <c r="Y495" i="8" l="1"/>
  <c r="X495" i="8"/>
  <c r="Z495" i="8" s="1"/>
  <c r="K496" i="8" s="1"/>
  <c r="B470" i="4"/>
  <c r="Y466" i="1"/>
  <c r="X466" i="1"/>
  <c r="L496" i="8" l="1"/>
  <c r="C470" i="4"/>
  <c r="V466" i="8" s="1"/>
  <c r="W466" i="8" s="1"/>
  <c r="D470" i="4"/>
  <c r="Z466" i="1"/>
  <c r="K467" i="1" s="1"/>
  <c r="L467" i="1" s="1"/>
  <c r="O496" i="8" l="1"/>
  <c r="P496" i="8" s="1"/>
  <c r="S496" i="8" s="1"/>
  <c r="M496" i="8"/>
  <c r="V466" i="1"/>
  <c r="W466" i="1" s="1"/>
  <c r="O467" i="1"/>
  <c r="P467" i="1" s="1"/>
  <c r="S467" i="1" s="1"/>
  <c r="T467" i="1" s="1"/>
  <c r="U467" i="1" s="1"/>
  <c r="M467" i="1"/>
  <c r="N496" i="8" l="1"/>
  <c r="U496" i="8"/>
  <c r="B471" i="4"/>
  <c r="N467" i="1"/>
  <c r="A471" i="4" s="1"/>
  <c r="Y496" i="8" l="1"/>
  <c r="X496" i="8"/>
  <c r="Z496" i="8" s="1"/>
  <c r="K497" i="8" s="1"/>
  <c r="C471" i="4"/>
  <c r="V467" i="8" s="1"/>
  <c r="W467" i="8" s="1"/>
  <c r="D471" i="4"/>
  <c r="Y467" i="1"/>
  <c r="X467" i="1"/>
  <c r="Z467" i="1" s="1"/>
  <c r="K468" i="1" s="1"/>
  <c r="L497" i="8" l="1"/>
  <c r="V467" i="1"/>
  <c r="W467" i="1" s="1"/>
  <c r="L468" i="1"/>
  <c r="O497" i="8" l="1"/>
  <c r="P497" i="8" s="1"/>
  <c r="S497" i="8" s="1"/>
  <c r="M497" i="8"/>
  <c r="O468" i="1"/>
  <c r="P468" i="1" s="1"/>
  <c r="S468" i="1" s="1"/>
  <c r="T468" i="1" s="1"/>
  <c r="U468" i="1" s="1"/>
  <c r="M468" i="1"/>
  <c r="N468" i="1" s="1"/>
  <c r="A472" i="4" s="1"/>
  <c r="N497" i="8" l="1"/>
  <c r="U497" i="8"/>
  <c r="B472" i="4"/>
  <c r="Y468" i="1"/>
  <c r="X468" i="1"/>
  <c r="Z468" i="1" l="1"/>
  <c r="K469" i="1" s="1"/>
  <c r="L469" i="1" s="1"/>
  <c r="Y497" i="8"/>
  <c r="X497" i="8"/>
  <c r="Z497" i="8" s="1"/>
  <c r="K498" i="8" s="1"/>
  <c r="C472" i="4"/>
  <c r="V468" i="8" s="1"/>
  <c r="W468" i="8" s="1"/>
  <c r="D472" i="4"/>
  <c r="L498" i="8" l="1"/>
  <c r="V468" i="1"/>
  <c r="W468" i="1" s="1"/>
  <c r="O469" i="1"/>
  <c r="P469" i="1" s="1"/>
  <c r="S469" i="1" s="1"/>
  <c r="T469" i="1" s="1"/>
  <c r="U469" i="1" s="1"/>
  <c r="M469" i="1"/>
  <c r="N469" i="1" s="1"/>
  <c r="A473" i="4" s="1"/>
  <c r="O498" i="8" l="1"/>
  <c r="P498" i="8" s="1"/>
  <c r="S498" i="8" s="1"/>
  <c r="M498" i="8"/>
  <c r="B473" i="4"/>
  <c r="Y469" i="1"/>
  <c r="X469" i="1"/>
  <c r="Z469" i="1" l="1"/>
  <c r="K470" i="1" s="1"/>
  <c r="L470" i="1" s="1"/>
  <c r="N498" i="8"/>
  <c r="U498" i="8"/>
  <c r="C473" i="4"/>
  <c r="V469" i="8" s="1"/>
  <c r="W469" i="8" s="1"/>
  <c r="D473" i="4"/>
  <c r="Y498" i="8" l="1"/>
  <c r="X498" i="8"/>
  <c r="Z498" i="8" s="1"/>
  <c r="K499" i="8" s="1"/>
  <c r="V469" i="1"/>
  <c r="W469" i="1" s="1"/>
  <c r="O470" i="1"/>
  <c r="P470" i="1" s="1"/>
  <c r="S470" i="1" s="1"/>
  <c r="T470" i="1" s="1"/>
  <c r="U470" i="1" s="1"/>
  <c r="M470" i="1"/>
  <c r="L499" i="8" l="1"/>
  <c r="B474" i="4"/>
  <c r="N470" i="1"/>
  <c r="A474" i="4" s="1"/>
  <c r="O499" i="8" l="1"/>
  <c r="P499" i="8" s="1"/>
  <c r="S499" i="8" s="1"/>
  <c r="M499" i="8"/>
  <c r="C474" i="4"/>
  <c r="V470" i="8" s="1"/>
  <c r="W470" i="8" s="1"/>
  <c r="D474" i="4"/>
  <c r="Y470" i="1"/>
  <c r="X470" i="1"/>
  <c r="Z470" i="1" s="1"/>
  <c r="K471" i="1" s="1"/>
  <c r="N499" i="8" l="1"/>
  <c r="U499" i="8"/>
  <c r="V470" i="1"/>
  <c r="W470" i="1" s="1"/>
  <c r="L471" i="1"/>
  <c r="Y499" i="8" l="1"/>
  <c r="X499" i="8"/>
  <c r="Z499" i="8" s="1"/>
  <c r="K500" i="8" s="1"/>
  <c r="O471" i="1"/>
  <c r="P471" i="1" s="1"/>
  <c r="S471" i="1" s="1"/>
  <c r="T471" i="1" s="1"/>
  <c r="U471" i="1" s="1"/>
  <c r="M471" i="1"/>
  <c r="N471" i="1" s="1"/>
  <c r="A475" i="4" s="1"/>
  <c r="L500" i="8" l="1"/>
  <c r="B475" i="4"/>
  <c r="Y471" i="1"/>
  <c r="X471" i="1"/>
  <c r="Z471" i="1" s="1"/>
  <c r="K472" i="1" s="1"/>
  <c r="O500" i="8" l="1"/>
  <c r="P500" i="8" s="1"/>
  <c r="S500" i="8" s="1"/>
  <c r="T500" i="8" s="1"/>
  <c r="U500" i="8" s="1"/>
  <c r="M500" i="8"/>
  <c r="N500" i="8" s="1"/>
  <c r="C475" i="4"/>
  <c r="V471" i="8" s="1"/>
  <c r="W471" i="8" s="1"/>
  <c r="D475" i="4"/>
  <c r="L472" i="1"/>
  <c r="Y500" i="8" l="1"/>
  <c r="X500" i="8"/>
  <c r="Z500" i="8" s="1"/>
  <c r="K501" i="8" s="1"/>
  <c r="V471" i="1"/>
  <c r="W471" i="1" s="1"/>
  <c r="O472" i="1"/>
  <c r="P472" i="1" s="1"/>
  <c r="S472" i="1" s="1"/>
  <c r="T472" i="1" s="1"/>
  <c r="M472" i="1"/>
  <c r="N472" i="1" s="1"/>
  <c r="A476" i="4" s="1"/>
  <c r="L501" i="8" l="1"/>
  <c r="U472" i="1"/>
  <c r="B476" i="4"/>
  <c r="Y472" i="1"/>
  <c r="X472" i="1"/>
  <c r="Z472" i="1" l="1"/>
  <c r="K473" i="1" s="1"/>
  <c r="O501" i="8"/>
  <c r="P501" i="8" s="1"/>
  <c r="S501" i="8" s="1"/>
  <c r="T501" i="8" s="1"/>
  <c r="U501" i="8" s="1"/>
  <c r="M501" i="8"/>
  <c r="N501" i="8" s="1"/>
  <c r="C476" i="4"/>
  <c r="V472" i="8" s="1"/>
  <c r="W472" i="8" s="1"/>
  <c r="D476" i="4"/>
  <c r="L473" i="1"/>
  <c r="Y501" i="8" l="1"/>
  <c r="X501" i="8"/>
  <c r="Z501" i="8" s="1"/>
  <c r="K502" i="8" s="1"/>
  <c r="V472" i="1"/>
  <c r="W472" i="1" s="1"/>
  <c r="O473" i="1"/>
  <c r="P473" i="1" s="1"/>
  <c r="S473" i="1" s="1"/>
  <c r="T473" i="1" s="1"/>
  <c r="U473" i="1" s="1"/>
  <c r="M473" i="1"/>
  <c r="N473" i="1" s="1"/>
  <c r="A477" i="4" s="1"/>
  <c r="L502" i="8" l="1"/>
  <c r="B477" i="4"/>
  <c r="Y473" i="1"/>
  <c r="X473" i="1"/>
  <c r="Z473" i="1" l="1"/>
  <c r="K474" i="1" s="1"/>
  <c r="L474" i="1" s="1"/>
  <c r="O502" i="8"/>
  <c r="P502" i="8" s="1"/>
  <c r="S502" i="8" s="1"/>
  <c r="T502" i="8" s="1"/>
  <c r="U502" i="8" s="1"/>
  <c r="M502" i="8"/>
  <c r="N502" i="8" s="1"/>
  <c r="C477" i="4"/>
  <c r="V473" i="8" s="1"/>
  <c r="W473" i="8" s="1"/>
  <c r="D477" i="4"/>
  <c r="Y502" i="8" l="1"/>
  <c r="X502" i="8"/>
  <c r="Z502" i="8" s="1"/>
  <c r="K503" i="8" s="1"/>
  <c r="V473" i="1"/>
  <c r="W473" i="1" s="1"/>
  <c r="O474" i="1"/>
  <c r="P474" i="1" s="1"/>
  <c r="S474" i="1" s="1"/>
  <c r="T474" i="1" s="1"/>
  <c r="U474" i="1" s="1"/>
  <c r="M474" i="1"/>
  <c r="N474" i="1" s="1"/>
  <c r="A478" i="4" s="1"/>
  <c r="L503" i="8" l="1"/>
  <c r="B478" i="4"/>
  <c r="Y474" i="1"/>
  <c r="X474" i="1"/>
  <c r="Z474" i="1" s="1"/>
  <c r="K475" i="1" s="1"/>
  <c r="O503" i="8" l="1"/>
  <c r="P503" i="8" s="1"/>
  <c r="S503" i="8" s="1"/>
  <c r="T503" i="8" s="1"/>
  <c r="U503" i="8" s="1"/>
  <c r="M503" i="8"/>
  <c r="N503" i="8" s="1"/>
  <c r="C478" i="4"/>
  <c r="V474" i="8" s="1"/>
  <c r="W474" i="8" s="1"/>
  <c r="D478" i="4"/>
  <c r="L475" i="1"/>
  <c r="Y503" i="8" l="1"/>
  <c r="X503" i="8"/>
  <c r="Z503" i="8" s="1"/>
  <c r="K504" i="8" s="1"/>
  <c r="V474" i="1"/>
  <c r="W474" i="1" s="1"/>
  <c r="O475" i="1"/>
  <c r="P475" i="1" s="1"/>
  <c r="S475" i="1" s="1"/>
  <c r="M475" i="1"/>
  <c r="U475" i="1" s="1"/>
  <c r="L504" i="8" l="1"/>
  <c r="N475" i="1"/>
  <c r="O504" i="8" l="1"/>
  <c r="P504" i="8" s="1"/>
  <c r="S504" i="8" s="1"/>
  <c r="T504" i="8" s="1"/>
  <c r="U504" i="8" s="1"/>
  <c r="M504" i="8"/>
  <c r="N504" i="8" s="1"/>
  <c r="A479" i="4"/>
  <c r="Y475" i="1"/>
  <c r="X475" i="1"/>
  <c r="Z475" i="1" s="1"/>
  <c r="K476" i="1" s="1"/>
  <c r="Y504" i="8" l="1"/>
  <c r="X504" i="8"/>
  <c r="C479" i="4"/>
  <c r="D479" i="4"/>
  <c r="L476" i="1"/>
  <c r="V475" i="1" l="1"/>
  <c r="W475" i="1" s="1"/>
  <c r="V475" i="8"/>
  <c r="W475" i="8" s="1"/>
  <c r="Z504" i="8"/>
  <c r="K505" i="8" s="1"/>
  <c r="L505" i="8" s="1"/>
  <c r="O476" i="1"/>
  <c r="P476" i="1" s="1"/>
  <c r="S476" i="1" s="1"/>
  <c r="M476" i="1"/>
  <c r="U476" i="1" s="1"/>
  <c r="O505" i="8" l="1"/>
  <c r="P505" i="8" s="1"/>
  <c r="S505" i="8" s="1"/>
  <c r="T505" i="8" s="1"/>
  <c r="U505" i="8" s="1"/>
  <c r="M505" i="8"/>
  <c r="N505" i="8" s="1"/>
  <c r="N476" i="1"/>
  <c r="Y505" i="8" l="1"/>
  <c r="X505" i="8"/>
  <c r="Z505" i="8" s="1"/>
  <c r="K506" i="8" s="1"/>
  <c r="A480" i="4"/>
  <c r="Y476" i="1"/>
  <c r="X476" i="1"/>
  <c r="Z476" i="1" s="1"/>
  <c r="K477" i="1" s="1"/>
  <c r="L506" i="8" l="1"/>
  <c r="C480" i="4"/>
  <c r="D480" i="4"/>
  <c r="L477" i="1"/>
  <c r="V476" i="1" l="1"/>
  <c r="W476" i="1" s="1"/>
  <c r="V476" i="8"/>
  <c r="W476" i="8" s="1"/>
  <c r="O506" i="8"/>
  <c r="P506" i="8" s="1"/>
  <c r="S506" i="8" s="1"/>
  <c r="T506" i="8" s="1"/>
  <c r="U506" i="8" s="1"/>
  <c r="M506" i="8"/>
  <c r="N506" i="8" s="1"/>
  <c r="O477" i="1"/>
  <c r="P477" i="1" s="1"/>
  <c r="S477" i="1" s="1"/>
  <c r="M477" i="1"/>
  <c r="U477" i="1" s="1"/>
  <c r="Y506" i="8" l="1"/>
  <c r="X506" i="8"/>
  <c r="Z506" i="8" s="1"/>
  <c r="K507" i="8" s="1"/>
  <c r="N477" i="1"/>
  <c r="L507" i="8" l="1"/>
  <c r="A481" i="4"/>
  <c r="Y477" i="1"/>
  <c r="X477" i="1"/>
  <c r="Z477" i="1" s="1"/>
  <c r="K478" i="1" s="1"/>
  <c r="O507" i="8" l="1"/>
  <c r="P507" i="8" s="1"/>
  <c r="S507" i="8" s="1"/>
  <c r="M507" i="8"/>
  <c r="C481" i="4"/>
  <c r="D481" i="4"/>
  <c r="L478" i="1"/>
  <c r="V477" i="1" l="1"/>
  <c r="W477" i="1" s="1"/>
  <c r="V477" i="8"/>
  <c r="W477" i="8" s="1"/>
  <c r="N507" i="8"/>
  <c r="U507" i="8"/>
  <c r="O478" i="1"/>
  <c r="P478" i="1" s="1"/>
  <c r="S478" i="1" s="1"/>
  <c r="M478" i="1"/>
  <c r="U478" i="1" s="1"/>
  <c r="Y507" i="8" l="1"/>
  <c r="X507" i="8"/>
  <c r="Z507" i="8" s="1"/>
  <c r="K508" i="8" s="1"/>
  <c r="N478" i="1"/>
  <c r="L508" i="8" l="1"/>
  <c r="A482" i="4"/>
  <c r="Y478" i="1"/>
  <c r="X478" i="1"/>
  <c r="O508" i="8" l="1"/>
  <c r="P508" i="8" s="1"/>
  <c r="S508" i="8" s="1"/>
  <c r="T508" i="8" s="1"/>
  <c r="U508" i="8" s="1"/>
  <c r="M508" i="8"/>
  <c r="N508" i="8" s="1"/>
  <c r="C482" i="4"/>
  <c r="D482" i="4"/>
  <c r="Z478" i="1"/>
  <c r="K479" i="1" s="1"/>
  <c r="L479" i="1" s="1"/>
  <c r="V478" i="1" l="1"/>
  <c r="W478" i="1" s="1"/>
  <c r="V478" i="8"/>
  <c r="W478" i="8" s="1"/>
  <c r="Y508" i="8"/>
  <c r="X508" i="8"/>
  <c r="Z508" i="8" s="1"/>
  <c r="K509" i="8" s="1"/>
  <c r="O479" i="1"/>
  <c r="P479" i="1" s="1"/>
  <c r="S479" i="1" s="1"/>
  <c r="T479" i="1" s="1"/>
  <c r="U479" i="1" s="1"/>
  <c r="M479" i="1"/>
  <c r="N479" i="1" s="1"/>
  <c r="A483" i="4" s="1"/>
  <c r="L509" i="8" l="1"/>
  <c r="B483" i="4"/>
  <c r="Y479" i="1"/>
  <c r="X479" i="1"/>
  <c r="O509" i="8" l="1"/>
  <c r="P509" i="8" s="1"/>
  <c r="S509" i="8" s="1"/>
  <c r="M509" i="8"/>
  <c r="C483" i="4"/>
  <c r="V479" i="8" s="1"/>
  <c r="W479" i="8" s="1"/>
  <c r="D483" i="4"/>
  <c r="Z479" i="1"/>
  <c r="K480" i="1" s="1"/>
  <c r="L480" i="1" s="1"/>
  <c r="N509" i="8" l="1"/>
  <c r="U509" i="8"/>
  <c r="V479" i="1"/>
  <c r="W479" i="1" s="1"/>
  <c r="O480" i="1"/>
  <c r="P480" i="1" s="1"/>
  <c r="S480" i="1" s="1"/>
  <c r="T480" i="1" s="1"/>
  <c r="U480" i="1" s="1"/>
  <c r="M480" i="1"/>
  <c r="Y509" i="8" l="1"/>
  <c r="X509" i="8"/>
  <c r="B484" i="4"/>
  <c r="N480" i="1"/>
  <c r="A484" i="4" s="1"/>
  <c r="Z509" i="8" l="1"/>
  <c r="K510" i="8" s="1"/>
  <c r="L510" i="8" s="1"/>
  <c r="C484" i="4"/>
  <c r="V480" i="8" s="1"/>
  <c r="W480" i="8" s="1"/>
  <c r="D484" i="4"/>
  <c r="Y480" i="1"/>
  <c r="X480" i="1"/>
  <c r="Z480" i="1" l="1"/>
  <c r="K481" i="1" s="1"/>
  <c r="L481" i="1" s="1"/>
  <c r="O510" i="8"/>
  <c r="P510" i="8" s="1"/>
  <c r="S510" i="8" s="1"/>
  <c r="M510" i="8"/>
  <c r="V480" i="1"/>
  <c r="W480" i="1" s="1"/>
  <c r="N510" i="8" l="1"/>
  <c r="U510" i="8"/>
  <c r="O481" i="1"/>
  <c r="P481" i="1" s="1"/>
  <c r="S481" i="1" s="1"/>
  <c r="T481" i="1" s="1"/>
  <c r="U481" i="1" s="1"/>
  <c r="M481" i="1"/>
  <c r="N481" i="1" s="1"/>
  <c r="A485" i="4" s="1"/>
  <c r="Y510" i="8" l="1"/>
  <c r="X510" i="8"/>
  <c r="Z510" i="8" s="1"/>
  <c r="K511" i="8" s="1"/>
  <c r="B485" i="4"/>
  <c r="Y481" i="1"/>
  <c r="X481" i="1"/>
  <c r="L511" i="8" l="1"/>
  <c r="C485" i="4"/>
  <c r="V481" i="8" s="1"/>
  <c r="W481" i="8" s="1"/>
  <c r="D485" i="4"/>
  <c r="Z481" i="1"/>
  <c r="K482" i="1" s="1"/>
  <c r="L482" i="1" s="1"/>
  <c r="O511" i="8" l="1"/>
  <c r="P511" i="8" s="1"/>
  <c r="S511" i="8" s="1"/>
  <c r="T511" i="8" s="1"/>
  <c r="U511" i="8" s="1"/>
  <c r="M511" i="8"/>
  <c r="N511" i="8" s="1"/>
  <c r="V481" i="1"/>
  <c r="W481" i="1" s="1"/>
  <c r="O482" i="1"/>
  <c r="P482" i="1" s="1"/>
  <c r="S482" i="1" s="1"/>
  <c r="M482" i="1"/>
  <c r="U482" i="1" s="1"/>
  <c r="Y511" i="8" l="1"/>
  <c r="X511" i="8"/>
  <c r="Z511" i="8" s="1"/>
  <c r="K512" i="8" s="1"/>
  <c r="N482" i="1"/>
  <c r="L512" i="8" l="1"/>
  <c r="A486" i="4"/>
  <c r="Y482" i="1"/>
  <c r="X482" i="1"/>
  <c r="O512" i="8" l="1"/>
  <c r="P512" i="8" s="1"/>
  <c r="S512" i="8" s="1"/>
  <c r="M512" i="8"/>
  <c r="C486" i="4"/>
  <c r="D486" i="4"/>
  <c r="Z482" i="1"/>
  <c r="K483" i="1" s="1"/>
  <c r="L483" i="1" s="1"/>
  <c r="V482" i="1" l="1"/>
  <c r="W482" i="1" s="1"/>
  <c r="V482" i="8"/>
  <c r="W482" i="8" s="1"/>
  <c r="N512" i="8"/>
  <c r="U512" i="8"/>
  <c r="O483" i="1"/>
  <c r="P483" i="1" s="1"/>
  <c r="S483" i="1" s="1"/>
  <c r="T483" i="1" s="1"/>
  <c r="U483" i="1" s="1"/>
  <c r="M483" i="1"/>
  <c r="N483" i="1" s="1"/>
  <c r="A487" i="4" s="1"/>
  <c r="Y512" i="8" l="1"/>
  <c r="X512" i="8"/>
  <c r="Z512" i="8" s="1"/>
  <c r="K513" i="8" s="1"/>
  <c r="B487" i="4"/>
  <c r="Y483" i="1"/>
  <c r="X483" i="1"/>
  <c r="L513" i="8" l="1"/>
  <c r="C487" i="4"/>
  <c r="V483" i="8" s="1"/>
  <c r="W483" i="8" s="1"/>
  <c r="D487" i="4"/>
  <c r="Z483" i="1"/>
  <c r="K484" i="1" s="1"/>
  <c r="L484" i="1" s="1"/>
  <c r="O513" i="8" l="1"/>
  <c r="P513" i="8" s="1"/>
  <c r="S513" i="8" s="1"/>
  <c r="T513" i="8" s="1"/>
  <c r="U513" i="8" s="1"/>
  <c r="M513" i="8"/>
  <c r="N513" i="8" s="1"/>
  <c r="V483" i="1"/>
  <c r="W483" i="1" s="1"/>
  <c r="O484" i="1"/>
  <c r="P484" i="1" s="1"/>
  <c r="S484" i="1" s="1"/>
  <c r="M484" i="1"/>
  <c r="U484" i="1" s="1"/>
  <c r="Y513" i="8" l="1"/>
  <c r="X513" i="8"/>
  <c r="Z513" i="8" s="1"/>
  <c r="K514" i="8" s="1"/>
  <c r="N484" i="1"/>
  <c r="L514" i="8" l="1"/>
  <c r="A488" i="4"/>
  <c r="Y484" i="1"/>
  <c r="X484" i="1"/>
  <c r="Z484" i="1" s="1"/>
  <c r="K485" i="1" s="1"/>
  <c r="O514" i="8" l="1"/>
  <c r="P514" i="8" s="1"/>
  <c r="S514" i="8" s="1"/>
  <c r="M514" i="8"/>
  <c r="C488" i="4"/>
  <c r="D488" i="4"/>
  <c r="L485" i="1"/>
  <c r="V484" i="1" l="1"/>
  <c r="W484" i="1" s="1"/>
  <c r="V484" i="8"/>
  <c r="W484" i="8" s="1"/>
  <c r="N514" i="8"/>
  <c r="U514" i="8"/>
  <c r="O485" i="1"/>
  <c r="P485" i="1" s="1"/>
  <c r="S485" i="1" s="1"/>
  <c r="M485" i="1"/>
  <c r="U485" i="1" s="1"/>
  <c r="Y514" i="8" l="1"/>
  <c r="X514" i="8"/>
  <c r="Z514" i="8" s="1"/>
  <c r="K515" i="8" s="1"/>
  <c r="N485" i="1"/>
  <c r="L515" i="8" l="1"/>
  <c r="A489" i="4"/>
  <c r="Y485" i="1"/>
  <c r="X485" i="1"/>
  <c r="Z485" i="1" s="1"/>
  <c r="K486" i="1" s="1"/>
  <c r="O515" i="8" l="1"/>
  <c r="P515" i="8" s="1"/>
  <c r="S515" i="8" s="1"/>
  <c r="T515" i="8" s="1"/>
  <c r="U515" i="8" s="1"/>
  <c r="M515" i="8"/>
  <c r="N515" i="8" s="1"/>
  <c r="C489" i="4"/>
  <c r="D489" i="4"/>
  <c r="L486" i="1"/>
  <c r="V485" i="1" l="1"/>
  <c r="W485" i="1" s="1"/>
  <c r="V485" i="8"/>
  <c r="W485" i="8" s="1"/>
  <c r="Y515" i="8"/>
  <c r="X515" i="8"/>
  <c r="Z515" i="8" s="1"/>
  <c r="K516" i="8" s="1"/>
  <c r="O486" i="1"/>
  <c r="P486" i="1" s="1"/>
  <c r="S486" i="1" s="1"/>
  <c r="M486" i="1"/>
  <c r="U486" i="1" s="1"/>
  <c r="L516" i="8" l="1"/>
  <c r="N486" i="1"/>
  <c r="O516" i="8" l="1"/>
  <c r="P516" i="8" s="1"/>
  <c r="S516" i="8" s="1"/>
  <c r="M516" i="8"/>
  <c r="A490" i="4"/>
  <c r="Y486" i="1"/>
  <c r="X486" i="1"/>
  <c r="Z486" i="1" s="1"/>
  <c r="K487" i="1" s="1"/>
  <c r="N516" i="8" l="1"/>
  <c r="U516" i="8"/>
  <c r="C490" i="4"/>
  <c r="D490" i="4"/>
  <c r="L487" i="1"/>
  <c r="V486" i="1" l="1"/>
  <c r="W486" i="1" s="1"/>
  <c r="V486" i="8"/>
  <c r="W486" i="8" s="1"/>
  <c r="Y516" i="8"/>
  <c r="X516" i="8"/>
  <c r="Z516" i="8" s="1"/>
  <c r="K517" i="8" s="1"/>
  <c r="O487" i="1"/>
  <c r="P487" i="1" s="1"/>
  <c r="S487" i="1" s="1"/>
  <c r="M487" i="1"/>
  <c r="U487" i="1" s="1"/>
  <c r="L517" i="8" l="1"/>
  <c r="N487" i="1"/>
  <c r="O517" i="8" l="1"/>
  <c r="P517" i="8" s="1"/>
  <c r="S517" i="8" s="1"/>
  <c r="T517" i="8" s="1"/>
  <c r="U517" i="8" s="1"/>
  <c r="M517" i="8"/>
  <c r="N517" i="8" s="1"/>
  <c r="A491" i="4"/>
  <c r="Y487" i="1"/>
  <c r="X487" i="1"/>
  <c r="Z487" i="1" s="1"/>
  <c r="K488" i="1" s="1"/>
  <c r="Y517" i="8" l="1"/>
  <c r="X517" i="8"/>
  <c r="Z517" i="8" s="1"/>
  <c r="K518" i="8" s="1"/>
  <c r="C491" i="4"/>
  <c r="D491" i="4"/>
  <c r="L488" i="1"/>
  <c r="V487" i="1" l="1"/>
  <c r="W487" i="1" s="1"/>
  <c r="V487" i="8"/>
  <c r="W487" i="8" s="1"/>
  <c r="L518" i="8"/>
  <c r="O488" i="1"/>
  <c r="P488" i="1" s="1"/>
  <c r="S488" i="1" s="1"/>
  <c r="M488" i="1"/>
  <c r="U488" i="1" s="1"/>
  <c r="O518" i="8" l="1"/>
  <c r="P518" i="8" s="1"/>
  <c r="S518" i="8" s="1"/>
  <c r="M518" i="8"/>
  <c r="N488" i="1"/>
  <c r="N518" i="8" l="1"/>
  <c r="U518" i="8"/>
  <c r="A492" i="4"/>
  <c r="Y488" i="1"/>
  <c r="X488" i="1"/>
  <c r="Z488" i="1" l="1"/>
  <c r="K489" i="1" s="1"/>
  <c r="L489" i="1" s="1"/>
  <c r="Y518" i="8"/>
  <c r="X518" i="8"/>
  <c r="Z518" i="8" s="1"/>
  <c r="K519" i="8" s="1"/>
  <c r="C492" i="4"/>
  <c r="D492" i="4"/>
  <c r="V488" i="1" l="1"/>
  <c r="W488" i="1" s="1"/>
  <c r="V488" i="8"/>
  <c r="W488" i="8" s="1"/>
  <c r="L519" i="8"/>
  <c r="O489" i="1"/>
  <c r="P489" i="1" s="1"/>
  <c r="S489" i="1" s="1"/>
  <c r="M489" i="1"/>
  <c r="U489" i="1" s="1"/>
  <c r="O519" i="8" l="1"/>
  <c r="P519" i="8" s="1"/>
  <c r="S519" i="8" s="1"/>
  <c r="T519" i="8" s="1"/>
  <c r="U519" i="8" s="1"/>
  <c r="M519" i="8"/>
  <c r="N519" i="8" s="1"/>
  <c r="N489" i="1"/>
  <c r="Y519" i="8" l="1"/>
  <c r="X519" i="8"/>
  <c r="Z519" i="8" s="1"/>
  <c r="K520" i="8" s="1"/>
  <c r="A493" i="4"/>
  <c r="Y489" i="1"/>
  <c r="X489" i="1"/>
  <c r="Z489" i="1" s="1"/>
  <c r="K490" i="1" s="1"/>
  <c r="L520" i="8" l="1"/>
  <c r="C493" i="4"/>
  <c r="D493" i="4"/>
  <c r="L490" i="1"/>
  <c r="V489" i="1" l="1"/>
  <c r="W489" i="1" s="1"/>
  <c r="V489" i="8"/>
  <c r="W489" i="8" s="1"/>
  <c r="O520" i="8"/>
  <c r="P520" i="8" s="1"/>
  <c r="S520" i="8" s="1"/>
  <c r="T520" i="8" s="1"/>
  <c r="M520" i="8"/>
  <c r="N520" i="8" s="1"/>
  <c r="O490" i="1"/>
  <c r="P490" i="1" s="1"/>
  <c r="S490" i="1" s="1"/>
  <c r="M490" i="1"/>
  <c r="U490" i="1" s="1"/>
  <c r="U520" i="8" l="1"/>
  <c r="Y520" i="8"/>
  <c r="X520" i="8"/>
  <c r="Z520" i="8" s="1"/>
  <c r="K521" i="8" s="1"/>
  <c r="N490" i="1"/>
  <c r="L521" i="8" l="1"/>
  <c r="A494" i="4"/>
  <c r="Y490" i="1"/>
  <c r="X490" i="1"/>
  <c r="Z490" i="1" s="1"/>
  <c r="K491" i="1" s="1"/>
  <c r="O521" i="8" l="1"/>
  <c r="P521" i="8" s="1"/>
  <c r="S521" i="8" s="1"/>
  <c r="T521" i="8" s="1"/>
  <c r="U521" i="8" s="1"/>
  <c r="M521" i="8"/>
  <c r="N521" i="8" s="1"/>
  <c r="D494" i="4"/>
  <c r="C494" i="4"/>
  <c r="L491" i="1"/>
  <c r="V490" i="1" l="1"/>
  <c r="W490" i="1" s="1"/>
  <c r="V490" i="8"/>
  <c r="W490" i="8" s="1"/>
  <c r="Y521" i="8"/>
  <c r="X521" i="8"/>
  <c r="Z521" i="8" s="1"/>
  <c r="K522" i="8" s="1"/>
  <c r="O491" i="1"/>
  <c r="P491" i="1" s="1"/>
  <c r="S491" i="1" s="1"/>
  <c r="M491" i="1"/>
  <c r="U491" i="1" s="1"/>
  <c r="L522" i="8" l="1"/>
  <c r="N491" i="1"/>
  <c r="O522" i="8" l="1"/>
  <c r="P522" i="8" s="1"/>
  <c r="S522" i="8" s="1"/>
  <c r="M522" i="8"/>
  <c r="A495" i="4"/>
  <c r="Y491" i="1"/>
  <c r="X491" i="1"/>
  <c r="N522" i="8" l="1"/>
  <c r="U522" i="8"/>
  <c r="C495" i="4"/>
  <c r="D495" i="4"/>
  <c r="Z491" i="1"/>
  <c r="K492" i="1" s="1"/>
  <c r="L492" i="1" s="1"/>
  <c r="V491" i="1" l="1"/>
  <c r="W491" i="1" s="1"/>
  <c r="V491" i="8"/>
  <c r="W491" i="8" s="1"/>
  <c r="Y522" i="8"/>
  <c r="X522" i="8"/>
  <c r="Z522" i="8" s="1"/>
  <c r="K523" i="8" s="1"/>
  <c r="O492" i="1"/>
  <c r="P492" i="1" s="1"/>
  <c r="S492" i="1" s="1"/>
  <c r="M492" i="1"/>
  <c r="U492" i="1" s="1"/>
  <c r="L523" i="8" l="1"/>
  <c r="N492" i="1"/>
  <c r="O523" i="8" l="1"/>
  <c r="P523" i="8" s="1"/>
  <c r="S523" i="8" s="1"/>
  <c r="T523" i="8" s="1"/>
  <c r="M523" i="8"/>
  <c r="N523" i="8" s="1"/>
  <c r="A496" i="4"/>
  <c r="Y492" i="1"/>
  <c r="X492" i="1"/>
  <c r="Z492" i="1" l="1"/>
  <c r="K493" i="1" s="1"/>
  <c r="U523" i="8"/>
  <c r="Y523" i="8"/>
  <c r="X523" i="8"/>
  <c r="Z523" i="8" s="1"/>
  <c r="K524" i="8" s="1"/>
  <c r="C496" i="4"/>
  <c r="D496" i="4"/>
  <c r="L493" i="1"/>
  <c r="V492" i="1" l="1"/>
  <c r="W492" i="1" s="1"/>
  <c r="V492" i="8"/>
  <c r="W492" i="8" s="1"/>
  <c r="L524" i="8"/>
  <c r="O493" i="1"/>
  <c r="P493" i="1" s="1"/>
  <c r="S493" i="1" s="1"/>
  <c r="M493" i="1"/>
  <c r="U493" i="1" s="1"/>
  <c r="O524" i="8" l="1"/>
  <c r="P524" i="8" s="1"/>
  <c r="S524" i="8" s="1"/>
  <c r="M524" i="8"/>
  <c r="N493" i="1"/>
  <c r="N524" i="8" l="1"/>
  <c r="U524" i="8"/>
  <c r="A497" i="4"/>
  <c r="Y493" i="1"/>
  <c r="X493" i="1"/>
  <c r="Y524" i="8" l="1"/>
  <c r="X524" i="8"/>
  <c r="Z524" i="8" s="1"/>
  <c r="K525" i="8" s="1"/>
  <c r="C497" i="4"/>
  <c r="D497" i="4"/>
  <c r="Z493" i="1"/>
  <c r="K494" i="1" s="1"/>
  <c r="L494" i="1" s="1"/>
  <c r="V493" i="1" l="1"/>
  <c r="W493" i="1" s="1"/>
  <c r="V493" i="8"/>
  <c r="W493" i="8" s="1"/>
  <c r="L525" i="8"/>
  <c r="O494" i="1"/>
  <c r="P494" i="1" s="1"/>
  <c r="S494" i="1" s="1"/>
  <c r="M494" i="1"/>
  <c r="U494" i="1" s="1"/>
  <c r="O525" i="8" l="1"/>
  <c r="P525" i="8" s="1"/>
  <c r="S525" i="8" s="1"/>
  <c r="M525" i="8"/>
  <c r="N494" i="1"/>
  <c r="N525" i="8" l="1"/>
  <c r="U525" i="8"/>
  <c r="A498" i="4"/>
  <c r="Y494" i="1"/>
  <c r="X494" i="1"/>
  <c r="Y525" i="8" l="1"/>
  <c r="X525" i="8"/>
  <c r="Z525" i="8" s="1"/>
  <c r="K526" i="8" s="1"/>
  <c r="D498" i="4"/>
  <c r="C498" i="4"/>
  <c r="Z494" i="1"/>
  <c r="K495" i="1" s="1"/>
  <c r="L495" i="1" s="1"/>
  <c r="V494" i="1" l="1"/>
  <c r="W494" i="1" s="1"/>
  <c r="V494" i="8"/>
  <c r="W494" i="8" s="1"/>
  <c r="L526" i="8"/>
  <c r="O495" i="1"/>
  <c r="P495" i="1" s="1"/>
  <c r="S495" i="1" s="1"/>
  <c r="M495" i="1"/>
  <c r="U495" i="1" s="1"/>
  <c r="O526" i="8" l="1"/>
  <c r="P526" i="8" s="1"/>
  <c r="S526" i="8" s="1"/>
  <c r="M526" i="8"/>
  <c r="N495" i="1"/>
  <c r="N526" i="8" l="1"/>
  <c r="U526" i="8"/>
  <c r="A499" i="4"/>
  <c r="Y495" i="1"/>
  <c r="X495" i="1"/>
  <c r="Y526" i="8" l="1"/>
  <c r="X526" i="8"/>
  <c r="Z526" i="8" s="1"/>
  <c r="K527" i="8" s="1"/>
  <c r="C499" i="4"/>
  <c r="D499" i="4"/>
  <c r="Z495" i="1"/>
  <c r="K496" i="1" s="1"/>
  <c r="L496" i="1" s="1"/>
  <c r="V495" i="1" l="1"/>
  <c r="W495" i="1" s="1"/>
  <c r="V495" i="8"/>
  <c r="W495" i="8" s="1"/>
  <c r="L527" i="8"/>
  <c r="O496" i="1"/>
  <c r="P496" i="1" s="1"/>
  <c r="S496" i="1" s="1"/>
  <c r="M496" i="1"/>
  <c r="U496" i="1" s="1"/>
  <c r="O527" i="8" l="1"/>
  <c r="P527" i="8" s="1"/>
  <c r="S527" i="8" s="1"/>
  <c r="M527" i="8"/>
  <c r="N496" i="1"/>
  <c r="N527" i="8" l="1"/>
  <c r="U527" i="8"/>
  <c r="A500" i="4"/>
  <c r="Y496" i="1"/>
  <c r="X496" i="1"/>
  <c r="Z496" i="1" l="1"/>
  <c r="K497" i="1" s="1"/>
  <c r="Y527" i="8"/>
  <c r="X527" i="8"/>
  <c r="Z527" i="8" s="1"/>
  <c r="K528" i="8" s="1"/>
  <c r="C500" i="4"/>
  <c r="D500" i="4"/>
  <c r="L497" i="1"/>
  <c r="V496" i="1" l="1"/>
  <c r="W496" i="1" s="1"/>
  <c r="V496" i="8"/>
  <c r="W496" i="8" s="1"/>
  <c r="L528" i="8"/>
  <c r="O497" i="1"/>
  <c r="P497" i="1" s="1"/>
  <c r="S497" i="1" s="1"/>
  <c r="M497" i="1"/>
  <c r="U497" i="1" s="1"/>
  <c r="O528" i="8" l="1"/>
  <c r="P528" i="8" s="1"/>
  <c r="S528" i="8" s="1"/>
  <c r="M528" i="8"/>
  <c r="N497" i="1"/>
  <c r="N528" i="8" l="1"/>
  <c r="U528" i="8"/>
  <c r="A501" i="4"/>
  <c r="Y497" i="1"/>
  <c r="X497" i="1"/>
  <c r="Z497" i="1" l="1"/>
  <c r="K498" i="1" s="1"/>
  <c r="Y528" i="8"/>
  <c r="X528" i="8"/>
  <c r="Z528" i="8" s="1"/>
  <c r="K529" i="8" s="1"/>
  <c r="C501" i="4"/>
  <c r="D501" i="4"/>
  <c r="L498" i="1"/>
  <c r="V497" i="1" l="1"/>
  <c r="W497" i="1" s="1"/>
  <c r="V497" i="8"/>
  <c r="W497" i="8" s="1"/>
  <c r="L529" i="8"/>
  <c r="O498" i="1"/>
  <c r="P498" i="1" s="1"/>
  <c r="S498" i="1" s="1"/>
  <c r="M498" i="1"/>
  <c r="U498" i="1" s="1"/>
  <c r="O529" i="8" l="1"/>
  <c r="P529" i="8" s="1"/>
  <c r="S529" i="8" s="1"/>
  <c r="M529" i="8"/>
  <c r="N498" i="1"/>
  <c r="N529" i="8" l="1"/>
  <c r="U529" i="8"/>
  <c r="A502" i="4"/>
  <c r="Y498" i="1"/>
  <c r="X498" i="1"/>
  <c r="Z498" i="1" l="1"/>
  <c r="K499" i="1" s="1"/>
  <c r="Y529" i="8"/>
  <c r="X529" i="8"/>
  <c r="Z529" i="8" s="1"/>
  <c r="K530" i="8" s="1"/>
  <c r="D502" i="4"/>
  <c r="C502" i="4"/>
  <c r="L499" i="1"/>
  <c r="V498" i="1" l="1"/>
  <c r="W498" i="1" s="1"/>
  <c r="V498" i="8"/>
  <c r="W498" i="8" s="1"/>
  <c r="L530" i="8"/>
  <c r="O499" i="1"/>
  <c r="P499" i="1" s="1"/>
  <c r="S499" i="1" s="1"/>
  <c r="M499" i="1"/>
  <c r="U499" i="1" s="1"/>
  <c r="O530" i="8" l="1"/>
  <c r="P530" i="8" s="1"/>
  <c r="S530" i="8" s="1"/>
  <c r="M530" i="8"/>
  <c r="N499" i="1"/>
  <c r="N530" i="8" l="1"/>
  <c r="U530" i="8"/>
  <c r="A503" i="4"/>
  <c r="Y499" i="1"/>
  <c r="X499" i="1"/>
  <c r="Z499" i="1" l="1"/>
  <c r="K500" i="1" s="1"/>
  <c r="Y530" i="8"/>
  <c r="X530" i="8"/>
  <c r="Z530" i="8" s="1"/>
  <c r="K531" i="8" s="1"/>
  <c r="C503" i="4"/>
  <c r="D503" i="4"/>
  <c r="L500" i="1"/>
  <c r="V499" i="1" l="1"/>
  <c r="W499" i="1" s="1"/>
  <c r="V499" i="8"/>
  <c r="W499" i="8" s="1"/>
  <c r="L531" i="8"/>
  <c r="O500" i="1"/>
  <c r="P500" i="1" s="1"/>
  <c r="S500" i="1" s="1"/>
  <c r="T500" i="1" s="1"/>
  <c r="M500" i="1"/>
  <c r="N500" i="1" s="1"/>
  <c r="A504" i="4" s="1"/>
  <c r="U500" i="1" l="1"/>
  <c r="O531" i="8"/>
  <c r="P531" i="8" s="1"/>
  <c r="S531" i="8" s="1"/>
  <c r="M531" i="8"/>
  <c r="B504" i="4"/>
  <c r="Y500" i="1"/>
  <c r="X500" i="1"/>
  <c r="Z500" i="1" s="1"/>
  <c r="K501" i="1" s="1"/>
  <c r="N531" i="8" l="1"/>
  <c r="U531" i="8"/>
  <c r="C504" i="4"/>
  <c r="V500" i="8" s="1"/>
  <c r="W500" i="8" s="1"/>
  <c r="D504" i="4"/>
  <c r="L501" i="1"/>
  <c r="Y531" i="8" l="1"/>
  <c r="X531" i="8"/>
  <c r="Z531" i="8" s="1"/>
  <c r="K532" i="8" s="1"/>
  <c r="V500" i="1"/>
  <c r="W500" i="1" s="1"/>
  <c r="O501" i="1"/>
  <c r="P501" i="1" s="1"/>
  <c r="S501" i="1" s="1"/>
  <c r="T501" i="1" s="1"/>
  <c r="U501" i="1" s="1"/>
  <c r="M501" i="1"/>
  <c r="N501" i="1" s="1"/>
  <c r="A505" i="4" s="1"/>
  <c r="L532" i="8" l="1"/>
  <c r="B505" i="4"/>
  <c r="Y501" i="1"/>
  <c r="X501" i="1"/>
  <c r="Z501" i="1" s="1"/>
  <c r="K502" i="1" s="1"/>
  <c r="O532" i="8" l="1"/>
  <c r="P532" i="8" s="1"/>
  <c r="S532" i="8" s="1"/>
  <c r="M532" i="8"/>
  <c r="C505" i="4"/>
  <c r="V501" i="8" s="1"/>
  <c r="W501" i="8" s="1"/>
  <c r="D505" i="4"/>
  <c r="L502" i="1"/>
  <c r="N532" i="8" l="1"/>
  <c r="U532" i="8"/>
  <c r="V501" i="1"/>
  <c r="W501" i="1" s="1"/>
  <c r="O502" i="1"/>
  <c r="P502" i="1" s="1"/>
  <c r="S502" i="1" s="1"/>
  <c r="T502" i="1" s="1"/>
  <c r="U502" i="1" s="1"/>
  <c r="M502" i="1"/>
  <c r="N502" i="1" s="1"/>
  <c r="A506" i="4" s="1"/>
  <c r="Y532" i="8" l="1"/>
  <c r="X532" i="8"/>
  <c r="Z532" i="8" s="1"/>
  <c r="K533" i="8" s="1"/>
  <c r="B506" i="4"/>
  <c r="Y502" i="1"/>
  <c r="X502" i="1"/>
  <c r="L533" i="8" l="1"/>
  <c r="C506" i="4"/>
  <c r="V502" i="8" s="1"/>
  <c r="W502" i="8" s="1"/>
  <c r="D506" i="4"/>
  <c r="Z502" i="1"/>
  <c r="K503" i="1" s="1"/>
  <c r="L503" i="1" s="1"/>
  <c r="O533" i="8" l="1"/>
  <c r="P533" i="8" s="1"/>
  <c r="S533" i="8" s="1"/>
  <c r="M533" i="8"/>
  <c r="V502" i="1"/>
  <c r="W502" i="1" s="1"/>
  <c r="O503" i="1"/>
  <c r="P503" i="1" s="1"/>
  <c r="S503" i="1" s="1"/>
  <c r="T503" i="1" s="1"/>
  <c r="U503" i="1" s="1"/>
  <c r="M503" i="1"/>
  <c r="N533" i="8" l="1"/>
  <c r="U533" i="8"/>
  <c r="B507" i="4"/>
  <c r="N503" i="1"/>
  <c r="A507" i="4" s="1"/>
  <c r="Y533" i="8" l="1"/>
  <c r="X533" i="8"/>
  <c r="Z533" i="8" s="1"/>
  <c r="K534" i="8" s="1"/>
  <c r="C507" i="4"/>
  <c r="V503" i="8" s="1"/>
  <c r="W503" i="8" s="1"/>
  <c r="D507" i="4"/>
  <c r="Y503" i="1"/>
  <c r="X503" i="1"/>
  <c r="Z503" i="1" s="1"/>
  <c r="K504" i="1" s="1"/>
  <c r="L534" i="8" l="1"/>
  <c r="V503" i="1"/>
  <c r="W503" i="1" s="1"/>
  <c r="L504" i="1"/>
  <c r="O534" i="8" l="1"/>
  <c r="P534" i="8" s="1"/>
  <c r="S534" i="8" s="1"/>
  <c r="M534" i="8"/>
  <c r="O504" i="1"/>
  <c r="P504" i="1" s="1"/>
  <c r="S504" i="1" s="1"/>
  <c r="T504" i="1" s="1"/>
  <c r="M504" i="1"/>
  <c r="N504" i="1" s="1"/>
  <c r="A508" i="4" s="1"/>
  <c r="U504" i="1" l="1"/>
  <c r="N534" i="8"/>
  <c r="U534" i="8"/>
  <c r="B508" i="4"/>
  <c r="Y504" i="1"/>
  <c r="X504" i="1"/>
  <c r="Z504" i="1" s="1"/>
  <c r="K505" i="1" s="1"/>
  <c r="Y534" i="8" l="1"/>
  <c r="X534" i="8"/>
  <c r="Z534" i="8" s="1"/>
  <c r="K535" i="8" s="1"/>
  <c r="C508" i="4"/>
  <c r="V504" i="8" s="1"/>
  <c r="W504" i="8" s="1"/>
  <c r="D508" i="4"/>
  <c r="L505" i="1"/>
  <c r="L535" i="8" l="1"/>
  <c r="V504" i="1"/>
  <c r="W504" i="1" s="1"/>
  <c r="O505" i="1"/>
  <c r="P505" i="1" s="1"/>
  <c r="S505" i="1" s="1"/>
  <c r="T505" i="1" s="1"/>
  <c r="M505" i="1"/>
  <c r="U505" i="1" l="1"/>
  <c r="O535" i="8"/>
  <c r="P535" i="8" s="1"/>
  <c r="S535" i="8" s="1"/>
  <c r="M535" i="8"/>
  <c r="B509" i="4"/>
  <c r="N505" i="1"/>
  <c r="A509" i="4" s="1"/>
  <c r="N535" i="8" l="1"/>
  <c r="U535" i="8"/>
  <c r="C509" i="4"/>
  <c r="V505" i="8" s="1"/>
  <c r="W505" i="8" s="1"/>
  <c r="D509" i="4"/>
  <c r="Y505" i="1"/>
  <c r="X505" i="1"/>
  <c r="Y535" i="8" l="1"/>
  <c r="X535" i="8"/>
  <c r="Z535" i="8" s="1"/>
  <c r="K536" i="8" s="1"/>
  <c r="V505" i="1"/>
  <c r="W505" i="1" s="1"/>
  <c r="Z505" i="1"/>
  <c r="K506" i="1" s="1"/>
  <c r="L506" i="1" s="1"/>
  <c r="L536" i="8" l="1"/>
  <c r="O506" i="1"/>
  <c r="P506" i="1" s="1"/>
  <c r="S506" i="1" s="1"/>
  <c r="T506" i="1" s="1"/>
  <c r="U506" i="1" s="1"/>
  <c r="M506" i="1"/>
  <c r="O536" i="8" l="1"/>
  <c r="P536" i="8" s="1"/>
  <c r="S536" i="8" s="1"/>
  <c r="M536" i="8"/>
  <c r="B510" i="4"/>
  <c r="N506" i="1"/>
  <c r="A510" i="4" s="1"/>
  <c r="N536" i="8" l="1"/>
  <c r="U536" i="8"/>
  <c r="C510" i="4"/>
  <c r="V506" i="8" s="1"/>
  <c r="W506" i="8" s="1"/>
  <c r="D510" i="4"/>
  <c r="Y506" i="1"/>
  <c r="X506" i="1"/>
  <c r="Z506" i="1" s="1"/>
  <c r="K507" i="1" s="1"/>
  <c r="Y536" i="8" l="1"/>
  <c r="X536" i="8"/>
  <c r="Z536" i="8" s="1"/>
  <c r="K537" i="8" s="1"/>
  <c r="V506" i="1"/>
  <c r="W506" i="1" s="1"/>
  <c r="L507" i="1"/>
  <c r="L537" i="8" l="1"/>
  <c r="O507" i="1"/>
  <c r="P507" i="1" s="1"/>
  <c r="S507" i="1" s="1"/>
  <c r="M507" i="1"/>
  <c r="U507" i="1" s="1"/>
  <c r="O537" i="8" l="1"/>
  <c r="P537" i="8" s="1"/>
  <c r="S537" i="8" s="1"/>
  <c r="M537" i="8"/>
  <c r="N507" i="1"/>
  <c r="N537" i="8" l="1"/>
  <c r="U537" i="8"/>
  <c r="A511" i="4"/>
  <c r="Y507" i="1"/>
  <c r="X507" i="1"/>
  <c r="Z507" i="1" l="1"/>
  <c r="K508" i="1" s="1"/>
  <c r="Y537" i="8"/>
  <c r="X537" i="8"/>
  <c r="Z537" i="8" s="1"/>
  <c r="K538" i="8" s="1"/>
  <c r="C511" i="4"/>
  <c r="D511" i="4"/>
  <c r="L508" i="1"/>
  <c r="V507" i="1" l="1"/>
  <c r="W507" i="1" s="1"/>
  <c r="V507" i="8"/>
  <c r="W507" i="8" s="1"/>
  <c r="L538" i="8"/>
  <c r="O508" i="1"/>
  <c r="P508" i="1" s="1"/>
  <c r="S508" i="1" s="1"/>
  <c r="T508" i="1" s="1"/>
  <c r="U508" i="1" s="1"/>
  <c r="M508" i="1"/>
  <c r="N508" i="1" s="1"/>
  <c r="A512" i="4" s="1"/>
  <c r="O538" i="8" l="1"/>
  <c r="P538" i="8" s="1"/>
  <c r="S538" i="8" s="1"/>
  <c r="M538" i="8"/>
  <c r="B512" i="4"/>
  <c r="Y508" i="1"/>
  <c r="X508" i="1"/>
  <c r="Z508" i="1" l="1"/>
  <c r="K509" i="1" s="1"/>
  <c r="N538" i="8"/>
  <c r="U538" i="8"/>
  <c r="C512" i="4"/>
  <c r="V508" i="8" s="1"/>
  <c r="W508" i="8" s="1"/>
  <c r="D512" i="4"/>
  <c r="L509" i="1"/>
  <c r="Y538" i="8" l="1"/>
  <c r="X538" i="8"/>
  <c r="Z538" i="8" s="1"/>
  <c r="K539" i="8" s="1"/>
  <c r="V508" i="1"/>
  <c r="W508" i="1" s="1"/>
  <c r="O509" i="1"/>
  <c r="P509" i="1" s="1"/>
  <c r="S509" i="1" s="1"/>
  <c r="M509" i="1"/>
  <c r="U509" i="1" s="1"/>
  <c r="L539" i="8" l="1"/>
  <c r="N509" i="1"/>
  <c r="O539" i="8" l="1"/>
  <c r="P539" i="8" s="1"/>
  <c r="S539" i="8" s="1"/>
  <c r="M539" i="8"/>
  <c r="A513" i="4"/>
  <c r="Y509" i="1"/>
  <c r="X509" i="1"/>
  <c r="Z509" i="1" l="1"/>
  <c r="K510" i="1" s="1"/>
  <c r="L510" i="1" s="1"/>
  <c r="N539" i="8"/>
  <c r="U539" i="8"/>
  <c r="C513" i="4"/>
  <c r="D513" i="4"/>
  <c r="V509" i="1" l="1"/>
  <c r="W509" i="1" s="1"/>
  <c r="V509" i="8"/>
  <c r="W509" i="8" s="1"/>
  <c r="Y539" i="8"/>
  <c r="X539" i="8"/>
  <c r="Z539" i="8" s="1"/>
  <c r="K540" i="8" s="1"/>
  <c r="O510" i="1"/>
  <c r="P510" i="1" s="1"/>
  <c r="S510" i="1" s="1"/>
  <c r="M510" i="1"/>
  <c r="U510" i="1" s="1"/>
  <c r="L540" i="8" l="1"/>
  <c r="N510" i="1"/>
  <c r="O540" i="8" l="1"/>
  <c r="P540" i="8" s="1"/>
  <c r="S540" i="8" s="1"/>
  <c r="M540" i="8"/>
  <c r="A514" i="4"/>
  <c r="Y510" i="1"/>
  <c r="X510" i="1"/>
  <c r="Z510" i="1" s="1"/>
  <c r="K511" i="1" s="1"/>
  <c r="N540" i="8" l="1"/>
  <c r="U540" i="8"/>
  <c r="C514" i="4"/>
  <c r="D514" i="4"/>
  <c r="L511" i="1"/>
  <c r="V510" i="1" l="1"/>
  <c r="W510" i="1" s="1"/>
  <c r="V510" i="8"/>
  <c r="W510" i="8" s="1"/>
  <c r="Y540" i="8"/>
  <c r="X540" i="8"/>
  <c r="Z540" i="8" s="1"/>
  <c r="K541" i="8" s="1"/>
  <c r="O511" i="1"/>
  <c r="P511" i="1" s="1"/>
  <c r="S511" i="1" s="1"/>
  <c r="T511" i="1" s="1"/>
  <c r="U511" i="1" s="1"/>
  <c r="M511" i="1"/>
  <c r="N511" i="1" s="1"/>
  <c r="A515" i="4" s="1"/>
  <c r="L541" i="8" l="1"/>
  <c r="B515" i="4"/>
  <c r="Y511" i="1"/>
  <c r="X511" i="1"/>
  <c r="Z511" i="1" s="1"/>
  <c r="K512" i="1" s="1"/>
  <c r="O541" i="8" l="1"/>
  <c r="P541" i="8" s="1"/>
  <c r="S541" i="8" s="1"/>
  <c r="T541" i="8" s="1"/>
  <c r="U541" i="8" s="1"/>
  <c r="M541" i="8"/>
  <c r="N541" i="8" s="1"/>
  <c r="C515" i="4"/>
  <c r="V511" i="8" s="1"/>
  <c r="W511" i="8" s="1"/>
  <c r="D515" i="4"/>
  <c r="L512" i="1"/>
  <c r="Y541" i="8" l="1"/>
  <c r="X541" i="8"/>
  <c r="Z541" i="8" s="1"/>
  <c r="K542" i="8" s="1"/>
  <c r="V511" i="1"/>
  <c r="W511" i="1" s="1"/>
  <c r="O512" i="1"/>
  <c r="P512" i="1" s="1"/>
  <c r="S512" i="1" s="1"/>
  <c r="M512" i="1"/>
  <c r="U512" i="1" s="1"/>
  <c r="L542" i="8" l="1"/>
  <c r="N512" i="1"/>
  <c r="O542" i="8" l="1"/>
  <c r="P542" i="8" s="1"/>
  <c r="S542" i="8" s="1"/>
  <c r="T542" i="8" s="1"/>
  <c r="M542" i="8"/>
  <c r="N542" i="8" s="1"/>
  <c r="A516" i="4"/>
  <c r="Y512" i="1"/>
  <c r="X512" i="1"/>
  <c r="Z512" i="1" s="1"/>
  <c r="K513" i="1" s="1"/>
  <c r="L513" i="1" s="1"/>
  <c r="U542" i="8" l="1"/>
  <c r="Y542" i="8"/>
  <c r="X542" i="8"/>
  <c r="Z542" i="8" s="1"/>
  <c r="K543" i="8" s="1"/>
  <c r="C516" i="4"/>
  <c r="D516" i="4"/>
  <c r="O513" i="1"/>
  <c r="P513" i="1" s="1"/>
  <c r="S513" i="1" s="1"/>
  <c r="T513" i="1" s="1"/>
  <c r="M513" i="1"/>
  <c r="V512" i="1" l="1"/>
  <c r="W512" i="1" s="1"/>
  <c r="V512" i="8"/>
  <c r="W512" i="8" s="1"/>
  <c r="U513" i="1"/>
  <c r="L543" i="8"/>
  <c r="B517" i="4"/>
  <c r="N513" i="1"/>
  <c r="A517" i="4" s="1"/>
  <c r="O543" i="8" l="1"/>
  <c r="P543" i="8" s="1"/>
  <c r="S543" i="8" s="1"/>
  <c r="T543" i="8" s="1"/>
  <c r="U543" i="8" s="1"/>
  <c r="M543" i="8"/>
  <c r="N543" i="8" s="1"/>
  <c r="C517" i="4"/>
  <c r="V513" i="8" s="1"/>
  <c r="W513" i="8" s="1"/>
  <c r="D517" i="4"/>
  <c r="X513" i="1"/>
  <c r="Y513" i="1"/>
  <c r="Y543" i="8" l="1"/>
  <c r="X543" i="8"/>
  <c r="Z543" i="8" s="1"/>
  <c r="K544" i="8" s="1"/>
  <c r="V513" i="1"/>
  <c r="W513" i="1" s="1"/>
  <c r="Z513" i="1"/>
  <c r="K514" i="1" s="1"/>
  <c r="L544" i="8" l="1"/>
  <c r="L514" i="1"/>
  <c r="O544" i="8" l="1"/>
  <c r="P544" i="8" s="1"/>
  <c r="S544" i="8" s="1"/>
  <c r="T544" i="8" s="1"/>
  <c r="U544" i="8" s="1"/>
  <c r="M544" i="8"/>
  <c r="N544" i="8" s="1"/>
  <c r="O514" i="1"/>
  <c r="P514" i="1" s="1"/>
  <c r="S514" i="1" s="1"/>
  <c r="M514" i="1"/>
  <c r="U514" i="1" s="1"/>
  <c r="Y544" i="8" l="1"/>
  <c r="X544" i="8"/>
  <c r="Z544" i="8" s="1"/>
  <c r="K545" i="8" s="1"/>
  <c r="N514" i="1"/>
  <c r="L545" i="8" l="1"/>
  <c r="A518" i="4"/>
  <c r="Y514" i="1"/>
  <c r="X514" i="1"/>
  <c r="Z514" i="1" s="1"/>
  <c r="K515" i="1" s="1"/>
  <c r="O545" i="8" l="1"/>
  <c r="P545" i="8" s="1"/>
  <c r="S545" i="8" s="1"/>
  <c r="T545" i="8" s="1"/>
  <c r="U545" i="8" s="1"/>
  <c r="M545" i="8"/>
  <c r="N545" i="8" s="1"/>
  <c r="C518" i="4"/>
  <c r="D518" i="4"/>
  <c r="L515" i="1"/>
  <c r="V514" i="1" l="1"/>
  <c r="W514" i="1" s="1"/>
  <c r="V514" i="8"/>
  <c r="W514" i="8" s="1"/>
  <c r="Y545" i="8"/>
  <c r="X545" i="8"/>
  <c r="Z545" i="8" s="1"/>
  <c r="K546" i="8" s="1"/>
  <c r="O515" i="1"/>
  <c r="P515" i="1" s="1"/>
  <c r="S515" i="1" s="1"/>
  <c r="T515" i="1" s="1"/>
  <c r="U515" i="1" s="1"/>
  <c r="M515" i="1"/>
  <c r="N515" i="1" s="1"/>
  <c r="A519" i="4" s="1"/>
  <c r="L546" i="8" l="1"/>
  <c r="B519" i="4"/>
  <c r="Y515" i="1"/>
  <c r="X515" i="1"/>
  <c r="O546" i="8" l="1"/>
  <c r="P546" i="8" s="1"/>
  <c r="S546" i="8" s="1"/>
  <c r="T546" i="8" s="1"/>
  <c r="U546" i="8" s="1"/>
  <c r="M546" i="8"/>
  <c r="N546" i="8" s="1"/>
  <c r="Z515" i="1"/>
  <c r="K516" i="1" s="1"/>
  <c r="L516" i="1" s="1"/>
  <c r="C519" i="4"/>
  <c r="V515" i="8" s="1"/>
  <c r="W515" i="8" s="1"/>
  <c r="D519" i="4"/>
  <c r="Y546" i="8" l="1"/>
  <c r="X546" i="8"/>
  <c r="Z546" i="8" s="1"/>
  <c r="K547" i="8" s="1"/>
  <c r="V515" i="1"/>
  <c r="W515" i="1" s="1"/>
  <c r="O516" i="1"/>
  <c r="P516" i="1" s="1"/>
  <c r="S516" i="1" s="1"/>
  <c r="M516" i="1"/>
  <c r="U516" i="1" s="1"/>
  <c r="L547" i="8" l="1"/>
  <c r="N516" i="1"/>
  <c r="O547" i="8" l="1"/>
  <c r="P547" i="8" s="1"/>
  <c r="S547" i="8" s="1"/>
  <c r="T547" i="8" s="1"/>
  <c r="U547" i="8" s="1"/>
  <c r="M547" i="8"/>
  <c r="N547" i="8" s="1"/>
  <c r="A520" i="4"/>
  <c r="Y516" i="1"/>
  <c r="X516" i="1"/>
  <c r="Z516" i="1" s="1"/>
  <c r="K517" i="1" s="1"/>
  <c r="Y547" i="8" l="1"/>
  <c r="X547" i="8"/>
  <c r="C520" i="4"/>
  <c r="D520" i="4"/>
  <c r="L517" i="1"/>
  <c r="Z547" i="8" l="1"/>
  <c r="K548" i="8" s="1"/>
  <c r="L548" i="8" s="1"/>
  <c r="V516" i="1"/>
  <c r="W516" i="1" s="1"/>
  <c r="V516" i="8"/>
  <c r="W516" i="8" s="1"/>
  <c r="O517" i="1"/>
  <c r="P517" i="1" s="1"/>
  <c r="S517" i="1" s="1"/>
  <c r="T517" i="1" s="1"/>
  <c r="U517" i="1" s="1"/>
  <c r="M517" i="1"/>
  <c r="N517" i="1" s="1"/>
  <c r="A521" i="4" s="1"/>
  <c r="O548" i="8" l="1"/>
  <c r="P548" i="8" s="1"/>
  <c r="S548" i="8" s="1"/>
  <c r="T548" i="8" s="1"/>
  <c r="U548" i="8" s="1"/>
  <c r="M548" i="8"/>
  <c r="N548" i="8" s="1"/>
  <c r="B521" i="4"/>
  <c r="Y517" i="1"/>
  <c r="X517" i="1"/>
  <c r="Z517" i="1" s="1"/>
  <c r="K518" i="1" s="1"/>
  <c r="Y548" i="8" l="1"/>
  <c r="X548" i="8"/>
  <c r="Z548" i="8" s="1"/>
  <c r="K549" i="8" s="1"/>
  <c r="C521" i="4"/>
  <c r="V517" i="8" s="1"/>
  <c r="W517" i="8" s="1"/>
  <c r="D521" i="4"/>
  <c r="L518" i="1"/>
  <c r="L549" i="8" l="1"/>
  <c r="V517" i="1"/>
  <c r="W517" i="1" s="1"/>
  <c r="O518" i="1"/>
  <c r="P518" i="1" s="1"/>
  <c r="S518" i="1" s="1"/>
  <c r="M518" i="1"/>
  <c r="U518" i="1" s="1"/>
  <c r="O549" i="8" l="1"/>
  <c r="P549" i="8" s="1"/>
  <c r="S549" i="8" s="1"/>
  <c r="T549" i="8" s="1"/>
  <c r="M549" i="8"/>
  <c r="N549" i="8" s="1"/>
  <c r="N518" i="1"/>
  <c r="U549" i="8" l="1"/>
  <c r="Y549" i="8"/>
  <c r="X549" i="8"/>
  <c r="Z549" i="8" s="1"/>
  <c r="K550" i="8" s="1"/>
  <c r="A522" i="4"/>
  <c r="Y518" i="1"/>
  <c r="X518" i="1"/>
  <c r="L550" i="8" l="1"/>
  <c r="D522" i="4"/>
  <c r="C522" i="4"/>
  <c r="Z518" i="1"/>
  <c r="K519" i="1" s="1"/>
  <c r="L519" i="1" s="1"/>
  <c r="V518" i="1" l="1"/>
  <c r="W518" i="1" s="1"/>
  <c r="V518" i="8"/>
  <c r="W518" i="8" s="1"/>
  <c r="O550" i="8"/>
  <c r="P550" i="8" s="1"/>
  <c r="S550" i="8" s="1"/>
  <c r="M550" i="8"/>
  <c r="O519" i="1"/>
  <c r="P519" i="1" s="1"/>
  <c r="S519" i="1" s="1"/>
  <c r="T519" i="1" s="1"/>
  <c r="U519" i="1" s="1"/>
  <c r="M519" i="1"/>
  <c r="N519" i="1" s="1"/>
  <c r="A523" i="4" s="1"/>
  <c r="N550" i="8" l="1"/>
  <c r="U550" i="8"/>
  <c r="B523" i="4"/>
  <c r="Y519" i="1"/>
  <c r="X519" i="1"/>
  <c r="Z519" i="1" l="1"/>
  <c r="K520" i="1" s="1"/>
  <c r="L520" i="1" s="1"/>
  <c r="Y550" i="8"/>
  <c r="X550" i="8"/>
  <c r="Z550" i="8" s="1"/>
  <c r="K551" i="8" s="1"/>
  <c r="C523" i="4"/>
  <c r="V519" i="8" s="1"/>
  <c r="W519" i="8" s="1"/>
  <c r="D523" i="4"/>
  <c r="L551" i="8" l="1"/>
  <c r="V519" i="1"/>
  <c r="W519" i="1" s="1"/>
  <c r="O520" i="1"/>
  <c r="P520" i="1" s="1"/>
  <c r="S520" i="1" s="1"/>
  <c r="T520" i="1" s="1"/>
  <c r="U520" i="1" s="1"/>
  <c r="M520" i="1"/>
  <c r="N520" i="1" s="1"/>
  <c r="A524" i="4" s="1"/>
  <c r="O551" i="8" l="1"/>
  <c r="P551" i="8" s="1"/>
  <c r="S551" i="8" s="1"/>
  <c r="M551" i="8"/>
  <c r="B524" i="4"/>
  <c r="Y520" i="1"/>
  <c r="X520" i="1"/>
  <c r="Z520" i="1" s="1"/>
  <c r="K521" i="1" s="1"/>
  <c r="N551" i="8" l="1"/>
  <c r="U551" i="8"/>
  <c r="C524" i="4"/>
  <c r="V520" i="8" s="1"/>
  <c r="W520" i="8" s="1"/>
  <c r="D524" i="4"/>
  <c r="L521" i="1"/>
  <c r="Y551" i="8" l="1"/>
  <c r="X551" i="8"/>
  <c r="Z551" i="8" s="1"/>
  <c r="K552" i="8" s="1"/>
  <c r="V520" i="1"/>
  <c r="W520" i="1" s="1"/>
  <c r="O521" i="1"/>
  <c r="P521" i="1" s="1"/>
  <c r="S521" i="1" s="1"/>
  <c r="T521" i="1" s="1"/>
  <c r="U521" i="1" s="1"/>
  <c r="M521" i="1"/>
  <c r="L552" i="8" l="1"/>
  <c r="B525" i="4"/>
  <c r="N521" i="1"/>
  <c r="A525" i="4" s="1"/>
  <c r="O552" i="8" l="1"/>
  <c r="P552" i="8" s="1"/>
  <c r="S552" i="8" s="1"/>
  <c r="T552" i="8" s="1"/>
  <c r="U552" i="8" s="1"/>
  <c r="M552" i="8"/>
  <c r="N552" i="8" s="1"/>
  <c r="C525" i="4"/>
  <c r="V521" i="8" s="1"/>
  <c r="W521" i="8" s="1"/>
  <c r="D525" i="4"/>
  <c r="Y521" i="1"/>
  <c r="X521" i="1"/>
  <c r="Z521" i="1" l="1"/>
  <c r="K522" i="1" s="1"/>
  <c r="Y552" i="8"/>
  <c r="X552" i="8"/>
  <c r="Z552" i="8" s="1"/>
  <c r="K553" i="8" s="1"/>
  <c r="V521" i="1"/>
  <c r="W521" i="1" s="1"/>
  <c r="L522" i="1"/>
  <c r="L553" i="8" l="1"/>
  <c r="O522" i="1"/>
  <c r="P522" i="1" s="1"/>
  <c r="S522" i="1" s="1"/>
  <c r="M522" i="1"/>
  <c r="U522" i="1" s="1"/>
  <c r="O553" i="8" l="1"/>
  <c r="P553" i="8" s="1"/>
  <c r="S553" i="8" s="1"/>
  <c r="T553" i="8" s="1"/>
  <c r="U553" i="8" s="1"/>
  <c r="M553" i="8"/>
  <c r="N553" i="8" s="1"/>
  <c r="N522" i="1"/>
  <c r="Y553" i="8" l="1"/>
  <c r="X553" i="8"/>
  <c r="Z553" i="8" s="1"/>
  <c r="K554" i="8" s="1"/>
  <c r="A526" i="4"/>
  <c r="Y522" i="1"/>
  <c r="X522" i="1"/>
  <c r="Z522" i="1" s="1"/>
  <c r="K523" i="1" s="1"/>
  <c r="L523" i="1" s="1"/>
  <c r="L554" i="8" l="1"/>
  <c r="C526" i="4"/>
  <c r="D526" i="4"/>
  <c r="O523" i="1"/>
  <c r="P523" i="1" s="1"/>
  <c r="S523" i="1" s="1"/>
  <c r="T523" i="1" s="1"/>
  <c r="U523" i="1" s="1"/>
  <c r="M523" i="1"/>
  <c r="V522" i="1" l="1"/>
  <c r="W522" i="1" s="1"/>
  <c r="V522" i="8"/>
  <c r="W522" i="8" s="1"/>
  <c r="O554" i="8"/>
  <c r="P554" i="8" s="1"/>
  <c r="S554" i="8" s="1"/>
  <c r="T554" i="8" s="1"/>
  <c r="U554" i="8" s="1"/>
  <c r="M554" i="8"/>
  <c r="N554" i="8" s="1"/>
  <c r="B527" i="4"/>
  <c r="N523" i="1"/>
  <c r="A527" i="4" s="1"/>
  <c r="Y554" i="8" l="1"/>
  <c r="X554" i="8"/>
  <c r="Z554" i="8" s="1"/>
  <c r="K555" i="8" s="1"/>
  <c r="C527" i="4"/>
  <c r="V523" i="8" s="1"/>
  <c r="W523" i="8" s="1"/>
  <c r="D527" i="4"/>
  <c r="X523" i="1"/>
  <c r="Y523" i="1"/>
  <c r="L555" i="8" l="1"/>
  <c r="V523" i="1"/>
  <c r="W523" i="1" s="1"/>
  <c r="Z523" i="1"/>
  <c r="K524" i="1" s="1"/>
  <c r="L524" i="1" s="1"/>
  <c r="O555" i="8" l="1"/>
  <c r="P555" i="8" s="1"/>
  <c r="S555" i="8" s="1"/>
  <c r="T555" i="8" s="1"/>
  <c r="U555" i="8" s="1"/>
  <c r="M555" i="8"/>
  <c r="N555" i="8" s="1"/>
  <c r="O524" i="1"/>
  <c r="P524" i="1" s="1"/>
  <c r="S524" i="1" s="1"/>
  <c r="M524" i="1"/>
  <c r="U524" i="1" s="1"/>
  <c r="Y555" i="8" l="1"/>
  <c r="X555" i="8"/>
  <c r="N524" i="1"/>
  <c r="Z555" i="8" l="1"/>
  <c r="K556" i="8" s="1"/>
  <c r="L556" i="8" s="1"/>
  <c r="A528" i="4"/>
  <c r="Y524" i="1"/>
  <c r="X524" i="1"/>
  <c r="Z524" i="1" s="1"/>
  <c r="K525" i="1" s="1"/>
  <c r="O556" i="8" l="1"/>
  <c r="P556" i="8" s="1"/>
  <c r="S556" i="8" s="1"/>
  <c r="M556" i="8"/>
  <c r="D528" i="4"/>
  <c r="C528" i="4"/>
  <c r="L525" i="1"/>
  <c r="V524" i="1" l="1"/>
  <c r="W524" i="1" s="1"/>
  <c r="V524" i="8"/>
  <c r="W524" i="8" s="1"/>
  <c r="N556" i="8"/>
  <c r="U556" i="8"/>
  <c r="O525" i="1"/>
  <c r="P525" i="1" s="1"/>
  <c r="S525" i="1" s="1"/>
  <c r="M525" i="1"/>
  <c r="U525" i="1" s="1"/>
  <c r="Y556" i="8" l="1"/>
  <c r="X556" i="8"/>
  <c r="Z556" i="8" s="1"/>
  <c r="K557" i="8" s="1"/>
  <c r="N525" i="1"/>
  <c r="L557" i="8" l="1"/>
  <c r="A529" i="4"/>
  <c r="Y525" i="1"/>
  <c r="X525" i="1"/>
  <c r="Z525" i="1" s="1"/>
  <c r="K526" i="1" s="1"/>
  <c r="O557" i="8" l="1"/>
  <c r="P557" i="8" s="1"/>
  <c r="S557" i="8" s="1"/>
  <c r="M557" i="8"/>
  <c r="C529" i="4"/>
  <c r="D529" i="4"/>
  <c r="L526" i="1"/>
  <c r="V525" i="1" l="1"/>
  <c r="W525" i="1" s="1"/>
  <c r="V525" i="8"/>
  <c r="W525" i="8" s="1"/>
  <c r="N557" i="8"/>
  <c r="U557" i="8"/>
  <c r="O526" i="1"/>
  <c r="P526" i="1" s="1"/>
  <c r="S526" i="1" s="1"/>
  <c r="M526" i="1"/>
  <c r="U526" i="1" s="1"/>
  <c r="Y557" i="8" l="1"/>
  <c r="X557" i="8"/>
  <c r="Z557" i="8" s="1"/>
  <c r="K558" i="8" s="1"/>
  <c r="N526" i="1"/>
  <c r="L558" i="8" l="1"/>
  <c r="A530" i="4"/>
  <c r="Y526" i="1"/>
  <c r="X526" i="1"/>
  <c r="Z526" i="1" s="1"/>
  <c r="K527" i="1" s="1"/>
  <c r="O558" i="8" l="1"/>
  <c r="P558" i="8" s="1"/>
  <c r="S558" i="8" s="1"/>
  <c r="M558" i="8"/>
  <c r="C530" i="4"/>
  <c r="D530" i="4"/>
  <c r="L527" i="1"/>
  <c r="V526" i="1" l="1"/>
  <c r="W526" i="1" s="1"/>
  <c r="V526" i="8"/>
  <c r="W526" i="8" s="1"/>
  <c r="N558" i="8"/>
  <c r="U558" i="8"/>
  <c r="O527" i="1"/>
  <c r="P527" i="1" s="1"/>
  <c r="S527" i="1" s="1"/>
  <c r="M527" i="1"/>
  <c r="U527" i="1" s="1"/>
  <c r="Y558" i="8" l="1"/>
  <c r="X558" i="8"/>
  <c r="Z558" i="8" s="1"/>
  <c r="K559" i="8" s="1"/>
  <c r="N527" i="1"/>
  <c r="L559" i="8" l="1"/>
  <c r="A531" i="4"/>
  <c r="Y527" i="1"/>
  <c r="X527" i="1"/>
  <c r="Z527" i="1" s="1"/>
  <c r="K528" i="1" s="1"/>
  <c r="O559" i="8" l="1"/>
  <c r="P559" i="8" s="1"/>
  <c r="S559" i="8" s="1"/>
  <c r="T559" i="8" s="1"/>
  <c r="U559" i="8" s="1"/>
  <c r="M559" i="8"/>
  <c r="N559" i="8" s="1"/>
  <c r="C531" i="4"/>
  <c r="D531" i="4"/>
  <c r="L528" i="1"/>
  <c r="V527" i="1" l="1"/>
  <c r="W527" i="1" s="1"/>
  <c r="V527" i="8"/>
  <c r="W527" i="8" s="1"/>
  <c r="Y559" i="8"/>
  <c r="X559" i="8"/>
  <c r="Z559" i="8" s="1"/>
  <c r="K560" i="8" s="1"/>
  <c r="O528" i="1"/>
  <c r="P528" i="1" s="1"/>
  <c r="S528" i="1" s="1"/>
  <c r="M528" i="1"/>
  <c r="U528" i="1" s="1"/>
  <c r="L560" i="8" l="1"/>
  <c r="N528" i="1"/>
  <c r="O560" i="8" l="1"/>
  <c r="P560" i="8" s="1"/>
  <c r="S560" i="8" s="1"/>
  <c r="T560" i="8" s="1"/>
  <c r="U560" i="8" s="1"/>
  <c r="M560" i="8"/>
  <c r="N560" i="8" s="1"/>
  <c r="A532" i="4"/>
  <c r="Y528" i="1"/>
  <c r="X528" i="1"/>
  <c r="Z528" i="1" s="1"/>
  <c r="K529" i="1" s="1"/>
  <c r="Y560" i="8" l="1"/>
  <c r="X560" i="8"/>
  <c r="Z560" i="8" s="1"/>
  <c r="K561" i="8" s="1"/>
  <c r="C532" i="4"/>
  <c r="D532" i="4"/>
  <c r="L529" i="1"/>
  <c r="V528" i="1" l="1"/>
  <c r="W528" i="1" s="1"/>
  <c r="V528" i="8"/>
  <c r="W528" i="8" s="1"/>
  <c r="L561" i="8"/>
  <c r="O529" i="1"/>
  <c r="P529" i="1" s="1"/>
  <c r="S529" i="1" s="1"/>
  <c r="M529" i="1"/>
  <c r="U529" i="1" s="1"/>
  <c r="O561" i="8" l="1"/>
  <c r="P561" i="8" s="1"/>
  <c r="S561" i="8" s="1"/>
  <c r="T561" i="8" s="1"/>
  <c r="U561" i="8" s="1"/>
  <c r="M561" i="8"/>
  <c r="N561" i="8" s="1"/>
  <c r="N529" i="1"/>
  <c r="Y561" i="8" l="1"/>
  <c r="X561" i="8"/>
  <c r="Z561" i="8" s="1"/>
  <c r="K562" i="8" s="1"/>
  <c r="A533" i="4"/>
  <c r="Y529" i="1"/>
  <c r="X529" i="1"/>
  <c r="Z529" i="1" s="1"/>
  <c r="K530" i="1" s="1"/>
  <c r="L562" i="8" l="1"/>
  <c r="D533" i="4"/>
  <c r="C533" i="4"/>
  <c r="L530" i="1"/>
  <c r="V529" i="1" l="1"/>
  <c r="W529" i="1" s="1"/>
  <c r="V529" i="8"/>
  <c r="W529" i="8" s="1"/>
  <c r="O562" i="8"/>
  <c r="P562" i="8" s="1"/>
  <c r="S562" i="8" s="1"/>
  <c r="T562" i="8" s="1"/>
  <c r="U562" i="8" s="1"/>
  <c r="M562" i="8"/>
  <c r="N562" i="8" s="1"/>
  <c r="O530" i="1"/>
  <c r="P530" i="1" s="1"/>
  <c r="S530" i="1" s="1"/>
  <c r="M530" i="1"/>
  <c r="U530" i="1" s="1"/>
  <c r="Y562" i="8" l="1"/>
  <c r="X562" i="8"/>
  <c r="Z562" i="8" s="1"/>
  <c r="K563" i="8" s="1"/>
  <c r="N530" i="1"/>
  <c r="L563" i="8" l="1"/>
  <c r="A534" i="4"/>
  <c r="Y530" i="1"/>
  <c r="X530" i="1"/>
  <c r="Z530" i="1" s="1"/>
  <c r="K531" i="1" s="1"/>
  <c r="O563" i="8" l="1"/>
  <c r="P563" i="8" s="1"/>
  <c r="S563" i="8" s="1"/>
  <c r="T563" i="8" s="1"/>
  <c r="U563" i="8" s="1"/>
  <c r="M563" i="8"/>
  <c r="N563" i="8" s="1"/>
  <c r="C534" i="4"/>
  <c r="D534" i="4"/>
  <c r="L531" i="1"/>
  <c r="V530" i="1" l="1"/>
  <c r="W530" i="1" s="1"/>
  <c r="V530" i="8"/>
  <c r="W530" i="8" s="1"/>
  <c r="Y563" i="8"/>
  <c r="X563" i="8"/>
  <c r="Z563" i="8" s="1"/>
  <c r="K564" i="8" s="1"/>
  <c r="O531" i="1"/>
  <c r="P531" i="1" s="1"/>
  <c r="S531" i="1" s="1"/>
  <c r="M531" i="1"/>
  <c r="U531" i="1" s="1"/>
  <c r="L564" i="8" l="1"/>
  <c r="N531" i="1"/>
  <c r="O564" i="8" l="1"/>
  <c r="P564" i="8" s="1"/>
  <c r="S564" i="8" s="1"/>
  <c r="T564" i="8" s="1"/>
  <c r="U564" i="8" s="1"/>
  <c r="M564" i="8"/>
  <c r="N564" i="8" s="1"/>
  <c r="A535" i="4"/>
  <c r="Y531" i="1"/>
  <c r="X531" i="1"/>
  <c r="Z531" i="1" s="1"/>
  <c r="K532" i="1" s="1"/>
  <c r="Y564" i="8" l="1"/>
  <c r="X564" i="8"/>
  <c r="C535" i="4"/>
  <c r="D535" i="4"/>
  <c r="L532" i="1"/>
  <c r="V531" i="1" l="1"/>
  <c r="W531" i="1" s="1"/>
  <c r="V531" i="8"/>
  <c r="W531" i="8" s="1"/>
  <c r="Z564" i="8"/>
  <c r="K565" i="8" s="1"/>
  <c r="L565" i="8" s="1"/>
  <c r="O532" i="1"/>
  <c r="P532" i="1" s="1"/>
  <c r="S532" i="1" s="1"/>
  <c r="M532" i="1"/>
  <c r="U532" i="1" s="1"/>
  <c r="O565" i="8" l="1"/>
  <c r="P565" i="8" s="1"/>
  <c r="S565" i="8" s="1"/>
  <c r="T565" i="8" s="1"/>
  <c r="U565" i="8" s="1"/>
  <c r="M565" i="8"/>
  <c r="N565" i="8" s="1"/>
  <c r="N532" i="1"/>
  <c r="Y565" i="8" l="1"/>
  <c r="X565" i="8"/>
  <c r="Z565" i="8" s="1"/>
  <c r="K566" i="8" s="1"/>
  <c r="A536" i="4"/>
  <c r="Y532" i="1"/>
  <c r="X532" i="1"/>
  <c r="Z532" i="1" s="1"/>
  <c r="K533" i="1" s="1"/>
  <c r="L566" i="8" l="1"/>
  <c r="C536" i="4"/>
  <c r="D536" i="4"/>
  <c r="L533" i="1"/>
  <c r="V532" i="1" l="1"/>
  <c r="W532" i="1" s="1"/>
  <c r="V532" i="8"/>
  <c r="W532" i="8" s="1"/>
  <c r="O566" i="8"/>
  <c r="P566" i="8" s="1"/>
  <c r="S566" i="8" s="1"/>
  <c r="T566" i="8" s="1"/>
  <c r="U566" i="8" s="1"/>
  <c r="M566" i="8"/>
  <c r="N566" i="8" s="1"/>
  <c r="O533" i="1"/>
  <c r="P533" i="1" s="1"/>
  <c r="S533" i="1" s="1"/>
  <c r="M533" i="1"/>
  <c r="U533" i="1" s="1"/>
  <c r="Y566" i="8" l="1"/>
  <c r="X566" i="8"/>
  <c r="Z566" i="8" s="1"/>
  <c r="K567" i="8" s="1"/>
  <c r="N533" i="1"/>
  <c r="L567" i="8" l="1"/>
  <c r="A537" i="4"/>
  <c r="Y533" i="1"/>
  <c r="X533" i="1"/>
  <c r="Z533" i="1" s="1"/>
  <c r="K534" i="1" s="1"/>
  <c r="O567" i="8" l="1"/>
  <c r="P567" i="8" s="1"/>
  <c r="S567" i="8" s="1"/>
  <c r="T567" i="8" s="1"/>
  <c r="U567" i="8" s="1"/>
  <c r="M567" i="8"/>
  <c r="N567" i="8" s="1"/>
  <c r="D537" i="4"/>
  <c r="C537" i="4"/>
  <c r="L534" i="1"/>
  <c r="V533" i="1" l="1"/>
  <c r="W533" i="1" s="1"/>
  <c r="V533" i="8"/>
  <c r="W533" i="8" s="1"/>
  <c r="Y567" i="8"/>
  <c r="X567" i="8"/>
  <c r="Z567" i="8" s="1"/>
  <c r="K568" i="8" s="1"/>
  <c r="O534" i="1"/>
  <c r="P534" i="1" s="1"/>
  <c r="S534" i="1" s="1"/>
  <c r="M534" i="1"/>
  <c r="U534" i="1" s="1"/>
  <c r="L568" i="8" l="1"/>
  <c r="N534" i="1"/>
  <c r="O568" i="8" l="1"/>
  <c r="P568" i="8" s="1"/>
  <c r="S568" i="8" s="1"/>
  <c r="T568" i="8" s="1"/>
  <c r="U568" i="8" s="1"/>
  <c r="M568" i="8"/>
  <c r="N568" i="8" s="1"/>
  <c r="A538" i="4"/>
  <c r="Y534" i="1"/>
  <c r="X534" i="1"/>
  <c r="Z534" i="1" s="1"/>
  <c r="K535" i="1" s="1"/>
  <c r="Y568" i="8" l="1"/>
  <c r="X568" i="8"/>
  <c r="Z568" i="8" s="1"/>
  <c r="K569" i="8" s="1"/>
  <c r="C538" i="4"/>
  <c r="D538" i="4"/>
  <c r="L535" i="1"/>
  <c r="V534" i="1" l="1"/>
  <c r="W534" i="1" s="1"/>
  <c r="V534" i="8"/>
  <c r="W534" i="8" s="1"/>
  <c r="L569" i="8"/>
  <c r="O535" i="1"/>
  <c r="P535" i="1" s="1"/>
  <c r="S535" i="1" s="1"/>
  <c r="M535" i="1"/>
  <c r="U535" i="1" s="1"/>
  <c r="O569" i="8" l="1"/>
  <c r="P569" i="8" s="1"/>
  <c r="S569" i="8" s="1"/>
  <c r="T569" i="8" s="1"/>
  <c r="U569" i="8" s="1"/>
  <c r="M569" i="8"/>
  <c r="N569" i="8" s="1"/>
  <c r="N535" i="1"/>
  <c r="Y569" i="8" l="1"/>
  <c r="X569" i="8"/>
  <c r="Z569" i="8" s="1"/>
  <c r="K570" i="8" s="1"/>
  <c r="A539" i="4"/>
  <c r="Y535" i="1"/>
  <c r="X535" i="1"/>
  <c r="Z535" i="1" s="1"/>
  <c r="K536" i="1" s="1"/>
  <c r="L570" i="8" l="1"/>
  <c r="C539" i="4"/>
  <c r="D539" i="4"/>
  <c r="L536" i="1"/>
  <c r="V535" i="1" l="1"/>
  <c r="W535" i="1" s="1"/>
  <c r="V535" i="8"/>
  <c r="W535" i="8" s="1"/>
  <c r="O570" i="8"/>
  <c r="P570" i="8" s="1"/>
  <c r="S570" i="8" s="1"/>
  <c r="T570" i="8" s="1"/>
  <c r="U570" i="8" s="1"/>
  <c r="M570" i="8"/>
  <c r="N570" i="8" s="1"/>
  <c r="O536" i="1"/>
  <c r="P536" i="1" s="1"/>
  <c r="S536" i="1" s="1"/>
  <c r="M536" i="1"/>
  <c r="U536" i="1" s="1"/>
  <c r="Y570" i="8" l="1"/>
  <c r="X570" i="8"/>
  <c r="Z570" i="8" s="1"/>
  <c r="K571" i="8" s="1"/>
  <c r="N536" i="1"/>
  <c r="L571" i="8" l="1"/>
  <c r="A540" i="4"/>
  <c r="Y536" i="1"/>
  <c r="X536" i="1"/>
  <c r="Z536" i="1" s="1"/>
  <c r="K537" i="1" s="1"/>
  <c r="O571" i="8" l="1"/>
  <c r="P571" i="8" s="1"/>
  <c r="S571" i="8" s="1"/>
  <c r="T571" i="8" s="1"/>
  <c r="U571" i="8" s="1"/>
  <c r="M571" i="8"/>
  <c r="N571" i="8" s="1"/>
  <c r="C540" i="4"/>
  <c r="D540" i="4"/>
  <c r="L537" i="1"/>
  <c r="V536" i="1" l="1"/>
  <c r="W536" i="1" s="1"/>
  <c r="V536" i="8"/>
  <c r="W536" i="8" s="1"/>
  <c r="Y571" i="8"/>
  <c r="X571" i="8"/>
  <c r="Z571" i="8" s="1"/>
  <c r="K572" i="8" s="1"/>
  <c r="O537" i="1"/>
  <c r="P537" i="1" s="1"/>
  <c r="S537" i="1" s="1"/>
  <c r="M537" i="1"/>
  <c r="U537" i="1" s="1"/>
  <c r="L572" i="8" l="1"/>
  <c r="N537" i="1"/>
  <c r="O572" i="8" l="1"/>
  <c r="P572" i="8" s="1"/>
  <c r="S572" i="8" s="1"/>
  <c r="T572" i="8" s="1"/>
  <c r="U572" i="8" s="1"/>
  <c r="M572" i="8"/>
  <c r="N572" i="8" s="1"/>
  <c r="A541" i="4"/>
  <c r="Y537" i="1"/>
  <c r="X537" i="1"/>
  <c r="Z537" i="1" s="1"/>
  <c r="K538" i="1" s="1"/>
  <c r="Y572" i="8" l="1"/>
  <c r="X572" i="8"/>
  <c r="Z572" i="8" s="1"/>
  <c r="K573" i="8" s="1"/>
  <c r="D541" i="4"/>
  <c r="C541" i="4"/>
  <c r="L538" i="1"/>
  <c r="V537" i="1" l="1"/>
  <c r="W537" i="1" s="1"/>
  <c r="V537" i="8"/>
  <c r="W537" i="8" s="1"/>
  <c r="L573" i="8"/>
  <c r="O538" i="1"/>
  <c r="P538" i="1" s="1"/>
  <c r="S538" i="1" s="1"/>
  <c r="M538" i="1"/>
  <c r="U538" i="1" s="1"/>
  <c r="O573" i="8" l="1"/>
  <c r="P573" i="8" s="1"/>
  <c r="S573" i="8" s="1"/>
  <c r="T573" i="8" s="1"/>
  <c r="U573" i="8" s="1"/>
  <c r="M573" i="8"/>
  <c r="N573" i="8" s="1"/>
  <c r="N538" i="1"/>
  <c r="Y573" i="8" l="1"/>
  <c r="X573" i="8"/>
  <c r="Z573" i="8" s="1"/>
  <c r="K574" i="8" s="1"/>
  <c r="A542" i="4"/>
  <c r="Y538" i="1"/>
  <c r="X538" i="1"/>
  <c r="Z538" i="1" s="1"/>
  <c r="K539" i="1" s="1"/>
  <c r="L574" i="8" l="1"/>
  <c r="C542" i="4"/>
  <c r="D542" i="4"/>
  <c r="L539" i="1"/>
  <c r="V538" i="1" l="1"/>
  <c r="W538" i="1" s="1"/>
  <c r="V538" i="8"/>
  <c r="W538" i="8" s="1"/>
  <c r="O574" i="8"/>
  <c r="P574" i="8" s="1"/>
  <c r="S574" i="8" s="1"/>
  <c r="T574" i="8" s="1"/>
  <c r="U574" i="8" s="1"/>
  <c r="M574" i="8"/>
  <c r="N574" i="8" s="1"/>
  <c r="O539" i="1"/>
  <c r="P539" i="1" s="1"/>
  <c r="S539" i="1" s="1"/>
  <c r="M539" i="1"/>
  <c r="U539" i="1" s="1"/>
  <c r="Y574" i="8" l="1"/>
  <c r="X574" i="8"/>
  <c r="Z574" i="8" s="1"/>
  <c r="K575" i="8" s="1"/>
  <c r="N539" i="1"/>
  <c r="L575" i="8" l="1"/>
  <c r="A543" i="4"/>
  <c r="Y539" i="1"/>
  <c r="X539" i="1"/>
  <c r="Z539" i="1" s="1"/>
  <c r="K540" i="1" s="1"/>
  <c r="O575" i="8" l="1"/>
  <c r="P575" i="8" s="1"/>
  <c r="S575" i="8" s="1"/>
  <c r="T575" i="8" s="1"/>
  <c r="U575" i="8" s="1"/>
  <c r="M575" i="8"/>
  <c r="N575" i="8" s="1"/>
  <c r="C543" i="4"/>
  <c r="D543" i="4"/>
  <c r="L540" i="1"/>
  <c r="V539" i="1" l="1"/>
  <c r="W539" i="1" s="1"/>
  <c r="V539" i="8"/>
  <c r="W539" i="8" s="1"/>
  <c r="Y575" i="8"/>
  <c r="X575" i="8"/>
  <c r="Z575" i="8" s="1"/>
  <c r="K576" i="8" s="1"/>
  <c r="O540" i="1"/>
  <c r="P540" i="1" s="1"/>
  <c r="S540" i="1" s="1"/>
  <c r="M540" i="1"/>
  <c r="U540" i="1" s="1"/>
  <c r="L576" i="8" l="1"/>
  <c r="N540" i="1"/>
  <c r="O576" i="8" l="1"/>
  <c r="P576" i="8" s="1"/>
  <c r="S576" i="8" s="1"/>
  <c r="T576" i="8" s="1"/>
  <c r="U576" i="8" s="1"/>
  <c r="M576" i="8"/>
  <c r="N576" i="8" s="1"/>
  <c r="A544" i="4"/>
  <c r="Y540" i="1"/>
  <c r="X540" i="1"/>
  <c r="Z540" i="1" s="1"/>
  <c r="K541" i="1" s="1"/>
  <c r="Y576" i="8" l="1"/>
  <c r="X576" i="8"/>
  <c r="Z576" i="8" s="1"/>
  <c r="K577" i="8" s="1"/>
  <c r="C544" i="4"/>
  <c r="D544" i="4"/>
  <c r="L541" i="1"/>
  <c r="V540" i="1" l="1"/>
  <c r="W540" i="1" s="1"/>
  <c r="V540" i="8"/>
  <c r="W540" i="8" s="1"/>
  <c r="L577" i="8"/>
  <c r="O541" i="1"/>
  <c r="P541" i="1" s="1"/>
  <c r="S541" i="1" s="1"/>
  <c r="T541" i="1" s="1"/>
  <c r="U541" i="1" s="1"/>
  <c r="M541" i="1"/>
  <c r="N541" i="1" s="1"/>
  <c r="A545" i="4" s="1"/>
  <c r="O577" i="8" l="1"/>
  <c r="P577" i="8" s="1"/>
  <c r="S577" i="8" s="1"/>
  <c r="T577" i="8" s="1"/>
  <c r="U577" i="8" s="1"/>
  <c r="M577" i="8"/>
  <c r="N577" i="8" s="1"/>
  <c r="B545" i="4"/>
  <c r="Y541" i="1"/>
  <c r="X541" i="1"/>
  <c r="Z541" i="1" s="1"/>
  <c r="K542" i="1" s="1"/>
  <c r="Y577" i="8" l="1"/>
  <c r="X577" i="8"/>
  <c r="Z577" i="8" s="1"/>
  <c r="K578" i="8" s="1"/>
  <c r="C545" i="4"/>
  <c r="D545" i="4"/>
  <c r="L542" i="1"/>
  <c r="V541" i="1" l="1"/>
  <c r="W541" i="1" s="1"/>
  <c r="V541" i="8"/>
  <c r="W541" i="8" s="1"/>
  <c r="L578" i="8"/>
  <c r="O542" i="1"/>
  <c r="P542" i="1" s="1"/>
  <c r="S542" i="1" s="1"/>
  <c r="T542" i="1" s="1"/>
  <c r="U542" i="1" s="1"/>
  <c r="M542" i="1"/>
  <c r="N542" i="1" s="1"/>
  <c r="A546" i="4" s="1"/>
  <c r="O578" i="8" l="1"/>
  <c r="P578" i="8" s="1"/>
  <c r="S578" i="8" s="1"/>
  <c r="T578" i="8" s="1"/>
  <c r="U578" i="8" s="1"/>
  <c r="M578" i="8"/>
  <c r="N578" i="8" s="1"/>
  <c r="B546" i="4"/>
  <c r="Y542" i="1"/>
  <c r="X542" i="1"/>
  <c r="Z542" i="1" s="1"/>
  <c r="K543" i="1" s="1"/>
  <c r="Y578" i="8" l="1"/>
  <c r="X578" i="8"/>
  <c r="Z578" i="8" s="1"/>
  <c r="K579" i="8" s="1"/>
  <c r="C546" i="4"/>
  <c r="D546" i="4"/>
  <c r="L543" i="1"/>
  <c r="V542" i="1" l="1"/>
  <c r="W542" i="1" s="1"/>
  <c r="V542" i="8"/>
  <c r="W542" i="8" s="1"/>
  <c r="L579" i="8"/>
  <c r="O543" i="1"/>
  <c r="P543" i="1" s="1"/>
  <c r="S543" i="1" s="1"/>
  <c r="T543" i="1" s="1"/>
  <c r="U543" i="1" s="1"/>
  <c r="M543" i="1"/>
  <c r="N543" i="1" s="1"/>
  <c r="A547" i="4" s="1"/>
  <c r="O579" i="8" l="1"/>
  <c r="P579" i="8" s="1"/>
  <c r="S579" i="8" s="1"/>
  <c r="T579" i="8" s="1"/>
  <c r="U579" i="8" s="1"/>
  <c r="M579" i="8"/>
  <c r="N579" i="8" s="1"/>
  <c r="B547" i="4"/>
  <c r="Y543" i="1"/>
  <c r="X543" i="1"/>
  <c r="Z543" i="1" s="1"/>
  <c r="K544" i="1" s="1"/>
  <c r="Y579" i="8" l="1"/>
  <c r="X579" i="8"/>
  <c r="Z579" i="8" s="1"/>
  <c r="K580" i="8" s="1"/>
  <c r="C547" i="4"/>
  <c r="V543" i="8" s="1"/>
  <c r="W543" i="8" s="1"/>
  <c r="D547" i="4"/>
  <c r="L544" i="1"/>
  <c r="L580" i="8" l="1"/>
  <c r="V543" i="1"/>
  <c r="W543" i="1" s="1"/>
  <c r="O544" i="1"/>
  <c r="P544" i="1" s="1"/>
  <c r="S544" i="1" s="1"/>
  <c r="T544" i="1" s="1"/>
  <c r="U544" i="1" s="1"/>
  <c r="M544" i="1"/>
  <c r="N544" i="1" s="1"/>
  <c r="A548" i="4" s="1"/>
  <c r="O580" i="8" l="1"/>
  <c r="P580" i="8" s="1"/>
  <c r="S580" i="8" s="1"/>
  <c r="T580" i="8" s="1"/>
  <c r="U580" i="8" s="1"/>
  <c r="M580" i="8"/>
  <c r="N580" i="8" s="1"/>
  <c r="B548" i="4"/>
  <c r="Y544" i="1"/>
  <c r="X544" i="1"/>
  <c r="Z544" i="1" s="1"/>
  <c r="K545" i="1" s="1"/>
  <c r="Y580" i="8" l="1"/>
  <c r="X580" i="8"/>
  <c r="Z580" i="8" s="1"/>
  <c r="K581" i="8" s="1"/>
  <c r="C548" i="4"/>
  <c r="V544" i="8" s="1"/>
  <c r="W544" i="8" s="1"/>
  <c r="D548" i="4"/>
  <c r="L545" i="1"/>
  <c r="L581" i="8" l="1"/>
  <c r="V544" i="1"/>
  <c r="W544" i="1" s="1"/>
  <c r="O545" i="1"/>
  <c r="P545" i="1" s="1"/>
  <c r="S545" i="1" s="1"/>
  <c r="T545" i="1" s="1"/>
  <c r="U545" i="1" s="1"/>
  <c r="M545" i="1"/>
  <c r="N545" i="1" s="1"/>
  <c r="A549" i="4" s="1"/>
  <c r="O581" i="8" l="1"/>
  <c r="P581" i="8" s="1"/>
  <c r="S581" i="8" s="1"/>
  <c r="T581" i="8" s="1"/>
  <c r="U581" i="8" s="1"/>
  <c r="M581" i="8"/>
  <c r="N581" i="8" s="1"/>
  <c r="B549" i="4"/>
  <c r="Y545" i="1"/>
  <c r="X545" i="1"/>
  <c r="Y581" i="8" l="1"/>
  <c r="X581" i="8"/>
  <c r="Z581" i="8" s="1"/>
  <c r="K582" i="8" s="1"/>
  <c r="C549" i="4"/>
  <c r="V545" i="8" s="1"/>
  <c r="W545" i="8" s="1"/>
  <c r="D549" i="4"/>
  <c r="Z545" i="1"/>
  <c r="K546" i="1" s="1"/>
  <c r="L546" i="1" s="1"/>
  <c r="L582" i="8" l="1"/>
  <c r="V545" i="1"/>
  <c r="W545" i="1" s="1"/>
  <c r="O546" i="1"/>
  <c r="P546" i="1" s="1"/>
  <c r="S546" i="1" s="1"/>
  <c r="T546" i="1" s="1"/>
  <c r="U546" i="1" s="1"/>
  <c r="M546" i="1"/>
  <c r="N546" i="1" s="1"/>
  <c r="A550" i="4" s="1"/>
  <c r="O582" i="8" l="1"/>
  <c r="P582" i="8" s="1"/>
  <c r="S582" i="8" s="1"/>
  <c r="T582" i="8" s="1"/>
  <c r="U582" i="8" s="1"/>
  <c r="M582" i="8"/>
  <c r="N582" i="8" s="1"/>
  <c r="B550" i="4"/>
  <c r="Y546" i="1"/>
  <c r="X546" i="1"/>
  <c r="Z546" i="1" s="1"/>
  <c r="K547" i="1" s="1"/>
  <c r="Y582" i="8" l="1"/>
  <c r="X582" i="8"/>
  <c r="Z582" i="8" s="1"/>
  <c r="K583" i="8" s="1"/>
  <c r="C550" i="4"/>
  <c r="V546" i="8" s="1"/>
  <c r="W546" i="8" s="1"/>
  <c r="D550" i="4"/>
  <c r="L547" i="1"/>
  <c r="L583" i="8" l="1"/>
  <c r="V546" i="1"/>
  <c r="W546" i="1" s="1"/>
  <c r="O547" i="1"/>
  <c r="P547" i="1" s="1"/>
  <c r="S547" i="1" s="1"/>
  <c r="T547" i="1" s="1"/>
  <c r="U547" i="1" s="1"/>
  <c r="M547" i="1"/>
  <c r="N547" i="1" s="1"/>
  <c r="A551" i="4" s="1"/>
  <c r="O583" i="8" l="1"/>
  <c r="P583" i="8" s="1"/>
  <c r="S583" i="8" s="1"/>
  <c r="T583" i="8" s="1"/>
  <c r="U583" i="8" s="1"/>
  <c r="M583" i="8"/>
  <c r="N583" i="8" s="1"/>
  <c r="B551" i="4"/>
  <c r="Y547" i="1"/>
  <c r="X547" i="1"/>
  <c r="Z547" i="1" s="1"/>
  <c r="K548" i="1" s="1"/>
  <c r="Y583" i="8" l="1"/>
  <c r="X583" i="8"/>
  <c r="Z583" i="8" s="1"/>
  <c r="K584" i="8" s="1"/>
  <c r="C551" i="4"/>
  <c r="V547" i="8" s="1"/>
  <c r="W547" i="8" s="1"/>
  <c r="D551" i="4"/>
  <c r="L548" i="1"/>
  <c r="L584" i="8" l="1"/>
  <c r="V547" i="1"/>
  <c r="W547" i="1" s="1"/>
  <c r="O548" i="1"/>
  <c r="P548" i="1" s="1"/>
  <c r="S548" i="1" s="1"/>
  <c r="T548" i="1" s="1"/>
  <c r="U548" i="1" s="1"/>
  <c r="M548" i="1"/>
  <c r="N548" i="1" s="1"/>
  <c r="A552" i="4" s="1"/>
  <c r="O584" i="8" l="1"/>
  <c r="P584" i="8" s="1"/>
  <c r="S584" i="8" s="1"/>
  <c r="T584" i="8" s="1"/>
  <c r="U584" i="8" s="1"/>
  <c r="M584" i="8"/>
  <c r="N584" i="8" s="1"/>
  <c r="B552" i="4"/>
  <c r="Y548" i="1"/>
  <c r="X548" i="1"/>
  <c r="Y584" i="8" l="1"/>
  <c r="X584" i="8"/>
  <c r="Z584" i="8" s="1"/>
  <c r="K585" i="8" s="1"/>
  <c r="C552" i="4"/>
  <c r="V548" i="8" s="1"/>
  <c r="W548" i="8" s="1"/>
  <c r="D552" i="4"/>
  <c r="Z548" i="1"/>
  <c r="K549" i="1" s="1"/>
  <c r="L549" i="1" s="1"/>
  <c r="L585" i="8" l="1"/>
  <c r="V548" i="1"/>
  <c r="W548" i="1" s="1"/>
  <c r="O549" i="1"/>
  <c r="P549" i="1" s="1"/>
  <c r="S549" i="1" s="1"/>
  <c r="T549" i="1" s="1"/>
  <c r="U549" i="1" s="1"/>
  <c r="M549" i="1"/>
  <c r="N549" i="1" s="1"/>
  <c r="A553" i="4" s="1"/>
  <c r="O585" i="8" l="1"/>
  <c r="P585" i="8" s="1"/>
  <c r="S585" i="8" s="1"/>
  <c r="T585" i="8" s="1"/>
  <c r="U585" i="8" s="1"/>
  <c r="M585" i="8"/>
  <c r="N585" i="8" s="1"/>
  <c r="B553" i="4"/>
  <c r="Y549" i="1"/>
  <c r="X549" i="1"/>
  <c r="Y585" i="8" l="1"/>
  <c r="X585" i="8"/>
  <c r="Z585" i="8" s="1"/>
  <c r="K586" i="8" s="1"/>
  <c r="C553" i="4"/>
  <c r="V549" i="8" s="1"/>
  <c r="W549" i="8" s="1"/>
  <c r="D553" i="4"/>
  <c r="Z549" i="1"/>
  <c r="K550" i="1" s="1"/>
  <c r="L550" i="1" s="1"/>
  <c r="L586" i="8" l="1"/>
  <c r="V549" i="1"/>
  <c r="W549" i="1" s="1"/>
  <c r="O550" i="1"/>
  <c r="P550" i="1" s="1"/>
  <c r="S550" i="1" s="1"/>
  <c r="M550" i="1"/>
  <c r="U550" i="1" s="1"/>
  <c r="O586" i="8" l="1"/>
  <c r="P586" i="8" s="1"/>
  <c r="S586" i="8" s="1"/>
  <c r="T586" i="8" s="1"/>
  <c r="U586" i="8" s="1"/>
  <c r="M586" i="8"/>
  <c r="N586" i="8" s="1"/>
  <c r="N550" i="1"/>
  <c r="Y586" i="8" l="1"/>
  <c r="X586" i="8"/>
  <c r="Z586" i="8" s="1"/>
  <c r="K587" i="8" s="1"/>
  <c r="A554" i="4"/>
  <c r="Y550" i="1"/>
  <c r="X550" i="1"/>
  <c r="L587" i="8" l="1"/>
  <c r="D554" i="4"/>
  <c r="C554" i="4"/>
  <c r="Z550" i="1"/>
  <c r="K551" i="1" s="1"/>
  <c r="L551" i="1" s="1"/>
  <c r="V550" i="1" l="1"/>
  <c r="W550" i="1" s="1"/>
  <c r="V550" i="8"/>
  <c r="W550" i="8" s="1"/>
  <c r="O587" i="8"/>
  <c r="P587" i="8" s="1"/>
  <c r="S587" i="8" s="1"/>
  <c r="T587" i="8" s="1"/>
  <c r="U587" i="8" s="1"/>
  <c r="M587" i="8"/>
  <c r="N587" i="8" s="1"/>
  <c r="O551" i="1"/>
  <c r="P551" i="1" s="1"/>
  <c r="S551" i="1" s="1"/>
  <c r="M551" i="1"/>
  <c r="U551" i="1" s="1"/>
  <c r="Y587" i="8" l="1"/>
  <c r="X587" i="8"/>
  <c r="Z587" i="8" s="1"/>
  <c r="K588" i="8" s="1"/>
  <c r="N551" i="1"/>
  <c r="L588" i="8" l="1"/>
  <c r="A555" i="4"/>
  <c r="Y551" i="1"/>
  <c r="X551" i="1"/>
  <c r="Z551" i="1" s="1"/>
  <c r="K552" i="1" s="1"/>
  <c r="O588" i="8" l="1"/>
  <c r="P588" i="8" s="1"/>
  <c r="S588" i="8" s="1"/>
  <c r="T588" i="8" s="1"/>
  <c r="U588" i="8" s="1"/>
  <c r="M588" i="8"/>
  <c r="N588" i="8" s="1"/>
  <c r="C555" i="4"/>
  <c r="D555" i="4"/>
  <c r="L552" i="1"/>
  <c r="V551" i="1" l="1"/>
  <c r="W551" i="1" s="1"/>
  <c r="V551" i="8"/>
  <c r="W551" i="8" s="1"/>
  <c r="Y588" i="8"/>
  <c r="X588" i="8"/>
  <c r="Z588" i="8" s="1"/>
  <c r="K589" i="8" s="1"/>
  <c r="O552" i="1"/>
  <c r="P552" i="1" s="1"/>
  <c r="S552" i="1" s="1"/>
  <c r="T552" i="1" s="1"/>
  <c r="U552" i="1" s="1"/>
  <c r="M552" i="1"/>
  <c r="N552" i="1" s="1"/>
  <c r="A556" i="4" s="1"/>
  <c r="L589" i="8" l="1"/>
  <c r="B556" i="4"/>
  <c r="Y552" i="1"/>
  <c r="X552" i="1"/>
  <c r="Z552" i="1" s="1"/>
  <c r="K553" i="1" s="1"/>
  <c r="O589" i="8" l="1"/>
  <c r="P589" i="8" s="1"/>
  <c r="S589" i="8" s="1"/>
  <c r="T589" i="8" s="1"/>
  <c r="U589" i="8" s="1"/>
  <c r="M589" i="8"/>
  <c r="N589" i="8" s="1"/>
  <c r="C556" i="4"/>
  <c r="V552" i="8" s="1"/>
  <c r="W552" i="8" s="1"/>
  <c r="D556" i="4"/>
  <c r="L553" i="1"/>
  <c r="Y589" i="8" l="1"/>
  <c r="X589" i="8"/>
  <c r="Z589" i="8" s="1"/>
  <c r="K590" i="8" s="1"/>
  <c r="V552" i="1"/>
  <c r="W552" i="1" s="1"/>
  <c r="O553" i="1"/>
  <c r="P553" i="1" s="1"/>
  <c r="S553" i="1" s="1"/>
  <c r="T553" i="1" s="1"/>
  <c r="U553" i="1" s="1"/>
  <c r="M553" i="1"/>
  <c r="N553" i="1" s="1"/>
  <c r="A557" i="4" s="1"/>
  <c r="L590" i="8" l="1"/>
  <c r="B557" i="4"/>
  <c r="Y553" i="1"/>
  <c r="X553" i="1"/>
  <c r="O590" i="8" l="1"/>
  <c r="P590" i="8" s="1"/>
  <c r="S590" i="8" s="1"/>
  <c r="T590" i="8" s="1"/>
  <c r="U590" i="8" s="1"/>
  <c r="M590" i="8"/>
  <c r="N590" i="8" s="1"/>
  <c r="C557" i="4"/>
  <c r="V553" i="8" s="1"/>
  <c r="W553" i="8" s="1"/>
  <c r="D557" i="4"/>
  <c r="Z553" i="1"/>
  <c r="K554" i="1" s="1"/>
  <c r="L554" i="1" s="1"/>
  <c r="Y590" i="8" l="1"/>
  <c r="X590" i="8"/>
  <c r="Z590" i="8" s="1"/>
  <c r="K591" i="8" s="1"/>
  <c r="V553" i="1"/>
  <c r="W553" i="1" s="1"/>
  <c r="O554" i="1"/>
  <c r="P554" i="1" s="1"/>
  <c r="S554" i="1" s="1"/>
  <c r="T554" i="1" s="1"/>
  <c r="U554" i="1" s="1"/>
  <c r="M554" i="1"/>
  <c r="N554" i="1" s="1"/>
  <c r="A558" i="4" s="1"/>
  <c r="L591" i="8" l="1"/>
  <c r="B558" i="4"/>
  <c r="Y554" i="1"/>
  <c r="X554" i="1"/>
  <c r="Z554" i="1" s="1"/>
  <c r="K555" i="1" s="1"/>
  <c r="O591" i="8" l="1"/>
  <c r="P591" i="8" s="1"/>
  <c r="S591" i="8" s="1"/>
  <c r="T591" i="8" s="1"/>
  <c r="U591" i="8" s="1"/>
  <c r="M591" i="8"/>
  <c r="N591" i="8" s="1"/>
  <c r="C558" i="4"/>
  <c r="V554" i="8" s="1"/>
  <c r="W554" i="8" s="1"/>
  <c r="D558" i="4"/>
  <c r="L555" i="1"/>
  <c r="Y591" i="8" l="1"/>
  <c r="X591" i="8"/>
  <c r="Z591" i="8" s="1"/>
  <c r="K592" i="8" s="1"/>
  <c r="V554" i="1"/>
  <c r="W554" i="1" s="1"/>
  <c r="O555" i="1"/>
  <c r="P555" i="1" s="1"/>
  <c r="S555" i="1" s="1"/>
  <c r="T555" i="1" s="1"/>
  <c r="U555" i="1" s="1"/>
  <c r="M555" i="1"/>
  <c r="N555" i="1" s="1"/>
  <c r="A559" i="4" s="1"/>
  <c r="L592" i="8" l="1"/>
  <c r="B559" i="4"/>
  <c r="Y555" i="1"/>
  <c r="X555" i="1"/>
  <c r="Z555" i="1" s="1"/>
  <c r="K556" i="1" s="1"/>
  <c r="O592" i="8" l="1"/>
  <c r="P592" i="8" s="1"/>
  <c r="S592" i="8" s="1"/>
  <c r="T592" i="8" s="1"/>
  <c r="U592" i="8" s="1"/>
  <c r="M592" i="8"/>
  <c r="N592" i="8" s="1"/>
  <c r="C559" i="4"/>
  <c r="V555" i="8" s="1"/>
  <c r="W555" i="8" s="1"/>
  <c r="D559" i="4"/>
  <c r="L556" i="1"/>
  <c r="Y592" i="8" l="1"/>
  <c r="X592" i="8"/>
  <c r="Z592" i="8" s="1"/>
  <c r="K593" i="8" s="1"/>
  <c r="V555" i="1"/>
  <c r="W555" i="1" s="1"/>
  <c r="O556" i="1"/>
  <c r="P556" i="1" s="1"/>
  <c r="S556" i="1" s="1"/>
  <c r="M556" i="1"/>
  <c r="U556" i="1" s="1"/>
  <c r="L593" i="8" l="1"/>
  <c r="N556" i="1"/>
  <c r="O593" i="8" l="1"/>
  <c r="P593" i="8" s="1"/>
  <c r="S593" i="8" s="1"/>
  <c r="T593" i="8" s="1"/>
  <c r="U593" i="8" s="1"/>
  <c r="M593" i="8"/>
  <c r="N593" i="8" s="1"/>
  <c r="A560" i="4"/>
  <c r="Y556" i="1"/>
  <c r="X556" i="1"/>
  <c r="Y593" i="8" l="1"/>
  <c r="X593" i="8"/>
  <c r="Z593" i="8" s="1"/>
  <c r="K594" i="8" s="1"/>
  <c r="C560" i="4"/>
  <c r="D560" i="4"/>
  <c r="Z556" i="1"/>
  <c r="K557" i="1" s="1"/>
  <c r="L557" i="1" s="1"/>
  <c r="V556" i="1" l="1"/>
  <c r="W556" i="1" s="1"/>
  <c r="V556" i="8"/>
  <c r="W556" i="8" s="1"/>
  <c r="L594" i="8"/>
  <c r="O557" i="1"/>
  <c r="P557" i="1" s="1"/>
  <c r="S557" i="1" s="1"/>
  <c r="M557" i="1"/>
  <c r="U557" i="1" s="1"/>
  <c r="O594" i="8" l="1"/>
  <c r="P594" i="8" s="1"/>
  <c r="S594" i="8" s="1"/>
  <c r="T594" i="8" s="1"/>
  <c r="U594" i="8" s="1"/>
  <c r="M594" i="8"/>
  <c r="N594" i="8" s="1"/>
  <c r="N557" i="1"/>
  <c r="Y594" i="8" l="1"/>
  <c r="X594" i="8"/>
  <c r="Z594" i="8" s="1"/>
  <c r="K595" i="8" s="1"/>
  <c r="A561" i="4"/>
  <c r="Y557" i="1"/>
  <c r="X557" i="1"/>
  <c r="Z557" i="1" s="1"/>
  <c r="K558" i="1" s="1"/>
  <c r="L595" i="8" l="1"/>
  <c r="C561" i="4"/>
  <c r="D561" i="4"/>
  <c r="L558" i="1"/>
  <c r="V557" i="1" l="1"/>
  <c r="W557" i="1" s="1"/>
  <c r="V557" i="8"/>
  <c r="W557" i="8" s="1"/>
  <c r="O595" i="8"/>
  <c r="P595" i="8" s="1"/>
  <c r="S595" i="8" s="1"/>
  <c r="T595" i="8" s="1"/>
  <c r="M595" i="8"/>
  <c r="N595" i="8" s="1"/>
  <c r="O558" i="1"/>
  <c r="P558" i="1" s="1"/>
  <c r="S558" i="1" s="1"/>
  <c r="M558" i="1"/>
  <c r="U558" i="1" s="1"/>
  <c r="U595" i="8" l="1"/>
  <c r="Y595" i="8"/>
  <c r="X595" i="8"/>
  <c r="Z595" i="8" s="1"/>
  <c r="K596" i="8" s="1"/>
  <c r="N558" i="1"/>
  <c r="L596" i="8" l="1"/>
  <c r="A562" i="4"/>
  <c r="Y558" i="1"/>
  <c r="X558" i="1"/>
  <c r="Z558" i="1" s="1"/>
  <c r="K559" i="1" s="1"/>
  <c r="O596" i="8" l="1"/>
  <c r="P596" i="8" s="1"/>
  <c r="S596" i="8" s="1"/>
  <c r="M596" i="8"/>
  <c r="C562" i="4"/>
  <c r="D562" i="4"/>
  <c r="L559" i="1"/>
  <c r="V558" i="1" l="1"/>
  <c r="W558" i="1" s="1"/>
  <c r="V558" i="8"/>
  <c r="W558" i="8" s="1"/>
  <c r="N596" i="8"/>
  <c r="U596" i="8"/>
  <c r="O559" i="1"/>
  <c r="P559" i="1" s="1"/>
  <c r="S559" i="1" s="1"/>
  <c r="T559" i="1" s="1"/>
  <c r="U559" i="1" s="1"/>
  <c r="M559" i="1"/>
  <c r="N559" i="1" s="1"/>
  <c r="A563" i="4" s="1"/>
  <c r="Y596" i="8" l="1"/>
  <c r="X596" i="8"/>
  <c r="B563" i="4"/>
  <c r="Y559" i="1"/>
  <c r="X559" i="1"/>
  <c r="Z559" i="1" s="1"/>
  <c r="K560" i="1" s="1"/>
  <c r="Z596" i="8" l="1"/>
  <c r="K597" i="8" s="1"/>
  <c r="L597" i="8" s="1"/>
  <c r="C563" i="4"/>
  <c r="D563" i="4"/>
  <c r="L560" i="1"/>
  <c r="V559" i="1" l="1"/>
  <c r="W559" i="1" s="1"/>
  <c r="V559" i="8"/>
  <c r="W559" i="8" s="1"/>
  <c r="O597" i="8"/>
  <c r="P597" i="8" s="1"/>
  <c r="S597" i="8" s="1"/>
  <c r="M597" i="8"/>
  <c r="O560" i="1"/>
  <c r="P560" i="1" s="1"/>
  <c r="S560" i="1" s="1"/>
  <c r="T560" i="1" s="1"/>
  <c r="U560" i="1" s="1"/>
  <c r="M560" i="1"/>
  <c r="N560" i="1" s="1"/>
  <c r="A564" i="4" s="1"/>
  <c r="N597" i="8" l="1"/>
  <c r="U597" i="8"/>
  <c r="B564" i="4"/>
  <c r="Y560" i="1"/>
  <c r="X560" i="1"/>
  <c r="Y597" i="8" l="1"/>
  <c r="X597" i="8"/>
  <c r="Z597" i="8" s="1"/>
  <c r="K598" i="8" s="1"/>
  <c r="C564" i="4"/>
  <c r="D564" i="4"/>
  <c r="Z560" i="1"/>
  <c r="K561" i="1" s="1"/>
  <c r="L561" i="1" s="1"/>
  <c r="V560" i="1" l="1"/>
  <c r="W560" i="1" s="1"/>
  <c r="V560" i="8"/>
  <c r="W560" i="8" s="1"/>
  <c r="L598" i="8"/>
  <c r="O561" i="1"/>
  <c r="P561" i="1" s="1"/>
  <c r="S561" i="1" s="1"/>
  <c r="T561" i="1" s="1"/>
  <c r="U561" i="1" s="1"/>
  <c r="M561" i="1"/>
  <c r="N561" i="1" s="1"/>
  <c r="A565" i="4" s="1"/>
  <c r="O598" i="8" l="1"/>
  <c r="P598" i="8" s="1"/>
  <c r="S598" i="8" s="1"/>
  <c r="M598" i="8"/>
  <c r="B565" i="4"/>
  <c r="Y561" i="1"/>
  <c r="X561" i="1"/>
  <c r="N598" i="8" l="1"/>
  <c r="U598" i="8"/>
  <c r="C565" i="4"/>
  <c r="D565" i="4"/>
  <c r="Z561" i="1"/>
  <c r="K562" i="1" s="1"/>
  <c r="L562" i="1" s="1"/>
  <c r="V561" i="1" l="1"/>
  <c r="W561" i="1" s="1"/>
  <c r="V561" i="8"/>
  <c r="W561" i="8" s="1"/>
  <c r="Y598" i="8"/>
  <c r="X598" i="8"/>
  <c r="Z598" i="8" s="1"/>
  <c r="K599" i="8" s="1"/>
  <c r="O562" i="1"/>
  <c r="P562" i="1" s="1"/>
  <c r="S562" i="1" s="1"/>
  <c r="T562" i="1" s="1"/>
  <c r="U562" i="1" s="1"/>
  <c r="M562" i="1"/>
  <c r="N562" i="1" s="1"/>
  <c r="A566" i="4" s="1"/>
  <c r="L599" i="8" l="1"/>
  <c r="B566" i="4"/>
  <c r="Y562" i="1"/>
  <c r="X562" i="1"/>
  <c r="O599" i="8" l="1"/>
  <c r="P599" i="8" s="1"/>
  <c r="S599" i="8" s="1"/>
  <c r="M599" i="8"/>
  <c r="Z562" i="1"/>
  <c r="K563" i="1" s="1"/>
  <c r="L563" i="1" s="1"/>
  <c r="C566" i="4"/>
  <c r="D566" i="4"/>
  <c r="V562" i="1" l="1"/>
  <c r="W562" i="1" s="1"/>
  <c r="V562" i="8"/>
  <c r="W562" i="8" s="1"/>
  <c r="N599" i="8"/>
  <c r="U599" i="8"/>
  <c r="O563" i="1"/>
  <c r="P563" i="1" s="1"/>
  <c r="S563" i="1" s="1"/>
  <c r="T563" i="1" s="1"/>
  <c r="U563" i="1" s="1"/>
  <c r="M563" i="1"/>
  <c r="N563" i="1" s="1"/>
  <c r="A567" i="4" s="1"/>
  <c r="Y599" i="8" l="1"/>
  <c r="X599" i="8"/>
  <c r="Z599" i="8" s="1"/>
  <c r="K600" i="8" s="1"/>
  <c r="B567" i="4"/>
  <c r="Y563" i="1"/>
  <c r="X563" i="1"/>
  <c r="L600" i="8" l="1"/>
  <c r="C567" i="4"/>
  <c r="D567" i="4"/>
  <c r="Z563" i="1"/>
  <c r="K564" i="1" s="1"/>
  <c r="L564" i="1" s="1"/>
  <c r="V563" i="1" l="1"/>
  <c r="W563" i="1" s="1"/>
  <c r="V563" i="8"/>
  <c r="W563" i="8" s="1"/>
  <c r="O600" i="8"/>
  <c r="P600" i="8" s="1"/>
  <c r="S600" i="8" s="1"/>
  <c r="T600" i="8" s="1"/>
  <c r="U600" i="8" s="1"/>
  <c r="M600" i="8"/>
  <c r="N600" i="8" s="1"/>
  <c r="O564" i="1"/>
  <c r="P564" i="1" s="1"/>
  <c r="S564" i="1" s="1"/>
  <c r="T564" i="1" s="1"/>
  <c r="U564" i="1" s="1"/>
  <c r="M564" i="1"/>
  <c r="Y600" i="8" l="1"/>
  <c r="X600" i="8"/>
  <c r="Z600" i="8" s="1"/>
  <c r="K601" i="8" s="1"/>
  <c r="B568" i="4"/>
  <c r="N564" i="1"/>
  <c r="A568" i="4" s="1"/>
  <c r="L601" i="8" l="1"/>
  <c r="C568" i="4"/>
  <c r="D568" i="4"/>
  <c r="Y564" i="1"/>
  <c r="X564" i="1"/>
  <c r="V564" i="1" l="1"/>
  <c r="W564" i="1" s="1"/>
  <c r="V564" i="8"/>
  <c r="W564" i="8" s="1"/>
  <c r="Z564" i="1"/>
  <c r="K565" i="1" s="1"/>
  <c r="L565" i="1" s="1"/>
  <c r="O601" i="8"/>
  <c r="P601" i="8" s="1"/>
  <c r="S601" i="8" s="1"/>
  <c r="T601" i="8" s="1"/>
  <c r="U601" i="8" s="1"/>
  <c r="M601" i="8"/>
  <c r="N601" i="8" s="1"/>
  <c r="Y601" i="8" l="1"/>
  <c r="X601" i="8"/>
  <c r="Z601" i="8" s="1"/>
  <c r="K602" i="8" s="1"/>
  <c r="O565" i="1"/>
  <c r="P565" i="1" s="1"/>
  <c r="S565" i="1" s="1"/>
  <c r="T565" i="1" s="1"/>
  <c r="U565" i="1" s="1"/>
  <c r="M565" i="1"/>
  <c r="L602" i="8" l="1"/>
  <c r="B569" i="4"/>
  <c r="N565" i="1"/>
  <c r="A569" i="4" s="1"/>
  <c r="O602" i="8" l="1"/>
  <c r="P602" i="8" s="1"/>
  <c r="S602" i="8" s="1"/>
  <c r="T602" i="8" s="1"/>
  <c r="U602" i="8" s="1"/>
  <c r="M602" i="8"/>
  <c r="N602" i="8" s="1"/>
  <c r="C569" i="4"/>
  <c r="D569" i="4"/>
  <c r="Y565" i="1"/>
  <c r="X565" i="1"/>
  <c r="V565" i="1" l="1"/>
  <c r="W565" i="1" s="1"/>
  <c r="V565" i="8"/>
  <c r="W565" i="8" s="1"/>
  <c r="Y602" i="8"/>
  <c r="X602" i="8"/>
  <c r="Z602" i="8" s="1"/>
  <c r="K603" i="8" s="1"/>
  <c r="Z565" i="1"/>
  <c r="K566" i="1" s="1"/>
  <c r="L566" i="1" s="1"/>
  <c r="L603" i="8" l="1"/>
  <c r="O566" i="1"/>
  <c r="P566" i="1" s="1"/>
  <c r="S566" i="1" s="1"/>
  <c r="T566" i="1" s="1"/>
  <c r="U566" i="1" s="1"/>
  <c r="M566" i="1"/>
  <c r="N566" i="1" s="1"/>
  <c r="A570" i="4" s="1"/>
  <c r="O603" i="8" l="1"/>
  <c r="P603" i="8" s="1"/>
  <c r="S603" i="8" s="1"/>
  <c r="T603" i="8" s="1"/>
  <c r="U603" i="8" s="1"/>
  <c r="M603" i="8"/>
  <c r="N603" i="8" s="1"/>
  <c r="B570" i="4"/>
  <c r="Y566" i="1"/>
  <c r="X566" i="1"/>
  <c r="Y603" i="8" l="1"/>
  <c r="X603" i="8"/>
  <c r="Z603" i="8" s="1"/>
  <c r="K604" i="8" s="1"/>
  <c r="C570" i="4"/>
  <c r="D570" i="4"/>
  <c r="Z566" i="1"/>
  <c r="K567" i="1" s="1"/>
  <c r="L567" i="1" s="1"/>
  <c r="V566" i="1" l="1"/>
  <c r="W566" i="1" s="1"/>
  <c r="V566" i="8"/>
  <c r="W566" i="8" s="1"/>
  <c r="L604" i="8"/>
  <c r="O567" i="1"/>
  <c r="P567" i="1" s="1"/>
  <c r="S567" i="1" s="1"/>
  <c r="T567" i="1" s="1"/>
  <c r="M567" i="1"/>
  <c r="N567" i="1" s="1"/>
  <c r="A571" i="4" s="1"/>
  <c r="U567" i="1" l="1"/>
  <c r="O604" i="8"/>
  <c r="P604" i="8" s="1"/>
  <c r="S604" i="8" s="1"/>
  <c r="T604" i="8" s="1"/>
  <c r="U604" i="8" s="1"/>
  <c r="M604" i="8"/>
  <c r="N604" i="8" s="1"/>
  <c r="B571" i="4"/>
  <c r="Y567" i="1"/>
  <c r="X567" i="1"/>
  <c r="Z567" i="1" s="1"/>
  <c r="K568" i="1" s="1"/>
  <c r="Y604" i="8" l="1"/>
  <c r="X604" i="8"/>
  <c r="Z604" i="8" s="1"/>
  <c r="K605" i="8" s="1"/>
  <c r="C571" i="4"/>
  <c r="D571" i="4"/>
  <c r="L568" i="1"/>
  <c r="V567" i="1" l="1"/>
  <c r="W567" i="1" s="1"/>
  <c r="V567" i="8"/>
  <c r="W567" i="8" s="1"/>
  <c r="L605" i="8"/>
  <c r="O568" i="1"/>
  <c r="P568" i="1" s="1"/>
  <c r="S568" i="1" s="1"/>
  <c r="T568" i="1" s="1"/>
  <c r="U568" i="1" s="1"/>
  <c r="M568" i="1"/>
  <c r="N568" i="1" s="1"/>
  <c r="A572" i="4" s="1"/>
  <c r="O605" i="8" l="1"/>
  <c r="P605" i="8" s="1"/>
  <c r="S605" i="8" s="1"/>
  <c r="T605" i="8" s="1"/>
  <c r="U605" i="8" s="1"/>
  <c r="M605" i="8"/>
  <c r="N605" i="8" s="1"/>
  <c r="B572" i="4"/>
  <c r="Y568" i="1"/>
  <c r="X568" i="1"/>
  <c r="Z568" i="1" l="1"/>
  <c r="K569" i="1" s="1"/>
  <c r="Y605" i="8"/>
  <c r="X605" i="8"/>
  <c r="Z605" i="8" s="1"/>
  <c r="K606" i="8" s="1"/>
  <c r="C572" i="4"/>
  <c r="D572" i="4"/>
  <c r="L569" i="1"/>
  <c r="V568" i="1" l="1"/>
  <c r="W568" i="1" s="1"/>
  <c r="V568" i="8"/>
  <c r="W568" i="8" s="1"/>
  <c r="L606" i="8"/>
  <c r="O569" i="1"/>
  <c r="P569" i="1" s="1"/>
  <c r="S569" i="1" s="1"/>
  <c r="T569" i="1" s="1"/>
  <c r="U569" i="1" s="1"/>
  <c r="M569" i="1"/>
  <c r="N569" i="1" s="1"/>
  <c r="A573" i="4" s="1"/>
  <c r="O606" i="8" l="1"/>
  <c r="P606" i="8" s="1"/>
  <c r="S606" i="8" s="1"/>
  <c r="T606" i="8" s="1"/>
  <c r="U606" i="8" s="1"/>
  <c r="M606" i="8"/>
  <c r="N606" i="8" s="1"/>
  <c r="B573" i="4"/>
  <c r="Y569" i="1"/>
  <c r="X569" i="1"/>
  <c r="Z569" i="1" s="1"/>
  <c r="K570" i="1" s="1"/>
  <c r="Y606" i="8" l="1"/>
  <c r="X606" i="8"/>
  <c r="Z606" i="8" s="1"/>
  <c r="K607" i="8" s="1"/>
  <c r="C573" i="4"/>
  <c r="D573" i="4"/>
  <c r="L570" i="1"/>
  <c r="V569" i="1" l="1"/>
  <c r="W569" i="1" s="1"/>
  <c r="V569" i="8"/>
  <c r="W569" i="8" s="1"/>
  <c r="L607" i="8"/>
  <c r="O570" i="1"/>
  <c r="P570" i="1" s="1"/>
  <c r="S570" i="1" s="1"/>
  <c r="T570" i="1" s="1"/>
  <c r="U570" i="1" s="1"/>
  <c r="M570" i="1"/>
  <c r="N570" i="1" s="1"/>
  <c r="A574" i="4" s="1"/>
  <c r="O607" i="8" l="1"/>
  <c r="P607" i="8" s="1"/>
  <c r="S607" i="8" s="1"/>
  <c r="T607" i="8" s="1"/>
  <c r="U607" i="8" s="1"/>
  <c r="M607" i="8"/>
  <c r="N607" i="8" s="1"/>
  <c r="B574" i="4"/>
  <c r="Y570" i="1"/>
  <c r="X570" i="1"/>
  <c r="Z570" i="1" l="1"/>
  <c r="K571" i="1" s="1"/>
  <c r="L571" i="1" s="1"/>
  <c r="Y607" i="8"/>
  <c r="X607" i="8"/>
  <c r="Z607" i="8" s="1"/>
  <c r="K608" i="8" s="1"/>
  <c r="C574" i="4"/>
  <c r="D574" i="4"/>
  <c r="V570" i="1" l="1"/>
  <c r="W570" i="1" s="1"/>
  <c r="V570" i="8"/>
  <c r="W570" i="8" s="1"/>
  <c r="L608" i="8"/>
  <c r="O571" i="1"/>
  <c r="P571" i="1" s="1"/>
  <c r="S571" i="1" s="1"/>
  <c r="T571" i="1" s="1"/>
  <c r="U571" i="1" s="1"/>
  <c r="M571" i="1"/>
  <c r="N571" i="1" s="1"/>
  <c r="A575" i="4" s="1"/>
  <c r="O608" i="8" l="1"/>
  <c r="P608" i="8" s="1"/>
  <c r="S608" i="8" s="1"/>
  <c r="T608" i="8" s="1"/>
  <c r="U608" i="8" s="1"/>
  <c r="M608" i="8"/>
  <c r="N608" i="8" s="1"/>
  <c r="B575" i="4"/>
  <c r="Y571" i="1"/>
  <c r="X571" i="1"/>
  <c r="Z571" i="1" s="1"/>
  <c r="K572" i="1" s="1"/>
  <c r="Y608" i="8" l="1"/>
  <c r="X608" i="8"/>
  <c r="Z608" i="8" s="1"/>
  <c r="K609" i="8" s="1"/>
  <c r="C575" i="4"/>
  <c r="D575" i="4"/>
  <c r="L572" i="1"/>
  <c r="V571" i="1" l="1"/>
  <c r="W571" i="1" s="1"/>
  <c r="V571" i="8"/>
  <c r="W571" i="8" s="1"/>
  <c r="L609" i="8"/>
  <c r="O572" i="1"/>
  <c r="P572" i="1" s="1"/>
  <c r="S572" i="1" s="1"/>
  <c r="T572" i="1" s="1"/>
  <c r="U572" i="1" s="1"/>
  <c r="M572" i="1"/>
  <c r="O609" i="8" l="1"/>
  <c r="P609" i="8" s="1"/>
  <c r="S609" i="8" s="1"/>
  <c r="T609" i="8" s="1"/>
  <c r="U609" i="8" s="1"/>
  <c r="M609" i="8"/>
  <c r="N609" i="8" s="1"/>
  <c r="B576" i="4"/>
  <c r="N572" i="1"/>
  <c r="A576" i="4" s="1"/>
  <c r="Y609" i="8" l="1"/>
  <c r="X609" i="8"/>
  <c r="Z609" i="8" s="1"/>
  <c r="K610" i="8" s="1"/>
  <c r="C576" i="4"/>
  <c r="D576" i="4"/>
  <c r="Y572" i="1"/>
  <c r="X572" i="1"/>
  <c r="Z572" i="1" s="1"/>
  <c r="K573" i="1" s="1"/>
  <c r="V572" i="1" l="1"/>
  <c r="W572" i="1" s="1"/>
  <c r="V572" i="8"/>
  <c r="W572" i="8" s="1"/>
  <c r="L610" i="8"/>
  <c r="L573" i="1"/>
  <c r="O610" i="8" l="1"/>
  <c r="P610" i="8" s="1"/>
  <c r="S610" i="8" s="1"/>
  <c r="T610" i="8" s="1"/>
  <c r="U610" i="8" s="1"/>
  <c r="M610" i="8"/>
  <c r="N610" i="8" s="1"/>
  <c r="O573" i="1"/>
  <c r="P573" i="1" s="1"/>
  <c r="S573" i="1" s="1"/>
  <c r="T573" i="1" s="1"/>
  <c r="U573" i="1" s="1"/>
  <c r="M573" i="1"/>
  <c r="N573" i="1" s="1"/>
  <c r="A577" i="4" s="1"/>
  <c r="Y610" i="8" l="1"/>
  <c r="X610" i="8"/>
  <c r="Z610" i="8" s="1"/>
  <c r="K611" i="8" s="1"/>
  <c r="B577" i="4"/>
  <c r="Y573" i="1"/>
  <c r="X573" i="1"/>
  <c r="Z573" i="1" s="1"/>
  <c r="K574" i="1" s="1"/>
  <c r="L611" i="8" l="1"/>
  <c r="C577" i="4"/>
  <c r="D577" i="4"/>
  <c r="L574" i="1"/>
  <c r="V573" i="1" l="1"/>
  <c r="W573" i="1" s="1"/>
  <c r="V573" i="8"/>
  <c r="W573" i="8" s="1"/>
  <c r="O611" i="8"/>
  <c r="P611" i="8" s="1"/>
  <c r="S611" i="8" s="1"/>
  <c r="M611" i="8"/>
  <c r="O574" i="1"/>
  <c r="P574" i="1" s="1"/>
  <c r="S574" i="1" s="1"/>
  <c r="T574" i="1" s="1"/>
  <c r="U574" i="1" s="1"/>
  <c r="M574" i="1"/>
  <c r="N611" i="8" l="1"/>
  <c r="U611" i="8"/>
  <c r="B578" i="4"/>
  <c r="N574" i="1"/>
  <c r="A578" i="4" s="1"/>
  <c r="Y611" i="8" l="1"/>
  <c r="X611" i="8"/>
  <c r="Z611" i="8" s="1"/>
  <c r="K612" i="8" s="1"/>
  <c r="C578" i="4"/>
  <c r="D578" i="4"/>
  <c r="Y574" i="1"/>
  <c r="X574" i="1"/>
  <c r="Z574" i="1" s="1"/>
  <c r="K575" i="1" s="1"/>
  <c r="V574" i="1" l="1"/>
  <c r="W574" i="1" s="1"/>
  <c r="V574" i="8"/>
  <c r="W574" i="8" s="1"/>
  <c r="L612" i="8"/>
  <c r="L575" i="1"/>
  <c r="O612" i="8" l="1"/>
  <c r="P612" i="8" s="1"/>
  <c r="S612" i="8" s="1"/>
  <c r="T612" i="8" s="1"/>
  <c r="U612" i="8" s="1"/>
  <c r="M612" i="8"/>
  <c r="N612" i="8" s="1"/>
  <c r="O575" i="1"/>
  <c r="P575" i="1" s="1"/>
  <c r="S575" i="1" s="1"/>
  <c r="T575" i="1" s="1"/>
  <c r="U575" i="1" s="1"/>
  <c r="M575" i="1"/>
  <c r="N575" i="1" s="1"/>
  <c r="A579" i="4" s="1"/>
  <c r="Y612" i="8" l="1"/>
  <c r="X612" i="8"/>
  <c r="Z612" i="8" s="1"/>
  <c r="K613" i="8" s="1"/>
  <c r="B579" i="4"/>
  <c r="Y575" i="1"/>
  <c r="X575" i="1"/>
  <c r="Z575" i="1" s="1"/>
  <c r="K576" i="1" s="1"/>
  <c r="L576" i="1" s="1"/>
  <c r="L613" i="8" l="1"/>
  <c r="C579" i="4"/>
  <c r="D579" i="4"/>
  <c r="O576" i="1"/>
  <c r="P576" i="1" s="1"/>
  <c r="S576" i="1" s="1"/>
  <c r="T576" i="1" s="1"/>
  <c r="U576" i="1" s="1"/>
  <c r="M576" i="1"/>
  <c r="N576" i="1" s="1"/>
  <c r="A580" i="4" s="1"/>
  <c r="V575" i="1" l="1"/>
  <c r="W575" i="1" s="1"/>
  <c r="V575" i="8"/>
  <c r="W575" i="8" s="1"/>
  <c r="O613" i="8"/>
  <c r="P613" i="8" s="1"/>
  <c r="S613" i="8" s="1"/>
  <c r="M613" i="8"/>
  <c r="B580" i="4"/>
  <c r="X576" i="1"/>
  <c r="Z576" i="1" s="1"/>
  <c r="K577" i="1" s="1"/>
  <c r="Y576" i="1"/>
  <c r="N613" i="8" l="1"/>
  <c r="U613" i="8"/>
  <c r="C580" i="4"/>
  <c r="D580" i="4"/>
  <c r="L577" i="1"/>
  <c r="V576" i="1" l="1"/>
  <c r="W576" i="1" s="1"/>
  <c r="V576" i="8"/>
  <c r="W576" i="8" s="1"/>
  <c r="Y613" i="8"/>
  <c r="X613" i="8"/>
  <c r="Z613" i="8" s="1"/>
  <c r="K614" i="8" s="1"/>
  <c r="O577" i="1"/>
  <c r="P577" i="1" s="1"/>
  <c r="S577" i="1" s="1"/>
  <c r="T577" i="1" s="1"/>
  <c r="U577" i="1" s="1"/>
  <c r="M577" i="1"/>
  <c r="N577" i="1" s="1"/>
  <c r="A581" i="4" s="1"/>
  <c r="L614" i="8" l="1"/>
  <c r="B581" i="4"/>
  <c r="Y577" i="1"/>
  <c r="X577" i="1"/>
  <c r="Z577" i="1" s="1"/>
  <c r="K578" i="1" s="1"/>
  <c r="O614" i="8" l="1"/>
  <c r="P614" i="8" s="1"/>
  <c r="S614" i="8" s="1"/>
  <c r="T614" i="8" s="1"/>
  <c r="U614" i="8" s="1"/>
  <c r="M614" i="8"/>
  <c r="N614" i="8" s="1"/>
  <c r="C581" i="4"/>
  <c r="D581" i="4"/>
  <c r="L578" i="1"/>
  <c r="V577" i="1" l="1"/>
  <c r="W577" i="1" s="1"/>
  <c r="V577" i="8"/>
  <c r="W577" i="8" s="1"/>
  <c r="Y614" i="8"/>
  <c r="X614" i="8"/>
  <c r="Z614" i="8" s="1"/>
  <c r="K615" i="8" s="1"/>
  <c r="O578" i="1"/>
  <c r="P578" i="1" s="1"/>
  <c r="S578" i="1" s="1"/>
  <c r="T578" i="1" s="1"/>
  <c r="U578" i="1" s="1"/>
  <c r="M578" i="1"/>
  <c r="L615" i="8" l="1"/>
  <c r="B582" i="4"/>
  <c r="N578" i="1"/>
  <c r="A582" i="4" s="1"/>
  <c r="O615" i="8" l="1"/>
  <c r="P615" i="8" s="1"/>
  <c r="S615" i="8" s="1"/>
  <c r="T615" i="8" s="1"/>
  <c r="U615" i="8" s="1"/>
  <c r="M615" i="8"/>
  <c r="N615" i="8" s="1"/>
  <c r="C582" i="4"/>
  <c r="D582" i="4"/>
  <c r="Y578" i="1"/>
  <c r="X578" i="1"/>
  <c r="Z578" i="1" s="1"/>
  <c r="K579" i="1" s="1"/>
  <c r="V578" i="1" l="1"/>
  <c r="W578" i="1" s="1"/>
  <c r="V578" i="8"/>
  <c r="W578" i="8" s="1"/>
  <c r="Y615" i="8"/>
  <c r="X615" i="8"/>
  <c r="Z615" i="8" s="1"/>
  <c r="K616" i="8" s="1"/>
  <c r="L579" i="1"/>
  <c r="L616" i="8" l="1"/>
  <c r="O579" i="1"/>
  <c r="P579" i="1" s="1"/>
  <c r="S579" i="1" s="1"/>
  <c r="T579" i="1" s="1"/>
  <c r="U579" i="1" s="1"/>
  <c r="M579" i="1"/>
  <c r="N579" i="1" s="1"/>
  <c r="A583" i="4" s="1"/>
  <c r="O616" i="8" l="1"/>
  <c r="P616" i="8" s="1"/>
  <c r="S616" i="8" s="1"/>
  <c r="T616" i="8" s="1"/>
  <c r="U616" i="8" s="1"/>
  <c r="M616" i="8"/>
  <c r="N616" i="8" s="1"/>
  <c r="B583" i="4"/>
  <c r="Y579" i="1"/>
  <c r="X579" i="1"/>
  <c r="Z579" i="1" s="1"/>
  <c r="K580" i="1" s="1"/>
  <c r="Y616" i="8" l="1"/>
  <c r="X616" i="8"/>
  <c r="Z616" i="8" s="1"/>
  <c r="K617" i="8" s="1"/>
  <c r="C583" i="4"/>
  <c r="D583" i="4"/>
  <c r="L580" i="1"/>
  <c r="V579" i="1" l="1"/>
  <c r="W579" i="1" s="1"/>
  <c r="V579" i="8"/>
  <c r="W579" i="8" s="1"/>
  <c r="L617" i="8"/>
  <c r="O580" i="1"/>
  <c r="P580" i="1" s="1"/>
  <c r="S580" i="1" s="1"/>
  <c r="T580" i="1" s="1"/>
  <c r="U580" i="1" s="1"/>
  <c r="M580" i="1"/>
  <c r="O617" i="8" l="1"/>
  <c r="P617" i="8" s="1"/>
  <c r="S617" i="8" s="1"/>
  <c r="T617" i="8" s="1"/>
  <c r="U617" i="8" s="1"/>
  <c r="M617" i="8"/>
  <c r="N617" i="8" s="1"/>
  <c r="B584" i="4"/>
  <c r="N580" i="1"/>
  <c r="A584" i="4" s="1"/>
  <c r="Y617" i="8" l="1"/>
  <c r="X617" i="8"/>
  <c r="Z617" i="8" s="1"/>
  <c r="K618" i="8" s="1"/>
  <c r="C584" i="4"/>
  <c r="D584" i="4"/>
  <c r="Y580" i="1"/>
  <c r="X580" i="1"/>
  <c r="Z580" i="1" s="1"/>
  <c r="K581" i="1" s="1"/>
  <c r="V580" i="1" l="1"/>
  <c r="W580" i="1" s="1"/>
  <c r="V580" i="8"/>
  <c r="W580" i="8" s="1"/>
  <c r="L618" i="8"/>
  <c r="L581" i="1"/>
  <c r="O618" i="8" l="1"/>
  <c r="P618" i="8" s="1"/>
  <c r="S618" i="8" s="1"/>
  <c r="T618" i="8" s="1"/>
  <c r="U618" i="8" s="1"/>
  <c r="M618" i="8"/>
  <c r="N618" i="8" s="1"/>
  <c r="O581" i="1"/>
  <c r="P581" i="1" s="1"/>
  <c r="S581" i="1" s="1"/>
  <c r="T581" i="1" s="1"/>
  <c r="U581" i="1" s="1"/>
  <c r="M581" i="1"/>
  <c r="N581" i="1" s="1"/>
  <c r="A585" i="4" s="1"/>
  <c r="Y618" i="8" l="1"/>
  <c r="X618" i="8"/>
  <c r="B585" i="4"/>
  <c r="Y581" i="1"/>
  <c r="X581" i="1"/>
  <c r="Z581" i="1" s="1"/>
  <c r="K582" i="1" s="1"/>
  <c r="Z618" i="8" l="1"/>
  <c r="K619" i="8" s="1"/>
  <c r="L619" i="8" s="1"/>
  <c r="C585" i="4"/>
  <c r="D585" i="4"/>
  <c r="L582" i="1"/>
  <c r="V581" i="1" l="1"/>
  <c r="W581" i="1" s="1"/>
  <c r="V581" i="8"/>
  <c r="W581" i="8" s="1"/>
  <c r="O619" i="8"/>
  <c r="P619" i="8" s="1"/>
  <c r="S619" i="8" s="1"/>
  <c r="T619" i="8" s="1"/>
  <c r="M619" i="8"/>
  <c r="N619" i="8" s="1"/>
  <c r="O582" i="1"/>
  <c r="P582" i="1" s="1"/>
  <c r="S582" i="1" s="1"/>
  <c r="T582" i="1" s="1"/>
  <c r="U582" i="1" s="1"/>
  <c r="M582" i="1"/>
  <c r="U619" i="8" l="1"/>
  <c r="Y619" i="8"/>
  <c r="X619" i="8"/>
  <c r="Z619" i="8" s="1"/>
  <c r="K620" i="8" s="1"/>
  <c r="B586" i="4"/>
  <c r="N582" i="1"/>
  <c r="A586" i="4" s="1"/>
  <c r="L620" i="8" l="1"/>
  <c r="C586" i="4"/>
  <c r="D586" i="4"/>
  <c r="Y582" i="1"/>
  <c r="X582" i="1"/>
  <c r="Z582" i="1" s="1"/>
  <c r="K583" i="1" s="1"/>
  <c r="V582" i="1" l="1"/>
  <c r="W582" i="1" s="1"/>
  <c r="V582" i="8"/>
  <c r="W582" i="8" s="1"/>
  <c r="O620" i="8"/>
  <c r="P620" i="8" s="1"/>
  <c r="S620" i="8" s="1"/>
  <c r="T620" i="8" s="1"/>
  <c r="M620" i="8"/>
  <c r="N620" i="8" s="1"/>
  <c r="L583" i="1"/>
  <c r="U620" i="8" l="1"/>
  <c r="Y620" i="8"/>
  <c r="X620" i="8"/>
  <c r="O583" i="1"/>
  <c r="P583" i="1" s="1"/>
  <c r="S583" i="1" s="1"/>
  <c r="T583" i="1" s="1"/>
  <c r="U583" i="1" s="1"/>
  <c r="M583" i="1"/>
  <c r="N583" i="1" s="1"/>
  <c r="A587" i="4" s="1"/>
  <c r="Z620" i="8" l="1"/>
  <c r="K621" i="8" s="1"/>
  <c r="L621" i="8" s="1"/>
  <c r="B587" i="4"/>
  <c r="Y583" i="1"/>
  <c r="X583" i="1"/>
  <c r="Z583" i="1" s="1"/>
  <c r="K584" i="1" s="1"/>
  <c r="O621" i="8" l="1"/>
  <c r="P621" i="8" s="1"/>
  <c r="S621" i="8" s="1"/>
  <c r="T621" i="8" s="1"/>
  <c r="M621" i="8"/>
  <c r="N621" i="8" s="1"/>
  <c r="C587" i="4"/>
  <c r="D587" i="4"/>
  <c r="L584" i="1"/>
  <c r="V583" i="1" l="1"/>
  <c r="W583" i="1" s="1"/>
  <c r="V583" i="8"/>
  <c r="W583" i="8" s="1"/>
  <c r="U621" i="8"/>
  <c r="Y621" i="8"/>
  <c r="X621" i="8"/>
  <c r="O584" i="1"/>
  <c r="P584" i="1" s="1"/>
  <c r="S584" i="1" s="1"/>
  <c r="T584" i="1" s="1"/>
  <c r="U584" i="1" s="1"/>
  <c r="M584" i="1"/>
  <c r="N584" i="1" s="1"/>
  <c r="A588" i="4" s="1"/>
  <c r="Z621" i="8" l="1"/>
  <c r="K622" i="8" s="1"/>
  <c r="L622" i="8" s="1"/>
  <c r="B588" i="4"/>
  <c r="Y584" i="1"/>
  <c r="X584" i="1"/>
  <c r="Z584" i="1" l="1"/>
  <c r="K585" i="1" s="1"/>
  <c r="O622" i="8"/>
  <c r="P622" i="8" s="1"/>
  <c r="S622" i="8" s="1"/>
  <c r="M622" i="8"/>
  <c r="C588" i="4"/>
  <c r="V584" i="8" s="1"/>
  <c r="W584" i="8" s="1"/>
  <c r="D588" i="4"/>
  <c r="L585" i="1"/>
  <c r="N622" i="8" l="1"/>
  <c r="U622" i="8"/>
  <c r="V584" i="1"/>
  <c r="W584" i="1" s="1"/>
  <c r="O585" i="1"/>
  <c r="P585" i="1" s="1"/>
  <c r="S585" i="1" s="1"/>
  <c r="T585" i="1" s="1"/>
  <c r="U585" i="1" s="1"/>
  <c r="M585" i="1"/>
  <c r="N585" i="1" s="1"/>
  <c r="A589" i="4" s="1"/>
  <c r="Y622" i="8" l="1"/>
  <c r="X622" i="8"/>
  <c r="Z622" i="8" s="1"/>
  <c r="K623" i="8" s="1"/>
  <c r="B589" i="4"/>
  <c r="Y585" i="1"/>
  <c r="X585" i="1"/>
  <c r="Z585" i="1" s="1"/>
  <c r="K586" i="1" s="1"/>
  <c r="L586" i="1" s="1"/>
  <c r="L623" i="8" l="1"/>
  <c r="C589" i="4"/>
  <c r="V585" i="8" s="1"/>
  <c r="W585" i="8" s="1"/>
  <c r="D589" i="4"/>
  <c r="O586" i="1"/>
  <c r="P586" i="1" s="1"/>
  <c r="S586" i="1" s="1"/>
  <c r="T586" i="1" s="1"/>
  <c r="U586" i="1" s="1"/>
  <c r="M586" i="1"/>
  <c r="N586" i="1" s="1"/>
  <c r="A590" i="4" s="1"/>
  <c r="O623" i="8" l="1"/>
  <c r="P623" i="8" s="1"/>
  <c r="S623" i="8" s="1"/>
  <c r="M623" i="8"/>
  <c r="V585" i="1"/>
  <c r="W585" i="1" s="1"/>
  <c r="B590" i="4"/>
  <c r="X586" i="1"/>
  <c r="Y586" i="1"/>
  <c r="N623" i="8" l="1"/>
  <c r="U623" i="8"/>
  <c r="C590" i="4"/>
  <c r="V586" i="8" s="1"/>
  <c r="W586" i="8" s="1"/>
  <c r="D590" i="4"/>
  <c r="Z586" i="1"/>
  <c r="K587" i="1" s="1"/>
  <c r="Y623" i="8" l="1"/>
  <c r="X623" i="8"/>
  <c r="Z623" i="8" s="1"/>
  <c r="K624" i="8" s="1"/>
  <c r="V586" i="1"/>
  <c r="W586" i="1" s="1"/>
  <c r="L587" i="1"/>
  <c r="L624" i="8" l="1"/>
  <c r="O587" i="1"/>
  <c r="P587" i="1" s="1"/>
  <c r="S587" i="1" s="1"/>
  <c r="T587" i="1" s="1"/>
  <c r="U587" i="1" s="1"/>
  <c r="M587" i="1"/>
  <c r="N587" i="1" s="1"/>
  <c r="A591" i="4" s="1"/>
  <c r="O624" i="8" l="1"/>
  <c r="P624" i="8" s="1"/>
  <c r="S624" i="8" s="1"/>
  <c r="M624" i="8"/>
  <c r="B591" i="4"/>
  <c r="Y587" i="1"/>
  <c r="X587" i="1"/>
  <c r="Z587" i="1" l="1"/>
  <c r="K588" i="1" s="1"/>
  <c r="L588" i="1" s="1"/>
  <c r="N624" i="8"/>
  <c r="U624" i="8"/>
  <c r="C591" i="4"/>
  <c r="V587" i="8" s="1"/>
  <c r="W587" i="8" s="1"/>
  <c r="D591" i="4"/>
  <c r="Y624" i="8" l="1"/>
  <c r="X624" i="8"/>
  <c r="Z624" i="8" s="1"/>
  <c r="K625" i="8" s="1"/>
  <c r="V587" i="1"/>
  <c r="W587" i="1" s="1"/>
  <c r="O588" i="1"/>
  <c r="P588" i="1" s="1"/>
  <c r="S588" i="1" s="1"/>
  <c r="T588" i="1" s="1"/>
  <c r="U588" i="1" s="1"/>
  <c r="M588" i="1"/>
  <c r="L625" i="8" l="1"/>
  <c r="B592" i="4"/>
  <c r="N588" i="1"/>
  <c r="A592" i="4" s="1"/>
  <c r="O625" i="8" l="1"/>
  <c r="P625" i="8" s="1"/>
  <c r="S625" i="8" s="1"/>
  <c r="M625" i="8"/>
  <c r="C592" i="4"/>
  <c r="V588" i="8" s="1"/>
  <c r="W588" i="8" s="1"/>
  <c r="D592" i="4"/>
  <c r="Y588" i="1"/>
  <c r="X588" i="1"/>
  <c r="Z588" i="1" s="1"/>
  <c r="K589" i="1" s="1"/>
  <c r="N625" i="8" l="1"/>
  <c r="U625" i="8"/>
  <c r="V588" i="1"/>
  <c r="W588" i="1" s="1"/>
  <c r="L589" i="1"/>
  <c r="Y625" i="8" l="1"/>
  <c r="X625" i="8"/>
  <c r="Z625" i="8" s="1"/>
  <c r="K626" i="8" s="1"/>
  <c r="O589" i="1"/>
  <c r="P589" i="1" s="1"/>
  <c r="S589" i="1" s="1"/>
  <c r="T589" i="1" s="1"/>
  <c r="U589" i="1" s="1"/>
  <c r="M589" i="1"/>
  <c r="N589" i="1" s="1"/>
  <c r="A593" i="4" s="1"/>
  <c r="L626" i="8" l="1"/>
  <c r="B593" i="4"/>
  <c r="Y589" i="1"/>
  <c r="X589" i="1"/>
  <c r="Z589" i="1" s="1"/>
  <c r="K590" i="1" s="1"/>
  <c r="O626" i="8" l="1"/>
  <c r="P626" i="8" s="1"/>
  <c r="S626" i="8" s="1"/>
  <c r="M626" i="8"/>
  <c r="C593" i="4"/>
  <c r="V589" i="8" s="1"/>
  <c r="W589" i="8" s="1"/>
  <c r="D593" i="4"/>
  <c r="L590" i="1"/>
  <c r="N626" i="8" l="1"/>
  <c r="U626" i="8"/>
  <c r="V589" i="1"/>
  <c r="W589" i="1" s="1"/>
  <c r="O590" i="1"/>
  <c r="P590" i="1" s="1"/>
  <c r="S590" i="1" s="1"/>
  <c r="T590" i="1" s="1"/>
  <c r="U590" i="1" s="1"/>
  <c r="M590" i="1"/>
  <c r="N590" i="1" s="1"/>
  <c r="A594" i="4" s="1"/>
  <c r="Y626" i="8" l="1"/>
  <c r="X626" i="8"/>
  <c r="Z626" i="8" s="1"/>
  <c r="K627" i="8" s="1"/>
  <c r="B594" i="4"/>
  <c r="Y590" i="1"/>
  <c r="X590" i="1"/>
  <c r="Z590" i="1" s="1"/>
  <c r="K591" i="1" s="1"/>
  <c r="L627" i="8" l="1"/>
  <c r="C594" i="4"/>
  <c r="V590" i="8" s="1"/>
  <c r="W590" i="8" s="1"/>
  <c r="D594" i="4"/>
  <c r="L591" i="1"/>
  <c r="O627" i="8" l="1"/>
  <c r="P627" i="8" s="1"/>
  <c r="S627" i="8" s="1"/>
  <c r="M627" i="8"/>
  <c r="V590" i="1"/>
  <c r="W590" i="1" s="1"/>
  <c r="O591" i="1"/>
  <c r="P591" i="1" s="1"/>
  <c r="S591" i="1" s="1"/>
  <c r="T591" i="1" s="1"/>
  <c r="U591" i="1" s="1"/>
  <c r="M591" i="1"/>
  <c r="N591" i="1" s="1"/>
  <c r="A595" i="4" s="1"/>
  <c r="N627" i="8" l="1"/>
  <c r="U627" i="8"/>
  <c r="B595" i="4"/>
  <c r="Y591" i="1"/>
  <c r="X591" i="1"/>
  <c r="Z591" i="1" l="1"/>
  <c r="K592" i="1" s="1"/>
  <c r="Y627" i="8"/>
  <c r="X627" i="8"/>
  <c r="Z627" i="8" s="1"/>
  <c r="K628" i="8" s="1"/>
  <c r="C595" i="4"/>
  <c r="V591" i="8" s="1"/>
  <c r="W591" i="8" s="1"/>
  <c r="D595" i="4"/>
  <c r="L592" i="1"/>
  <c r="L628" i="8" l="1"/>
  <c r="V591" i="1"/>
  <c r="W591" i="1" s="1"/>
  <c r="O592" i="1"/>
  <c r="P592" i="1" s="1"/>
  <c r="S592" i="1" s="1"/>
  <c r="T592" i="1" s="1"/>
  <c r="U592" i="1" s="1"/>
  <c r="M592" i="1"/>
  <c r="N592" i="1" s="1"/>
  <c r="A596" i="4" s="1"/>
  <c r="O628" i="8" l="1"/>
  <c r="P628" i="8" s="1"/>
  <c r="S628" i="8" s="1"/>
  <c r="M628" i="8"/>
  <c r="B596" i="4"/>
  <c r="Y592" i="1"/>
  <c r="X592" i="1"/>
  <c r="Z592" i="1" l="1"/>
  <c r="K593" i="1" s="1"/>
  <c r="L593" i="1" s="1"/>
  <c r="N628" i="8"/>
  <c r="U628" i="8"/>
  <c r="C596" i="4"/>
  <c r="V592" i="8" s="1"/>
  <c r="W592" i="8" s="1"/>
  <c r="D596" i="4"/>
  <c r="Y628" i="8" l="1"/>
  <c r="X628" i="8"/>
  <c r="Z628" i="8" s="1"/>
  <c r="K629" i="8" s="1"/>
  <c r="V592" i="1"/>
  <c r="W592" i="1" s="1"/>
  <c r="O593" i="1"/>
  <c r="P593" i="1" s="1"/>
  <c r="S593" i="1" s="1"/>
  <c r="T593" i="1" s="1"/>
  <c r="U593" i="1" s="1"/>
  <c r="M593" i="1"/>
  <c r="N593" i="1" s="1"/>
  <c r="A597" i="4" s="1"/>
  <c r="L629" i="8" l="1"/>
  <c r="B597" i="4"/>
  <c r="Y593" i="1"/>
  <c r="X593" i="1"/>
  <c r="Z593" i="1" s="1"/>
  <c r="K594" i="1" s="1"/>
  <c r="O629" i="8" l="1"/>
  <c r="P629" i="8" s="1"/>
  <c r="S629" i="8" s="1"/>
  <c r="T629" i="8" s="1"/>
  <c r="U629" i="8" s="1"/>
  <c r="M629" i="8"/>
  <c r="N629" i="8" s="1"/>
  <c r="C597" i="4"/>
  <c r="V593" i="8" s="1"/>
  <c r="W593" i="8" s="1"/>
  <c r="D597" i="4"/>
  <c r="L594" i="1"/>
  <c r="Y629" i="8" l="1"/>
  <c r="X629" i="8"/>
  <c r="V593" i="1"/>
  <c r="W593" i="1" s="1"/>
  <c r="O594" i="1"/>
  <c r="P594" i="1" s="1"/>
  <c r="S594" i="1" s="1"/>
  <c r="T594" i="1" s="1"/>
  <c r="U594" i="1" s="1"/>
  <c r="M594" i="1"/>
  <c r="N594" i="1" s="1"/>
  <c r="A598" i="4" s="1"/>
  <c r="Z629" i="8" l="1"/>
  <c r="K630" i="8" s="1"/>
  <c r="L630" i="8" s="1"/>
  <c r="B598" i="4"/>
  <c r="Y594" i="1"/>
  <c r="X594" i="1"/>
  <c r="Z594" i="1" s="1"/>
  <c r="K595" i="1" s="1"/>
  <c r="O630" i="8" l="1"/>
  <c r="P630" i="8" s="1"/>
  <c r="S630" i="8" s="1"/>
  <c r="T630" i="8" s="1"/>
  <c r="U630" i="8" s="1"/>
  <c r="M630" i="8"/>
  <c r="N630" i="8" s="1"/>
  <c r="C598" i="4"/>
  <c r="V594" i="8" s="1"/>
  <c r="W594" i="8" s="1"/>
  <c r="D598" i="4"/>
  <c r="L595" i="1"/>
  <c r="Y630" i="8" l="1"/>
  <c r="X630" i="8"/>
  <c r="Z630" i="8" s="1"/>
  <c r="K631" i="8" s="1"/>
  <c r="V594" i="1"/>
  <c r="W594" i="1" s="1"/>
  <c r="O595" i="1"/>
  <c r="P595" i="1" s="1"/>
  <c r="S595" i="1" s="1"/>
  <c r="T595" i="1" s="1"/>
  <c r="U595" i="1" s="1"/>
  <c r="M595" i="1"/>
  <c r="N595" i="1" s="1"/>
  <c r="A599" i="4" s="1"/>
  <c r="L631" i="8" l="1"/>
  <c r="B599" i="4"/>
  <c r="Y595" i="1"/>
  <c r="X595" i="1"/>
  <c r="Z595" i="1" s="1"/>
  <c r="K596" i="1" s="1"/>
  <c r="O631" i="8" l="1"/>
  <c r="P631" i="8" s="1"/>
  <c r="S631" i="8" s="1"/>
  <c r="T631" i="8" s="1"/>
  <c r="U631" i="8" s="1"/>
  <c r="M631" i="8"/>
  <c r="N631" i="8" s="1"/>
  <c r="C599" i="4"/>
  <c r="V595" i="8" s="1"/>
  <c r="W595" i="8" s="1"/>
  <c r="D599" i="4"/>
  <c r="L596" i="1"/>
  <c r="Y631" i="8" l="1"/>
  <c r="X631" i="8"/>
  <c r="Z631" i="8" s="1"/>
  <c r="K632" i="8" s="1"/>
  <c r="V595" i="1"/>
  <c r="W595" i="1" s="1"/>
  <c r="O596" i="1"/>
  <c r="P596" i="1" s="1"/>
  <c r="S596" i="1" s="1"/>
  <c r="M596" i="1"/>
  <c r="U596" i="1" s="1"/>
  <c r="L632" i="8" l="1"/>
  <c r="N596" i="1"/>
  <c r="O632" i="8" l="1"/>
  <c r="P632" i="8" s="1"/>
  <c r="S632" i="8" s="1"/>
  <c r="T632" i="8" s="1"/>
  <c r="U632" i="8" s="1"/>
  <c r="M632" i="8"/>
  <c r="N632" i="8" s="1"/>
  <c r="A600" i="4"/>
  <c r="Y596" i="1"/>
  <c r="X596" i="1"/>
  <c r="Z596" i="1" s="1"/>
  <c r="K597" i="1" s="1"/>
  <c r="Y632" i="8" l="1"/>
  <c r="X632" i="8"/>
  <c r="Z632" i="8" s="1"/>
  <c r="K633" i="8" s="1"/>
  <c r="C600" i="4"/>
  <c r="D600" i="4"/>
  <c r="L597" i="1"/>
  <c r="V596" i="1" l="1"/>
  <c r="W596" i="1" s="1"/>
  <c r="V596" i="8"/>
  <c r="W596" i="8" s="1"/>
  <c r="L633" i="8"/>
  <c r="O597" i="1"/>
  <c r="P597" i="1" s="1"/>
  <c r="S597" i="1" s="1"/>
  <c r="M597" i="1"/>
  <c r="U597" i="1" s="1"/>
  <c r="O633" i="8" l="1"/>
  <c r="P633" i="8" s="1"/>
  <c r="S633" i="8" s="1"/>
  <c r="T633" i="8" s="1"/>
  <c r="M633" i="8"/>
  <c r="N633" i="8" s="1"/>
  <c r="N597" i="1"/>
  <c r="U633" i="8" l="1"/>
  <c r="Y633" i="8"/>
  <c r="X633" i="8"/>
  <c r="Z633" i="8" s="1"/>
  <c r="K634" i="8" s="1"/>
  <c r="A601" i="4"/>
  <c r="Y597" i="1"/>
  <c r="X597" i="1"/>
  <c r="Z597" i="1" s="1"/>
  <c r="K598" i="1" s="1"/>
  <c r="L634" i="8" l="1"/>
  <c r="C601" i="4"/>
  <c r="D601" i="4"/>
  <c r="L598" i="1"/>
  <c r="V597" i="1" l="1"/>
  <c r="W597" i="1" s="1"/>
  <c r="V597" i="8"/>
  <c r="W597" i="8" s="1"/>
  <c r="O634" i="8"/>
  <c r="P634" i="8" s="1"/>
  <c r="S634" i="8" s="1"/>
  <c r="T634" i="8" s="1"/>
  <c r="U634" i="8" s="1"/>
  <c r="M634" i="8"/>
  <c r="N634" i="8" s="1"/>
  <c r="O598" i="1"/>
  <c r="P598" i="1" s="1"/>
  <c r="S598" i="1" s="1"/>
  <c r="M598" i="1"/>
  <c r="U598" i="1" s="1"/>
  <c r="Y634" i="8" l="1"/>
  <c r="X634" i="8"/>
  <c r="N598" i="1"/>
  <c r="Z634" i="8" l="1"/>
  <c r="K635" i="8" s="1"/>
  <c r="L635" i="8" s="1"/>
  <c r="A602" i="4"/>
  <c r="Y598" i="1"/>
  <c r="X598" i="1"/>
  <c r="Z598" i="1" s="1"/>
  <c r="K599" i="1" s="1"/>
  <c r="O635" i="8" l="1"/>
  <c r="P635" i="8" s="1"/>
  <c r="S635" i="8" s="1"/>
  <c r="T635" i="8" s="1"/>
  <c r="U635" i="8" s="1"/>
  <c r="M635" i="8"/>
  <c r="N635" i="8" s="1"/>
  <c r="D602" i="4"/>
  <c r="C602" i="4"/>
  <c r="L599" i="1"/>
  <c r="V598" i="1" l="1"/>
  <c r="W598" i="1" s="1"/>
  <c r="V598" i="8"/>
  <c r="W598" i="8" s="1"/>
  <c r="Y635" i="8"/>
  <c r="X635" i="8"/>
  <c r="Z635" i="8" s="1"/>
  <c r="K636" i="8" s="1"/>
  <c r="O599" i="1"/>
  <c r="P599" i="1" s="1"/>
  <c r="S599" i="1" s="1"/>
  <c r="M599" i="1"/>
  <c r="U599" i="1" s="1"/>
  <c r="L636" i="8" l="1"/>
  <c r="N599" i="1"/>
  <c r="O636" i="8" l="1"/>
  <c r="P636" i="8" s="1"/>
  <c r="S636" i="8" s="1"/>
  <c r="T636" i="8" s="1"/>
  <c r="M636" i="8"/>
  <c r="N636" i="8" s="1"/>
  <c r="A603" i="4"/>
  <c r="Y599" i="1"/>
  <c r="X599" i="1"/>
  <c r="Z599" i="1" l="1"/>
  <c r="K600" i="1" s="1"/>
  <c r="U636" i="8"/>
  <c r="Y636" i="8"/>
  <c r="X636" i="8"/>
  <c r="C603" i="4"/>
  <c r="D603" i="4"/>
  <c r="L600" i="1"/>
  <c r="V599" i="1" l="1"/>
  <c r="W599" i="1" s="1"/>
  <c r="V599" i="8"/>
  <c r="W599" i="8" s="1"/>
  <c r="Z636" i="8"/>
  <c r="K637" i="8" s="1"/>
  <c r="L637" i="8" s="1"/>
  <c r="O600" i="1"/>
  <c r="P600" i="1" s="1"/>
  <c r="S600" i="1" s="1"/>
  <c r="T600" i="1" s="1"/>
  <c r="M600" i="1"/>
  <c r="N600" i="1" s="1"/>
  <c r="A604" i="4" s="1"/>
  <c r="U600" i="1" l="1"/>
  <c r="O637" i="8"/>
  <c r="P637" i="8" s="1"/>
  <c r="S637" i="8" s="1"/>
  <c r="T637" i="8" s="1"/>
  <c r="M637" i="8"/>
  <c r="N637" i="8" s="1"/>
  <c r="B604" i="4"/>
  <c r="Y600" i="1"/>
  <c r="X600" i="1"/>
  <c r="U637" i="8" l="1"/>
  <c r="Y637" i="8"/>
  <c r="X637" i="8"/>
  <c r="Z637" i="8" s="1"/>
  <c r="K638" i="8" s="1"/>
  <c r="C604" i="4"/>
  <c r="V600" i="8" s="1"/>
  <c r="W600" i="8" s="1"/>
  <c r="D604" i="4"/>
  <c r="Z600" i="1"/>
  <c r="K601" i="1" s="1"/>
  <c r="L638" i="8" l="1"/>
  <c r="V600" i="1"/>
  <c r="W600" i="1" s="1"/>
  <c r="L601" i="1"/>
  <c r="O638" i="8" l="1"/>
  <c r="P638" i="8" s="1"/>
  <c r="S638" i="8" s="1"/>
  <c r="T638" i="8" s="1"/>
  <c r="U638" i="8" s="1"/>
  <c r="M638" i="8"/>
  <c r="N638" i="8" s="1"/>
  <c r="O601" i="1"/>
  <c r="P601" i="1" s="1"/>
  <c r="S601" i="1" s="1"/>
  <c r="T601" i="1" s="1"/>
  <c r="M601" i="1"/>
  <c r="N601" i="1" s="1"/>
  <c r="A605" i="4" s="1"/>
  <c r="U601" i="1" l="1"/>
  <c r="Y638" i="8"/>
  <c r="X638" i="8"/>
  <c r="B605" i="4"/>
  <c r="Y601" i="1"/>
  <c r="X601" i="1"/>
  <c r="Z601" i="1" s="1"/>
  <c r="K602" i="1" s="1"/>
  <c r="Z638" i="8" l="1"/>
  <c r="K639" i="8" s="1"/>
  <c r="L639" i="8" s="1"/>
  <c r="C605" i="4"/>
  <c r="V601" i="8" s="1"/>
  <c r="W601" i="8" s="1"/>
  <c r="D605" i="4"/>
  <c r="L602" i="1"/>
  <c r="O639" i="8" l="1"/>
  <c r="P639" i="8" s="1"/>
  <c r="S639" i="8" s="1"/>
  <c r="T639" i="8" s="1"/>
  <c r="U639" i="8" s="1"/>
  <c r="M639" i="8"/>
  <c r="N639" i="8" s="1"/>
  <c r="V601" i="1"/>
  <c r="W601" i="1" s="1"/>
  <c r="O602" i="1"/>
  <c r="P602" i="1" s="1"/>
  <c r="S602" i="1" s="1"/>
  <c r="T602" i="1" s="1"/>
  <c r="U602" i="1" s="1"/>
  <c r="M602" i="1"/>
  <c r="N602" i="1" s="1"/>
  <c r="A606" i="4" s="1"/>
  <c r="Y639" i="8" l="1"/>
  <c r="X639" i="8"/>
  <c r="Z639" i="8" s="1"/>
  <c r="K640" i="8" s="1"/>
  <c r="B606" i="4"/>
  <c r="Y602" i="1"/>
  <c r="X602" i="1"/>
  <c r="Z602" i="1" s="1"/>
  <c r="K603" i="1" s="1"/>
  <c r="L640" i="8" l="1"/>
  <c r="C606" i="4"/>
  <c r="V602" i="8" s="1"/>
  <c r="W602" i="8" s="1"/>
  <c r="D606" i="4"/>
  <c r="L603" i="1"/>
  <c r="O640" i="8" l="1"/>
  <c r="P640" i="8" s="1"/>
  <c r="S640" i="8" s="1"/>
  <c r="T640" i="8" s="1"/>
  <c r="U640" i="8" s="1"/>
  <c r="M640" i="8"/>
  <c r="N640" i="8" s="1"/>
  <c r="V602" i="1"/>
  <c r="W602" i="1" s="1"/>
  <c r="O603" i="1"/>
  <c r="P603" i="1" s="1"/>
  <c r="S603" i="1" s="1"/>
  <c r="T603" i="1" s="1"/>
  <c r="U603" i="1" s="1"/>
  <c r="M603" i="1"/>
  <c r="N603" i="1" s="1"/>
  <c r="A607" i="4" s="1"/>
  <c r="Y640" i="8" l="1"/>
  <c r="X640" i="8"/>
  <c r="Z640" i="8" s="1"/>
  <c r="K641" i="8" s="1"/>
  <c r="B607" i="4"/>
  <c r="Y603" i="1"/>
  <c r="X603" i="1"/>
  <c r="Z603" i="1" s="1"/>
  <c r="K604" i="1" s="1"/>
  <c r="L641" i="8" l="1"/>
  <c r="C607" i="4"/>
  <c r="V603" i="8" s="1"/>
  <c r="W603" i="8" s="1"/>
  <c r="D607" i="4"/>
  <c r="L604" i="1"/>
  <c r="O641" i="8" l="1"/>
  <c r="P641" i="8" s="1"/>
  <c r="S641" i="8" s="1"/>
  <c r="M641" i="8"/>
  <c r="V603" i="1"/>
  <c r="W603" i="1" s="1"/>
  <c r="O604" i="1"/>
  <c r="P604" i="1" s="1"/>
  <c r="S604" i="1" s="1"/>
  <c r="T604" i="1" s="1"/>
  <c r="U604" i="1" s="1"/>
  <c r="M604" i="1"/>
  <c r="N604" i="1" s="1"/>
  <c r="A608" i="4" s="1"/>
  <c r="N641" i="8" l="1"/>
  <c r="U641" i="8"/>
  <c r="B608" i="4"/>
  <c r="Y604" i="1"/>
  <c r="X604" i="1"/>
  <c r="Z604" i="1" l="1"/>
  <c r="K605" i="1" s="1"/>
  <c r="L605" i="1" s="1"/>
  <c r="O605" i="1" s="1"/>
  <c r="P605" i="1" s="1"/>
  <c r="S605" i="1" s="1"/>
  <c r="T605" i="1" s="1"/>
  <c r="Y641" i="8"/>
  <c r="X641" i="8"/>
  <c r="Z641" i="8" s="1"/>
  <c r="K642" i="8" s="1"/>
  <c r="C608" i="4"/>
  <c r="V604" i="8" s="1"/>
  <c r="W604" i="8" s="1"/>
  <c r="D608" i="4"/>
  <c r="M605" i="1" l="1"/>
  <c r="U605" i="1" s="1"/>
  <c r="L642" i="8"/>
  <c r="V604" i="1"/>
  <c r="W604" i="1" s="1"/>
  <c r="B609" i="4"/>
  <c r="N605" i="1"/>
  <c r="A609" i="4" s="1"/>
  <c r="O642" i="8" l="1"/>
  <c r="P642" i="8" s="1"/>
  <c r="S642" i="8" s="1"/>
  <c r="M642" i="8"/>
  <c r="C609" i="4"/>
  <c r="V605" i="8" s="1"/>
  <c r="W605" i="8" s="1"/>
  <c r="D609" i="4"/>
  <c r="X605" i="1"/>
  <c r="Y605" i="1"/>
  <c r="Z605" i="1" l="1"/>
  <c r="K606" i="1" s="1"/>
  <c r="N642" i="8"/>
  <c r="U642" i="8"/>
  <c r="V605" i="1"/>
  <c r="W605" i="1" s="1"/>
  <c r="L606" i="1"/>
  <c r="Y642" i="8" l="1"/>
  <c r="X642" i="8"/>
  <c r="Z642" i="8" s="1"/>
  <c r="K643" i="8" s="1"/>
  <c r="O606" i="1"/>
  <c r="P606" i="1" s="1"/>
  <c r="S606" i="1" s="1"/>
  <c r="T606" i="1" s="1"/>
  <c r="U606" i="1" s="1"/>
  <c r="M606" i="1"/>
  <c r="L643" i="8" l="1"/>
  <c r="B610" i="4"/>
  <c r="N606" i="1"/>
  <c r="A610" i="4" s="1"/>
  <c r="O643" i="8" l="1"/>
  <c r="P643" i="8" s="1"/>
  <c r="S643" i="8" s="1"/>
  <c r="M643" i="8"/>
  <c r="C610" i="4"/>
  <c r="V606" i="8" s="1"/>
  <c r="W606" i="8" s="1"/>
  <c r="D610" i="4"/>
  <c r="Y606" i="1"/>
  <c r="X606" i="1"/>
  <c r="Z606" i="1" s="1"/>
  <c r="K607" i="1" s="1"/>
  <c r="N643" i="8" l="1"/>
  <c r="U643" i="8"/>
  <c r="V606" i="1"/>
  <c r="W606" i="1" s="1"/>
  <c r="L607" i="1"/>
  <c r="Y643" i="8" l="1"/>
  <c r="X643" i="8"/>
  <c r="Z643" i="8" s="1"/>
  <c r="K644" i="8" s="1"/>
  <c r="O607" i="1"/>
  <c r="P607" i="1" s="1"/>
  <c r="S607" i="1" s="1"/>
  <c r="T607" i="1" s="1"/>
  <c r="U607" i="1" s="1"/>
  <c r="M607" i="1"/>
  <c r="L644" i="8" l="1"/>
  <c r="B611" i="4"/>
  <c r="N607" i="1"/>
  <c r="A611" i="4" s="1"/>
  <c r="O644" i="8" l="1"/>
  <c r="P644" i="8" s="1"/>
  <c r="S644" i="8" s="1"/>
  <c r="T644" i="8" s="1"/>
  <c r="M644" i="8"/>
  <c r="N644" i="8" s="1"/>
  <c r="C611" i="4"/>
  <c r="V607" i="8" s="1"/>
  <c r="W607" i="8" s="1"/>
  <c r="D611" i="4"/>
  <c r="Y607" i="1"/>
  <c r="X607" i="1"/>
  <c r="Z607" i="1" s="1"/>
  <c r="K608" i="1" s="1"/>
  <c r="U644" i="8" l="1"/>
  <c r="Y644" i="8"/>
  <c r="X644" i="8"/>
  <c r="Z644" i="8" s="1"/>
  <c r="K645" i="8" s="1"/>
  <c r="V607" i="1"/>
  <c r="W607" i="1" s="1"/>
  <c r="L608" i="1"/>
  <c r="L645" i="8" l="1"/>
  <c r="O608" i="1"/>
  <c r="P608" i="1" s="1"/>
  <c r="S608" i="1" s="1"/>
  <c r="T608" i="1" s="1"/>
  <c r="U608" i="1" s="1"/>
  <c r="M608" i="1"/>
  <c r="O645" i="8" l="1"/>
  <c r="P645" i="8" s="1"/>
  <c r="S645" i="8" s="1"/>
  <c r="T645" i="8" s="1"/>
  <c r="M645" i="8"/>
  <c r="N645" i="8" s="1"/>
  <c r="B612" i="4"/>
  <c r="N608" i="1"/>
  <c r="A612" i="4" s="1"/>
  <c r="U645" i="8" l="1"/>
  <c r="Y645" i="8"/>
  <c r="X645" i="8"/>
  <c r="Z645" i="8" s="1"/>
  <c r="K646" i="8" s="1"/>
  <c r="C612" i="4"/>
  <c r="V608" i="8" s="1"/>
  <c r="W608" i="8" s="1"/>
  <c r="D612" i="4"/>
  <c r="Y608" i="1"/>
  <c r="X608" i="1"/>
  <c r="Z608" i="1" s="1"/>
  <c r="K609" i="1" s="1"/>
  <c r="L646" i="8" l="1"/>
  <c r="V608" i="1"/>
  <c r="W608" i="1" s="1"/>
  <c r="L609" i="1"/>
  <c r="O646" i="8" l="1"/>
  <c r="P646" i="8" s="1"/>
  <c r="S646" i="8" s="1"/>
  <c r="T646" i="8" s="1"/>
  <c r="U646" i="8" s="1"/>
  <c r="M646" i="8"/>
  <c r="N646" i="8" s="1"/>
  <c r="O609" i="1"/>
  <c r="P609" i="1" s="1"/>
  <c r="S609" i="1" s="1"/>
  <c r="T609" i="1" s="1"/>
  <c r="U609" i="1" s="1"/>
  <c r="M609" i="1"/>
  <c r="Y646" i="8" l="1"/>
  <c r="X646" i="8"/>
  <c r="B613" i="4"/>
  <c r="N609" i="1"/>
  <c r="A613" i="4" s="1"/>
  <c r="Z646" i="8" l="1"/>
  <c r="K647" i="8" s="1"/>
  <c r="L647" i="8" s="1"/>
  <c r="C613" i="4"/>
  <c r="V609" i="8" s="1"/>
  <c r="W609" i="8" s="1"/>
  <c r="D613" i="4"/>
  <c r="Y609" i="1"/>
  <c r="X609" i="1"/>
  <c r="Z609" i="1" l="1"/>
  <c r="K610" i="1" s="1"/>
  <c r="L610" i="1" s="1"/>
  <c r="O647" i="8"/>
  <c r="P647" i="8" s="1"/>
  <c r="S647" i="8" s="1"/>
  <c r="T647" i="8" s="1"/>
  <c r="M647" i="8"/>
  <c r="N647" i="8" s="1"/>
  <c r="V609" i="1"/>
  <c r="W609" i="1" s="1"/>
  <c r="U647" i="8" l="1"/>
  <c r="Y647" i="8"/>
  <c r="X647" i="8"/>
  <c r="Z647" i="8" s="1"/>
  <c r="K648" i="8" s="1"/>
  <c r="O610" i="1"/>
  <c r="P610" i="1" s="1"/>
  <c r="S610" i="1" s="1"/>
  <c r="T610" i="1" s="1"/>
  <c r="U610" i="1" s="1"/>
  <c r="M610" i="1"/>
  <c r="N610" i="1" s="1"/>
  <c r="A614" i="4" s="1"/>
  <c r="L648" i="8" l="1"/>
  <c r="B614" i="4"/>
  <c r="Y610" i="1"/>
  <c r="X610" i="1"/>
  <c r="O648" i="8" l="1"/>
  <c r="P648" i="8" s="1"/>
  <c r="S648" i="8" s="1"/>
  <c r="T648" i="8" s="1"/>
  <c r="U648" i="8" s="1"/>
  <c r="M648" i="8"/>
  <c r="N648" i="8" s="1"/>
  <c r="Z610" i="1"/>
  <c r="K611" i="1" s="1"/>
  <c r="L611" i="1" s="1"/>
  <c r="C614" i="4"/>
  <c r="V610" i="8" s="1"/>
  <c r="W610" i="8" s="1"/>
  <c r="D614" i="4"/>
  <c r="Y648" i="8" l="1"/>
  <c r="X648" i="8"/>
  <c r="Z648" i="8" s="1"/>
  <c r="K649" i="8" s="1"/>
  <c r="V610" i="1"/>
  <c r="W610" i="1" s="1"/>
  <c r="O611" i="1"/>
  <c r="P611" i="1" s="1"/>
  <c r="S611" i="1" s="1"/>
  <c r="M611" i="1"/>
  <c r="U611" i="1" s="1"/>
  <c r="L649" i="8" l="1"/>
  <c r="N611" i="1"/>
  <c r="O649" i="8" l="1"/>
  <c r="P649" i="8" s="1"/>
  <c r="S649" i="8" s="1"/>
  <c r="T649" i="8" s="1"/>
  <c r="M649" i="8"/>
  <c r="N649" i="8" s="1"/>
  <c r="A615" i="4"/>
  <c r="Y611" i="1"/>
  <c r="X611" i="1"/>
  <c r="Z611" i="1" s="1"/>
  <c r="K612" i="1" s="1"/>
  <c r="U649" i="8" l="1"/>
  <c r="Y649" i="8"/>
  <c r="X649" i="8"/>
  <c r="Z649" i="8" s="1"/>
  <c r="K650" i="8" s="1"/>
  <c r="C615" i="4"/>
  <c r="D615" i="4"/>
  <c r="L612" i="1"/>
  <c r="V611" i="1" l="1"/>
  <c r="W611" i="1" s="1"/>
  <c r="V611" i="8"/>
  <c r="W611" i="8" s="1"/>
  <c r="L650" i="8"/>
  <c r="O612" i="1"/>
  <c r="P612" i="1" s="1"/>
  <c r="S612" i="1" s="1"/>
  <c r="T612" i="1" s="1"/>
  <c r="U612" i="1" s="1"/>
  <c r="M612" i="1"/>
  <c r="N612" i="1" s="1"/>
  <c r="A616" i="4" s="1"/>
  <c r="O650" i="8" l="1"/>
  <c r="P650" i="8" s="1"/>
  <c r="S650" i="8" s="1"/>
  <c r="T650" i="8" s="1"/>
  <c r="U650" i="8" s="1"/>
  <c r="M650" i="8"/>
  <c r="N650" i="8" s="1"/>
  <c r="B616" i="4"/>
  <c r="Y612" i="1"/>
  <c r="X612" i="1"/>
  <c r="Z612" i="1" s="1"/>
  <c r="K613" i="1" s="1"/>
  <c r="Y650" i="8" l="1"/>
  <c r="X650" i="8"/>
  <c r="Z650" i="8" s="1"/>
  <c r="K651" i="8" s="1"/>
  <c r="C616" i="4"/>
  <c r="V612" i="8" s="1"/>
  <c r="W612" i="8" s="1"/>
  <c r="D616" i="4"/>
  <c r="L613" i="1"/>
  <c r="L651" i="8" l="1"/>
  <c r="V612" i="1"/>
  <c r="W612" i="1" s="1"/>
  <c r="O613" i="1"/>
  <c r="P613" i="1" s="1"/>
  <c r="S613" i="1" s="1"/>
  <c r="M613" i="1"/>
  <c r="U613" i="1" s="1"/>
  <c r="O651" i="8" l="1"/>
  <c r="P651" i="8" s="1"/>
  <c r="S651" i="8" s="1"/>
  <c r="T651" i="8" s="1"/>
  <c r="M651" i="8"/>
  <c r="N651" i="8" s="1"/>
  <c r="N613" i="1"/>
  <c r="U651" i="8" l="1"/>
  <c r="Y651" i="8"/>
  <c r="X651" i="8"/>
  <c r="Z651" i="8" s="1"/>
  <c r="K652" i="8" s="1"/>
  <c r="A617" i="4"/>
  <c r="Y613" i="1"/>
  <c r="X613" i="1"/>
  <c r="Z613" i="1" s="1"/>
  <c r="K614" i="1" s="1"/>
  <c r="L652" i="8" l="1"/>
  <c r="C617" i="4"/>
  <c r="D617" i="4"/>
  <c r="L614" i="1"/>
  <c r="V613" i="1" l="1"/>
  <c r="W613" i="1" s="1"/>
  <c r="V613" i="8"/>
  <c r="W613" i="8" s="1"/>
  <c r="O652" i="8"/>
  <c r="P652" i="8" s="1"/>
  <c r="S652" i="8" s="1"/>
  <c r="T652" i="8" s="1"/>
  <c r="M652" i="8"/>
  <c r="N652" i="8" s="1"/>
  <c r="O614" i="1"/>
  <c r="P614" i="1" s="1"/>
  <c r="S614" i="1" s="1"/>
  <c r="T614" i="1" s="1"/>
  <c r="U614" i="1" s="1"/>
  <c r="M614" i="1"/>
  <c r="N614" i="1" s="1"/>
  <c r="A618" i="4" s="1"/>
  <c r="U652" i="8" l="1"/>
  <c r="Y652" i="8"/>
  <c r="X652" i="8"/>
  <c r="B618" i="4"/>
  <c r="Y614" i="1"/>
  <c r="X614" i="1"/>
  <c r="Z614" i="1" s="1"/>
  <c r="K615" i="1" s="1"/>
  <c r="Z652" i="8" l="1"/>
  <c r="K653" i="8" s="1"/>
  <c r="L653" i="8" s="1"/>
  <c r="C618" i="4"/>
  <c r="V614" i="8" s="1"/>
  <c r="W614" i="8" s="1"/>
  <c r="D618" i="4"/>
  <c r="L615" i="1"/>
  <c r="O653" i="8" l="1"/>
  <c r="P653" i="8" s="1"/>
  <c r="S653" i="8" s="1"/>
  <c r="T653" i="8" s="1"/>
  <c r="U653" i="8" s="1"/>
  <c r="M653" i="8"/>
  <c r="N653" i="8" s="1"/>
  <c r="V614" i="1"/>
  <c r="W614" i="1" s="1"/>
  <c r="O615" i="1"/>
  <c r="P615" i="1" s="1"/>
  <c r="S615" i="1" s="1"/>
  <c r="T615" i="1" s="1"/>
  <c r="U615" i="1" s="1"/>
  <c r="M615" i="1"/>
  <c r="N615" i="1" s="1"/>
  <c r="A619" i="4" s="1"/>
  <c r="Y653" i="8" l="1"/>
  <c r="X653" i="8"/>
  <c r="B619" i="4"/>
  <c r="Y615" i="1"/>
  <c r="X615" i="1"/>
  <c r="Z615" i="1" s="1"/>
  <c r="K616" i="1" s="1"/>
  <c r="Z653" i="8" l="1"/>
  <c r="K654" i="8" s="1"/>
  <c r="L654" i="8" s="1"/>
  <c r="C619" i="4"/>
  <c r="V615" i="8" s="1"/>
  <c r="W615" i="8" s="1"/>
  <c r="D619" i="4"/>
  <c r="L616" i="1"/>
  <c r="O654" i="8" l="1"/>
  <c r="P654" i="8" s="1"/>
  <c r="S654" i="8" s="1"/>
  <c r="T654" i="8" s="1"/>
  <c r="M654" i="8"/>
  <c r="N654" i="8" s="1"/>
  <c r="V615" i="1"/>
  <c r="W615" i="1" s="1"/>
  <c r="O616" i="1"/>
  <c r="P616" i="1" s="1"/>
  <c r="S616" i="1" s="1"/>
  <c r="T616" i="1" s="1"/>
  <c r="U616" i="1" s="1"/>
  <c r="M616" i="1"/>
  <c r="N616" i="1" s="1"/>
  <c r="A620" i="4" s="1"/>
  <c r="U654" i="8" l="1"/>
  <c r="Y654" i="8"/>
  <c r="X654" i="8"/>
  <c r="Z654" i="8" s="1"/>
  <c r="K655" i="8" s="1"/>
  <c r="B620" i="4"/>
  <c r="Y616" i="1"/>
  <c r="X616" i="1"/>
  <c r="Z616" i="1" s="1"/>
  <c r="K617" i="1" s="1"/>
  <c r="L655" i="8" l="1"/>
  <c r="C620" i="4"/>
  <c r="V616" i="8" s="1"/>
  <c r="W616" i="8" s="1"/>
  <c r="D620" i="4"/>
  <c r="L617" i="1"/>
  <c r="O655" i="8" l="1"/>
  <c r="P655" i="8" s="1"/>
  <c r="S655" i="8" s="1"/>
  <c r="T655" i="8" s="1"/>
  <c r="U655" i="8" s="1"/>
  <c r="M655" i="8"/>
  <c r="N655" i="8" s="1"/>
  <c r="V616" i="1"/>
  <c r="W616" i="1" s="1"/>
  <c r="O617" i="1"/>
  <c r="P617" i="1" s="1"/>
  <c r="S617" i="1" s="1"/>
  <c r="T617" i="1" s="1"/>
  <c r="U617" i="1" s="1"/>
  <c r="M617" i="1"/>
  <c r="Y655" i="8" l="1"/>
  <c r="X655" i="8"/>
  <c r="B621" i="4"/>
  <c r="N617" i="1"/>
  <c r="A621" i="4" s="1"/>
  <c r="Z655" i="8" l="1"/>
  <c r="K656" i="8" s="1"/>
  <c r="L656" i="8" s="1"/>
  <c r="C621" i="4"/>
  <c r="V617" i="8" s="1"/>
  <c r="W617" i="8" s="1"/>
  <c r="D621" i="4"/>
  <c r="Y617" i="1"/>
  <c r="X617" i="1"/>
  <c r="Z617" i="1" s="1"/>
  <c r="K618" i="1" s="1"/>
  <c r="O656" i="8" l="1"/>
  <c r="P656" i="8" s="1"/>
  <c r="S656" i="8" s="1"/>
  <c r="M656" i="8"/>
  <c r="V617" i="1"/>
  <c r="W617" i="1" s="1"/>
  <c r="L618" i="1"/>
  <c r="N656" i="8" l="1"/>
  <c r="U656" i="8"/>
  <c r="O618" i="1"/>
  <c r="P618" i="1" s="1"/>
  <c r="S618" i="1" s="1"/>
  <c r="T618" i="1" s="1"/>
  <c r="U618" i="1" s="1"/>
  <c r="M618" i="1"/>
  <c r="N618" i="1" s="1"/>
  <c r="A622" i="4" s="1"/>
  <c r="Y656" i="8" l="1"/>
  <c r="X656" i="8"/>
  <c r="Z656" i="8" s="1"/>
  <c r="K657" i="8" s="1"/>
  <c r="B622" i="4"/>
  <c r="Y618" i="1"/>
  <c r="X618" i="1"/>
  <c r="L657" i="8" l="1"/>
  <c r="C622" i="4"/>
  <c r="V618" i="8" s="1"/>
  <c r="W618" i="8" s="1"/>
  <c r="D622" i="4"/>
  <c r="Z618" i="1"/>
  <c r="K619" i="1" s="1"/>
  <c r="L619" i="1" s="1"/>
  <c r="O657" i="8" l="1"/>
  <c r="P657" i="8" s="1"/>
  <c r="S657" i="8" s="1"/>
  <c r="T657" i="8" s="1"/>
  <c r="U657" i="8" s="1"/>
  <c r="M657" i="8"/>
  <c r="N657" i="8" s="1"/>
  <c r="V618" i="1"/>
  <c r="W618" i="1" s="1"/>
  <c r="O619" i="1"/>
  <c r="P619" i="1" s="1"/>
  <c r="S619" i="1" s="1"/>
  <c r="T619" i="1" s="1"/>
  <c r="U619" i="1" s="1"/>
  <c r="M619" i="1"/>
  <c r="Y657" i="8" l="1"/>
  <c r="X657" i="8"/>
  <c r="Z657" i="8" s="1"/>
  <c r="K658" i="8" s="1"/>
  <c r="B623" i="4"/>
  <c r="N619" i="1"/>
  <c r="A623" i="4" s="1"/>
  <c r="L658" i="8" l="1"/>
  <c r="C623" i="4"/>
  <c r="V619" i="8" s="1"/>
  <c r="W619" i="8" s="1"/>
  <c r="D623" i="4"/>
  <c r="Y619" i="1"/>
  <c r="X619" i="1"/>
  <c r="Z619" i="1" s="1"/>
  <c r="K620" i="1" s="1"/>
  <c r="O658" i="8" l="1"/>
  <c r="P658" i="8" s="1"/>
  <c r="S658" i="8" s="1"/>
  <c r="M658" i="8"/>
  <c r="V619" i="1"/>
  <c r="W619" i="1" s="1"/>
  <c r="L620" i="1"/>
  <c r="N658" i="8" l="1"/>
  <c r="U658" i="8"/>
  <c r="O620" i="1"/>
  <c r="P620" i="1" s="1"/>
  <c r="S620" i="1" s="1"/>
  <c r="T620" i="1" s="1"/>
  <c r="U620" i="1" s="1"/>
  <c r="M620" i="1"/>
  <c r="N620" i="1" s="1"/>
  <c r="A624" i="4" s="1"/>
  <c r="Y658" i="8" l="1"/>
  <c r="X658" i="8"/>
  <c r="Z658" i="8" s="1"/>
  <c r="K659" i="8" s="1"/>
  <c r="B624" i="4"/>
  <c r="Y620" i="1"/>
  <c r="X620" i="1"/>
  <c r="Z620" i="1" s="1"/>
  <c r="K621" i="1" s="1"/>
  <c r="L659" i="8" l="1"/>
  <c r="C624" i="4"/>
  <c r="V620" i="8" s="1"/>
  <c r="W620" i="8" s="1"/>
  <c r="D624" i="4"/>
  <c r="L621" i="1"/>
  <c r="O659" i="8" l="1"/>
  <c r="P659" i="8" s="1"/>
  <c r="S659" i="8" s="1"/>
  <c r="M659" i="8"/>
  <c r="V620" i="1"/>
  <c r="W620" i="1" s="1"/>
  <c r="O621" i="1"/>
  <c r="P621" i="1" s="1"/>
  <c r="S621" i="1" s="1"/>
  <c r="T621" i="1" s="1"/>
  <c r="U621" i="1" s="1"/>
  <c r="M621" i="1"/>
  <c r="N659" i="8" l="1"/>
  <c r="U659" i="8"/>
  <c r="B625" i="4"/>
  <c r="N621" i="1"/>
  <c r="A625" i="4" s="1"/>
  <c r="Y659" i="8" l="1"/>
  <c r="X659" i="8"/>
  <c r="Z659" i="8" s="1"/>
  <c r="K660" i="8" s="1"/>
  <c r="C625" i="4"/>
  <c r="V621" i="8" s="1"/>
  <c r="W621" i="8" s="1"/>
  <c r="D625" i="4"/>
  <c r="Y621" i="1"/>
  <c r="X621" i="1"/>
  <c r="L660" i="8" l="1"/>
  <c r="V621" i="1"/>
  <c r="W621" i="1" s="1"/>
  <c r="Z621" i="1"/>
  <c r="K622" i="1" s="1"/>
  <c r="L622" i="1" s="1"/>
  <c r="O660" i="8" l="1"/>
  <c r="P660" i="8" s="1"/>
  <c r="S660" i="8" s="1"/>
  <c r="M660" i="8"/>
  <c r="O622" i="1"/>
  <c r="P622" i="1" s="1"/>
  <c r="S622" i="1" s="1"/>
  <c r="M622" i="1"/>
  <c r="U622" i="1" s="1"/>
  <c r="N660" i="8" l="1"/>
  <c r="U660" i="8"/>
  <c r="N622" i="1"/>
  <c r="Y660" i="8" l="1"/>
  <c r="X660" i="8"/>
  <c r="Z660" i="8" s="1"/>
  <c r="K661" i="8" s="1"/>
  <c r="A626" i="4"/>
  <c r="Y622" i="1"/>
  <c r="X622" i="1"/>
  <c r="Z622" i="1" s="1"/>
  <c r="K623" i="1" s="1"/>
  <c r="L661" i="8" l="1"/>
  <c r="D626" i="4"/>
  <c r="C626" i="4"/>
  <c r="L623" i="1"/>
  <c r="V622" i="1" l="1"/>
  <c r="W622" i="1" s="1"/>
  <c r="V622" i="8"/>
  <c r="W622" i="8" s="1"/>
  <c r="O661" i="8"/>
  <c r="P661" i="8" s="1"/>
  <c r="S661" i="8" s="1"/>
  <c r="M661" i="8"/>
  <c r="O623" i="1"/>
  <c r="P623" i="1" s="1"/>
  <c r="S623" i="1" s="1"/>
  <c r="M623" i="1"/>
  <c r="U623" i="1" s="1"/>
  <c r="N661" i="8" l="1"/>
  <c r="U661" i="8"/>
  <c r="N623" i="1"/>
  <c r="Y661" i="8" l="1"/>
  <c r="X661" i="8"/>
  <c r="Z661" i="8" s="1"/>
  <c r="K662" i="8" s="1"/>
  <c r="A627" i="4"/>
  <c r="Y623" i="1"/>
  <c r="X623" i="1"/>
  <c r="Z623" i="1" s="1"/>
  <c r="K624" i="1" s="1"/>
  <c r="L662" i="8" l="1"/>
  <c r="C627" i="4"/>
  <c r="D627" i="4"/>
  <c r="L624" i="1"/>
  <c r="V623" i="1" l="1"/>
  <c r="W623" i="1" s="1"/>
  <c r="V623" i="8"/>
  <c r="W623" i="8" s="1"/>
  <c r="O662" i="8"/>
  <c r="P662" i="8" s="1"/>
  <c r="S662" i="8" s="1"/>
  <c r="M662" i="8"/>
  <c r="O624" i="1"/>
  <c r="P624" i="1" s="1"/>
  <c r="S624" i="1" s="1"/>
  <c r="M624" i="1"/>
  <c r="U624" i="1" s="1"/>
  <c r="N662" i="8" l="1"/>
  <c r="U662" i="8"/>
  <c r="N624" i="1"/>
  <c r="Y662" i="8" l="1"/>
  <c r="X662" i="8"/>
  <c r="Z662" i="8" s="1"/>
  <c r="K663" i="8" s="1"/>
  <c r="A628" i="4"/>
  <c r="Y624" i="1"/>
  <c r="X624" i="1"/>
  <c r="Z624" i="1" s="1"/>
  <c r="K625" i="1" s="1"/>
  <c r="L663" i="8" l="1"/>
  <c r="C628" i="4"/>
  <c r="D628" i="4"/>
  <c r="L625" i="1"/>
  <c r="V624" i="1" l="1"/>
  <c r="W624" i="1" s="1"/>
  <c r="V624" i="8"/>
  <c r="W624" i="8" s="1"/>
  <c r="O663" i="8"/>
  <c r="P663" i="8" s="1"/>
  <c r="S663" i="8" s="1"/>
  <c r="M663" i="8"/>
  <c r="O625" i="1"/>
  <c r="P625" i="1" s="1"/>
  <c r="S625" i="1" s="1"/>
  <c r="M625" i="1"/>
  <c r="U625" i="1" s="1"/>
  <c r="N663" i="8" l="1"/>
  <c r="U663" i="8"/>
  <c r="N625" i="1"/>
  <c r="Y663" i="8" l="1"/>
  <c r="X663" i="8"/>
  <c r="Z663" i="8" s="1"/>
  <c r="K664" i="8" s="1"/>
  <c r="A629" i="4"/>
  <c r="Y625" i="1"/>
  <c r="X625" i="1"/>
  <c r="Z625" i="1" s="1"/>
  <c r="K626" i="1" s="1"/>
  <c r="L664" i="8" l="1"/>
  <c r="C629" i="4"/>
  <c r="D629" i="4"/>
  <c r="L626" i="1"/>
  <c r="V625" i="1" l="1"/>
  <c r="W625" i="1" s="1"/>
  <c r="V625" i="8"/>
  <c r="W625" i="8" s="1"/>
  <c r="O664" i="8"/>
  <c r="P664" i="8" s="1"/>
  <c r="S664" i="8" s="1"/>
  <c r="T664" i="8" s="1"/>
  <c r="U664" i="8" s="1"/>
  <c r="M664" i="8"/>
  <c r="N664" i="8" s="1"/>
  <c r="O626" i="1"/>
  <c r="P626" i="1" s="1"/>
  <c r="S626" i="1" s="1"/>
  <c r="M626" i="1"/>
  <c r="U626" i="1" s="1"/>
  <c r="Y664" i="8" l="1"/>
  <c r="X664" i="8"/>
  <c r="Z664" i="8" s="1"/>
  <c r="K665" i="8" s="1"/>
  <c r="N626" i="1"/>
  <c r="L665" i="8" l="1"/>
  <c r="A630" i="4"/>
  <c r="Y626" i="1"/>
  <c r="X626" i="1"/>
  <c r="Z626" i="1" s="1"/>
  <c r="K627" i="1" s="1"/>
  <c r="O665" i="8" l="1"/>
  <c r="P665" i="8" s="1"/>
  <c r="S665" i="8" s="1"/>
  <c r="T665" i="8" s="1"/>
  <c r="U665" i="8" s="1"/>
  <c r="M665" i="8"/>
  <c r="N665" i="8" s="1"/>
  <c r="D630" i="4"/>
  <c r="C630" i="4"/>
  <c r="L627" i="1"/>
  <c r="V626" i="1" l="1"/>
  <c r="W626" i="1" s="1"/>
  <c r="V626" i="8"/>
  <c r="W626" i="8" s="1"/>
  <c r="Y665" i="8"/>
  <c r="X665" i="8"/>
  <c r="Z665" i="8" s="1"/>
  <c r="K666" i="8" s="1"/>
  <c r="O627" i="1"/>
  <c r="P627" i="1" s="1"/>
  <c r="S627" i="1" s="1"/>
  <c r="M627" i="1"/>
  <c r="U627" i="1" s="1"/>
  <c r="L666" i="8" l="1"/>
  <c r="N627" i="1"/>
  <c r="O666" i="8" l="1"/>
  <c r="P666" i="8" s="1"/>
  <c r="S666" i="8" s="1"/>
  <c r="T666" i="8" s="1"/>
  <c r="U666" i="8" s="1"/>
  <c r="M666" i="8"/>
  <c r="N666" i="8" s="1"/>
  <c r="A631" i="4"/>
  <c r="Y627" i="1"/>
  <c r="X627" i="1"/>
  <c r="Z627" i="1" s="1"/>
  <c r="K628" i="1" s="1"/>
  <c r="Y666" i="8" l="1"/>
  <c r="X666" i="8"/>
  <c r="Z666" i="8" s="1"/>
  <c r="K667" i="8" s="1"/>
  <c r="C631" i="4"/>
  <c r="D631" i="4"/>
  <c r="L628" i="1"/>
  <c r="V627" i="1" l="1"/>
  <c r="W627" i="1" s="1"/>
  <c r="V627" i="8"/>
  <c r="W627" i="8" s="1"/>
  <c r="L667" i="8"/>
  <c r="O628" i="1"/>
  <c r="P628" i="1" s="1"/>
  <c r="S628" i="1" s="1"/>
  <c r="M628" i="1"/>
  <c r="U628" i="1" s="1"/>
  <c r="O667" i="8" l="1"/>
  <c r="P667" i="8" s="1"/>
  <c r="S667" i="8" s="1"/>
  <c r="T667" i="8" s="1"/>
  <c r="M667" i="8"/>
  <c r="N667" i="8" s="1"/>
  <c r="N628" i="1"/>
  <c r="U667" i="8" l="1"/>
  <c r="Y667" i="8"/>
  <c r="X667" i="8"/>
  <c r="Z667" i="8" s="1"/>
  <c r="K668" i="8" s="1"/>
  <c r="A632" i="4"/>
  <c r="Y628" i="1"/>
  <c r="X628" i="1"/>
  <c r="Z628" i="1" s="1"/>
  <c r="K629" i="1" s="1"/>
  <c r="L668" i="8" l="1"/>
  <c r="C632" i="4"/>
  <c r="D632" i="4"/>
  <c r="L629" i="1"/>
  <c r="V628" i="1" l="1"/>
  <c r="W628" i="1" s="1"/>
  <c r="V628" i="8"/>
  <c r="W628" i="8" s="1"/>
  <c r="O668" i="8"/>
  <c r="P668" i="8" s="1"/>
  <c r="S668" i="8" s="1"/>
  <c r="T668" i="8" s="1"/>
  <c r="U668" i="8" s="1"/>
  <c r="M668" i="8"/>
  <c r="N668" i="8" s="1"/>
  <c r="O629" i="1"/>
  <c r="P629" i="1" s="1"/>
  <c r="S629" i="1" s="1"/>
  <c r="T629" i="1" s="1"/>
  <c r="U629" i="1" s="1"/>
  <c r="M629" i="1"/>
  <c r="Y668" i="8" l="1"/>
  <c r="X668" i="8"/>
  <c r="Z668" i="8" s="1"/>
  <c r="K669" i="8" s="1"/>
  <c r="B633" i="4"/>
  <c r="N629" i="1"/>
  <c r="A633" i="4" s="1"/>
  <c r="L669" i="8" l="1"/>
  <c r="C633" i="4"/>
  <c r="V629" i="8" s="1"/>
  <c r="W629" i="8" s="1"/>
  <c r="D633" i="4"/>
  <c r="Y629" i="1"/>
  <c r="X629" i="1"/>
  <c r="O669" i="8" l="1"/>
  <c r="P669" i="8" s="1"/>
  <c r="S669" i="8" s="1"/>
  <c r="T669" i="8" s="1"/>
  <c r="U669" i="8" s="1"/>
  <c r="M669" i="8"/>
  <c r="N669" i="8" s="1"/>
  <c r="V629" i="1"/>
  <c r="W629" i="1" s="1"/>
  <c r="Z629" i="1"/>
  <c r="K630" i="1" s="1"/>
  <c r="L630" i="1" s="1"/>
  <c r="Y669" i="8" l="1"/>
  <c r="X669" i="8"/>
  <c r="Z669" i="8" s="1"/>
  <c r="K670" i="8" s="1"/>
  <c r="O630" i="1"/>
  <c r="P630" i="1" s="1"/>
  <c r="S630" i="1" s="1"/>
  <c r="T630" i="1" s="1"/>
  <c r="U630" i="1" s="1"/>
  <c r="M630" i="1"/>
  <c r="N630" i="1" s="1"/>
  <c r="A634" i="4" s="1"/>
  <c r="L670" i="8" l="1"/>
  <c r="B634" i="4"/>
  <c r="Y630" i="1"/>
  <c r="X630" i="1"/>
  <c r="O670" i="8" l="1"/>
  <c r="P670" i="8" s="1"/>
  <c r="S670" i="8" s="1"/>
  <c r="T670" i="8" s="1"/>
  <c r="U670" i="8" s="1"/>
  <c r="M670" i="8"/>
  <c r="N670" i="8" s="1"/>
  <c r="Z630" i="1"/>
  <c r="K631" i="1" s="1"/>
  <c r="L631" i="1" s="1"/>
  <c r="C634" i="4"/>
  <c r="V630" i="8" s="1"/>
  <c r="W630" i="8" s="1"/>
  <c r="D634" i="4"/>
  <c r="Y670" i="8" l="1"/>
  <c r="X670" i="8"/>
  <c r="Z670" i="8" s="1"/>
  <c r="K671" i="8" s="1"/>
  <c r="V630" i="1"/>
  <c r="W630" i="1" s="1"/>
  <c r="O631" i="1"/>
  <c r="P631" i="1" s="1"/>
  <c r="S631" i="1" s="1"/>
  <c r="T631" i="1" s="1"/>
  <c r="U631" i="1" s="1"/>
  <c r="M631" i="1"/>
  <c r="L671" i="8" l="1"/>
  <c r="B635" i="4"/>
  <c r="N631" i="1"/>
  <c r="A635" i="4" s="1"/>
  <c r="O671" i="8" l="1"/>
  <c r="P671" i="8" s="1"/>
  <c r="S671" i="8" s="1"/>
  <c r="T671" i="8" s="1"/>
  <c r="U671" i="8" s="1"/>
  <c r="M671" i="8"/>
  <c r="N671" i="8" s="1"/>
  <c r="C635" i="4"/>
  <c r="V631" i="8" s="1"/>
  <c r="W631" i="8" s="1"/>
  <c r="D635" i="4"/>
  <c r="Y631" i="1"/>
  <c r="X631" i="1"/>
  <c r="Y671" i="8" l="1"/>
  <c r="X671" i="8"/>
  <c r="Z671" i="8" s="1"/>
  <c r="K672" i="8" s="1"/>
  <c r="V631" i="1"/>
  <c r="W631" i="1" s="1"/>
  <c r="Z631" i="1"/>
  <c r="K632" i="1" s="1"/>
  <c r="L632" i="1" s="1"/>
  <c r="L672" i="8" l="1"/>
  <c r="O632" i="1"/>
  <c r="P632" i="1" s="1"/>
  <c r="S632" i="1" s="1"/>
  <c r="T632" i="1" s="1"/>
  <c r="U632" i="1" s="1"/>
  <c r="M632" i="1"/>
  <c r="N632" i="1" s="1"/>
  <c r="A636" i="4" s="1"/>
  <c r="O672" i="8" l="1"/>
  <c r="P672" i="8" s="1"/>
  <c r="S672" i="8" s="1"/>
  <c r="T672" i="8" s="1"/>
  <c r="U672" i="8" s="1"/>
  <c r="M672" i="8"/>
  <c r="N672" i="8" s="1"/>
  <c r="B636" i="4"/>
  <c r="Y632" i="1"/>
  <c r="X632" i="1"/>
  <c r="Z632" i="1" s="1"/>
  <c r="K633" i="1" s="1"/>
  <c r="Y672" i="8" l="1"/>
  <c r="X672" i="8"/>
  <c r="Z672" i="8" s="1"/>
  <c r="K673" i="8" s="1"/>
  <c r="C636" i="4"/>
  <c r="V632" i="8" s="1"/>
  <c r="W632" i="8" s="1"/>
  <c r="D636" i="4"/>
  <c r="L633" i="1"/>
  <c r="L673" i="8" l="1"/>
  <c r="V632" i="1"/>
  <c r="W632" i="1" s="1"/>
  <c r="O633" i="1"/>
  <c r="P633" i="1" s="1"/>
  <c r="S633" i="1" s="1"/>
  <c r="T633" i="1" s="1"/>
  <c r="U633" i="1" s="1"/>
  <c r="M633" i="1"/>
  <c r="N633" i="1" s="1"/>
  <c r="A637" i="4" s="1"/>
  <c r="O673" i="8" l="1"/>
  <c r="P673" i="8" s="1"/>
  <c r="S673" i="8" s="1"/>
  <c r="T673" i="8" s="1"/>
  <c r="U673" i="8" s="1"/>
  <c r="M673" i="8"/>
  <c r="N673" i="8" s="1"/>
  <c r="B637" i="4"/>
  <c r="Y633" i="1"/>
  <c r="X633" i="1"/>
  <c r="Z633" i="1" s="1"/>
  <c r="K634" i="1" s="1"/>
  <c r="L634" i="1" s="1"/>
  <c r="Y673" i="8" l="1"/>
  <c r="X673" i="8"/>
  <c r="Z673" i="8" s="1"/>
  <c r="K674" i="8" s="1"/>
  <c r="C637" i="4"/>
  <c r="V633" i="8" s="1"/>
  <c r="W633" i="8" s="1"/>
  <c r="D637" i="4"/>
  <c r="O634" i="1"/>
  <c r="P634" i="1" s="1"/>
  <c r="S634" i="1" s="1"/>
  <c r="T634" i="1" s="1"/>
  <c r="U634" i="1" s="1"/>
  <c r="M634" i="1"/>
  <c r="N634" i="1" s="1"/>
  <c r="A638" i="4" s="1"/>
  <c r="L674" i="8" l="1"/>
  <c r="V633" i="1"/>
  <c r="W633" i="1" s="1"/>
  <c r="B638" i="4"/>
  <c r="X634" i="1"/>
  <c r="Y634" i="1"/>
  <c r="O674" i="8" l="1"/>
  <c r="P674" i="8" s="1"/>
  <c r="S674" i="8" s="1"/>
  <c r="T674" i="8" s="1"/>
  <c r="U674" i="8" s="1"/>
  <c r="M674" i="8"/>
  <c r="N674" i="8" s="1"/>
  <c r="C638" i="4"/>
  <c r="V634" i="8" s="1"/>
  <c r="W634" i="8" s="1"/>
  <c r="D638" i="4"/>
  <c r="Z634" i="1"/>
  <c r="K635" i="1" s="1"/>
  <c r="Y674" i="8" l="1"/>
  <c r="X674" i="8"/>
  <c r="Z674" i="8" s="1"/>
  <c r="K675" i="8" s="1"/>
  <c r="V634" i="1"/>
  <c r="W634" i="1" s="1"/>
  <c r="L635" i="1"/>
  <c r="L675" i="8" l="1"/>
  <c r="O635" i="1"/>
  <c r="P635" i="1" s="1"/>
  <c r="S635" i="1" s="1"/>
  <c r="T635" i="1" s="1"/>
  <c r="U635" i="1" s="1"/>
  <c r="M635" i="1"/>
  <c r="N635" i="1" s="1"/>
  <c r="A639" i="4" s="1"/>
  <c r="O675" i="8" l="1"/>
  <c r="P675" i="8" s="1"/>
  <c r="S675" i="8" s="1"/>
  <c r="T675" i="8" s="1"/>
  <c r="U675" i="8" s="1"/>
  <c r="M675" i="8"/>
  <c r="N675" i="8" s="1"/>
  <c r="B639" i="4"/>
  <c r="Y635" i="1"/>
  <c r="X635" i="1"/>
  <c r="Z635" i="1" s="1"/>
  <c r="K636" i="1" s="1"/>
  <c r="Y675" i="8" l="1"/>
  <c r="X675" i="8"/>
  <c r="Z675" i="8" s="1"/>
  <c r="K676" i="8" s="1"/>
  <c r="C639" i="4"/>
  <c r="V635" i="8" s="1"/>
  <c r="W635" i="8" s="1"/>
  <c r="D639" i="4"/>
  <c r="L636" i="1"/>
  <c r="L676" i="8" l="1"/>
  <c r="V635" i="1"/>
  <c r="W635" i="1" s="1"/>
  <c r="O636" i="1"/>
  <c r="P636" i="1" s="1"/>
  <c r="S636" i="1" s="1"/>
  <c r="T636" i="1" s="1"/>
  <c r="U636" i="1" s="1"/>
  <c r="M636" i="1"/>
  <c r="N636" i="1" s="1"/>
  <c r="A640" i="4" s="1"/>
  <c r="O676" i="8" l="1"/>
  <c r="P676" i="8" s="1"/>
  <c r="S676" i="8" s="1"/>
  <c r="T676" i="8" s="1"/>
  <c r="U676" i="8" s="1"/>
  <c r="M676" i="8"/>
  <c r="N676" i="8" s="1"/>
  <c r="B640" i="4"/>
  <c r="Y636" i="1"/>
  <c r="X636" i="1"/>
  <c r="Y676" i="8" l="1"/>
  <c r="X676" i="8"/>
  <c r="Z676" i="8" s="1"/>
  <c r="K677" i="8" s="1"/>
  <c r="C640" i="4"/>
  <c r="V636" i="8" s="1"/>
  <c r="W636" i="8" s="1"/>
  <c r="D640" i="4"/>
  <c r="Z636" i="1"/>
  <c r="K637" i="1" s="1"/>
  <c r="L637" i="1" s="1"/>
  <c r="O637" i="1" s="1"/>
  <c r="P637" i="1" s="1"/>
  <c r="S637" i="1" s="1"/>
  <c r="T637" i="1" s="1"/>
  <c r="L677" i="8" l="1"/>
  <c r="V636" i="1"/>
  <c r="W636" i="1" s="1"/>
  <c r="B641" i="4"/>
  <c r="M637" i="1"/>
  <c r="N637" i="1" s="1"/>
  <c r="X637" i="1" s="1"/>
  <c r="O677" i="8" l="1"/>
  <c r="P677" i="8" s="1"/>
  <c r="S677" i="8" s="1"/>
  <c r="T677" i="8" s="1"/>
  <c r="U677" i="8" s="1"/>
  <c r="M677" i="8"/>
  <c r="N677" i="8" s="1"/>
  <c r="U637" i="1"/>
  <c r="D641" i="4"/>
  <c r="Y637" i="1"/>
  <c r="Z637" i="1" s="1"/>
  <c r="K638" i="1" s="1"/>
  <c r="L638" i="1" s="1"/>
  <c r="A641" i="4"/>
  <c r="C641" i="4" s="1"/>
  <c r="V637" i="8" s="1"/>
  <c r="W637" i="8" s="1"/>
  <c r="Y677" i="8" l="1"/>
  <c r="X677" i="8"/>
  <c r="Z677" i="8" s="1"/>
  <c r="K678" i="8" s="1"/>
  <c r="V637" i="1"/>
  <c r="W637" i="1" s="1"/>
  <c r="O638" i="1"/>
  <c r="P638" i="1" s="1"/>
  <c r="S638" i="1" s="1"/>
  <c r="T638" i="1" s="1"/>
  <c r="U638" i="1" s="1"/>
  <c r="M638" i="1"/>
  <c r="N638" i="1" s="1"/>
  <c r="A642" i="4" s="1"/>
  <c r="L678" i="8" l="1"/>
  <c r="B642" i="4"/>
  <c r="Y638" i="1"/>
  <c r="X638" i="1"/>
  <c r="O678" i="8" l="1"/>
  <c r="P678" i="8" s="1"/>
  <c r="S678" i="8" s="1"/>
  <c r="T678" i="8" s="1"/>
  <c r="U678" i="8" s="1"/>
  <c r="M678" i="8"/>
  <c r="N678" i="8" s="1"/>
  <c r="C642" i="4"/>
  <c r="V638" i="8" s="1"/>
  <c r="W638" i="8" s="1"/>
  <c r="D642" i="4"/>
  <c r="Z638" i="1"/>
  <c r="K639" i="1" s="1"/>
  <c r="L639" i="1" s="1"/>
  <c r="Y678" i="8" l="1"/>
  <c r="X678" i="8"/>
  <c r="Z678" i="8" s="1"/>
  <c r="K679" i="8" s="1"/>
  <c r="V638" i="1"/>
  <c r="W638" i="1" s="1"/>
  <c r="O639" i="1"/>
  <c r="P639" i="1" s="1"/>
  <c r="S639" i="1" s="1"/>
  <c r="T639" i="1" s="1"/>
  <c r="U639" i="1" s="1"/>
  <c r="M639" i="1"/>
  <c r="L679" i="8" l="1"/>
  <c r="B643" i="4"/>
  <c r="N639" i="1"/>
  <c r="A643" i="4" s="1"/>
  <c r="O679" i="8" l="1"/>
  <c r="P679" i="8" s="1"/>
  <c r="S679" i="8" s="1"/>
  <c r="T679" i="8" s="1"/>
  <c r="U679" i="8" s="1"/>
  <c r="M679" i="8"/>
  <c r="N679" i="8" s="1"/>
  <c r="C643" i="4"/>
  <c r="V639" i="8" s="1"/>
  <c r="W639" i="8" s="1"/>
  <c r="D643" i="4"/>
  <c r="Y639" i="1"/>
  <c r="X639" i="1"/>
  <c r="Z639" i="1" s="1"/>
  <c r="K640" i="1" s="1"/>
  <c r="Y679" i="8" l="1"/>
  <c r="X679" i="8"/>
  <c r="Z679" i="8" s="1"/>
  <c r="K680" i="8" s="1"/>
  <c r="V639" i="1"/>
  <c r="W639" i="1" s="1"/>
  <c r="L640" i="1"/>
  <c r="L680" i="8" l="1"/>
  <c r="O640" i="1"/>
  <c r="P640" i="1" s="1"/>
  <c r="S640" i="1" s="1"/>
  <c r="T640" i="1" s="1"/>
  <c r="U640" i="1" s="1"/>
  <c r="M640" i="1"/>
  <c r="N640" i="1" s="1"/>
  <c r="A644" i="4" s="1"/>
  <c r="O680" i="8" l="1"/>
  <c r="P680" i="8" s="1"/>
  <c r="S680" i="8" s="1"/>
  <c r="T680" i="8" s="1"/>
  <c r="U680" i="8" s="1"/>
  <c r="M680" i="8"/>
  <c r="N680" i="8" s="1"/>
  <c r="B644" i="4"/>
  <c r="Y640" i="1"/>
  <c r="X640" i="1"/>
  <c r="Y680" i="8" l="1"/>
  <c r="X680" i="8"/>
  <c r="Z680" i="8" s="1"/>
  <c r="K681" i="8" s="1"/>
  <c r="C644" i="4"/>
  <c r="V640" i="8" s="1"/>
  <c r="W640" i="8" s="1"/>
  <c r="D644" i="4"/>
  <c r="Z640" i="1"/>
  <c r="K641" i="1" s="1"/>
  <c r="L641" i="1" s="1"/>
  <c r="L681" i="8" l="1"/>
  <c r="V640" i="1"/>
  <c r="W640" i="1" s="1"/>
  <c r="O641" i="1"/>
  <c r="P641" i="1" s="1"/>
  <c r="S641" i="1" s="1"/>
  <c r="M641" i="1"/>
  <c r="U641" i="1" s="1"/>
  <c r="O681" i="8" l="1"/>
  <c r="P681" i="8" s="1"/>
  <c r="S681" i="8" s="1"/>
  <c r="M681" i="8"/>
  <c r="N641" i="1"/>
  <c r="N681" i="8" l="1"/>
  <c r="U681" i="8"/>
  <c r="A645" i="4"/>
  <c r="Y641" i="1"/>
  <c r="X641" i="1"/>
  <c r="Z641" i="1" s="1"/>
  <c r="K642" i="1" s="1"/>
  <c r="Y681" i="8" l="1"/>
  <c r="X681" i="8"/>
  <c r="Z681" i="8" s="1"/>
  <c r="K682" i="8" s="1"/>
  <c r="C645" i="4"/>
  <c r="D645" i="4"/>
  <c r="L642" i="1"/>
  <c r="V641" i="1" l="1"/>
  <c r="W641" i="1" s="1"/>
  <c r="V641" i="8"/>
  <c r="W641" i="8" s="1"/>
  <c r="L682" i="8"/>
  <c r="O642" i="1"/>
  <c r="P642" i="1" s="1"/>
  <c r="S642" i="1" s="1"/>
  <c r="M642" i="1"/>
  <c r="U642" i="1" s="1"/>
  <c r="O682" i="8" l="1"/>
  <c r="P682" i="8" s="1"/>
  <c r="S682" i="8" s="1"/>
  <c r="M682" i="8"/>
  <c r="N642" i="1"/>
  <c r="N682" i="8" l="1"/>
  <c r="U682" i="8"/>
  <c r="A646" i="4"/>
  <c r="Y642" i="1"/>
  <c r="X642" i="1"/>
  <c r="Z642" i="1" s="1"/>
  <c r="K643" i="1" s="1"/>
  <c r="Y682" i="8" l="1"/>
  <c r="X682" i="8"/>
  <c r="Z682" i="8" s="1"/>
  <c r="K683" i="8" s="1"/>
  <c r="C646" i="4"/>
  <c r="D646" i="4"/>
  <c r="L643" i="1"/>
  <c r="V642" i="1" l="1"/>
  <c r="W642" i="1" s="1"/>
  <c r="V642" i="8"/>
  <c r="W642" i="8" s="1"/>
  <c r="L683" i="8"/>
  <c r="O643" i="1"/>
  <c r="P643" i="1" s="1"/>
  <c r="S643" i="1" s="1"/>
  <c r="M643" i="1"/>
  <c r="U643" i="1" s="1"/>
  <c r="O683" i="8" l="1"/>
  <c r="P683" i="8" s="1"/>
  <c r="S683" i="8" s="1"/>
  <c r="T683" i="8" s="1"/>
  <c r="U683" i="8" s="1"/>
  <c r="M683" i="8"/>
  <c r="N683" i="8" s="1"/>
  <c r="N643" i="1"/>
  <c r="Y683" i="8" l="1"/>
  <c r="X683" i="8"/>
  <c r="Z683" i="8" s="1"/>
  <c r="K684" i="8" s="1"/>
  <c r="A647" i="4"/>
  <c r="Y643" i="1"/>
  <c r="X643" i="1"/>
  <c r="Z643" i="1" s="1"/>
  <c r="K644" i="1" s="1"/>
  <c r="L684" i="8" l="1"/>
  <c r="C647" i="4"/>
  <c r="D647" i="4"/>
  <c r="L644" i="1"/>
  <c r="V643" i="1" l="1"/>
  <c r="W643" i="1" s="1"/>
  <c r="V643" i="8"/>
  <c r="W643" i="8" s="1"/>
  <c r="O684" i="8"/>
  <c r="P684" i="8" s="1"/>
  <c r="S684" i="8" s="1"/>
  <c r="M684" i="8"/>
  <c r="O644" i="1"/>
  <c r="P644" i="1" s="1"/>
  <c r="S644" i="1" s="1"/>
  <c r="T644" i="1" s="1"/>
  <c r="U644" i="1" s="1"/>
  <c r="M644" i="1"/>
  <c r="N644" i="1" s="1"/>
  <c r="A648" i="4" s="1"/>
  <c r="N684" i="8" l="1"/>
  <c r="U684" i="8"/>
  <c r="B648" i="4"/>
  <c r="Y644" i="1"/>
  <c r="X644" i="1"/>
  <c r="Z644" i="1" s="1"/>
  <c r="K645" i="1" s="1"/>
  <c r="Y684" i="8" l="1"/>
  <c r="X684" i="8"/>
  <c r="Z684" i="8" s="1"/>
  <c r="K685" i="8" s="1"/>
  <c r="C648" i="4"/>
  <c r="V644" i="8" s="1"/>
  <c r="W644" i="8" s="1"/>
  <c r="D648" i="4"/>
  <c r="L645" i="1"/>
  <c r="L685" i="8" l="1"/>
  <c r="V644" i="1"/>
  <c r="W644" i="1" s="1"/>
  <c r="O645" i="1"/>
  <c r="P645" i="1" s="1"/>
  <c r="S645" i="1" s="1"/>
  <c r="T645" i="1" s="1"/>
  <c r="U645" i="1" s="1"/>
  <c r="M645" i="1"/>
  <c r="N645" i="1" s="1"/>
  <c r="A649" i="4" s="1"/>
  <c r="O685" i="8" l="1"/>
  <c r="P685" i="8" s="1"/>
  <c r="S685" i="8" s="1"/>
  <c r="M685" i="8"/>
  <c r="B649" i="4"/>
  <c r="Y645" i="1"/>
  <c r="X645" i="1"/>
  <c r="Z645" i="1" l="1"/>
  <c r="K646" i="1" s="1"/>
  <c r="L646" i="1" s="1"/>
  <c r="N685" i="8"/>
  <c r="U685" i="8"/>
  <c r="C649" i="4"/>
  <c r="V645" i="8" s="1"/>
  <c r="W645" i="8" s="1"/>
  <c r="D649" i="4"/>
  <c r="Y685" i="8" l="1"/>
  <c r="X685" i="8"/>
  <c r="Z685" i="8" s="1"/>
  <c r="K686" i="8" s="1"/>
  <c r="V645" i="1"/>
  <c r="W645" i="1" s="1"/>
  <c r="O646" i="1"/>
  <c r="P646" i="1" s="1"/>
  <c r="S646" i="1" s="1"/>
  <c r="T646" i="1" s="1"/>
  <c r="U646" i="1" s="1"/>
  <c r="M646" i="1"/>
  <c r="N646" i="1" s="1"/>
  <c r="A650" i="4" s="1"/>
  <c r="L686" i="8" l="1"/>
  <c r="B650" i="4"/>
  <c r="Y646" i="1"/>
  <c r="X646" i="1"/>
  <c r="Z646" i="1" s="1"/>
  <c r="K647" i="1" s="1"/>
  <c r="O686" i="8" l="1"/>
  <c r="P686" i="8" s="1"/>
  <c r="S686" i="8" s="1"/>
  <c r="M686" i="8"/>
  <c r="C650" i="4"/>
  <c r="V646" i="8" s="1"/>
  <c r="W646" i="8" s="1"/>
  <c r="D650" i="4"/>
  <c r="L647" i="1"/>
  <c r="N686" i="8" l="1"/>
  <c r="U686" i="8"/>
  <c r="V646" i="1"/>
  <c r="W646" i="1" s="1"/>
  <c r="O647" i="1"/>
  <c r="P647" i="1" s="1"/>
  <c r="S647" i="1" s="1"/>
  <c r="T647" i="1" s="1"/>
  <c r="U647" i="1" s="1"/>
  <c r="M647" i="1"/>
  <c r="N647" i="1" s="1"/>
  <c r="A651" i="4" s="1"/>
  <c r="Y686" i="8" l="1"/>
  <c r="X686" i="8"/>
  <c r="Z686" i="8" s="1"/>
  <c r="K687" i="8" s="1"/>
  <c r="B651" i="4"/>
  <c r="Y647" i="1"/>
  <c r="X647" i="1"/>
  <c r="L687" i="8" l="1"/>
  <c r="Z647" i="1"/>
  <c r="K648" i="1" s="1"/>
  <c r="L648" i="1" s="1"/>
  <c r="C651" i="4"/>
  <c r="V647" i="8" s="1"/>
  <c r="W647" i="8" s="1"/>
  <c r="D651" i="4"/>
  <c r="O687" i="8" l="1"/>
  <c r="P687" i="8" s="1"/>
  <c r="S687" i="8" s="1"/>
  <c r="M687" i="8"/>
  <c r="V647" i="1"/>
  <c r="W647" i="1" s="1"/>
  <c r="O648" i="1"/>
  <c r="P648" i="1" s="1"/>
  <c r="S648" i="1" s="1"/>
  <c r="T648" i="1" s="1"/>
  <c r="U648" i="1" s="1"/>
  <c r="M648" i="1"/>
  <c r="N687" i="8" l="1"/>
  <c r="U687" i="8"/>
  <c r="B652" i="4"/>
  <c r="N648" i="1"/>
  <c r="A652" i="4" s="1"/>
  <c r="Y687" i="8" l="1"/>
  <c r="X687" i="8"/>
  <c r="Z687" i="8" s="1"/>
  <c r="K688" i="8" s="1"/>
  <c r="C652" i="4"/>
  <c r="V648" i="8" s="1"/>
  <c r="W648" i="8" s="1"/>
  <c r="D652" i="4"/>
  <c r="Y648" i="1"/>
  <c r="X648" i="1"/>
  <c r="Z648" i="1" s="1"/>
  <c r="K649" i="1" s="1"/>
  <c r="L688" i="8" l="1"/>
  <c r="V648" i="1"/>
  <c r="W648" i="1" s="1"/>
  <c r="L649" i="1"/>
  <c r="O688" i="8" l="1"/>
  <c r="P688" i="8" s="1"/>
  <c r="S688" i="8" s="1"/>
  <c r="T688" i="8" s="1"/>
  <c r="M688" i="8"/>
  <c r="N688" i="8" s="1"/>
  <c r="O649" i="1"/>
  <c r="P649" i="1" s="1"/>
  <c r="S649" i="1" s="1"/>
  <c r="T649" i="1" s="1"/>
  <c r="U649" i="1" s="1"/>
  <c r="M649" i="1"/>
  <c r="N649" i="1" s="1"/>
  <c r="A653" i="4" s="1"/>
  <c r="U688" i="8" l="1"/>
  <c r="Y688" i="8"/>
  <c r="X688" i="8"/>
  <c r="Z688" i="8" s="1"/>
  <c r="K689" i="8" s="1"/>
  <c r="B653" i="4"/>
  <c r="Y649" i="1"/>
  <c r="X649" i="1"/>
  <c r="Z649" i="1" s="1"/>
  <c r="K650" i="1" s="1"/>
  <c r="L689" i="8" l="1"/>
  <c r="C653" i="4"/>
  <c r="V649" i="8" s="1"/>
  <c r="W649" i="8" s="1"/>
  <c r="D653" i="4"/>
  <c r="L650" i="1"/>
  <c r="O689" i="8" l="1"/>
  <c r="P689" i="8" s="1"/>
  <c r="S689" i="8" s="1"/>
  <c r="M689" i="8"/>
  <c r="V649" i="1"/>
  <c r="W649" i="1" s="1"/>
  <c r="O650" i="1"/>
  <c r="P650" i="1" s="1"/>
  <c r="S650" i="1" s="1"/>
  <c r="T650" i="1" s="1"/>
  <c r="U650" i="1" s="1"/>
  <c r="M650" i="1"/>
  <c r="N689" i="8" l="1"/>
  <c r="U689" i="8"/>
  <c r="B654" i="4"/>
  <c r="N650" i="1"/>
  <c r="A654" i="4" s="1"/>
  <c r="Y689" i="8" l="1"/>
  <c r="X689" i="8"/>
  <c r="Z689" i="8" s="1"/>
  <c r="K690" i="8" s="1"/>
  <c r="C654" i="4"/>
  <c r="V650" i="8" s="1"/>
  <c r="W650" i="8" s="1"/>
  <c r="D654" i="4"/>
  <c r="Y650" i="1"/>
  <c r="X650" i="1"/>
  <c r="Z650" i="1" s="1"/>
  <c r="K651" i="1" s="1"/>
  <c r="L690" i="8" l="1"/>
  <c r="V650" i="1"/>
  <c r="W650" i="1" s="1"/>
  <c r="L651" i="1"/>
  <c r="O690" i="8" l="1"/>
  <c r="P690" i="8" s="1"/>
  <c r="S690" i="8" s="1"/>
  <c r="T690" i="8" s="1"/>
  <c r="U690" i="8" s="1"/>
  <c r="M690" i="8"/>
  <c r="N690" i="8" s="1"/>
  <c r="O651" i="1"/>
  <c r="P651" i="1" s="1"/>
  <c r="S651" i="1" s="1"/>
  <c r="T651" i="1" s="1"/>
  <c r="U651" i="1" s="1"/>
  <c r="M651" i="1"/>
  <c r="Y690" i="8" l="1"/>
  <c r="X690" i="8"/>
  <c r="Z690" i="8" s="1"/>
  <c r="K691" i="8" s="1"/>
  <c r="B655" i="4"/>
  <c r="N651" i="1"/>
  <c r="A655" i="4" s="1"/>
  <c r="L691" i="8" l="1"/>
  <c r="C655" i="4"/>
  <c r="V651" i="8" s="1"/>
  <c r="W651" i="8" s="1"/>
  <c r="D655" i="4"/>
  <c r="Y651" i="1"/>
  <c r="X651" i="1"/>
  <c r="Z651" i="1" s="1"/>
  <c r="K652" i="1" s="1"/>
  <c r="O691" i="8" l="1"/>
  <c r="P691" i="8" s="1"/>
  <c r="S691" i="8" s="1"/>
  <c r="T691" i="8" s="1"/>
  <c r="U691" i="8" s="1"/>
  <c r="M691" i="8"/>
  <c r="N691" i="8" s="1"/>
  <c r="V651" i="1"/>
  <c r="W651" i="1" s="1"/>
  <c r="L652" i="1"/>
  <c r="Y691" i="8" l="1"/>
  <c r="X691" i="8"/>
  <c r="Z691" i="8" s="1"/>
  <c r="K692" i="8" s="1"/>
  <c r="O652" i="1"/>
  <c r="P652" i="1" s="1"/>
  <c r="S652" i="1" s="1"/>
  <c r="T652" i="1" s="1"/>
  <c r="U652" i="1" s="1"/>
  <c r="M652" i="1"/>
  <c r="N652" i="1" s="1"/>
  <c r="A656" i="4" s="1"/>
  <c r="L692" i="8" l="1"/>
  <c r="B656" i="4"/>
  <c r="Y652" i="1"/>
  <c r="X652" i="1"/>
  <c r="Z652" i="1" s="1"/>
  <c r="K653" i="1" s="1"/>
  <c r="O692" i="8" l="1"/>
  <c r="P692" i="8" s="1"/>
  <c r="S692" i="8" s="1"/>
  <c r="T692" i="8" s="1"/>
  <c r="U692" i="8" s="1"/>
  <c r="M692" i="8"/>
  <c r="N692" i="8" s="1"/>
  <c r="C656" i="4"/>
  <c r="V652" i="8" s="1"/>
  <c r="W652" i="8" s="1"/>
  <c r="D656" i="4"/>
  <c r="L653" i="1"/>
  <c r="Y692" i="8" l="1"/>
  <c r="X692" i="8"/>
  <c r="Z692" i="8" s="1"/>
  <c r="K693" i="8" s="1"/>
  <c r="V652" i="1"/>
  <c r="W652" i="1" s="1"/>
  <c r="O653" i="1"/>
  <c r="P653" i="1" s="1"/>
  <c r="S653" i="1" s="1"/>
  <c r="T653" i="1" s="1"/>
  <c r="U653" i="1" s="1"/>
  <c r="M653" i="1"/>
  <c r="N653" i="1" s="1"/>
  <c r="A657" i="4" s="1"/>
  <c r="L693" i="8" l="1"/>
  <c r="B657" i="4"/>
  <c r="Y653" i="1"/>
  <c r="X653" i="1"/>
  <c r="Z653" i="1" s="1"/>
  <c r="K654" i="1" s="1"/>
  <c r="O693" i="8" l="1"/>
  <c r="P693" i="8" s="1"/>
  <c r="S693" i="8" s="1"/>
  <c r="T693" i="8" s="1"/>
  <c r="U693" i="8" s="1"/>
  <c r="M693" i="8"/>
  <c r="N693" i="8" s="1"/>
  <c r="C657" i="4"/>
  <c r="V653" i="8" s="1"/>
  <c r="W653" i="8" s="1"/>
  <c r="D657" i="4"/>
  <c r="L654" i="1"/>
  <c r="Y693" i="8" l="1"/>
  <c r="X693" i="8"/>
  <c r="Z693" i="8" s="1"/>
  <c r="K694" i="8" s="1"/>
  <c r="V653" i="1"/>
  <c r="W653" i="1" s="1"/>
  <c r="O654" i="1"/>
  <c r="P654" i="1" s="1"/>
  <c r="S654" i="1" s="1"/>
  <c r="T654" i="1" s="1"/>
  <c r="U654" i="1" s="1"/>
  <c r="M654" i="1"/>
  <c r="L694" i="8" l="1"/>
  <c r="B658" i="4"/>
  <c r="N654" i="1"/>
  <c r="A658" i="4" s="1"/>
  <c r="O694" i="8" l="1"/>
  <c r="P694" i="8" s="1"/>
  <c r="S694" i="8" s="1"/>
  <c r="M694" i="8"/>
  <c r="C658" i="4"/>
  <c r="V654" i="8" s="1"/>
  <c r="W654" i="8" s="1"/>
  <c r="D658" i="4"/>
  <c r="Y654" i="1"/>
  <c r="X654" i="1"/>
  <c r="Z654" i="1" s="1"/>
  <c r="K655" i="1" s="1"/>
  <c r="N694" i="8" l="1"/>
  <c r="U694" i="8"/>
  <c r="V654" i="1"/>
  <c r="W654" i="1" s="1"/>
  <c r="L655" i="1"/>
  <c r="Y694" i="8" l="1"/>
  <c r="X694" i="8"/>
  <c r="Z694" i="8" s="1"/>
  <c r="K695" i="8" s="1"/>
  <c r="O655" i="1"/>
  <c r="P655" i="1" s="1"/>
  <c r="S655" i="1" s="1"/>
  <c r="T655" i="1" s="1"/>
  <c r="U655" i="1" s="1"/>
  <c r="M655" i="1"/>
  <c r="N655" i="1" s="1"/>
  <c r="A659" i="4" s="1"/>
  <c r="L695" i="8" l="1"/>
  <c r="B659" i="4"/>
  <c r="Y655" i="1"/>
  <c r="X655" i="1"/>
  <c r="Z655" i="1" s="1"/>
  <c r="K656" i="1" s="1"/>
  <c r="O695" i="8" l="1"/>
  <c r="P695" i="8" s="1"/>
  <c r="S695" i="8" s="1"/>
  <c r="T695" i="8" s="1"/>
  <c r="M695" i="8"/>
  <c r="N695" i="8" s="1"/>
  <c r="C659" i="4"/>
  <c r="V655" i="8" s="1"/>
  <c r="W655" i="8" s="1"/>
  <c r="D659" i="4"/>
  <c r="L656" i="1"/>
  <c r="U695" i="8" l="1"/>
  <c r="Y695" i="8"/>
  <c r="X695" i="8"/>
  <c r="Z695" i="8" s="1"/>
  <c r="K696" i="8" s="1"/>
  <c r="V655" i="1"/>
  <c r="W655" i="1" s="1"/>
  <c r="O656" i="1"/>
  <c r="P656" i="1" s="1"/>
  <c r="S656" i="1" s="1"/>
  <c r="M656" i="1"/>
  <c r="U656" i="1" s="1"/>
  <c r="L696" i="8" l="1"/>
  <c r="N656" i="1"/>
  <c r="O696" i="8" l="1"/>
  <c r="P696" i="8" s="1"/>
  <c r="S696" i="8" s="1"/>
  <c r="M696" i="8"/>
  <c r="A660" i="4"/>
  <c r="Y656" i="1"/>
  <c r="X656" i="1"/>
  <c r="Z656" i="1" s="1"/>
  <c r="K657" i="1" s="1"/>
  <c r="N696" i="8" l="1"/>
  <c r="U696" i="8"/>
  <c r="C660" i="4"/>
  <c r="D660" i="4"/>
  <c r="L657" i="1"/>
  <c r="V656" i="1" l="1"/>
  <c r="W656" i="1" s="1"/>
  <c r="V656" i="8"/>
  <c r="W656" i="8" s="1"/>
  <c r="Y696" i="8"/>
  <c r="X696" i="8"/>
  <c r="Z696" i="8" s="1"/>
  <c r="K697" i="8" s="1"/>
  <c r="O657" i="1"/>
  <c r="P657" i="1" s="1"/>
  <c r="S657" i="1" s="1"/>
  <c r="T657" i="1" s="1"/>
  <c r="U657" i="1" s="1"/>
  <c r="M657" i="1"/>
  <c r="L697" i="8" l="1"/>
  <c r="B661" i="4"/>
  <c r="N657" i="1"/>
  <c r="A661" i="4" s="1"/>
  <c r="O697" i="8" l="1"/>
  <c r="P697" i="8" s="1"/>
  <c r="S697" i="8" s="1"/>
  <c r="M697" i="8"/>
  <c r="C661" i="4"/>
  <c r="V657" i="8" s="1"/>
  <c r="W657" i="8" s="1"/>
  <c r="D661" i="4"/>
  <c r="Y657" i="1"/>
  <c r="X657" i="1"/>
  <c r="Z657" i="1" s="1"/>
  <c r="K658" i="1" s="1"/>
  <c r="N697" i="8" l="1"/>
  <c r="U697" i="8"/>
  <c r="V657" i="1"/>
  <c r="W657" i="1" s="1"/>
  <c r="L658" i="1"/>
  <c r="Y697" i="8" l="1"/>
  <c r="X697" i="8"/>
  <c r="O658" i="1"/>
  <c r="P658" i="1" s="1"/>
  <c r="S658" i="1" s="1"/>
  <c r="M658" i="1"/>
  <c r="U658" i="1" s="1"/>
  <c r="Z697" i="8" l="1"/>
  <c r="K698" i="8" s="1"/>
  <c r="L698" i="8" s="1"/>
  <c r="N658" i="1"/>
  <c r="O698" i="8" l="1"/>
  <c r="P698" i="8" s="1"/>
  <c r="S698" i="8" s="1"/>
  <c r="M698" i="8"/>
  <c r="A662" i="4"/>
  <c r="Y658" i="1"/>
  <c r="X658" i="1"/>
  <c r="Z658" i="1" s="1"/>
  <c r="K659" i="1" s="1"/>
  <c r="N698" i="8" l="1"/>
  <c r="U698" i="8"/>
  <c r="C662" i="4"/>
  <c r="D662" i="4"/>
  <c r="L659" i="1"/>
  <c r="V658" i="1" l="1"/>
  <c r="W658" i="1" s="1"/>
  <c r="V658" i="8"/>
  <c r="W658" i="8" s="1"/>
  <c r="Y698" i="8"/>
  <c r="X698" i="8"/>
  <c r="Z698" i="8" s="1"/>
  <c r="K699" i="8" s="1"/>
  <c r="O659" i="1"/>
  <c r="P659" i="1" s="1"/>
  <c r="S659" i="1" s="1"/>
  <c r="M659" i="1"/>
  <c r="U659" i="1" s="1"/>
  <c r="L699" i="8" l="1"/>
  <c r="N659" i="1"/>
  <c r="O699" i="8" l="1"/>
  <c r="P699" i="8" s="1"/>
  <c r="S699" i="8" s="1"/>
  <c r="M699" i="8"/>
  <c r="A663" i="4"/>
  <c r="Y659" i="1"/>
  <c r="X659" i="1"/>
  <c r="Z659" i="1" s="1"/>
  <c r="K660" i="1" s="1"/>
  <c r="N699" i="8" l="1"/>
  <c r="U699" i="8"/>
  <c r="D663" i="4"/>
  <c r="C663" i="4"/>
  <c r="L660" i="1"/>
  <c r="V659" i="1" l="1"/>
  <c r="W659" i="1" s="1"/>
  <c r="V659" i="8"/>
  <c r="W659" i="8" s="1"/>
  <c r="Y699" i="8"/>
  <c r="X699" i="8"/>
  <c r="Z699" i="8" s="1"/>
  <c r="K700" i="8" s="1"/>
  <c r="O660" i="1"/>
  <c r="P660" i="1" s="1"/>
  <c r="S660" i="1" s="1"/>
  <c r="M660" i="1"/>
  <c r="U660" i="1" s="1"/>
  <c r="L700" i="8" l="1"/>
  <c r="N660" i="1"/>
  <c r="O700" i="8" l="1"/>
  <c r="P700" i="8" s="1"/>
  <c r="S700" i="8" s="1"/>
  <c r="M700" i="8"/>
  <c r="A664" i="4"/>
  <c r="Y660" i="1"/>
  <c r="X660" i="1"/>
  <c r="Z660" i="1" s="1"/>
  <c r="K661" i="1" s="1"/>
  <c r="N700" i="8" l="1"/>
  <c r="U700" i="8"/>
  <c r="C664" i="4"/>
  <c r="D664" i="4"/>
  <c r="L661" i="1"/>
  <c r="V660" i="1" l="1"/>
  <c r="W660" i="1" s="1"/>
  <c r="V660" i="8"/>
  <c r="W660" i="8" s="1"/>
  <c r="Y700" i="8"/>
  <c r="X700" i="8"/>
  <c r="Z700" i="8" s="1"/>
  <c r="K701" i="8" s="1"/>
  <c r="O661" i="1"/>
  <c r="P661" i="1" s="1"/>
  <c r="S661" i="1" s="1"/>
  <c r="M661" i="1"/>
  <c r="U661" i="1" s="1"/>
  <c r="L701" i="8" l="1"/>
  <c r="N661" i="1"/>
  <c r="O701" i="8" l="1"/>
  <c r="P701" i="8" s="1"/>
  <c r="S701" i="8" s="1"/>
  <c r="M701" i="8"/>
  <c r="A665" i="4"/>
  <c r="Y661" i="1"/>
  <c r="X661" i="1"/>
  <c r="Z661" i="1" s="1"/>
  <c r="K662" i="1" s="1"/>
  <c r="N701" i="8" l="1"/>
  <c r="U701" i="8"/>
  <c r="C665" i="4"/>
  <c r="D665" i="4"/>
  <c r="L662" i="1"/>
  <c r="V661" i="1" l="1"/>
  <c r="W661" i="1" s="1"/>
  <c r="V661" i="8"/>
  <c r="W661" i="8" s="1"/>
  <c r="Y701" i="8"/>
  <c r="X701" i="8"/>
  <c r="O662" i="1"/>
  <c r="P662" i="1" s="1"/>
  <c r="S662" i="1" s="1"/>
  <c r="M662" i="1"/>
  <c r="U662" i="1" s="1"/>
  <c r="Z701" i="8" l="1"/>
  <c r="K702" i="8" s="1"/>
  <c r="L702" i="8" s="1"/>
  <c r="N662" i="1"/>
  <c r="O702" i="8" l="1"/>
  <c r="P702" i="8" s="1"/>
  <c r="S702" i="8" s="1"/>
  <c r="M702" i="8"/>
  <c r="A666" i="4"/>
  <c r="Y662" i="1"/>
  <c r="X662" i="1"/>
  <c r="Z662" i="1" s="1"/>
  <c r="K663" i="1" s="1"/>
  <c r="N702" i="8" l="1"/>
  <c r="U702" i="8"/>
  <c r="C666" i="4"/>
  <c r="D666" i="4"/>
  <c r="L663" i="1"/>
  <c r="V662" i="1" l="1"/>
  <c r="W662" i="1" s="1"/>
  <c r="V662" i="8"/>
  <c r="W662" i="8" s="1"/>
  <c r="Y702" i="8"/>
  <c r="X702" i="8"/>
  <c r="Z702" i="8" s="1"/>
  <c r="K703" i="8" s="1"/>
  <c r="O663" i="1"/>
  <c r="P663" i="1" s="1"/>
  <c r="S663" i="1" s="1"/>
  <c r="M663" i="1"/>
  <c r="U663" i="1" s="1"/>
  <c r="L703" i="8" l="1"/>
  <c r="N663" i="1"/>
  <c r="O703" i="8" l="1"/>
  <c r="P703" i="8" s="1"/>
  <c r="S703" i="8" s="1"/>
  <c r="M703" i="8"/>
  <c r="A667" i="4"/>
  <c r="Y663" i="1"/>
  <c r="X663" i="1"/>
  <c r="Z663" i="1" s="1"/>
  <c r="K664" i="1" s="1"/>
  <c r="N703" i="8" l="1"/>
  <c r="U703" i="8"/>
  <c r="C667" i="4"/>
  <c r="D667" i="4"/>
  <c r="L664" i="1"/>
  <c r="V663" i="1" l="1"/>
  <c r="W663" i="1" s="1"/>
  <c r="V663" i="8"/>
  <c r="W663" i="8" s="1"/>
  <c r="Y703" i="8"/>
  <c r="X703" i="8"/>
  <c r="Z703" i="8" s="1"/>
  <c r="K704" i="8" s="1"/>
  <c r="O664" i="1"/>
  <c r="P664" i="1" s="1"/>
  <c r="S664" i="1" s="1"/>
  <c r="T664" i="1" s="1"/>
  <c r="U664" i="1" s="1"/>
  <c r="M664" i="1"/>
  <c r="N664" i="1" s="1"/>
  <c r="A668" i="4" s="1"/>
  <c r="L704" i="8" l="1"/>
  <c r="B668" i="4"/>
  <c r="Y664" i="1"/>
  <c r="X664" i="1"/>
  <c r="Z664" i="1" s="1"/>
  <c r="K665" i="1" s="1"/>
  <c r="O704" i="8" l="1"/>
  <c r="P704" i="8" s="1"/>
  <c r="S704" i="8" s="1"/>
  <c r="M704" i="8"/>
  <c r="C668" i="4"/>
  <c r="V664" i="8" s="1"/>
  <c r="W664" i="8" s="1"/>
  <c r="D668" i="4"/>
  <c r="L665" i="1"/>
  <c r="N704" i="8" l="1"/>
  <c r="U704" i="8"/>
  <c r="V664" i="1"/>
  <c r="W664" i="1" s="1"/>
  <c r="O665" i="1"/>
  <c r="P665" i="1" s="1"/>
  <c r="S665" i="1" s="1"/>
  <c r="T665" i="1" s="1"/>
  <c r="U665" i="1" s="1"/>
  <c r="M665" i="1"/>
  <c r="N665" i="1" s="1"/>
  <c r="A669" i="4" s="1"/>
  <c r="Y704" i="8" l="1"/>
  <c r="X704" i="8"/>
  <c r="Z704" i="8" s="1"/>
  <c r="K705" i="8" s="1"/>
  <c r="B669" i="4"/>
  <c r="Y665" i="1"/>
  <c r="X665" i="1"/>
  <c r="Z665" i="1" s="1"/>
  <c r="K666" i="1" s="1"/>
  <c r="L705" i="8" l="1"/>
  <c r="C669" i="4"/>
  <c r="V665" i="8" s="1"/>
  <c r="W665" i="8" s="1"/>
  <c r="D669" i="4"/>
  <c r="L666" i="1"/>
  <c r="O705" i="8" l="1"/>
  <c r="P705" i="8" s="1"/>
  <c r="S705" i="8" s="1"/>
  <c r="M705" i="8"/>
  <c r="V665" i="1"/>
  <c r="W665" i="1" s="1"/>
  <c r="O666" i="1"/>
  <c r="P666" i="1" s="1"/>
  <c r="S666" i="1" s="1"/>
  <c r="T666" i="1" s="1"/>
  <c r="U666" i="1" s="1"/>
  <c r="M666" i="1"/>
  <c r="N666" i="1" s="1"/>
  <c r="A670" i="4" s="1"/>
  <c r="N705" i="8" l="1"/>
  <c r="U705" i="8"/>
  <c r="B670" i="4"/>
  <c r="Y666" i="1"/>
  <c r="X666" i="1"/>
  <c r="Z666" i="1" s="1"/>
  <c r="K667" i="1" s="1"/>
  <c r="Y705" i="8" l="1"/>
  <c r="X705" i="8"/>
  <c r="Z705" i="8" s="1"/>
  <c r="K706" i="8" s="1"/>
  <c r="C670" i="4"/>
  <c r="V666" i="8" s="1"/>
  <c r="W666" i="8" s="1"/>
  <c r="D670" i="4"/>
  <c r="L667" i="1"/>
  <c r="L706" i="8" l="1"/>
  <c r="V666" i="1"/>
  <c r="W666" i="1" s="1"/>
  <c r="O667" i="1"/>
  <c r="P667" i="1" s="1"/>
  <c r="S667" i="1" s="1"/>
  <c r="T667" i="1" s="1"/>
  <c r="U667" i="1" s="1"/>
  <c r="M667" i="1"/>
  <c r="N667" i="1" s="1"/>
  <c r="A671" i="4" s="1"/>
  <c r="O706" i="8" l="1"/>
  <c r="P706" i="8" s="1"/>
  <c r="S706" i="8" s="1"/>
  <c r="M706" i="8"/>
  <c r="B671" i="4"/>
  <c r="Y667" i="1"/>
  <c r="X667" i="1"/>
  <c r="Z667" i="1" s="1"/>
  <c r="K668" i="1" s="1"/>
  <c r="N706" i="8" l="1"/>
  <c r="U706" i="8"/>
  <c r="C671" i="4"/>
  <c r="V667" i="8" s="1"/>
  <c r="W667" i="8" s="1"/>
  <c r="D671" i="4"/>
  <c r="L668" i="1"/>
  <c r="Y706" i="8" l="1"/>
  <c r="X706" i="8"/>
  <c r="Z706" i="8" s="1"/>
  <c r="K707" i="8" s="1"/>
  <c r="V667" i="1"/>
  <c r="W667" i="1" s="1"/>
  <c r="O668" i="1"/>
  <c r="P668" i="1" s="1"/>
  <c r="S668" i="1" s="1"/>
  <c r="T668" i="1" s="1"/>
  <c r="U668" i="1" s="1"/>
  <c r="M668" i="1"/>
  <c r="N668" i="1" s="1"/>
  <c r="A672" i="4" s="1"/>
  <c r="L707" i="8" l="1"/>
  <c r="B672" i="4"/>
  <c r="Y668" i="1"/>
  <c r="X668" i="1"/>
  <c r="Z668" i="1" s="1"/>
  <c r="K669" i="1" s="1"/>
  <c r="O707" i="8" l="1"/>
  <c r="P707" i="8" s="1"/>
  <c r="S707" i="8" s="1"/>
  <c r="M707" i="8"/>
  <c r="C672" i="4"/>
  <c r="V668" i="8" s="1"/>
  <c r="W668" i="8" s="1"/>
  <c r="D672" i="4"/>
  <c r="L669" i="1"/>
  <c r="N707" i="8" l="1"/>
  <c r="U707" i="8"/>
  <c r="V668" i="1"/>
  <c r="W668" i="1" s="1"/>
  <c r="O669" i="1"/>
  <c r="P669" i="1" s="1"/>
  <c r="S669" i="1" s="1"/>
  <c r="T669" i="1" s="1"/>
  <c r="U669" i="1" s="1"/>
  <c r="M669" i="1"/>
  <c r="N669" i="1" s="1"/>
  <c r="A673" i="4" s="1"/>
  <c r="Y707" i="8" l="1"/>
  <c r="X707" i="8"/>
  <c r="Z707" i="8" s="1"/>
  <c r="K708" i="8" s="1"/>
  <c r="B673" i="4"/>
  <c r="Y669" i="1"/>
  <c r="X669" i="1"/>
  <c r="Z669" i="1" s="1"/>
  <c r="K670" i="1" s="1"/>
  <c r="L708" i="8" l="1"/>
  <c r="C673" i="4"/>
  <c r="V669" i="8" s="1"/>
  <c r="W669" i="8" s="1"/>
  <c r="D673" i="4"/>
  <c r="L670" i="1"/>
  <c r="O708" i="8" l="1"/>
  <c r="P708" i="8" s="1"/>
  <c r="S708" i="8" s="1"/>
  <c r="M708" i="8"/>
  <c r="V669" i="1"/>
  <c r="W669" i="1" s="1"/>
  <c r="O670" i="1"/>
  <c r="P670" i="1" s="1"/>
  <c r="S670" i="1" s="1"/>
  <c r="T670" i="1" s="1"/>
  <c r="U670" i="1" s="1"/>
  <c r="M670" i="1"/>
  <c r="N670" i="1" s="1"/>
  <c r="A674" i="4" s="1"/>
  <c r="N708" i="8" l="1"/>
  <c r="U708" i="8"/>
  <c r="B674" i="4"/>
  <c r="Y670" i="1"/>
  <c r="X670" i="1"/>
  <c r="Z670" i="1" s="1"/>
  <c r="K671" i="1" s="1"/>
  <c r="Y708" i="8" l="1"/>
  <c r="X708" i="8"/>
  <c r="Z708" i="8" s="1"/>
  <c r="K709" i="8" s="1"/>
  <c r="C674" i="4"/>
  <c r="V670" i="8" s="1"/>
  <c r="W670" i="8" s="1"/>
  <c r="D674" i="4"/>
  <c r="L671" i="1"/>
  <c r="L709" i="8" l="1"/>
  <c r="V670" i="1"/>
  <c r="W670" i="1" s="1"/>
  <c r="O671" i="1"/>
  <c r="P671" i="1" s="1"/>
  <c r="S671" i="1" s="1"/>
  <c r="T671" i="1" s="1"/>
  <c r="U671" i="1" s="1"/>
  <c r="M671" i="1"/>
  <c r="O709" i="8" l="1"/>
  <c r="P709" i="8" s="1"/>
  <c r="S709" i="8" s="1"/>
  <c r="M709" i="8"/>
  <c r="B675" i="4"/>
  <c r="N671" i="1"/>
  <c r="A675" i="4" s="1"/>
  <c r="N709" i="8" l="1"/>
  <c r="U709" i="8"/>
  <c r="C675" i="4"/>
  <c r="V671" i="8" s="1"/>
  <c r="W671" i="8" s="1"/>
  <c r="D675" i="4"/>
  <c r="Y671" i="1"/>
  <c r="X671" i="1"/>
  <c r="Z671" i="1" s="1"/>
  <c r="K672" i="1" s="1"/>
  <c r="Y709" i="8" l="1"/>
  <c r="X709" i="8"/>
  <c r="Z709" i="8" s="1"/>
  <c r="K710" i="8" s="1"/>
  <c r="V671" i="1"/>
  <c r="W671" i="1" s="1"/>
  <c r="L672" i="1"/>
  <c r="L710" i="8" l="1"/>
  <c r="O672" i="1"/>
  <c r="P672" i="1" s="1"/>
  <c r="S672" i="1" s="1"/>
  <c r="T672" i="1" s="1"/>
  <c r="U672" i="1" s="1"/>
  <c r="M672" i="1"/>
  <c r="N672" i="1" s="1"/>
  <c r="A676" i="4" s="1"/>
  <c r="O710" i="8" l="1"/>
  <c r="P710" i="8" s="1"/>
  <c r="S710" i="8" s="1"/>
  <c r="M710" i="8"/>
  <c r="B676" i="4"/>
  <c r="Y672" i="1"/>
  <c r="X672" i="1"/>
  <c r="N710" i="8" l="1"/>
  <c r="U710" i="8"/>
  <c r="C676" i="4"/>
  <c r="V672" i="8" s="1"/>
  <c r="W672" i="8" s="1"/>
  <c r="D676" i="4"/>
  <c r="Z672" i="1"/>
  <c r="K673" i="1" s="1"/>
  <c r="L673" i="1" s="1"/>
  <c r="Y710" i="8" l="1"/>
  <c r="X710" i="8"/>
  <c r="Z710" i="8" s="1"/>
  <c r="K711" i="8" s="1"/>
  <c r="V672" i="1"/>
  <c r="W672" i="1" s="1"/>
  <c r="O673" i="1"/>
  <c r="P673" i="1" s="1"/>
  <c r="S673" i="1" s="1"/>
  <c r="T673" i="1" s="1"/>
  <c r="U673" i="1" s="1"/>
  <c r="M673" i="1"/>
  <c r="N673" i="1" s="1"/>
  <c r="A677" i="4" s="1"/>
  <c r="L711" i="8" l="1"/>
  <c r="B677" i="4"/>
  <c r="Y673" i="1"/>
  <c r="X673" i="1"/>
  <c r="Z673" i="1" s="1"/>
  <c r="K674" i="1" s="1"/>
  <c r="O711" i="8" l="1"/>
  <c r="P711" i="8" s="1"/>
  <c r="S711" i="8" s="1"/>
  <c r="T711" i="8" s="1"/>
  <c r="M711" i="8"/>
  <c r="N711" i="8" s="1"/>
  <c r="C677" i="4"/>
  <c r="V673" i="8" s="1"/>
  <c r="W673" i="8" s="1"/>
  <c r="D677" i="4"/>
  <c r="L674" i="1"/>
  <c r="U711" i="8" l="1"/>
  <c r="Y711" i="8"/>
  <c r="X711" i="8"/>
  <c r="Z711" i="8" s="1"/>
  <c r="K712" i="8" s="1"/>
  <c r="V673" i="1"/>
  <c r="W673" i="1" s="1"/>
  <c r="O674" i="1"/>
  <c r="P674" i="1" s="1"/>
  <c r="S674" i="1" s="1"/>
  <c r="T674" i="1" s="1"/>
  <c r="U674" i="1" s="1"/>
  <c r="M674" i="1"/>
  <c r="L712" i="8" l="1"/>
  <c r="B678" i="4"/>
  <c r="N674" i="1"/>
  <c r="A678" i="4" s="1"/>
  <c r="O712" i="8" l="1"/>
  <c r="P712" i="8" s="1"/>
  <c r="S712" i="8" s="1"/>
  <c r="T712" i="8" s="1"/>
  <c r="M712" i="8"/>
  <c r="N712" i="8" s="1"/>
  <c r="C678" i="4"/>
  <c r="V674" i="8" s="1"/>
  <c r="W674" i="8" s="1"/>
  <c r="D678" i="4"/>
  <c r="Y674" i="1"/>
  <c r="X674" i="1"/>
  <c r="Z674" i="1" s="1"/>
  <c r="K675" i="1" s="1"/>
  <c r="U712" i="8" l="1"/>
  <c r="Y712" i="8"/>
  <c r="X712" i="8"/>
  <c r="Z712" i="8" s="1"/>
  <c r="K713" i="8" s="1"/>
  <c r="V674" i="1"/>
  <c r="W674" i="1" s="1"/>
  <c r="L675" i="1"/>
  <c r="L713" i="8" l="1"/>
  <c r="O675" i="1"/>
  <c r="P675" i="1" s="1"/>
  <c r="S675" i="1" s="1"/>
  <c r="T675" i="1" s="1"/>
  <c r="U675" i="1" s="1"/>
  <c r="M675" i="1"/>
  <c r="N675" i="1" s="1"/>
  <c r="A679" i="4" s="1"/>
  <c r="O713" i="8" l="1"/>
  <c r="P713" i="8" s="1"/>
  <c r="S713" i="8" s="1"/>
  <c r="T713" i="8" s="1"/>
  <c r="U713" i="8" s="1"/>
  <c r="M713" i="8"/>
  <c r="N713" i="8" s="1"/>
  <c r="B679" i="4"/>
  <c r="Y675" i="1"/>
  <c r="X675" i="1"/>
  <c r="Y713" i="8" l="1"/>
  <c r="X713" i="8"/>
  <c r="Z713" i="8" s="1"/>
  <c r="K714" i="8" s="1"/>
  <c r="C679" i="4"/>
  <c r="V675" i="8" s="1"/>
  <c r="W675" i="8" s="1"/>
  <c r="D679" i="4"/>
  <c r="Z675" i="1"/>
  <c r="K676" i="1" s="1"/>
  <c r="L676" i="1" s="1"/>
  <c r="L714" i="8" l="1"/>
  <c r="V675" i="1"/>
  <c r="W675" i="1" s="1"/>
  <c r="O676" i="1"/>
  <c r="P676" i="1" s="1"/>
  <c r="S676" i="1" s="1"/>
  <c r="T676" i="1" s="1"/>
  <c r="U676" i="1" s="1"/>
  <c r="M676" i="1"/>
  <c r="O714" i="8" l="1"/>
  <c r="P714" i="8" s="1"/>
  <c r="S714" i="8" s="1"/>
  <c r="T714" i="8" s="1"/>
  <c r="U714" i="8" s="1"/>
  <c r="M714" i="8"/>
  <c r="N714" i="8" s="1"/>
  <c r="B680" i="4"/>
  <c r="N676" i="1"/>
  <c r="A680" i="4" s="1"/>
  <c r="Y714" i="8" l="1"/>
  <c r="X714" i="8"/>
  <c r="Z714" i="8" s="1"/>
  <c r="K715" i="8" s="1"/>
  <c r="C680" i="4"/>
  <c r="V676" i="8" s="1"/>
  <c r="W676" i="8" s="1"/>
  <c r="D680" i="4"/>
  <c r="Y676" i="1"/>
  <c r="X676" i="1"/>
  <c r="Z676" i="1" s="1"/>
  <c r="K677" i="1" s="1"/>
  <c r="L715" i="8" l="1"/>
  <c r="V676" i="1"/>
  <c r="W676" i="1" s="1"/>
  <c r="L677" i="1"/>
  <c r="O715" i="8" l="1"/>
  <c r="P715" i="8" s="1"/>
  <c r="S715" i="8" s="1"/>
  <c r="T715" i="8" s="1"/>
  <c r="U715" i="8" s="1"/>
  <c r="M715" i="8"/>
  <c r="N715" i="8" s="1"/>
  <c r="O677" i="1"/>
  <c r="P677" i="1" s="1"/>
  <c r="S677" i="1" s="1"/>
  <c r="T677" i="1" s="1"/>
  <c r="U677" i="1" s="1"/>
  <c r="M677" i="1"/>
  <c r="N677" i="1" s="1"/>
  <c r="A681" i="4" s="1"/>
  <c r="Y715" i="8" l="1"/>
  <c r="X715" i="8"/>
  <c r="Z715" i="8" s="1"/>
  <c r="K716" i="8" s="1"/>
  <c r="B681" i="4"/>
  <c r="Y677" i="1"/>
  <c r="X677" i="1"/>
  <c r="Z677" i="1" s="1"/>
  <c r="K678" i="1" s="1"/>
  <c r="L716" i="8" l="1"/>
  <c r="C681" i="4"/>
  <c r="V677" i="8" s="1"/>
  <c r="W677" i="8" s="1"/>
  <c r="D681" i="4"/>
  <c r="L678" i="1"/>
  <c r="O716" i="8" l="1"/>
  <c r="P716" i="8" s="1"/>
  <c r="S716" i="8" s="1"/>
  <c r="T716" i="8" s="1"/>
  <c r="U716" i="8" s="1"/>
  <c r="M716" i="8"/>
  <c r="N716" i="8" s="1"/>
  <c r="V677" i="1"/>
  <c r="W677" i="1" s="1"/>
  <c r="O678" i="1"/>
  <c r="P678" i="1" s="1"/>
  <c r="S678" i="1" s="1"/>
  <c r="T678" i="1" s="1"/>
  <c r="U678" i="1" s="1"/>
  <c r="M678" i="1"/>
  <c r="N678" i="1" s="1"/>
  <c r="A682" i="4" s="1"/>
  <c r="Y716" i="8" l="1"/>
  <c r="X716" i="8"/>
  <c r="Z716" i="8" s="1"/>
  <c r="K717" i="8" s="1"/>
  <c r="B682" i="4"/>
  <c r="Y678" i="1"/>
  <c r="X678" i="1"/>
  <c r="Z678" i="1" s="1"/>
  <c r="K679" i="1" s="1"/>
  <c r="L717" i="8" l="1"/>
  <c r="C682" i="4"/>
  <c r="V678" i="8" s="1"/>
  <c r="W678" i="8" s="1"/>
  <c r="D682" i="4"/>
  <c r="L679" i="1"/>
  <c r="O717" i="8" l="1"/>
  <c r="P717" i="8" s="1"/>
  <c r="S717" i="8" s="1"/>
  <c r="T717" i="8" s="1"/>
  <c r="U717" i="8" s="1"/>
  <c r="M717" i="8"/>
  <c r="N717" i="8" s="1"/>
  <c r="V678" i="1"/>
  <c r="W678" i="1" s="1"/>
  <c r="O679" i="1"/>
  <c r="P679" i="1" s="1"/>
  <c r="S679" i="1" s="1"/>
  <c r="T679" i="1" s="1"/>
  <c r="U679" i="1" s="1"/>
  <c r="M679" i="1"/>
  <c r="N679" i="1" s="1"/>
  <c r="A683" i="4" s="1"/>
  <c r="Y717" i="8" l="1"/>
  <c r="X717" i="8"/>
  <c r="Z717" i="8" s="1"/>
  <c r="K718" i="8" s="1"/>
  <c r="B683" i="4"/>
  <c r="Y679" i="1"/>
  <c r="X679" i="1"/>
  <c r="Z679" i="1" s="1"/>
  <c r="K680" i="1" s="1"/>
  <c r="L718" i="8" l="1"/>
  <c r="C683" i="4"/>
  <c r="V679" i="8" s="1"/>
  <c r="W679" i="8" s="1"/>
  <c r="D683" i="4"/>
  <c r="L680" i="1"/>
  <c r="O718" i="8" l="1"/>
  <c r="P718" i="8" s="1"/>
  <c r="S718" i="8" s="1"/>
  <c r="T718" i="8" s="1"/>
  <c r="U718" i="8" s="1"/>
  <c r="M718" i="8"/>
  <c r="N718" i="8" s="1"/>
  <c r="V679" i="1"/>
  <c r="W679" i="1" s="1"/>
  <c r="O680" i="1"/>
  <c r="P680" i="1" s="1"/>
  <c r="S680" i="1" s="1"/>
  <c r="T680" i="1" s="1"/>
  <c r="U680" i="1" s="1"/>
  <c r="M680" i="1"/>
  <c r="N680" i="1" s="1"/>
  <c r="A684" i="4" s="1"/>
  <c r="Y718" i="8" l="1"/>
  <c r="X718" i="8"/>
  <c r="Z718" i="8" s="1"/>
  <c r="K719" i="8" s="1"/>
  <c r="B684" i="4"/>
  <c r="Y680" i="1"/>
  <c r="X680" i="1"/>
  <c r="Z680" i="1" s="1"/>
  <c r="K681" i="1" s="1"/>
  <c r="L719" i="8" l="1"/>
  <c r="C684" i="4"/>
  <c r="V680" i="8" s="1"/>
  <c r="W680" i="8" s="1"/>
  <c r="D684" i="4"/>
  <c r="L681" i="1"/>
  <c r="O719" i="8" l="1"/>
  <c r="P719" i="8" s="1"/>
  <c r="S719" i="8" s="1"/>
  <c r="T719" i="8" s="1"/>
  <c r="M719" i="8"/>
  <c r="N719" i="8" s="1"/>
  <c r="V680" i="1"/>
  <c r="W680" i="1" s="1"/>
  <c r="O681" i="1"/>
  <c r="P681" i="1" s="1"/>
  <c r="S681" i="1" s="1"/>
  <c r="M681" i="1"/>
  <c r="U681" i="1" s="1"/>
  <c r="U719" i="8" l="1"/>
  <c r="Y719" i="8"/>
  <c r="X719" i="8"/>
  <c r="Z719" i="8" s="1"/>
  <c r="K720" i="8" s="1"/>
  <c r="N681" i="1"/>
  <c r="L720" i="8" l="1"/>
  <c r="A685" i="4"/>
  <c r="Y681" i="1"/>
  <c r="X681" i="1"/>
  <c r="Z681" i="1" s="1"/>
  <c r="K682" i="1" s="1"/>
  <c r="O720" i="8" l="1"/>
  <c r="P720" i="8" s="1"/>
  <c r="S720" i="8" s="1"/>
  <c r="T720" i="8" s="1"/>
  <c r="U720" i="8" s="1"/>
  <c r="M720" i="8"/>
  <c r="N720" i="8" s="1"/>
  <c r="D685" i="4"/>
  <c r="C685" i="4"/>
  <c r="L682" i="1"/>
  <c r="V681" i="1" l="1"/>
  <c r="W681" i="1" s="1"/>
  <c r="V681" i="8"/>
  <c r="W681" i="8" s="1"/>
  <c r="Y720" i="8"/>
  <c r="X720" i="8"/>
  <c r="Z720" i="8" s="1"/>
  <c r="K721" i="8" s="1"/>
  <c r="O682" i="1"/>
  <c r="P682" i="1" s="1"/>
  <c r="S682" i="1" s="1"/>
  <c r="M682" i="1"/>
  <c r="U682" i="1" s="1"/>
  <c r="L721" i="8" l="1"/>
  <c r="N682" i="1"/>
  <c r="O721" i="8" l="1"/>
  <c r="P721" i="8" s="1"/>
  <c r="S721" i="8" s="1"/>
  <c r="T721" i="8" s="1"/>
  <c r="U721" i="8" s="1"/>
  <c r="M721" i="8"/>
  <c r="N721" i="8" s="1"/>
  <c r="A686" i="4"/>
  <c r="Y682" i="1"/>
  <c r="X682" i="1"/>
  <c r="Y721" i="8" l="1"/>
  <c r="X721" i="8"/>
  <c r="Z721" i="8" s="1"/>
  <c r="K722" i="8" s="1"/>
  <c r="C686" i="4"/>
  <c r="D686" i="4"/>
  <c r="Z682" i="1"/>
  <c r="K683" i="1" s="1"/>
  <c r="L683" i="1" s="1"/>
  <c r="V682" i="1" l="1"/>
  <c r="W682" i="1" s="1"/>
  <c r="V682" i="8"/>
  <c r="W682" i="8" s="1"/>
  <c r="L722" i="8"/>
  <c r="O683" i="1"/>
  <c r="P683" i="1" s="1"/>
  <c r="S683" i="1" s="1"/>
  <c r="T683" i="1" s="1"/>
  <c r="U683" i="1" s="1"/>
  <c r="M683" i="1"/>
  <c r="N683" i="1" s="1"/>
  <c r="A687" i="4" s="1"/>
  <c r="O722" i="8" l="1"/>
  <c r="P722" i="8" s="1"/>
  <c r="S722" i="8" s="1"/>
  <c r="T722" i="8" s="1"/>
  <c r="U722" i="8" s="1"/>
  <c r="M722" i="8"/>
  <c r="N722" i="8" s="1"/>
  <c r="B687" i="4"/>
  <c r="Y683" i="1"/>
  <c r="X683" i="1"/>
  <c r="Z683" i="1" s="1"/>
  <c r="K684" i="1" s="1"/>
  <c r="Y722" i="8" l="1"/>
  <c r="X722" i="8"/>
  <c r="Z722" i="8" s="1"/>
  <c r="K723" i="8" s="1"/>
  <c r="C687" i="4"/>
  <c r="V683" i="8" s="1"/>
  <c r="W683" i="8" s="1"/>
  <c r="D687" i="4"/>
  <c r="L684" i="1"/>
  <c r="L723" i="8" l="1"/>
  <c r="V683" i="1"/>
  <c r="W683" i="1" s="1"/>
  <c r="O684" i="1"/>
  <c r="P684" i="1" s="1"/>
  <c r="S684" i="1" s="1"/>
  <c r="M684" i="1"/>
  <c r="U684" i="1" s="1"/>
  <c r="O723" i="8" l="1"/>
  <c r="P723" i="8" s="1"/>
  <c r="S723" i="8" s="1"/>
  <c r="T723" i="8" s="1"/>
  <c r="U723" i="8" s="1"/>
  <c r="M723" i="8"/>
  <c r="N723" i="8" s="1"/>
  <c r="N684" i="1"/>
  <c r="Y723" i="8" l="1"/>
  <c r="X723" i="8"/>
  <c r="Z723" i="8" s="1"/>
  <c r="K724" i="8" s="1"/>
  <c r="A688" i="4"/>
  <c r="Y684" i="1"/>
  <c r="X684" i="1"/>
  <c r="Z684" i="1" s="1"/>
  <c r="K685" i="1" s="1"/>
  <c r="L724" i="8" l="1"/>
  <c r="D688" i="4"/>
  <c r="C688" i="4"/>
  <c r="L685" i="1"/>
  <c r="V684" i="1" l="1"/>
  <c r="W684" i="1" s="1"/>
  <c r="V684" i="8"/>
  <c r="W684" i="8" s="1"/>
  <c r="O724" i="8"/>
  <c r="P724" i="8" s="1"/>
  <c r="S724" i="8" s="1"/>
  <c r="T724" i="8" s="1"/>
  <c r="U724" i="8" s="1"/>
  <c r="M724" i="8"/>
  <c r="N724" i="8" s="1"/>
  <c r="O685" i="1"/>
  <c r="P685" i="1" s="1"/>
  <c r="S685" i="1" s="1"/>
  <c r="M685" i="1"/>
  <c r="U685" i="1" s="1"/>
  <c r="Y724" i="8" l="1"/>
  <c r="X724" i="8"/>
  <c r="Z724" i="8" s="1"/>
  <c r="K725" i="8" s="1"/>
  <c r="N685" i="1"/>
  <c r="L725" i="8" l="1"/>
  <c r="A689" i="4"/>
  <c r="Y685" i="1"/>
  <c r="X685" i="1"/>
  <c r="Z685" i="1" s="1"/>
  <c r="K686" i="1" s="1"/>
  <c r="O725" i="8" l="1"/>
  <c r="P725" i="8" s="1"/>
  <c r="S725" i="8" s="1"/>
  <c r="T725" i="8" s="1"/>
  <c r="U725" i="8" s="1"/>
  <c r="M725" i="8"/>
  <c r="N725" i="8" s="1"/>
  <c r="C689" i="4"/>
  <c r="D689" i="4"/>
  <c r="L686" i="1"/>
  <c r="V685" i="1" l="1"/>
  <c r="W685" i="1" s="1"/>
  <c r="V685" i="8"/>
  <c r="W685" i="8" s="1"/>
  <c r="Y725" i="8"/>
  <c r="X725" i="8"/>
  <c r="Z725" i="8" s="1"/>
  <c r="K726" i="8" s="1"/>
  <c r="O686" i="1"/>
  <c r="P686" i="1" s="1"/>
  <c r="S686" i="1" s="1"/>
  <c r="M686" i="1"/>
  <c r="U686" i="1" s="1"/>
  <c r="L726" i="8" l="1"/>
  <c r="N686" i="1"/>
  <c r="O726" i="8" l="1"/>
  <c r="P726" i="8" s="1"/>
  <c r="S726" i="8" s="1"/>
  <c r="T726" i="8" s="1"/>
  <c r="U726" i="8" s="1"/>
  <c r="M726" i="8"/>
  <c r="N726" i="8" s="1"/>
  <c r="A690" i="4"/>
  <c r="Y686" i="1"/>
  <c r="X686" i="1"/>
  <c r="Z686" i="1" s="1"/>
  <c r="K687" i="1" s="1"/>
  <c r="Y726" i="8" l="1"/>
  <c r="X726" i="8"/>
  <c r="Z726" i="8" s="1"/>
  <c r="K727" i="8" s="1"/>
  <c r="C690" i="4"/>
  <c r="D690" i="4"/>
  <c r="L687" i="1"/>
  <c r="V686" i="1" l="1"/>
  <c r="W686" i="1" s="1"/>
  <c r="V686" i="8"/>
  <c r="W686" i="8" s="1"/>
  <c r="L727" i="8"/>
  <c r="O687" i="1"/>
  <c r="P687" i="1" s="1"/>
  <c r="S687" i="1" s="1"/>
  <c r="M687" i="1"/>
  <c r="U687" i="1" s="1"/>
  <c r="O727" i="8" l="1"/>
  <c r="P727" i="8" s="1"/>
  <c r="S727" i="8" s="1"/>
  <c r="M727" i="8"/>
  <c r="N687" i="1"/>
  <c r="N727" i="8" l="1"/>
  <c r="U727" i="8"/>
  <c r="A691" i="4"/>
  <c r="Y687" i="1"/>
  <c r="X687" i="1"/>
  <c r="Y727" i="8" l="1"/>
  <c r="X727" i="8"/>
  <c r="Z727" i="8" s="1"/>
  <c r="K728" i="8" s="1"/>
  <c r="C691" i="4"/>
  <c r="D691" i="4"/>
  <c r="Z687" i="1"/>
  <c r="K688" i="1" s="1"/>
  <c r="L688" i="1" s="1"/>
  <c r="V687" i="1" l="1"/>
  <c r="W687" i="1" s="1"/>
  <c r="V687" i="8"/>
  <c r="W687" i="8" s="1"/>
  <c r="L728" i="8"/>
  <c r="O688" i="1"/>
  <c r="P688" i="1" s="1"/>
  <c r="S688" i="1" s="1"/>
  <c r="T688" i="1" s="1"/>
  <c r="U688" i="1" s="1"/>
  <c r="M688" i="1"/>
  <c r="O728" i="8" l="1"/>
  <c r="P728" i="8" s="1"/>
  <c r="S728" i="8" s="1"/>
  <c r="T728" i="8" s="1"/>
  <c r="U728" i="8" s="1"/>
  <c r="M728" i="8"/>
  <c r="N728" i="8" s="1"/>
  <c r="B692" i="4"/>
  <c r="N688" i="1"/>
  <c r="A692" i="4" s="1"/>
  <c r="Y728" i="8" l="1"/>
  <c r="X728" i="8"/>
  <c r="Z728" i="8" s="1"/>
  <c r="K729" i="8" s="1"/>
  <c r="C692" i="4"/>
  <c r="V688" i="8" s="1"/>
  <c r="W688" i="8" s="1"/>
  <c r="D692" i="4"/>
  <c r="Y688" i="1"/>
  <c r="X688" i="1"/>
  <c r="Z688" i="1" s="1"/>
  <c r="K689" i="1" s="1"/>
  <c r="L729" i="8" l="1"/>
  <c r="V688" i="1"/>
  <c r="W688" i="1" s="1"/>
  <c r="L689" i="1"/>
  <c r="O729" i="8" l="1"/>
  <c r="P729" i="8" s="1"/>
  <c r="S729" i="8" s="1"/>
  <c r="M729" i="8"/>
  <c r="O689" i="1"/>
  <c r="P689" i="1" s="1"/>
  <c r="S689" i="1" s="1"/>
  <c r="M689" i="1"/>
  <c r="U689" i="1" s="1"/>
  <c r="N729" i="8" l="1"/>
  <c r="U729" i="8"/>
  <c r="N689" i="1"/>
  <c r="Y729" i="8" l="1"/>
  <c r="X729" i="8"/>
  <c r="Z729" i="8" s="1"/>
  <c r="K730" i="8" s="1"/>
  <c r="A693" i="4"/>
  <c r="Y689" i="1"/>
  <c r="X689" i="1"/>
  <c r="Z689" i="1" s="1"/>
  <c r="K690" i="1" s="1"/>
  <c r="L730" i="8" l="1"/>
  <c r="C693" i="4"/>
  <c r="D693" i="4"/>
  <c r="L690" i="1"/>
  <c r="V689" i="1" l="1"/>
  <c r="W689" i="1" s="1"/>
  <c r="V689" i="8"/>
  <c r="W689" i="8" s="1"/>
  <c r="O730" i="8"/>
  <c r="P730" i="8" s="1"/>
  <c r="S730" i="8" s="1"/>
  <c r="T730" i="8" s="1"/>
  <c r="U730" i="8" s="1"/>
  <c r="M730" i="8"/>
  <c r="N730" i="8" s="1"/>
  <c r="O690" i="1"/>
  <c r="P690" i="1" s="1"/>
  <c r="S690" i="1" s="1"/>
  <c r="T690" i="1" s="1"/>
  <c r="U690" i="1" s="1"/>
  <c r="M690" i="1"/>
  <c r="N690" i="1" s="1"/>
  <c r="A694" i="4" s="1"/>
  <c r="Y730" i="8" l="1"/>
  <c r="X730" i="8"/>
  <c r="Z730" i="8" s="1"/>
  <c r="K731" i="8" s="1"/>
  <c r="B694" i="4"/>
  <c r="Y690" i="1"/>
  <c r="X690" i="1"/>
  <c r="Z690" i="1" s="1"/>
  <c r="K691" i="1" s="1"/>
  <c r="L731" i="8" l="1"/>
  <c r="C694" i="4"/>
  <c r="V690" i="8" s="1"/>
  <c r="W690" i="8" s="1"/>
  <c r="D694" i="4"/>
  <c r="L691" i="1"/>
  <c r="O731" i="8" l="1"/>
  <c r="P731" i="8" s="1"/>
  <c r="S731" i="8" s="1"/>
  <c r="M731" i="8"/>
  <c r="V690" i="1"/>
  <c r="W690" i="1" s="1"/>
  <c r="O691" i="1"/>
  <c r="P691" i="1" s="1"/>
  <c r="S691" i="1" s="1"/>
  <c r="T691" i="1" s="1"/>
  <c r="U691" i="1" s="1"/>
  <c r="M691" i="1"/>
  <c r="N731" i="8" l="1"/>
  <c r="U731" i="8"/>
  <c r="B695" i="4"/>
  <c r="N691" i="1"/>
  <c r="A695" i="4" s="1"/>
  <c r="Y731" i="8" l="1"/>
  <c r="X731" i="8"/>
  <c r="Z731" i="8" s="1"/>
  <c r="K732" i="8" s="1"/>
  <c r="C695" i="4"/>
  <c r="V691" i="8" s="1"/>
  <c r="W691" i="8" s="1"/>
  <c r="D695" i="4"/>
  <c r="Y691" i="1"/>
  <c r="X691" i="1"/>
  <c r="Z691" i="1" s="1"/>
  <c r="K692" i="1" s="1"/>
  <c r="L732" i="8" l="1"/>
  <c r="V691" i="1"/>
  <c r="W691" i="1" s="1"/>
  <c r="L692" i="1"/>
  <c r="O732" i="8" l="1"/>
  <c r="P732" i="8" s="1"/>
  <c r="S732" i="8" s="1"/>
  <c r="M732" i="8"/>
  <c r="O692" i="1"/>
  <c r="P692" i="1" s="1"/>
  <c r="S692" i="1" s="1"/>
  <c r="T692" i="1" s="1"/>
  <c r="U692" i="1" s="1"/>
  <c r="M692" i="1"/>
  <c r="N692" i="1" s="1"/>
  <c r="A696" i="4" s="1"/>
  <c r="N732" i="8" l="1"/>
  <c r="U732" i="8"/>
  <c r="B696" i="4"/>
  <c r="Y692" i="1"/>
  <c r="X692" i="1"/>
  <c r="Z692" i="1" l="1"/>
  <c r="K693" i="1" s="1"/>
  <c r="L693" i="1" s="1"/>
  <c r="Y732" i="8"/>
  <c r="X732" i="8"/>
  <c r="Z732" i="8" s="1"/>
  <c r="K733" i="8" s="1"/>
  <c r="C696" i="4"/>
  <c r="V692" i="8" s="1"/>
  <c r="W692" i="8" s="1"/>
  <c r="D696" i="4"/>
  <c r="L733" i="8" l="1"/>
  <c r="V692" i="1"/>
  <c r="W692" i="1" s="1"/>
  <c r="O693" i="1"/>
  <c r="P693" i="1" s="1"/>
  <c r="S693" i="1" s="1"/>
  <c r="T693" i="1" s="1"/>
  <c r="U693" i="1" s="1"/>
  <c r="M693" i="1"/>
  <c r="N693" i="1" s="1"/>
  <c r="A697" i="4" s="1"/>
  <c r="O733" i="8" l="1"/>
  <c r="P733" i="8" s="1"/>
  <c r="S733" i="8" s="1"/>
  <c r="M733" i="8"/>
  <c r="B697" i="4"/>
  <c r="Y693" i="1"/>
  <c r="X693" i="1"/>
  <c r="Z693" i="1" s="1"/>
  <c r="K694" i="1" s="1"/>
  <c r="N733" i="8" l="1"/>
  <c r="U733" i="8"/>
  <c r="C697" i="4"/>
  <c r="V693" i="8" s="1"/>
  <c r="W693" i="8" s="1"/>
  <c r="D697" i="4"/>
  <c r="L694" i="1"/>
  <c r="Y733" i="8" l="1"/>
  <c r="X733" i="8"/>
  <c r="Z733" i="8" s="1"/>
  <c r="K734" i="8" s="1"/>
  <c r="V693" i="1"/>
  <c r="W693" i="1" s="1"/>
  <c r="O694" i="1"/>
  <c r="P694" i="1" s="1"/>
  <c r="S694" i="1" s="1"/>
  <c r="M694" i="1"/>
  <c r="U694" i="1" s="1"/>
  <c r="L734" i="8" l="1"/>
  <c r="N694" i="1"/>
  <c r="O734" i="8" l="1"/>
  <c r="P734" i="8" s="1"/>
  <c r="S734" i="8" s="1"/>
  <c r="M734" i="8"/>
  <c r="A698" i="4"/>
  <c r="Y694" i="1"/>
  <c r="X694" i="1"/>
  <c r="Z694" i="1" s="1"/>
  <c r="K695" i="1" s="1"/>
  <c r="N734" i="8" l="1"/>
  <c r="U734" i="8"/>
  <c r="C698" i="4"/>
  <c r="D698" i="4"/>
  <c r="L695" i="1"/>
  <c r="V694" i="1" l="1"/>
  <c r="W694" i="1" s="1"/>
  <c r="V694" i="8"/>
  <c r="W694" i="8" s="1"/>
  <c r="Y734" i="8"/>
  <c r="X734" i="8"/>
  <c r="Z734" i="8" s="1"/>
  <c r="K735" i="8" s="1"/>
  <c r="O695" i="1"/>
  <c r="P695" i="1" s="1"/>
  <c r="S695" i="1" s="1"/>
  <c r="T695" i="1" s="1"/>
  <c r="U695" i="1" s="1"/>
  <c r="M695" i="1"/>
  <c r="N695" i="1" s="1"/>
  <c r="A699" i="4" s="1"/>
  <c r="L735" i="8" l="1"/>
  <c r="B699" i="4"/>
  <c r="Y695" i="1"/>
  <c r="X695" i="1"/>
  <c r="Z695" i="1" s="1"/>
  <c r="K696" i="1" s="1"/>
  <c r="O735" i="8" l="1"/>
  <c r="P735" i="8" s="1"/>
  <c r="S735" i="8" s="1"/>
  <c r="M735" i="8"/>
  <c r="C699" i="4"/>
  <c r="V695" i="8" s="1"/>
  <c r="W695" i="8" s="1"/>
  <c r="D699" i="4"/>
  <c r="L696" i="1"/>
  <c r="N735" i="8" l="1"/>
  <c r="U735" i="8"/>
  <c r="V695" i="1"/>
  <c r="W695" i="1" s="1"/>
  <c r="O696" i="1"/>
  <c r="P696" i="1" s="1"/>
  <c r="S696" i="1" s="1"/>
  <c r="M696" i="1"/>
  <c r="U696" i="1" s="1"/>
  <c r="Y735" i="8" l="1"/>
  <c r="X735" i="8"/>
  <c r="Z735" i="8" s="1"/>
  <c r="K736" i="8" s="1"/>
  <c r="N696" i="1"/>
  <c r="L736" i="8" l="1"/>
  <c r="A700" i="4"/>
  <c r="Y696" i="1"/>
  <c r="X696" i="1"/>
  <c r="Z696" i="1" s="1"/>
  <c r="K697" i="1" s="1"/>
  <c r="O736" i="8" l="1"/>
  <c r="P736" i="8" s="1"/>
  <c r="S736" i="8" s="1"/>
  <c r="M736" i="8"/>
  <c r="C700" i="4"/>
  <c r="D700" i="4"/>
  <c r="L697" i="1"/>
  <c r="V696" i="1" l="1"/>
  <c r="W696" i="1" s="1"/>
  <c r="V696" i="8"/>
  <c r="W696" i="8" s="1"/>
  <c r="N736" i="8"/>
  <c r="U736" i="8"/>
  <c r="O697" i="1"/>
  <c r="P697" i="1" s="1"/>
  <c r="S697" i="1" s="1"/>
  <c r="M697" i="1"/>
  <c r="U697" i="1" s="1"/>
  <c r="Y736" i="8" l="1"/>
  <c r="X736" i="8"/>
  <c r="Z736" i="8" s="1"/>
  <c r="K737" i="8" s="1"/>
  <c r="N697" i="1"/>
  <c r="L737" i="8" l="1"/>
  <c r="A701" i="4"/>
  <c r="Y697" i="1"/>
  <c r="X697" i="1"/>
  <c r="Z697" i="1" s="1"/>
  <c r="K698" i="1" s="1"/>
  <c r="O737" i="8" l="1"/>
  <c r="P737" i="8" s="1"/>
  <c r="S737" i="8" s="1"/>
  <c r="M737" i="8"/>
  <c r="C701" i="4"/>
  <c r="D701" i="4"/>
  <c r="L698" i="1"/>
  <c r="V697" i="1" l="1"/>
  <c r="W697" i="1" s="1"/>
  <c r="V697" i="8"/>
  <c r="W697" i="8" s="1"/>
  <c r="N737" i="8"/>
  <c r="U737" i="8"/>
  <c r="O698" i="1"/>
  <c r="P698" i="1" s="1"/>
  <c r="S698" i="1" s="1"/>
  <c r="M698" i="1"/>
  <c r="U698" i="1" s="1"/>
  <c r="Y737" i="8" l="1"/>
  <c r="X737" i="8"/>
  <c r="Z737" i="8" s="1"/>
  <c r="K738" i="8" s="1"/>
  <c r="N698" i="1"/>
  <c r="L738" i="8" l="1"/>
  <c r="A702" i="4"/>
  <c r="Y698" i="1"/>
  <c r="X698" i="1"/>
  <c r="Z698" i="1" s="1"/>
  <c r="K699" i="1" s="1"/>
  <c r="O738" i="8" l="1"/>
  <c r="P738" i="8" s="1"/>
  <c r="S738" i="8" s="1"/>
  <c r="T738" i="8" s="1"/>
  <c r="U738" i="8" s="1"/>
  <c r="M738" i="8"/>
  <c r="N738" i="8" s="1"/>
  <c r="D702" i="4"/>
  <c r="C702" i="4"/>
  <c r="L699" i="1"/>
  <c r="V698" i="1" l="1"/>
  <c r="W698" i="1" s="1"/>
  <c r="V698" i="8"/>
  <c r="W698" i="8" s="1"/>
  <c r="Y738" i="8"/>
  <c r="X738" i="8"/>
  <c r="Z738" i="8" s="1"/>
  <c r="K739" i="8" s="1"/>
  <c r="O699" i="1"/>
  <c r="P699" i="1" s="1"/>
  <c r="S699" i="1" s="1"/>
  <c r="M699" i="1"/>
  <c r="U699" i="1" s="1"/>
  <c r="L739" i="8" l="1"/>
  <c r="N699" i="1"/>
  <c r="O739" i="8" l="1"/>
  <c r="P739" i="8" s="1"/>
  <c r="S739" i="8" s="1"/>
  <c r="M739" i="8"/>
  <c r="A703" i="4"/>
  <c r="Y699" i="1"/>
  <c r="X699" i="1"/>
  <c r="Z699" i="1" s="1"/>
  <c r="K700" i="1" s="1"/>
  <c r="N739" i="8" l="1"/>
  <c r="U739" i="8"/>
  <c r="C703" i="4"/>
  <c r="D703" i="4"/>
  <c r="L700" i="1"/>
  <c r="V699" i="1" l="1"/>
  <c r="W699" i="1" s="1"/>
  <c r="V699" i="8"/>
  <c r="W699" i="8" s="1"/>
  <c r="Y739" i="8"/>
  <c r="X739" i="8"/>
  <c r="Z739" i="8" s="1"/>
  <c r="K740" i="8" s="1"/>
  <c r="O700" i="1"/>
  <c r="P700" i="1" s="1"/>
  <c r="S700" i="1" s="1"/>
  <c r="M700" i="1"/>
  <c r="U700" i="1" s="1"/>
  <c r="L740" i="8" l="1"/>
  <c r="N700" i="1"/>
  <c r="O740" i="8" l="1"/>
  <c r="P740" i="8" s="1"/>
  <c r="S740" i="8" s="1"/>
  <c r="T740" i="8" s="1"/>
  <c r="U740" i="8" s="1"/>
  <c r="M740" i="8"/>
  <c r="N740" i="8" s="1"/>
  <c r="A704" i="4"/>
  <c r="Y700" i="1"/>
  <c r="X700" i="1"/>
  <c r="Z700" i="1" s="1"/>
  <c r="K701" i="1" s="1"/>
  <c r="Y740" i="8" l="1"/>
  <c r="X740" i="8"/>
  <c r="Z740" i="8" s="1"/>
  <c r="K741" i="8" s="1"/>
  <c r="C704" i="4"/>
  <c r="D704" i="4"/>
  <c r="L701" i="1"/>
  <c r="V700" i="1" l="1"/>
  <c r="W700" i="1" s="1"/>
  <c r="V700" i="8"/>
  <c r="W700" i="8" s="1"/>
  <c r="L741" i="8"/>
  <c r="O701" i="1"/>
  <c r="P701" i="1" s="1"/>
  <c r="S701" i="1" s="1"/>
  <c r="M701" i="1"/>
  <c r="U701" i="1" s="1"/>
  <c r="O741" i="8" l="1"/>
  <c r="P741" i="8" s="1"/>
  <c r="S741" i="8" s="1"/>
  <c r="M741" i="8"/>
  <c r="N701" i="1"/>
  <c r="N741" i="8" l="1"/>
  <c r="U741" i="8"/>
  <c r="A705" i="4"/>
  <c r="Y701" i="1"/>
  <c r="X701" i="1"/>
  <c r="Z701" i="1" s="1"/>
  <c r="K702" i="1" s="1"/>
  <c r="Y741" i="8" l="1"/>
  <c r="X741" i="8"/>
  <c r="Z741" i="8" s="1"/>
  <c r="K742" i="8" s="1"/>
  <c r="C705" i="4"/>
  <c r="D705" i="4"/>
  <c r="L702" i="1"/>
  <c r="V701" i="1" l="1"/>
  <c r="W701" i="1" s="1"/>
  <c r="V701" i="8"/>
  <c r="W701" i="8" s="1"/>
  <c r="L742" i="8"/>
  <c r="O702" i="1"/>
  <c r="P702" i="1" s="1"/>
  <c r="S702" i="1" s="1"/>
  <c r="M702" i="1"/>
  <c r="U702" i="1" s="1"/>
  <c r="O742" i="8" l="1"/>
  <c r="P742" i="8" s="1"/>
  <c r="S742" i="8" s="1"/>
  <c r="M742" i="8"/>
  <c r="N702" i="1"/>
  <c r="N742" i="8" l="1"/>
  <c r="U742" i="8"/>
  <c r="A706" i="4"/>
  <c r="Y702" i="1"/>
  <c r="X702" i="1"/>
  <c r="Z702" i="1" s="1"/>
  <c r="K703" i="1" s="1"/>
  <c r="Y742" i="8" l="1"/>
  <c r="X742" i="8"/>
  <c r="Z742" i="8" s="1"/>
  <c r="K743" i="8" s="1"/>
  <c r="C706" i="4"/>
  <c r="D706" i="4"/>
  <c r="L703" i="1"/>
  <c r="V702" i="1" l="1"/>
  <c r="W702" i="1" s="1"/>
  <c r="V702" i="8"/>
  <c r="W702" i="8" s="1"/>
  <c r="L743" i="8"/>
  <c r="O703" i="1"/>
  <c r="P703" i="1" s="1"/>
  <c r="S703" i="1" s="1"/>
  <c r="M703" i="1"/>
  <c r="U703" i="1" s="1"/>
  <c r="O743" i="8" l="1"/>
  <c r="P743" i="8" s="1"/>
  <c r="S743" i="8" s="1"/>
  <c r="M743" i="8"/>
  <c r="N703" i="1"/>
  <c r="N743" i="8" l="1"/>
  <c r="U743" i="8"/>
  <c r="A707" i="4"/>
  <c r="Y703" i="1"/>
  <c r="X703" i="1"/>
  <c r="Z703" i="1" s="1"/>
  <c r="K704" i="1" s="1"/>
  <c r="Y743" i="8" l="1"/>
  <c r="X743" i="8"/>
  <c r="Z743" i="8" s="1"/>
  <c r="K744" i="8" s="1"/>
  <c r="C707" i="4"/>
  <c r="D707" i="4"/>
  <c r="L704" i="1"/>
  <c r="V703" i="1" l="1"/>
  <c r="W703" i="1" s="1"/>
  <c r="V703" i="8"/>
  <c r="W703" i="8" s="1"/>
  <c r="L744" i="8"/>
  <c r="O704" i="1"/>
  <c r="P704" i="1" s="1"/>
  <c r="S704" i="1" s="1"/>
  <c r="M704" i="1"/>
  <c r="U704" i="1" s="1"/>
  <c r="O744" i="8" l="1"/>
  <c r="P744" i="8" s="1"/>
  <c r="S744" i="8" s="1"/>
  <c r="M744" i="8"/>
  <c r="N704" i="1"/>
  <c r="N744" i="8" l="1"/>
  <c r="U744" i="8"/>
  <c r="A708" i="4"/>
  <c r="Y704" i="1"/>
  <c r="X704" i="1"/>
  <c r="Z704" i="1" s="1"/>
  <c r="K705" i="1" s="1"/>
  <c r="Y744" i="8" l="1"/>
  <c r="X744" i="8"/>
  <c r="Z744" i="8" s="1"/>
  <c r="K745" i="8" s="1"/>
  <c r="C708" i="4"/>
  <c r="D708" i="4"/>
  <c r="L705" i="1"/>
  <c r="V704" i="1" l="1"/>
  <c r="W704" i="1" s="1"/>
  <c r="V704" i="8"/>
  <c r="W704" i="8" s="1"/>
  <c r="L745" i="8"/>
  <c r="O705" i="1"/>
  <c r="P705" i="1" s="1"/>
  <c r="S705" i="1" s="1"/>
  <c r="M705" i="1"/>
  <c r="U705" i="1" s="1"/>
  <c r="O745" i="8" l="1"/>
  <c r="P745" i="8" s="1"/>
  <c r="S745" i="8" s="1"/>
  <c r="M745" i="8"/>
  <c r="N705" i="1"/>
  <c r="N745" i="8" l="1"/>
  <c r="U745" i="8"/>
  <c r="A709" i="4"/>
  <c r="Y705" i="1"/>
  <c r="X705" i="1"/>
  <c r="Z705" i="1" s="1"/>
  <c r="K706" i="1" s="1"/>
  <c r="Y745" i="8" l="1"/>
  <c r="X745" i="8"/>
  <c r="Z745" i="8" s="1"/>
  <c r="K746" i="8" s="1"/>
  <c r="C709" i="4"/>
  <c r="D709" i="4"/>
  <c r="L706" i="1"/>
  <c r="V705" i="1" l="1"/>
  <c r="W705" i="1" s="1"/>
  <c r="V705" i="8"/>
  <c r="W705" i="8" s="1"/>
  <c r="L746" i="8"/>
  <c r="O706" i="1"/>
  <c r="P706" i="1" s="1"/>
  <c r="S706" i="1" s="1"/>
  <c r="M706" i="1"/>
  <c r="U706" i="1" s="1"/>
  <c r="O746" i="8" l="1"/>
  <c r="P746" i="8" s="1"/>
  <c r="S746" i="8" s="1"/>
  <c r="T746" i="8" s="1"/>
  <c r="U746" i="8" s="1"/>
  <c r="M746" i="8"/>
  <c r="N746" i="8" s="1"/>
  <c r="N706" i="1"/>
  <c r="Y746" i="8" l="1"/>
  <c r="X746" i="8"/>
  <c r="Z746" i="8" s="1"/>
  <c r="K747" i="8" s="1"/>
  <c r="A710" i="4"/>
  <c r="Y706" i="1"/>
  <c r="X706" i="1"/>
  <c r="L747" i="8" l="1"/>
  <c r="C710" i="4"/>
  <c r="D710" i="4"/>
  <c r="Z706" i="1"/>
  <c r="K707" i="1" s="1"/>
  <c r="L707" i="1" s="1"/>
  <c r="V706" i="1" l="1"/>
  <c r="W706" i="1" s="1"/>
  <c r="V706" i="8"/>
  <c r="W706" i="8" s="1"/>
  <c r="O747" i="8"/>
  <c r="P747" i="8" s="1"/>
  <c r="S747" i="8" s="1"/>
  <c r="T747" i="8" s="1"/>
  <c r="U747" i="8" s="1"/>
  <c r="M747" i="8"/>
  <c r="N747" i="8" s="1"/>
  <c r="O707" i="1"/>
  <c r="P707" i="1" s="1"/>
  <c r="S707" i="1" s="1"/>
  <c r="M707" i="1"/>
  <c r="U707" i="1" s="1"/>
  <c r="Y747" i="8" l="1"/>
  <c r="X747" i="8"/>
  <c r="Z747" i="8" s="1"/>
  <c r="K748" i="8" s="1"/>
  <c r="N707" i="1"/>
  <c r="L748" i="8" l="1"/>
  <c r="A711" i="4"/>
  <c r="Y707" i="1"/>
  <c r="X707" i="1"/>
  <c r="O748" i="8" l="1"/>
  <c r="P748" i="8" s="1"/>
  <c r="S748" i="8" s="1"/>
  <c r="T748" i="8" s="1"/>
  <c r="U748" i="8" s="1"/>
  <c r="M748" i="8"/>
  <c r="N748" i="8" s="1"/>
  <c r="C711" i="4"/>
  <c r="D711" i="4"/>
  <c r="Z707" i="1"/>
  <c r="K708" i="1" s="1"/>
  <c r="L708" i="1" s="1"/>
  <c r="V707" i="1" l="1"/>
  <c r="W707" i="1" s="1"/>
  <c r="V707" i="8"/>
  <c r="W707" i="8" s="1"/>
  <c r="Y748" i="8"/>
  <c r="X748" i="8"/>
  <c r="Z748" i="8" s="1"/>
  <c r="K749" i="8" s="1"/>
  <c r="O708" i="1"/>
  <c r="P708" i="1" s="1"/>
  <c r="S708" i="1" s="1"/>
  <c r="M708" i="1"/>
  <c r="U708" i="1" s="1"/>
  <c r="L749" i="8" l="1"/>
  <c r="N708" i="1"/>
  <c r="O749" i="8" l="1"/>
  <c r="P749" i="8" s="1"/>
  <c r="S749" i="8" s="1"/>
  <c r="T749" i="8" s="1"/>
  <c r="U749" i="8" s="1"/>
  <c r="M749" i="8"/>
  <c r="N749" i="8" s="1"/>
  <c r="A712" i="4"/>
  <c r="Y708" i="1"/>
  <c r="X708" i="1"/>
  <c r="Z708" i="1" s="1"/>
  <c r="K709" i="1" s="1"/>
  <c r="L709" i="1" s="1"/>
  <c r="Y749" i="8" l="1"/>
  <c r="X749" i="8"/>
  <c r="Z749" i="8" s="1"/>
  <c r="K750" i="8" s="1"/>
  <c r="C712" i="4"/>
  <c r="D712" i="4"/>
  <c r="O709" i="1"/>
  <c r="P709" i="1" s="1"/>
  <c r="S709" i="1" s="1"/>
  <c r="M709" i="1"/>
  <c r="U709" i="1" s="1"/>
  <c r="V708" i="1" l="1"/>
  <c r="W708" i="1" s="1"/>
  <c r="V708" i="8"/>
  <c r="W708" i="8" s="1"/>
  <c r="L750" i="8"/>
  <c r="N709" i="1"/>
  <c r="O750" i="8" l="1"/>
  <c r="P750" i="8" s="1"/>
  <c r="S750" i="8" s="1"/>
  <c r="T750" i="8" s="1"/>
  <c r="U750" i="8" s="1"/>
  <c r="M750" i="8"/>
  <c r="N750" i="8" s="1"/>
  <c r="A713" i="4"/>
  <c r="X709" i="1"/>
  <c r="Y709" i="1"/>
  <c r="Y750" i="8" l="1"/>
  <c r="X750" i="8"/>
  <c r="Z750" i="8" s="1"/>
  <c r="K751" i="8" s="1"/>
  <c r="C713" i="4"/>
  <c r="D713" i="4"/>
  <c r="Z709" i="1"/>
  <c r="K710" i="1" s="1"/>
  <c r="V709" i="1" l="1"/>
  <c r="W709" i="1" s="1"/>
  <c r="V709" i="8"/>
  <c r="W709" i="8" s="1"/>
  <c r="L751" i="8"/>
  <c r="L710" i="1"/>
  <c r="O751" i="8" l="1"/>
  <c r="P751" i="8" s="1"/>
  <c r="S751" i="8" s="1"/>
  <c r="T751" i="8" s="1"/>
  <c r="U751" i="8" s="1"/>
  <c r="M751" i="8"/>
  <c r="N751" i="8" s="1"/>
  <c r="O710" i="1"/>
  <c r="P710" i="1" s="1"/>
  <c r="S710" i="1" s="1"/>
  <c r="M710" i="1"/>
  <c r="U710" i="1" s="1"/>
  <c r="Y751" i="8" l="1"/>
  <c r="X751" i="8"/>
  <c r="Z751" i="8" s="1"/>
  <c r="K752" i="8" s="1"/>
  <c r="N710" i="1"/>
  <c r="L752" i="8" l="1"/>
  <c r="A714" i="4"/>
  <c r="Y710" i="1"/>
  <c r="X710" i="1"/>
  <c r="Z710" i="1" s="1"/>
  <c r="K711" i="1" s="1"/>
  <c r="O752" i="8" l="1"/>
  <c r="P752" i="8" s="1"/>
  <c r="S752" i="8" s="1"/>
  <c r="T752" i="8" s="1"/>
  <c r="U752" i="8" s="1"/>
  <c r="M752" i="8"/>
  <c r="N752" i="8" s="1"/>
  <c r="C714" i="4"/>
  <c r="D714" i="4"/>
  <c r="L711" i="1"/>
  <c r="V710" i="1" l="1"/>
  <c r="W710" i="1" s="1"/>
  <c r="V710" i="8"/>
  <c r="W710" i="8" s="1"/>
  <c r="Y752" i="8"/>
  <c r="X752" i="8"/>
  <c r="Z752" i="8" s="1"/>
  <c r="K753" i="8" s="1"/>
  <c r="O711" i="1"/>
  <c r="P711" i="1" s="1"/>
  <c r="S711" i="1" s="1"/>
  <c r="T711" i="1" s="1"/>
  <c r="U711" i="1" s="1"/>
  <c r="M711" i="1"/>
  <c r="N711" i="1" s="1"/>
  <c r="A715" i="4" s="1"/>
  <c r="L753" i="8" l="1"/>
  <c r="B715" i="4"/>
  <c r="Y711" i="1"/>
  <c r="X711" i="1"/>
  <c r="Z711" i="1" s="1"/>
  <c r="K712" i="1" s="1"/>
  <c r="O753" i="8" l="1"/>
  <c r="P753" i="8" s="1"/>
  <c r="S753" i="8" s="1"/>
  <c r="T753" i="8" s="1"/>
  <c r="U753" i="8" s="1"/>
  <c r="M753" i="8"/>
  <c r="N753" i="8" s="1"/>
  <c r="C715" i="4"/>
  <c r="V711" i="8" s="1"/>
  <c r="W711" i="8" s="1"/>
  <c r="D715" i="4"/>
  <c r="L712" i="1"/>
  <c r="Y753" i="8" l="1"/>
  <c r="X753" i="8"/>
  <c r="Z753" i="8" s="1"/>
  <c r="K754" i="8" s="1"/>
  <c r="V711" i="1"/>
  <c r="W711" i="1" s="1"/>
  <c r="O712" i="1"/>
  <c r="P712" i="1" s="1"/>
  <c r="S712" i="1" s="1"/>
  <c r="T712" i="1" s="1"/>
  <c r="U712" i="1" s="1"/>
  <c r="M712" i="1"/>
  <c r="N712" i="1" s="1"/>
  <c r="A716" i="4" s="1"/>
  <c r="L754" i="8" l="1"/>
  <c r="B716" i="4"/>
  <c r="Y712" i="1"/>
  <c r="X712" i="1"/>
  <c r="Z712" i="1" s="1"/>
  <c r="K713" i="1" s="1"/>
  <c r="O754" i="8" l="1"/>
  <c r="P754" i="8" s="1"/>
  <c r="S754" i="8" s="1"/>
  <c r="T754" i="8" s="1"/>
  <c r="U754" i="8" s="1"/>
  <c r="M754" i="8"/>
  <c r="N754" i="8" s="1"/>
  <c r="C716" i="4"/>
  <c r="V712" i="8" s="1"/>
  <c r="W712" i="8" s="1"/>
  <c r="D716" i="4"/>
  <c r="L713" i="1"/>
  <c r="Y754" i="8" l="1"/>
  <c r="X754" i="8"/>
  <c r="Z754" i="8" s="1"/>
  <c r="K755" i="8" s="1"/>
  <c r="V712" i="1"/>
  <c r="W712" i="1" s="1"/>
  <c r="O713" i="1"/>
  <c r="P713" i="1" s="1"/>
  <c r="S713" i="1" s="1"/>
  <c r="T713" i="1" s="1"/>
  <c r="U713" i="1" s="1"/>
  <c r="M713" i="1"/>
  <c r="N713" i="1" s="1"/>
  <c r="A717" i="4" s="1"/>
  <c r="L755" i="8" l="1"/>
  <c r="B717" i="4"/>
  <c r="Y713" i="1"/>
  <c r="X713" i="1"/>
  <c r="O755" i="8" l="1"/>
  <c r="P755" i="8" s="1"/>
  <c r="S755" i="8" s="1"/>
  <c r="T755" i="8" s="1"/>
  <c r="U755" i="8" s="1"/>
  <c r="M755" i="8"/>
  <c r="N755" i="8" s="1"/>
  <c r="C717" i="4"/>
  <c r="V713" i="8" s="1"/>
  <c r="W713" i="8" s="1"/>
  <c r="D717" i="4"/>
  <c r="Z713" i="1"/>
  <c r="K714" i="1" s="1"/>
  <c r="L714" i="1" s="1"/>
  <c r="Y755" i="8" l="1"/>
  <c r="X755" i="8"/>
  <c r="Z755" i="8" s="1"/>
  <c r="K756" i="8" s="1"/>
  <c r="V713" i="1"/>
  <c r="W713" i="1" s="1"/>
  <c r="O714" i="1"/>
  <c r="P714" i="1" s="1"/>
  <c r="S714" i="1" s="1"/>
  <c r="T714" i="1" s="1"/>
  <c r="U714" i="1" s="1"/>
  <c r="M714" i="1"/>
  <c r="N714" i="1" s="1"/>
  <c r="A718" i="4" s="1"/>
  <c r="L756" i="8" l="1"/>
  <c r="B718" i="4"/>
  <c r="Y714" i="1"/>
  <c r="X714" i="1"/>
  <c r="Z714" i="1" s="1"/>
  <c r="K715" i="1" s="1"/>
  <c r="O756" i="8" l="1"/>
  <c r="P756" i="8" s="1"/>
  <c r="S756" i="8" s="1"/>
  <c r="T756" i="8" s="1"/>
  <c r="U756" i="8" s="1"/>
  <c r="M756" i="8"/>
  <c r="N756" i="8" s="1"/>
  <c r="C718" i="4"/>
  <c r="V714" i="8" s="1"/>
  <c r="W714" i="8" s="1"/>
  <c r="D718" i="4"/>
  <c r="L715" i="1"/>
  <c r="Y756" i="8" l="1"/>
  <c r="X756" i="8"/>
  <c r="Z756" i="8" s="1"/>
  <c r="K757" i="8" s="1"/>
  <c r="V714" i="1"/>
  <c r="W714" i="1" s="1"/>
  <c r="O715" i="1"/>
  <c r="P715" i="1" s="1"/>
  <c r="S715" i="1" s="1"/>
  <c r="T715" i="1" s="1"/>
  <c r="U715" i="1" s="1"/>
  <c r="M715" i="1"/>
  <c r="N715" i="1" s="1"/>
  <c r="A719" i="4" s="1"/>
  <c r="L757" i="8" l="1"/>
  <c r="B719" i="4"/>
  <c r="Y715" i="1"/>
  <c r="X715" i="1"/>
  <c r="Z715" i="1" s="1"/>
  <c r="K716" i="1" s="1"/>
  <c r="O757" i="8" l="1"/>
  <c r="P757" i="8" s="1"/>
  <c r="S757" i="8" s="1"/>
  <c r="T757" i="8" s="1"/>
  <c r="U757" i="8" s="1"/>
  <c r="M757" i="8"/>
  <c r="N757" i="8" s="1"/>
  <c r="C719" i="4"/>
  <c r="V715" i="8" s="1"/>
  <c r="W715" i="8" s="1"/>
  <c r="D719" i="4"/>
  <c r="L716" i="1"/>
  <c r="Y757" i="8" l="1"/>
  <c r="X757" i="8"/>
  <c r="Z757" i="8" s="1"/>
  <c r="K758" i="8" s="1"/>
  <c r="V715" i="1"/>
  <c r="W715" i="1" s="1"/>
  <c r="O716" i="1"/>
  <c r="P716" i="1" s="1"/>
  <c r="S716" i="1" s="1"/>
  <c r="T716" i="1" s="1"/>
  <c r="U716" i="1" s="1"/>
  <c r="M716" i="1"/>
  <c r="L758" i="8" l="1"/>
  <c r="B720" i="4"/>
  <c r="N716" i="1"/>
  <c r="A720" i="4" s="1"/>
  <c r="O758" i="8" l="1"/>
  <c r="P758" i="8" s="1"/>
  <c r="S758" i="8" s="1"/>
  <c r="T758" i="8" s="1"/>
  <c r="U758" i="8" s="1"/>
  <c r="M758" i="8"/>
  <c r="N758" i="8" s="1"/>
  <c r="C720" i="4"/>
  <c r="V716" i="8" s="1"/>
  <c r="W716" i="8" s="1"/>
  <c r="D720" i="4"/>
  <c r="Y716" i="1"/>
  <c r="X716" i="1"/>
  <c r="Z716" i="1" s="1"/>
  <c r="K717" i="1" s="1"/>
  <c r="Y758" i="8" l="1"/>
  <c r="X758" i="8"/>
  <c r="Z758" i="8" s="1"/>
  <c r="K759" i="8" s="1"/>
  <c r="V716" i="1"/>
  <c r="W716" i="1" s="1"/>
  <c r="L717" i="1"/>
  <c r="L759" i="8" l="1"/>
  <c r="O717" i="1"/>
  <c r="P717" i="1" s="1"/>
  <c r="S717" i="1" s="1"/>
  <c r="T717" i="1" s="1"/>
  <c r="U717" i="1" s="1"/>
  <c r="M717" i="1"/>
  <c r="N717" i="1" s="1"/>
  <c r="A721" i="4" s="1"/>
  <c r="O759" i="8" l="1"/>
  <c r="P759" i="8" s="1"/>
  <c r="S759" i="8" s="1"/>
  <c r="T759" i="8" s="1"/>
  <c r="U759" i="8" s="1"/>
  <c r="M759" i="8"/>
  <c r="N759" i="8" s="1"/>
  <c r="B721" i="4"/>
  <c r="Y717" i="1"/>
  <c r="X717" i="1"/>
  <c r="Z717" i="1" s="1"/>
  <c r="K718" i="1" s="1"/>
  <c r="Y759" i="8" l="1"/>
  <c r="X759" i="8"/>
  <c r="Z759" i="8" s="1"/>
  <c r="K760" i="8" s="1"/>
  <c r="C721" i="4"/>
  <c r="V717" i="8" s="1"/>
  <c r="W717" i="8" s="1"/>
  <c r="D721" i="4"/>
  <c r="L718" i="1"/>
  <c r="L760" i="8" l="1"/>
  <c r="V717" i="1"/>
  <c r="W717" i="1" s="1"/>
  <c r="O718" i="1"/>
  <c r="P718" i="1" s="1"/>
  <c r="S718" i="1" s="1"/>
  <c r="T718" i="1" s="1"/>
  <c r="U718" i="1" s="1"/>
  <c r="M718" i="1"/>
  <c r="N718" i="1" s="1"/>
  <c r="A722" i="4" s="1"/>
  <c r="O760" i="8" l="1"/>
  <c r="P760" i="8" s="1"/>
  <c r="S760" i="8" s="1"/>
  <c r="T760" i="8" s="1"/>
  <c r="U760" i="8" s="1"/>
  <c r="M760" i="8"/>
  <c r="N760" i="8" s="1"/>
  <c r="B722" i="4"/>
  <c r="Y718" i="1"/>
  <c r="X718" i="1"/>
  <c r="Z718" i="1" s="1"/>
  <c r="K719" i="1" s="1"/>
  <c r="Y760" i="8" l="1"/>
  <c r="X760" i="8"/>
  <c r="Z760" i="8" s="1"/>
  <c r="K761" i="8" s="1"/>
  <c r="C722" i="4"/>
  <c r="V718" i="8" s="1"/>
  <c r="W718" i="8" s="1"/>
  <c r="D722" i="4"/>
  <c r="L719" i="1"/>
  <c r="L761" i="8" l="1"/>
  <c r="V718" i="1"/>
  <c r="W718" i="1" s="1"/>
  <c r="O719" i="1"/>
  <c r="P719" i="1" s="1"/>
  <c r="S719" i="1" s="1"/>
  <c r="T719" i="1" s="1"/>
  <c r="U719" i="1" s="1"/>
  <c r="M719" i="1"/>
  <c r="N719" i="1" s="1"/>
  <c r="A723" i="4" s="1"/>
  <c r="O761" i="8" l="1"/>
  <c r="P761" i="8" s="1"/>
  <c r="S761" i="8" s="1"/>
  <c r="T761" i="8" s="1"/>
  <c r="U761" i="8" s="1"/>
  <c r="M761" i="8"/>
  <c r="N761" i="8" s="1"/>
  <c r="B723" i="4"/>
  <c r="Y719" i="1"/>
  <c r="X719" i="1"/>
  <c r="Z719" i="1" s="1"/>
  <c r="K720" i="1" s="1"/>
  <c r="Y761" i="8" l="1"/>
  <c r="X761" i="8"/>
  <c r="Z761" i="8" s="1"/>
  <c r="K762" i="8" s="1"/>
  <c r="C723" i="4"/>
  <c r="V719" i="8" s="1"/>
  <c r="W719" i="8" s="1"/>
  <c r="D723" i="4"/>
  <c r="L720" i="1"/>
  <c r="L762" i="8" l="1"/>
  <c r="V719" i="1"/>
  <c r="W719" i="1" s="1"/>
  <c r="O720" i="1"/>
  <c r="P720" i="1" s="1"/>
  <c r="S720" i="1" s="1"/>
  <c r="T720" i="1" s="1"/>
  <c r="U720" i="1" s="1"/>
  <c r="M720" i="1"/>
  <c r="N720" i="1" s="1"/>
  <c r="A724" i="4" s="1"/>
  <c r="O762" i="8" l="1"/>
  <c r="P762" i="8" s="1"/>
  <c r="S762" i="8" s="1"/>
  <c r="T762" i="8" s="1"/>
  <c r="U762" i="8" s="1"/>
  <c r="M762" i="8"/>
  <c r="N762" i="8" s="1"/>
  <c r="B724" i="4"/>
  <c r="Y720" i="1"/>
  <c r="X720" i="1"/>
  <c r="Z720" i="1" s="1"/>
  <c r="K721" i="1" s="1"/>
  <c r="L721" i="1" s="1"/>
  <c r="Y762" i="8" l="1"/>
  <c r="X762" i="8"/>
  <c r="Z762" i="8" s="1"/>
  <c r="K763" i="8" s="1"/>
  <c r="C724" i="4"/>
  <c r="V720" i="8" s="1"/>
  <c r="W720" i="8" s="1"/>
  <c r="D724" i="4"/>
  <c r="O721" i="1"/>
  <c r="P721" i="1" s="1"/>
  <c r="S721" i="1" s="1"/>
  <c r="T721" i="1" s="1"/>
  <c r="U721" i="1" s="1"/>
  <c r="M721" i="1"/>
  <c r="N721" i="1" s="1"/>
  <c r="A725" i="4" s="1"/>
  <c r="L763" i="8" l="1"/>
  <c r="V720" i="1"/>
  <c r="W720" i="1" s="1"/>
  <c r="B725" i="4"/>
  <c r="X721" i="1"/>
  <c r="Y721" i="1"/>
  <c r="O763" i="8" l="1"/>
  <c r="P763" i="8" s="1"/>
  <c r="S763" i="8" s="1"/>
  <c r="T763" i="8" s="1"/>
  <c r="U763" i="8" s="1"/>
  <c r="M763" i="8"/>
  <c r="N763" i="8" s="1"/>
  <c r="C725" i="4"/>
  <c r="V721" i="8" s="1"/>
  <c r="W721" i="8" s="1"/>
  <c r="D725" i="4"/>
  <c r="Z721" i="1"/>
  <c r="K722" i="1" s="1"/>
  <c r="L722" i="1" s="1"/>
  <c r="Y763" i="8" l="1"/>
  <c r="X763" i="8"/>
  <c r="Z763" i="8" s="1"/>
  <c r="K764" i="8" s="1"/>
  <c r="V721" i="1"/>
  <c r="W721" i="1" s="1"/>
  <c r="O722" i="1"/>
  <c r="P722" i="1" s="1"/>
  <c r="S722" i="1" s="1"/>
  <c r="T722" i="1" s="1"/>
  <c r="U722" i="1" s="1"/>
  <c r="M722" i="1"/>
  <c r="L764" i="8" l="1"/>
  <c r="B726" i="4"/>
  <c r="N722" i="1"/>
  <c r="A726" i="4" s="1"/>
  <c r="O764" i="8" l="1"/>
  <c r="P764" i="8" s="1"/>
  <c r="S764" i="8" s="1"/>
  <c r="T764" i="8" s="1"/>
  <c r="U764" i="8" s="1"/>
  <c r="M764" i="8"/>
  <c r="N764" i="8" s="1"/>
  <c r="C726" i="4"/>
  <c r="V722" i="8" s="1"/>
  <c r="W722" i="8" s="1"/>
  <c r="D726" i="4"/>
  <c r="Y722" i="1"/>
  <c r="X722" i="1"/>
  <c r="Z722" i="1" s="1"/>
  <c r="K723" i="1" s="1"/>
  <c r="Y764" i="8" l="1"/>
  <c r="X764" i="8"/>
  <c r="Z764" i="8" s="1"/>
  <c r="K765" i="8" s="1"/>
  <c r="V722" i="1"/>
  <c r="W722" i="1" s="1"/>
  <c r="L723" i="1"/>
  <c r="L765" i="8" l="1"/>
  <c r="O723" i="1"/>
  <c r="P723" i="1" s="1"/>
  <c r="S723" i="1" s="1"/>
  <c r="T723" i="1" s="1"/>
  <c r="U723" i="1" s="1"/>
  <c r="M723" i="1"/>
  <c r="N723" i="1" s="1"/>
  <c r="A727" i="4" s="1"/>
  <c r="O765" i="8" l="1"/>
  <c r="P765" i="8" s="1"/>
  <c r="S765" i="8" s="1"/>
  <c r="T765" i="8" s="1"/>
  <c r="U765" i="8" s="1"/>
  <c r="M765" i="8"/>
  <c r="N765" i="8" s="1"/>
  <c r="B727" i="4"/>
  <c r="Y723" i="1"/>
  <c r="X723" i="1"/>
  <c r="Z723" i="1" s="1"/>
  <c r="K724" i="1" s="1"/>
  <c r="Y765" i="8" l="1"/>
  <c r="X765" i="8"/>
  <c r="Z765" i="8" s="1"/>
  <c r="K766" i="8" s="1"/>
  <c r="C727" i="4"/>
  <c r="V723" i="8" s="1"/>
  <c r="W723" i="8" s="1"/>
  <c r="D727" i="4"/>
  <c r="L724" i="1"/>
  <c r="L766" i="8" l="1"/>
  <c r="V723" i="1"/>
  <c r="W723" i="1" s="1"/>
  <c r="O724" i="1"/>
  <c r="P724" i="1" s="1"/>
  <c r="S724" i="1" s="1"/>
  <c r="T724" i="1" s="1"/>
  <c r="U724" i="1" s="1"/>
  <c r="M724" i="1"/>
  <c r="O766" i="8" l="1"/>
  <c r="P766" i="8" s="1"/>
  <c r="S766" i="8" s="1"/>
  <c r="T766" i="8" s="1"/>
  <c r="U766" i="8" s="1"/>
  <c r="M766" i="8"/>
  <c r="N766" i="8" s="1"/>
  <c r="B728" i="4"/>
  <c r="N724" i="1"/>
  <c r="A728" i="4" s="1"/>
  <c r="Y766" i="8" l="1"/>
  <c r="X766" i="8"/>
  <c r="Z766" i="8" s="1"/>
  <c r="K767" i="8" s="1"/>
  <c r="C728" i="4"/>
  <c r="V724" i="8" s="1"/>
  <c r="W724" i="8" s="1"/>
  <c r="D728" i="4"/>
  <c r="Y724" i="1"/>
  <c r="X724" i="1"/>
  <c r="Z724" i="1" s="1"/>
  <c r="K725" i="1" s="1"/>
  <c r="L767" i="8" l="1"/>
  <c r="V724" i="1"/>
  <c r="W724" i="1" s="1"/>
  <c r="L725" i="1"/>
  <c r="O767" i="8" l="1"/>
  <c r="P767" i="8" s="1"/>
  <c r="S767" i="8" s="1"/>
  <c r="T767" i="8" s="1"/>
  <c r="U767" i="8" s="1"/>
  <c r="M767" i="8"/>
  <c r="N767" i="8" s="1"/>
  <c r="O725" i="1"/>
  <c r="P725" i="1" s="1"/>
  <c r="S725" i="1" s="1"/>
  <c r="T725" i="1" s="1"/>
  <c r="U725" i="1" s="1"/>
  <c r="M725" i="1"/>
  <c r="N725" i="1" s="1"/>
  <c r="A729" i="4" s="1"/>
  <c r="Y767" i="8" l="1"/>
  <c r="X767" i="8"/>
  <c r="Z767" i="8" s="1"/>
  <c r="K768" i="8" s="1"/>
  <c r="B729" i="4"/>
  <c r="Y725" i="1"/>
  <c r="X725" i="1"/>
  <c r="Z725" i="1" s="1"/>
  <c r="K726" i="1" s="1"/>
  <c r="L768" i="8" l="1"/>
  <c r="C729" i="4"/>
  <c r="V725" i="8" s="1"/>
  <c r="W725" i="8" s="1"/>
  <c r="D729" i="4"/>
  <c r="L726" i="1"/>
  <c r="O768" i="8" l="1"/>
  <c r="P768" i="8" s="1"/>
  <c r="S768" i="8" s="1"/>
  <c r="T768" i="8" s="1"/>
  <c r="U768" i="8" s="1"/>
  <c r="M768" i="8"/>
  <c r="N768" i="8" s="1"/>
  <c r="V725" i="1"/>
  <c r="W725" i="1" s="1"/>
  <c r="O726" i="1"/>
  <c r="P726" i="1" s="1"/>
  <c r="S726" i="1" s="1"/>
  <c r="T726" i="1" s="1"/>
  <c r="U726" i="1" s="1"/>
  <c r="M726" i="1"/>
  <c r="N726" i="1" s="1"/>
  <c r="A730" i="4" s="1"/>
  <c r="Y768" i="8" l="1"/>
  <c r="X768" i="8"/>
  <c r="Z768" i="8" s="1"/>
  <c r="K769" i="8" s="1"/>
  <c r="B730" i="4"/>
  <c r="Y726" i="1"/>
  <c r="X726" i="1"/>
  <c r="Z726" i="1" s="1"/>
  <c r="K727" i="1" s="1"/>
  <c r="L769" i="8" l="1"/>
  <c r="C730" i="4"/>
  <c r="V726" i="8" s="1"/>
  <c r="W726" i="8" s="1"/>
  <c r="D730" i="4"/>
  <c r="L727" i="1"/>
  <c r="O769" i="8" l="1"/>
  <c r="P769" i="8" s="1"/>
  <c r="S769" i="8" s="1"/>
  <c r="T769" i="8" s="1"/>
  <c r="M769" i="8"/>
  <c r="N769" i="8" s="1"/>
  <c r="V726" i="1"/>
  <c r="W726" i="1" s="1"/>
  <c r="O727" i="1"/>
  <c r="P727" i="1" s="1"/>
  <c r="S727" i="1" s="1"/>
  <c r="M727" i="1"/>
  <c r="U727" i="1" s="1"/>
  <c r="U769" i="8" l="1"/>
  <c r="Y769" i="8"/>
  <c r="X769" i="8"/>
  <c r="Z769" i="8" s="1"/>
  <c r="K770" i="8" s="1"/>
  <c r="N727" i="1"/>
  <c r="L770" i="8" l="1"/>
  <c r="A731" i="4"/>
  <c r="Y727" i="1"/>
  <c r="X727" i="1"/>
  <c r="Z727" i="1" s="1"/>
  <c r="K728" i="1" s="1"/>
  <c r="O770" i="8" l="1"/>
  <c r="P770" i="8" s="1"/>
  <c r="S770" i="8" s="1"/>
  <c r="T770" i="8" s="1"/>
  <c r="M770" i="8"/>
  <c r="N770" i="8" s="1"/>
  <c r="C731" i="4"/>
  <c r="D731" i="4"/>
  <c r="L728" i="1"/>
  <c r="U770" i="8" l="1"/>
  <c r="V727" i="1"/>
  <c r="W727" i="1" s="1"/>
  <c r="V727" i="8"/>
  <c r="W727" i="8" s="1"/>
  <c r="Y770" i="8"/>
  <c r="X770" i="8"/>
  <c r="O728" i="1"/>
  <c r="P728" i="1" s="1"/>
  <c r="S728" i="1" s="1"/>
  <c r="T728" i="1" s="1"/>
  <c r="U728" i="1" s="1"/>
  <c r="M728" i="1"/>
  <c r="Z770" i="8" l="1"/>
  <c r="K771" i="8" s="1"/>
  <c r="L771" i="8" s="1"/>
  <c r="B732" i="4"/>
  <c r="N728" i="1"/>
  <c r="A732" i="4" s="1"/>
  <c r="O771" i="8" l="1"/>
  <c r="P771" i="8" s="1"/>
  <c r="S771" i="8" s="1"/>
  <c r="T771" i="8" s="1"/>
  <c r="U771" i="8" s="1"/>
  <c r="M771" i="8"/>
  <c r="N771" i="8" s="1"/>
  <c r="C732" i="4"/>
  <c r="V728" i="8" s="1"/>
  <c r="W728" i="8" s="1"/>
  <c r="D732" i="4"/>
  <c r="Y728" i="1"/>
  <c r="X728" i="1"/>
  <c r="Z728" i="1" s="1"/>
  <c r="K729" i="1" s="1"/>
  <c r="Y771" i="8" l="1"/>
  <c r="X771" i="8"/>
  <c r="V728" i="1"/>
  <c r="W728" i="1" s="1"/>
  <c r="L729" i="1"/>
  <c r="Z771" i="8" l="1"/>
  <c r="K772" i="8" s="1"/>
  <c r="L772" i="8" s="1"/>
  <c r="O729" i="1"/>
  <c r="P729" i="1" s="1"/>
  <c r="S729" i="1" s="1"/>
  <c r="M729" i="1"/>
  <c r="U729" i="1" s="1"/>
  <c r="O772" i="8" l="1"/>
  <c r="P772" i="8" s="1"/>
  <c r="S772" i="8" s="1"/>
  <c r="T772" i="8" s="1"/>
  <c r="U772" i="8" s="1"/>
  <c r="M772" i="8"/>
  <c r="N772" i="8" s="1"/>
  <c r="N729" i="1"/>
  <c r="Y772" i="8" l="1"/>
  <c r="X772" i="8"/>
  <c r="Z772" i="8" s="1"/>
  <c r="K773" i="8" s="1"/>
  <c r="A733" i="4"/>
  <c r="Y729" i="1"/>
  <c r="X729" i="1"/>
  <c r="Z729" i="1" s="1"/>
  <c r="K730" i="1" s="1"/>
  <c r="L773" i="8" l="1"/>
  <c r="C733" i="4"/>
  <c r="D733" i="4"/>
  <c r="L730" i="1"/>
  <c r="V729" i="1" l="1"/>
  <c r="W729" i="1" s="1"/>
  <c r="V729" i="8"/>
  <c r="W729" i="8" s="1"/>
  <c r="O773" i="8"/>
  <c r="P773" i="8" s="1"/>
  <c r="S773" i="8" s="1"/>
  <c r="T773" i="8" s="1"/>
  <c r="U773" i="8" s="1"/>
  <c r="M773" i="8"/>
  <c r="N773" i="8" s="1"/>
  <c r="O730" i="1"/>
  <c r="P730" i="1" s="1"/>
  <c r="S730" i="1" s="1"/>
  <c r="T730" i="1" s="1"/>
  <c r="U730" i="1" s="1"/>
  <c r="M730" i="1"/>
  <c r="Y773" i="8" l="1"/>
  <c r="X773" i="8"/>
  <c r="Z773" i="8" s="1"/>
  <c r="K774" i="8" s="1"/>
  <c r="B734" i="4"/>
  <c r="N730" i="1"/>
  <c r="A734" i="4" s="1"/>
  <c r="L774" i="8" l="1"/>
  <c r="C734" i="4"/>
  <c r="V730" i="8" s="1"/>
  <c r="W730" i="8" s="1"/>
  <c r="D734" i="4"/>
  <c r="Y730" i="1"/>
  <c r="X730" i="1"/>
  <c r="Z730" i="1" s="1"/>
  <c r="K731" i="1" s="1"/>
  <c r="O774" i="8" l="1"/>
  <c r="P774" i="8" s="1"/>
  <c r="S774" i="8" s="1"/>
  <c r="T774" i="8" s="1"/>
  <c r="U774" i="8" s="1"/>
  <c r="M774" i="8"/>
  <c r="N774" i="8" s="1"/>
  <c r="V730" i="1"/>
  <c r="W730" i="1" s="1"/>
  <c r="L731" i="1"/>
  <c r="Y774" i="8" l="1"/>
  <c r="X774" i="8"/>
  <c r="Z774" i="8" s="1"/>
  <c r="K775" i="8" s="1"/>
  <c r="O731" i="1"/>
  <c r="P731" i="1" s="1"/>
  <c r="S731" i="1" s="1"/>
  <c r="M731" i="1"/>
  <c r="U731" i="1" s="1"/>
  <c r="L775" i="8" l="1"/>
  <c r="N731" i="1"/>
  <c r="O775" i="8" l="1"/>
  <c r="P775" i="8" s="1"/>
  <c r="S775" i="8" s="1"/>
  <c r="T775" i="8" s="1"/>
  <c r="U775" i="8" s="1"/>
  <c r="M775" i="8"/>
  <c r="N775" i="8" s="1"/>
  <c r="A735" i="4"/>
  <c r="Y731" i="1"/>
  <c r="X731" i="1"/>
  <c r="Z731" i="1" s="1"/>
  <c r="K732" i="1" s="1"/>
  <c r="Y775" i="8" l="1"/>
  <c r="X775" i="8"/>
  <c r="Z775" i="8" s="1"/>
  <c r="K776" i="8" s="1"/>
  <c r="C735" i="4"/>
  <c r="D735" i="4"/>
  <c r="L732" i="1"/>
  <c r="V731" i="1" l="1"/>
  <c r="W731" i="1" s="1"/>
  <c r="V731" i="8"/>
  <c r="W731" i="8" s="1"/>
  <c r="L776" i="8"/>
  <c r="O732" i="1"/>
  <c r="P732" i="1" s="1"/>
  <c r="S732" i="1" s="1"/>
  <c r="M732" i="1"/>
  <c r="U732" i="1" s="1"/>
  <c r="O776" i="8" l="1"/>
  <c r="P776" i="8" s="1"/>
  <c r="S776" i="8" s="1"/>
  <c r="T776" i="8" s="1"/>
  <c r="U776" i="8" s="1"/>
  <c r="M776" i="8"/>
  <c r="N776" i="8" s="1"/>
  <c r="N732" i="1"/>
  <c r="Y776" i="8" l="1"/>
  <c r="X776" i="8"/>
  <c r="Z776" i="8" s="1"/>
  <c r="K777" i="8" s="1"/>
  <c r="A736" i="4"/>
  <c r="Y732" i="1"/>
  <c r="X732" i="1"/>
  <c r="Z732" i="1" s="1"/>
  <c r="K733" i="1" s="1"/>
  <c r="L777" i="8" l="1"/>
  <c r="C736" i="4"/>
  <c r="D736" i="4"/>
  <c r="L733" i="1"/>
  <c r="V732" i="1" l="1"/>
  <c r="W732" i="1" s="1"/>
  <c r="V732" i="8"/>
  <c r="W732" i="8" s="1"/>
  <c r="O777" i="8"/>
  <c r="P777" i="8" s="1"/>
  <c r="S777" i="8" s="1"/>
  <c r="T777" i="8" s="1"/>
  <c r="U777" i="8" s="1"/>
  <c r="M777" i="8"/>
  <c r="N777" i="8" s="1"/>
  <c r="O733" i="1"/>
  <c r="P733" i="1" s="1"/>
  <c r="S733" i="1" s="1"/>
  <c r="M733" i="1"/>
  <c r="U733" i="1" s="1"/>
  <c r="Y777" i="8" l="1"/>
  <c r="X777" i="8"/>
  <c r="Z777" i="8" s="1"/>
  <c r="K778" i="8" s="1"/>
  <c r="N733" i="1"/>
  <c r="L778" i="8" l="1"/>
  <c r="A737" i="4"/>
  <c r="Y733" i="1"/>
  <c r="X733" i="1"/>
  <c r="O778" i="8" l="1"/>
  <c r="P778" i="8" s="1"/>
  <c r="S778" i="8" s="1"/>
  <c r="T778" i="8" s="1"/>
  <c r="U778" i="8" s="1"/>
  <c r="M778" i="8"/>
  <c r="N778" i="8" s="1"/>
  <c r="C737" i="4"/>
  <c r="D737" i="4"/>
  <c r="Z733" i="1"/>
  <c r="K734" i="1" s="1"/>
  <c r="L734" i="1" s="1"/>
  <c r="V733" i="1" l="1"/>
  <c r="W733" i="1" s="1"/>
  <c r="V733" i="8"/>
  <c r="W733" i="8" s="1"/>
  <c r="Y778" i="8"/>
  <c r="X778" i="8"/>
  <c r="Z778" i="8" s="1"/>
  <c r="K779" i="8" s="1"/>
  <c r="O734" i="1"/>
  <c r="P734" i="1" s="1"/>
  <c r="S734" i="1" s="1"/>
  <c r="M734" i="1"/>
  <c r="U734" i="1" s="1"/>
  <c r="L779" i="8" l="1"/>
  <c r="N734" i="1"/>
  <c r="O779" i="8" l="1"/>
  <c r="P779" i="8" s="1"/>
  <c r="S779" i="8" s="1"/>
  <c r="T779" i="8" s="1"/>
  <c r="U779" i="8" s="1"/>
  <c r="M779" i="8"/>
  <c r="N779" i="8" s="1"/>
  <c r="A738" i="4"/>
  <c r="Y734" i="1"/>
  <c r="X734" i="1"/>
  <c r="Z734" i="1" s="1"/>
  <c r="K735" i="1" s="1"/>
  <c r="Y779" i="8" l="1"/>
  <c r="X779" i="8"/>
  <c r="Z779" i="8" s="1"/>
  <c r="K780" i="8" s="1"/>
  <c r="D738" i="4"/>
  <c r="C738" i="4"/>
  <c r="L735" i="1"/>
  <c r="V734" i="1" l="1"/>
  <c r="W734" i="1" s="1"/>
  <c r="V734" i="8"/>
  <c r="W734" i="8" s="1"/>
  <c r="L780" i="8"/>
  <c r="O735" i="1"/>
  <c r="P735" i="1" s="1"/>
  <c r="S735" i="1" s="1"/>
  <c r="M735" i="1"/>
  <c r="U735" i="1" s="1"/>
  <c r="O780" i="8" l="1"/>
  <c r="P780" i="8" s="1"/>
  <c r="S780" i="8" s="1"/>
  <c r="T780" i="8" s="1"/>
  <c r="U780" i="8" s="1"/>
  <c r="M780" i="8"/>
  <c r="N780" i="8" s="1"/>
  <c r="N735" i="1"/>
  <c r="Y780" i="8" l="1"/>
  <c r="X780" i="8"/>
  <c r="Z780" i="8" s="1"/>
  <c r="K781" i="8" s="1"/>
  <c r="A739" i="4"/>
  <c r="Y735" i="1"/>
  <c r="X735" i="1"/>
  <c r="Z735" i="1" s="1"/>
  <c r="K736" i="1" s="1"/>
  <c r="L781" i="8" l="1"/>
  <c r="C739" i="4"/>
  <c r="D739" i="4"/>
  <c r="L736" i="1"/>
  <c r="V735" i="1" l="1"/>
  <c r="W735" i="1" s="1"/>
  <c r="V735" i="8"/>
  <c r="W735" i="8" s="1"/>
  <c r="O781" i="8"/>
  <c r="P781" i="8" s="1"/>
  <c r="S781" i="8" s="1"/>
  <c r="T781" i="8" s="1"/>
  <c r="U781" i="8" s="1"/>
  <c r="M781" i="8"/>
  <c r="N781" i="8" s="1"/>
  <c r="O736" i="1"/>
  <c r="P736" i="1" s="1"/>
  <c r="S736" i="1" s="1"/>
  <c r="M736" i="1"/>
  <c r="U736" i="1" s="1"/>
  <c r="Y781" i="8" l="1"/>
  <c r="X781" i="8"/>
  <c r="Z781" i="8" s="1"/>
  <c r="K782" i="8" s="1"/>
  <c r="N736" i="1"/>
  <c r="L782" i="8" l="1"/>
  <c r="A740" i="4"/>
  <c r="Y736" i="1"/>
  <c r="X736" i="1"/>
  <c r="Z736" i="1" s="1"/>
  <c r="K737" i="1" s="1"/>
  <c r="L737" i="1" s="1"/>
  <c r="O782" i="8" l="1"/>
  <c r="P782" i="8" s="1"/>
  <c r="S782" i="8" s="1"/>
  <c r="T782" i="8" s="1"/>
  <c r="U782" i="8" s="1"/>
  <c r="M782" i="8"/>
  <c r="N782" i="8" s="1"/>
  <c r="C740" i="4"/>
  <c r="D740" i="4"/>
  <c r="O737" i="1"/>
  <c r="P737" i="1" s="1"/>
  <c r="S737" i="1" s="1"/>
  <c r="M737" i="1"/>
  <c r="U737" i="1" s="1"/>
  <c r="V736" i="1" l="1"/>
  <c r="W736" i="1" s="1"/>
  <c r="V736" i="8"/>
  <c r="W736" i="8" s="1"/>
  <c r="Y782" i="8"/>
  <c r="X782" i="8"/>
  <c r="Z782" i="8" s="1"/>
  <c r="K783" i="8" s="1"/>
  <c r="N737" i="1"/>
  <c r="L783" i="8" l="1"/>
  <c r="A741" i="4"/>
  <c r="X737" i="1"/>
  <c r="Y737" i="1"/>
  <c r="O783" i="8" l="1"/>
  <c r="P783" i="8" s="1"/>
  <c r="S783" i="8" s="1"/>
  <c r="M783" i="8"/>
  <c r="C741" i="4"/>
  <c r="D741" i="4"/>
  <c r="Z737" i="1"/>
  <c r="K738" i="1" s="1"/>
  <c r="V737" i="1" l="1"/>
  <c r="W737" i="1" s="1"/>
  <c r="V737" i="8"/>
  <c r="W737" i="8" s="1"/>
  <c r="N783" i="8"/>
  <c r="U783" i="8"/>
  <c r="L738" i="1"/>
  <c r="Y783" i="8" l="1"/>
  <c r="X783" i="8"/>
  <c r="Z783" i="8" s="1"/>
  <c r="K784" i="8" s="1"/>
  <c r="O738" i="1"/>
  <c r="P738" i="1" s="1"/>
  <c r="S738" i="1" s="1"/>
  <c r="T738" i="1" s="1"/>
  <c r="U738" i="1" s="1"/>
  <c r="M738" i="1"/>
  <c r="L784" i="8" l="1"/>
  <c r="B742" i="4"/>
  <c r="N738" i="1"/>
  <c r="A742" i="4" s="1"/>
  <c r="O784" i="8" l="1"/>
  <c r="P784" i="8" s="1"/>
  <c r="S784" i="8" s="1"/>
  <c r="T784" i="8" s="1"/>
  <c r="U784" i="8" s="1"/>
  <c r="M784" i="8"/>
  <c r="N784" i="8" s="1"/>
  <c r="C742" i="4"/>
  <c r="V738" i="8" s="1"/>
  <c r="W738" i="8" s="1"/>
  <c r="D742" i="4"/>
  <c r="Y738" i="1"/>
  <c r="X738" i="1"/>
  <c r="Z738" i="1" s="1"/>
  <c r="K739" i="1" s="1"/>
  <c r="Y784" i="8" l="1"/>
  <c r="X784" i="8"/>
  <c r="Z784" i="8" s="1"/>
  <c r="K785" i="8" s="1"/>
  <c r="V738" i="1"/>
  <c r="W738" i="1" s="1"/>
  <c r="L739" i="1"/>
  <c r="L785" i="8" l="1"/>
  <c r="O739" i="1"/>
  <c r="P739" i="1" s="1"/>
  <c r="S739" i="1" s="1"/>
  <c r="M739" i="1"/>
  <c r="U739" i="1" s="1"/>
  <c r="O785" i="8" l="1"/>
  <c r="P785" i="8" s="1"/>
  <c r="S785" i="8" s="1"/>
  <c r="M785" i="8"/>
  <c r="N739" i="1"/>
  <c r="N785" i="8" l="1"/>
  <c r="U785" i="8"/>
  <c r="A743" i="4"/>
  <c r="Y739" i="1"/>
  <c r="X739" i="1"/>
  <c r="Z739" i="1" s="1"/>
  <c r="K740" i="1" s="1"/>
  <c r="Y785" i="8" l="1"/>
  <c r="X785" i="8"/>
  <c r="Z785" i="8" s="1"/>
  <c r="K786" i="8" s="1"/>
  <c r="C743" i="4"/>
  <c r="D743" i="4"/>
  <c r="L740" i="1"/>
  <c r="V739" i="1" l="1"/>
  <c r="W739" i="1" s="1"/>
  <c r="V739" i="8"/>
  <c r="W739" i="8" s="1"/>
  <c r="L786" i="8"/>
  <c r="O740" i="1"/>
  <c r="P740" i="1" s="1"/>
  <c r="S740" i="1" s="1"/>
  <c r="T740" i="1" s="1"/>
  <c r="U740" i="1" s="1"/>
  <c r="M740" i="1"/>
  <c r="O786" i="8" l="1"/>
  <c r="P786" i="8" s="1"/>
  <c r="S786" i="8" s="1"/>
  <c r="M786" i="8"/>
  <c r="B744" i="4"/>
  <c r="N740" i="1"/>
  <c r="A744" i="4" s="1"/>
  <c r="N786" i="8" l="1"/>
  <c r="U786" i="8"/>
  <c r="C744" i="4"/>
  <c r="V740" i="8" s="1"/>
  <c r="W740" i="8" s="1"/>
  <c r="D744" i="4"/>
  <c r="Y740" i="1"/>
  <c r="X740" i="1"/>
  <c r="Z740" i="1" s="1"/>
  <c r="K741" i="1" s="1"/>
  <c r="Y786" i="8" l="1"/>
  <c r="X786" i="8"/>
  <c r="Z786" i="8" s="1"/>
  <c r="K787" i="8" s="1"/>
  <c r="V740" i="1"/>
  <c r="W740" i="1" s="1"/>
  <c r="L741" i="1"/>
  <c r="L787" i="8" l="1"/>
  <c r="O741" i="1"/>
  <c r="P741" i="1" s="1"/>
  <c r="S741" i="1" s="1"/>
  <c r="M741" i="1"/>
  <c r="U741" i="1" s="1"/>
  <c r="O787" i="8" l="1"/>
  <c r="P787" i="8" s="1"/>
  <c r="S787" i="8" s="1"/>
  <c r="M787" i="8"/>
  <c r="N741" i="1"/>
  <c r="N787" i="8" l="1"/>
  <c r="U787" i="8"/>
  <c r="A745" i="4"/>
  <c r="Y741" i="1"/>
  <c r="X741" i="1"/>
  <c r="Z741" i="1" l="1"/>
  <c r="K742" i="1" s="1"/>
  <c r="L742" i="1" s="1"/>
  <c r="Y787" i="8"/>
  <c r="X787" i="8"/>
  <c r="Z787" i="8" s="1"/>
  <c r="K788" i="8" s="1"/>
  <c r="C745" i="4"/>
  <c r="D745" i="4"/>
  <c r="V741" i="1" l="1"/>
  <c r="W741" i="1" s="1"/>
  <c r="V741" i="8"/>
  <c r="W741" i="8" s="1"/>
  <c r="L788" i="8"/>
  <c r="O742" i="1"/>
  <c r="P742" i="1" s="1"/>
  <c r="S742" i="1" s="1"/>
  <c r="M742" i="1"/>
  <c r="U742" i="1" s="1"/>
  <c r="O788" i="8" l="1"/>
  <c r="P788" i="8" s="1"/>
  <c r="S788" i="8" s="1"/>
  <c r="T788" i="8" s="1"/>
  <c r="U788" i="8" s="1"/>
  <c r="M788" i="8"/>
  <c r="N788" i="8" s="1"/>
  <c r="N742" i="1"/>
  <c r="Y788" i="8" l="1"/>
  <c r="X788" i="8"/>
  <c r="Z788" i="8" s="1"/>
  <c r="K789" i="8" s="1"/>
  <c r="A746" i="4"/>
  <c r="Y742" i="1"/>
  <c r="X742" i="1"/>
  <c r="Z742" i="1" s="1"/>
  <c r="K743" i="1" s="1"/>
  <c r="L789" i="8" l="1"/>
  <c r="D746" i="4"/>
  <c r="C746" i="4"/>
  <c r="L743" i="1"/>
  <c r="V742" i="1" l="1"/>
  <c r="W742" i="1" s="1"/>
  <c r="V742" i="8"/>
  <c r="W742" i="8" s="1"/>
  <c r="O789" i="8"/>
  <c r="P789" i="8" s="1"/>
  <c r="S789" i="8" s="1"/>
  <c r="M789" i="8"/>
  <c r="O743" i="1"/>
  <c r="P743" i="1" s="1"/>
  <c r="S743" i="1" s="1"/>
  <c r="M743" i="1"/>
  <c r="U743" i="1" s="1"/>
  <c r="N789" i="8" l="1"/>
  <c r="U789" i="8"/>
  <c r="N743" i="1"/>
  <c r="Y789" i="8" l="1"/>
  <c r="X789" i="8"/>
  <c r="Z789" i="8" s="1"/>
  <c r="K790" i="8" s="1"/>
  <c r="A747" i="4"/>
  <c r="Y743" i="1"/>
  <c r="X743" i="1"/>
  <c r="Z743" i="1" s="1"/>
  <c r="K744" i="1" s="1"/>
  <c r="L790" i="8" l="1"/>
  <c r="D747" i="4"/>
  <c r="C747" i="4"/>
  <c r="L744" i="1"/>
  <c r="V743" i="1" l="1"/>
  <c r="W743" i="1" s="1"/>
  <c r="V743" i="8"/>
  <c r="W743" i="8" s="1"/>
  <c r="O790" i="8"/>
  <c r="P790" i="8" s="1"/>
  <c r="S790" i="8" s="1"/>
  <c r="T790" i="8" s="1"/>
  <c r="U790" i="8" s="1"/>
  <c r="M790" i="8"/>
  <c r="N790" i="8" s="1"/>
  <c r="O744" i="1"/>
  <c r="P744" i="1" s="1"/>
  <c r="S744" i="1" s="1"/>
  <c r="M744" i="1"/>
  <c r="U744" i="1" s="1"/>
  <c r="Y790" i="8" l="1"/>
  <c r="X790" i="8"/>
  <c r="Z790" i="8" s="1"/>
  <c r="K791" i="8" s="1"/>
  <c r="N744" i="1"/>
  <c r="L791" i="8" l="1"/>
  <c r="A748" i="4"/>
  <c r="Y744" i="1"/>
  <c r="X744" i="1"/>
  <c r="Z744" i="1" s="1"/>
  <c r="K745" i="1" s="1"/>
  <c r="O791" i="8" l="1"/>
  <c r="P791" i="8" s="1"/>
  <c r="S791" i="8" s="1"/>
  <c r="T791" i="8" s="1"/>
  <c r="U791" i="8" s="1"/>
  <c r="M791" i="8"/>
  <c r="N791" i="8" s="1"/>
  <c r="D748" i="4"/>
  <c r="C748" i="4"/>
  <c r="L745" i="1"/>
  <c r="V744" i="1" l="1"/>
  <c r="W744" i="1" s="1"/>
  <c r="V744" i="8"/>
  <c r="W744" i="8" s="1"/>
  <c r="Y791" i="8"/>
  <c r="X791" i="8"/>
  <c r="Z791" i="8" s="1"/>
  <c r="K792" i="8" s="1"/>
  <c r="O745" i="1"/>
  <c r="P745" i="1" s="1"/>
  <c r="S745" i="1" s="1"/>
  <c r="M745" i="1"/>
  <c r="U745" i="1" s="1"/>
  <c r="L792" i="8" l="1"/>
  <c r="N745" i="1"/>
  <c r="O792" i="8" l="1"/>
  <c r="P792" i="8" s="1"/>
  <c r="S792" i="8" s="1"/>
  <c r="T792" i="8" s="1"/>
  <c r="U792" i="8" s="1"/>
  <c r="M792" i="8"/>
  <c r="N792" i="8" s="1"/>
  <c r="A749" i="4"/>
  <c r="Y745" i="1"/>
  <c r="X745" i="1"/>
  <c r="Z745" i="1" s="1"/>
  <c r="K746" i="1" s="1"/>
  <c r="Y792" i="8" l="1"/>
  <c r="X792" i="8"/>
  <c r="Z792" i="8" s="1"/>
  <c r="K793" i="8" s="1"/>
  <c r="C749" i="4"/>
  <c r="D749" i="4"/>
  <c r="L746" i="1"/>
  <c r="V745" i="1" l="1"/>
  <c r="W745" i="1" s="1"/>
  <c r="V745" i="8"/>
  <c r="W745" i="8" s="1"/>
  <c r="L793" i="8"/>
  <c r="O746" i="1"/>
  <c r="P746" i="1" s="1"/>
  <c r="S746" i="1" s="1"/>
  <c r="T746" i="1" s="1"/>
  <c r="U746" i="1" s="1"/>
  <c r="M746" i="1"/>
  <c r="N746" i="1" s="1"/>
  <c r="A750" i="4" s="1"/>
  <c r="O793" i="8" l="1"/>
  <c r="P793" i="8" s="1"/>
  <c r="S793" i="8" s="1"/>
  <c r="T793" i="8" s="1"/>
  <c r="U793" i="8" s="1"/>
  <c r="M793" i="8"/>
  <c r="N793" i="8" s="1"/>
  <c r="B750" i="4"/>
  <c r="Y746" i="1"/>
  <c r="X746" i="1"/>
  <c r="Z746" i="1" s="1"/>
  <c r="K747" i="1" s="1"/>
  <c r="Y793" i="8" l="1"/>
  <c r="X793" i="8"/>
  <c r="Z793" i="8" s="1"/>
  <c r="K794" i="8" s="1"/>
  <c r="C750" i="4"/>
  <c r="D750" i="4"/>
  <c r="L747" i="1"/>
  <c r="V746" i="1" l="1"/>
  <c r="W746" i="1" s="1"/>
  <c r="V746" i="8"/>
  <c r="W746" i="8" s="1"/>
  <c r="L794" i="8"/>
  <c r="O747" i="1"/>
  <c r="P747" i="1" s="1"/>
  <c r="S747" i="1" s="1"/>
  <c r="T747" i="1" s="1"/>
  <c r="U747" i="1" s="1"/>
  <c r="M747" i="1"/>
  <c r="O794" i="8" l="1"/>
  <c r="P794" i="8" s="1"/>
  <c r="S794" i="8" s="1"/>
  <c r="T794" i="8" s="1"/>
  <c r="U794" i="8" s="1"/>
  <c r="M794" i="8"/>
  <c r="N794" i="8" s="1"/>
  <c r="B751" i="4"/>
  <c r="N747" i="1"/>
  <c r="A751" i="4" s="1"/>
  <c r="Y794" i="8" l="1"/>
  <c r="X794" i="8"/>
  <c r="Z794" i="8" s="1"/>
  <c r="K795" i="8" s="1"/>
  <c r="C751" i="4"/>
  <c r="D751" i="4"/>
  <c r="Y747" i="1"/>
  <c r="X747" i="1"/>
  <c r="V747" i="1" l="1"/>
  <c r="W747" i="1" s="1"/>
  <c r="V747" i="8"/>
  <c r="W747" i="8" s="1"/>
  <c r="L795" i="8"/>
  <c r="Z747" i="1"/>
  <c r="K748" i="1" s="1"/>
  <c r="L748" i="1" s="1"/>
  <c r="O795" i="8" l="1"/>
  <c r="P795" i="8" s="1"/>
  <c r="S795" i="8" s="1"/>
  <c r="T795" i="8" s="1"/>
  <c r="U795" i="8" s="1"/>
  <c r="M795" i="8"/>
  <c r="N795" i="8" s="1"/>
  <c r="O748" i="1"/>
  <c r="P748" i="1" s="1"/>
  <c r="S748" i="1" s="1"/>
  <c r="T748" i="1" s="1"/>
  <c r="U748" i="1" s="1"/>
  <c r="M748" i="1"/>
  <c r="N748" i="1" s="1"/>
  <c r="A752" i="4" s="1"/>
  <c r="Y795" i="8" l="1"/>
  <c r="X795" i="8"/>
  <c r="Z795" i="8" s="1"/>
  <c r="K796" i="8" s="1"/>
  <c r="B752" i="4"/>
  <c r="Y748" i="1"/>
  <c r="X748" i="1"/>
  <c r="Z748" i="1" s="1"/>
  <c r="K749" i="1" s="1"/>
  <c r="L796" i="8" l="1"/>
  <c r="C752" i="4"/>
  <c r="D752" i="4"/>
  <c r="L749" i="1"/>
  <c r="V748" i="1" l="1"/>
  <c r="W748" i="1" s="1"/>
  <c r="V748" i="8"/>
  <c r="W748" i="8" s="1"/>
  <c r="O796" i="8"/>
  <c r="P796" i="8" s="1"/>
  <c r="S796" i="8" s="1"/>
  <c r="T796" i="8" s="1"/>
  <c r="M796" i="8"/>
  <c r="N796" i="8" s="1"/>
  <c r="O749" i="1"/>
  <c r="P749" i="1" s="1"/>
  <c r="S749" i="1" s="1"/>
  <c r="T749" i="1" s="1"/>
  <c r="U749" i="1" s="1"/>
  <c r="M749" i="1"/>
  <c r="N749" i="1" s="1"/>
  <c r="A753" i="4" s="1"/>
  <c r="U796" i="8" l="1"/>
  <c r="Y796" i="8"/>
  <c r="X796" i="8"/>
  <c r="Z796" i="8" s="1"/>
  <c r="K797" i="8" s="1"/>
  <c r="B753" i="4"/>
  <c r="Y749" i="1"/>
  <c r="X749" i="1"/>
  <c r="Z749" i="1" s="1"/>
  <c r="K750" i="1" s="1"/>
  <c r="L797" i="8" l="1"/>
  <c r="C753" i="4"/>
  <c r="D753" i="4"/>
  <c r="L750" i="1"/>
  <c r="V749" i="1" l="1"/>
  <c r="W749" i="1" s="1"/>
  <c r="V749" i="8"/>
  <c r="W749" i="8" s="1"/>
  <c r="O797" i="8"/>
  <c r="P797" i="8" s="1"/>
  <c r="S797" i="8" s="1"/>
  <c r="T797" i="8" s="1"/>
  <c r="U797" i="8" s="1"/>
  <c r="M797" i="8"/>
  <c r="N797" i="8" s="1"/>
  <c r="O750" i="1"/>
  <c r="P750" i="1" s="1"/>
  <c r="S750" i="1" s="1"/>
  <c r="T750" i="1" s="1"/>
  <c r="U750" i="1" s="1"/>
  <c r="M750" i="1"/>
  <c r="Y797" i="8" l="1"/>
  <c r="X797" i="8"/>
  <c r="Z797" i="8" s="1"/>
  <c r="K798" i="8" s="1"/>
  <c r="B754" i="4"/>
  <c r="N750" i="1"/>
  <c r="A754" i="4" s="1"/>
  <c r="L798" i="8" l="1"/>
  <c r="C754" i="4"/>
  <c r="D754" i="4"/>
  <c r="Y750" i="1"/>
  <c r="X750" i="1"/>
  <c r="Z750" i="1" s="1"/>
  <c r="K751" i="1" s="1"/>
  <c r="V750" i="1" l="1"/>
  <c r="W750" i="1" s="1"/>
  <c r="V750" i="8"/>
  <c r="W750" i="8" s="1"/>
  <c r="O798" i="8"/>
  <c r="P798" i="8" s="1"/>
  <c r="S798" i="8" s="1"/>
  <c r="T798" i="8" s="1"/>
  <c r="U798" i="8" s="1"/>
  <c r="M798" i="8"/>
  <c r="N798" i="8" s="1"/>
  <c r="L751" i="1"/>
  <c r="Y798" i="8" l="1"/>
  <c r="X798" i="8"/>
  <c r="Z798" i="8" s="1"/>
  <c r="K799" i="8" s="1"/>
  <c r="O751" i="1"/>
  <c r="P751" i="1" s="1"/>
  <c r="S751" i="1" s="1"/>
  <c r="T751" i="1" s="1"/>
  <c r="U751" i="1" s="1"/>
  <c r="M751" i="1"/>
  <c r="N751" i="1" s="1"/>
  <c r="A755" i="4" s="1"/>
  <c r="L799" i="8" l="1"/>
  <c r="B755" i="4"/>
  <c r="Y751" i="1"/>
  <c r="X751" i="1"/>
  <c r="Z751" i="1" s="1"/>
  <c r="K752" i="1" s="1"/>
  <c r="O799" i="8" l="1"/>
  <c r="P799" i="8" s="1"/>
  <c r="S799" i="8" s="1"/>
  <c r="T799" i="8" s="1"/>
  <c r="U799" i="8" s="1"/>
  <c r="M799" i="8"/>
  <c r="N799" i="8" s="1"/>
  <c r="C755" i="4"/>
  <c r="D755" i="4"/>
  <c r="L752" i="1"/>
  <c r="V751" i="1" l="1"/>
  <c r="W751" i="1" s="1"/>
  <c r="V751" i="8"/>
  <c r="W751" i="8" s="1"/>
  <c r="Y799" i="8"/>
  <c r="X799" i="8"/>
  <c r="Z799" i="8" s="1"/>
  <c r="K800" i="8" s="1"/>
  <c r="O752" i="1"/>
  <c r="P752" i="1" s="1"/>
  <c r="S752" i="1" s="1"/>
  <c r="T752" i="1" s="1"/>
  <c r="U752" i="1" s="1"/>
  <c r="M752" i="1"/>
  <c r="L800" i="8" l="1"/>
  <c r="B756" i="4"/>
  <c r="N752" i="1"/>
  <c r="A756" i="4" s="1"/>
  <c r="O800" i="8" l="1"/>
  <c r="P800" i="8" s="1"/>
  <c r="S800" i="8" s="1"/>
  <c r="M800" i="8"/>
  <c r="C756" i="4"/>
  <c r="D756" i="4"/>
  <c r="Y752" i="1"/>
  <c r="X752" i="1"/>
  <c r="Z752" i="1" s="1"/>
  <c r="K753" i="1" s="1"/>
  <c r="V752" i="1" l="1"/>
  <c r="W752" i="1" s="1"/>
  <c r="V752" i="8"/>
  <c r="W752" i="8" s="1"/>
  <c r="N800" i="8"/>
  <c r="U800" i="8"/>
  <c r="L753" i="1"/>
  <c r="Y800" i="8" l="1"/>
  <c r="X800" i="8"/>
  <c r="Z800" i="8" s="1"/>
  <c r="K801" i="8" s="1"/>
  <c r="O753" i="1"/>
  <c r="P753" i="1" s="1"/>
  <c r="S753" i="1" s="1"/>
  <c r="T753" i="1" s="1"/>
  <c r="U753" i="1" s="1"/>
  <c r="M753" i="1"/>
  <c r="N753" i="1" s="1"/>
  <c r="A757" i="4" s="1"/>
  <c r="L801" i="8" l="1"/>
  <c r="B757" i="4"/>
  <c r="Y753" i="1"/>
  <c r="X753" i="1"/>
  <c r="Z753" i="1" s="1"/>
  <c r="K754" i="1" s="1"/>
  <c r="O801" i="8" l="1"/>
  <c r="P801" i="8" s="1"/>
  <c r="S801" i="8" s="1"/>
  <c r="T801" i="8" s="1"/>
  <c r="U801" i="8" s="1"/>
  <c r="M801" i="8"/>
  <c r="N801" i="8" s="1"/>
  <c r="C757" i="4"/>
  <c r="D757" i="4"/>
  <c r="L754" i="1"/>
  <c r="V753" i="1" l="1"/>
  <c r="W753" i="1" s="1"/>
  <c r="V753" i="8"/>
  <c r="W753" i="8" s="1"/>
  <c r="Y801" i="8"/>
  <c r="X801" i="8"/>
  <c r="Z801" i="8" s="1"/>
  <c r="K802" i="8" s="1"/>
  <c r="O754" i="1"/>
  <c r="P754" i="1" s="1"/>
  <c r="S754" i="1" s="1"/>
  <c r="T754" i="1" s="1"/>
  <c r="U754" i="1" s="1"/>
  <c r="M754" i="1"/>
  <c r="N754" i="1" s="1"/>
  <c r="A758" i="4" s="1"/>
  <c r="L802" i="8" l="1"/>
  <c r="B758" i="4"/>
  <c r="Y754" i="1"/>
  <c r="X754" i="1"/>
  <c r="O802" i="8" l="1"/>
  <c r="P802" i="8" s="1"/>
  <c r="S802" i="8" s="1"/>
  <c r="M802" i="8"/>
  <c r="Z754" i="1"/>
  <c r="K755" i="1" s="1"/>
  <c r="L755" i="1" s="1"/>
  <c r="C758" i="4"/>
  <c r="D758" i="4"/>
  <c r="V754" i="1" l="1"/>
  <c r="W754" i="1" s="1"/>
  <c r="V754" i="8"/>
  <c r="W754" i="8" s="1"/>
  <c r="N802" i="8"/>
  <c r="U802" i="8"/>
  <c r="O755" i="1"/>
  <c r="P755" i="1" s="1"/>
  <c r="S755" i="1" s="1"/>
  <c r="T755" i="1" s="1"/>
  <c r="U755" i="1" s="1"/>
  <c r="M755" i="1"/>
  <c r="N755" i="1" s="1"/>
  <c r="A759" i="4" s="1"/>
  <c r="Y802" i="8" l="1"/>
  <c r="X802" i="8"/>
  <c r="Z802" i="8" s="1"/>
  <c r="K803" i="8" s="1"/>
  <c r="B759" i="4"/>
  <c r="Y755" i="1"/>
  <c r="X755" i="1"/>
  <c r="Z755" i="1" s="1"/>
  <c r="K756" i="1" s="1"/>
  <c r="L803" i="8" l="1"/>
  <c r="C759" i="4"/>
  <c r="D759" i="4"/>
  <c r="L756" i="1"/>
  <c r="V755" i="1" l="1"/>
  <c r="W755" i="1" s="1"/>
  <c r="V755" i="8"/>
  <c r="W755" i="8" s="1"/>
  <c r="O803" i="8"/>
  <c r="P803" i="8" s="1"/>
  <c r="S803" i="8" s="1"/>
  <c r="T803" i="8" s="1"/>
  <c r="U803" i="8" s="1"/>
  <c r="M803" i="8"/>
  <c r="N803" i="8" s="1"/>
  <c r="O756" i="1"/>
  <c r="P756" i="1" s="1"/>
  <c r="S756" i="1" s="1"/>
  <c r="T756" i="1" s="1"/>
  <c r="U756" i="1" s="1"/>
  <c r="M756" i="1"/>
  <c r="N756" i="1" s="1"/>
  <c r="A760" i="4" s="1"/>
  <c r="Y803" i="8" l="1"/>
  <c r="X803" i="8"/>
  <c r="Z803" i="8" s="1"/>
  <c r="K804" i="8" s="1"/>
  <c r="B760" i="4"/>
  <c r="Y756" i="1"/>
  <c r="X756" i="1"/>
  <c r="Z756" i="1" s="1"/>
  <c r="K757" i="1" s="1"/>
  <c r="L804" i="8" l="1"/>
  <c r="C760" i="4"/>
  <c r="D760" i="4"/>
  <c r="L757" i="1"/>
  <c r="V756" i="1" l="1"/>
  <c r="W756" i="1" s="1"/>
  <c r="V756" i="8"/>
  <c r="W756" i="8" s="1"/>
  <c r="O804" i="8"/>
  <c r="P804" i="8" s="1"/>
  <c r="S804" i="8" s="1"/>
  <c r="T804" i="8" s="1"/>
  <c r="U804" i="8" s="1"/>
  <c r="M804" i="8"/>
  <c r="N804" i="8" s="1"/>
  <c r="O757" i="1"/>
  <c r="P757" i="1" s="1"/>
  <c r="S757" i="1" s="1"/>
  <c r="T757" i="1" s="1"/>
  <c r="U757" i="1" s="1"/>
  <c r="M757" i="1"/>
  <c r="N757" i="1" s="1"/>
  <c r="A761" i="4" s="1"/>
  <c r="Y804" i="8" l="1"/>
  <c r="X804" i="8"/>
  <c r="Z804" i="8" s="1"/>
  <c r="K805" i="8" s="1"/>
  <c r="B761" i="4"/>
  <c r="Y757" i="1"/>
  <c r="X757" i="1"/>
  <c r="Z757" i="1" s="1"/>
  <c r="K758" i="1" s="1"/>
  <c r="L805" i="8" l="1"/>
  <c r="C761" i="4"/>
  <c r="D761" i="4"/>
  <c r="L758" i="1"/>
  <c r="V757" i="1" l="1"/>
  <c r="W757" i="1" s="1"/>
  <c r="V757" i="8"/>
  <c r="W757" i="8" s="1"/>
  <c r="O805" i="8"/>
  <c r="P805" i="8" s="1"/>
  <c r="S805" i="8" s="1"/>
  <c r="T805" i="8" s="1"/>
  <c r="U805" i="8" s="1"/>
  <c r="M805" i="8"/>
  <c r="N805" i="8" s="1"/>
  <c r="O758" i="1"/>
  <c r="P758" i="1" s="1"/>
  <c r="S758" i="1" s="1"/>
  <c r="T758" i="1" s="1"/>
  <c r="U758" i="1" s="1"/>
  <c r="M758" i="1"/>
  <c r="N758" i="1" s="1"/>
  <c r="A762" i="4" s="1"/>
  <c r="Y805" i="8" l="1"/>
  <c r="X805" i="8"/>
  <c r="Z805" i="8" s="1"/>
  <c r="K806" i="8" s="1"/>
  <c r="B762" i="4"/>
  <c r="Y758" i="1"/>
  <c r="X758" i="1"/>
  <c r="Z758" i="1" s="1"/>
  <c r="K759" i="1" s="1"/>
  <c r="L806" i="8" l="1"/>
  <c r="C762" i="4"/>
  <c r="D762" i="4"/>
  <c r="L759" i="1"/>
  <c r="V758" i="1" l="1"/>
  <c r="W758" i="1" s="1"/>
  <c r="V758" i="8"/>
  <c r="W758" i="8" s="1"/>
  <c r="O806" i="8"/>
  <c r="P806" i="8" s="1"/>
  <c r="S806" i="8" s="1"/>
  <c r="T806" i="8" s="1"/>
  <c r="U806" i="8" s="1"/>
  <c r="M806" i="8"/>
  <c r="N806" i="8" s="1"/>
  <c r="O759" i="1"/>
  <c r="P759" i="1" s="1"/>
  <c r="S759" i="1" s="1"/>
  <c r="T759" i="1" s="1"/>
  <c r="U759" i="1" s="1"/>
  <c r="M759" i="1"/>
  <c r="N759" i="1" s="1"/>
  <c r="A763" i="4" s="1"/>
  <c r="Y806" i="8" l="1"/>
  <c r="X806" i="8"/>
  <c r="Z806" i="8" s="1"/>
  <c r="K807" i="8" s="1"/>
  <c r="B763" i="4"/>
  <c r="Y759" i="1"/>
  <c r="X759" i="1"/>
  <c r="Z759" i="1" s="1"/>
  <c r="K760" i="1" s="1"/>
  <c r="L807" i="8" l="1"/>
  <c r="C763" i="4"/>
  <c r="D763" i="4"/>
  <c r="L760" i="1"/>
  <c r="V759" i="1" l="1"/>
  <c r="W759" i="1" s="1"/>
  <c r="V759" i="8"/>
  <c r="W759" i="8" s="1"/>
  <c r="O807" i="8"/>
  <c r="P807" i="8" s="1"/>
  <c r="S807" i="8" s="1"/>
  <c r="T807" i="8" s="1"/>
  <c r="U807" i="8" s="1"/>
  <c r="M807" i="8"/>
  <c r="N807" i="8" s="1"/>
  <c r="O760" i="1"/>
  <c r="P760" i="1" s="1"/>
  <c r="S760" i="1" s="1"/>
  <c r="T760" i="1" s="1"/>
  <c r="U760" i="1" s="1"/>
  <c r="M760" i="1"/>
  <c r="N760" i="1" s="1"/>
  <c r="A764" i="4" s="1"/>
  <c r="Y807" i="8" l="1"/>
  <c r="X807" i="8"/>
  <c r="Z807" i="8" s="1"/>
  <c r="K808" i="8" s="1"/>
  <c r="B764" i="4"/>
  <c r="Y760" i="1"/>
  <c r="X760" i="1"/>
  <c r="Z760" i="1" s="1"/>
  <c r="K761" i="1" s="1"/>
  <c r="L808" i="8" l="1"/>
  <c r="C764" i="4"/>
  <c r="D764" i="4"/>
  <c r="L761" i="1"/>
  <c r="V760" i="1" l="1"/>
  <c r="W760" i="1" s="1"/>
  <c r="V760" i="8"/>
  <c r="W760" i="8" s="1"/>
  <c r="O808" i="8"/>
  <c r="P808" i="8" s="1"/>
  <c r="S808" i="8" s="1"/>
  <c r="M808" i="8"/>
  <c r="O761" i="1"/>
  <c r="P761" i="1" s="1"/>
  <c r="S761" i="1" s="1"/>
  <c r="T761" i="1" s="1"/>
  <c r="U761" i="1" s="1"/>
  <c r="M761" i="1"/>
  <c r="N761" i="1" s="1"/>
  <c r="A765" i="4" s="1"/>
  <c r="N808" i="8" l="1"/>
  <c r="U808" i="8"/>
  <c r="B765" i="4"/>
  <c r="Y761" i="1"/>
  <c r="X761" i="1"/>
  <c r="Z761" i="1" s="1"/>
  <c r="K762" i="1" s="1"/>
  <c r="Y808" i="8" l="1"/>
  <c r="X808" i="8"/>
  <c r="Z808" i="8" s="1"/>
  <c r="K809" i="8" s="1"/>
  <c r="C765" i="4"/>
  <c r="D765" i="4"/>
  <c r="L762" i="1"/>
  <c r="V761" i="1" l="1"/>
  <c r="W761" i="1" s="1"/>
  <c r="V761" i="8"/>
  <c r="W761" i="8" s="1"/>
  <c r="L809" i="8"/>
  <c r="O762" i="1"/>
  <c r="P762" i="1" s="1"/>
  <c r="S762" i="1" s="1"/>
  <c r="T762" i="1" s="1"/>
  <c r="U762" i="1" s="1"/>
  <c r="M762" i="1"/>
  <c r="N762" i="1" s="1"/>
  <c r="A766" i="4" s="1"/>
  <c r="O809" i="8" l="1"/>
  <c r="P809" i="8" s="1"/>
  <c r="S809" i="8" s="1"/>
  <c r="M809" i="8"/>
  <c r="B766" i="4"/>
  <c r="Y762" i="1"/>
  <c r="X762" i="1"/>
  <c r="Z762" i="1" s="1"/>
  <c r="K763" i="1" s="1"/>
  <c r="N809" i="8" l="1"/>
  <c r="U809" i="8"/>
  <c r="C766" i="4"/>
  <c r="D766" i="4"/>
  <c r="L763" i="1"/>
  <c r="V762" i="1" l="1"/>
  <c r="W762" i="1" s="1"/>
  <c r="V762" i="8"/>
  <c r="W762" i="8" s="1"/>
  <c r="Y809" i="8"/>
  <c r="X809" i="8"/>
  <c r="Z809" i="8" s="1"/>
  <c r="K810" i="8" s="1"/>
  <c r="O763" i="1"/>
  <c r="P763" i="1" s="1"/>
  <c r="S763" i="1" s="1"/>
  <c r="T763" i="1" s="1"/>
  <c r="U763" i="1" s="1"/>
  <c r="M763" i="1"/>
  <c r="L810" i="8" l="1"/>
  <c r="B767" i="4"/>
  <c r="N763" i="1"/>
  <c r="A767" i="4" s="1"/>
  <c r="O810" i="8" l="1"/>
  <c r="P810" i="8" s="1"/>
  <c r="S810" i="8" s="1"/>
  <c r="M810" i="8"/>
  <c r="C767" i="4"/>
  <c r="D767" i="4"/>
  <c r="Y763" i="1"/>
  <c r="X763" i="1"/>
  <c r="Z763" i="1" s="1"/>
  <c r="K764" i="1" s="1"/>
  <c r="V763" i="1" l="1"/>
  <c r="W763" i="1" s="1"/>
  <c r="V763" i="8"/>
  <c r="W763" i="8" s="1"/>
  <c r="N810" i="8"/>
  <c r="U810" i="8"/>
  <c r="L764" i="1"/>
  <c r="Y810" i="8" l="1"/>
  <c r="X810" i="8"/>
  <c r="Z810" i="8" s="1"/>
  <c r="K811" i="8" s="1"/>
  <c r="O764" i="1"/>
  <c r="P764" i="1" s="1"/>
  <c r="S764" i="1" s="1"/>
  <c r="T764" i="1" s="1"/>
  <c r="U764" i="1" s="1"/>
  <c r="M764" i="1"/>
  <c r="N764" i="1" s="1"/>
  <c r="A768" i="4" s="1"/>
  <c r="L811" i="8" l="1"/>
  <c r="B768" i="4"/>
  <c r="Y764" i="1"/>
  <c r="X764" i="1"/>
  <c r="Z764" i="1" s="1"/>
  <c r="K765" i="1" s="1"/>
  <c r="O811" i="8" l="1"/>
  <c r="P811" i="8" s="1"/>
  <c r="S811" i="8" s="1"/>
  <c r="M811" i="8"/>
  <c r="C768" i="4"/>
  <c r="D768" i="4"/>
  <c r="L765" i="1"/>
  <c r="V764" i="1" l="1"/>
  <c r="W764" i="1" s="1"/>
  <c r="V764" i="8"/>
  <c r="W764" i="8" s="1"/>
  <c r="N811" i="8"/>
  <c r="U811" i="8"/>
  <c r="O765" i="1"/>
  <c r="P765" i="1" s="1"/>
  <c r="S765" i="1" s="1"/>
  <c r="T765" i="1" s="1"/>
  <c r="U765" i="1" s="1"/>
  <c r="M765" i="1"/>
  <c r="Y811" i="8" l="1"/>
  <c r="X811" i="8"/>
  <c r="Z811" i="8" s="1"/>
  <c r="K812" i="8" s="1"/>
  <c r="B769" i="4"/>
  <c r="N765" i="1"/>
  <c r="A769" i="4" s="1"/>
  <c r="L812" i="8" l="1"/>
  <c r="C769" i="4"/>
  <c r="D769" i="4"/>
  <c r="Y765" i="1"/>
  <c r="X765" i="1"/>
  <c r="Z765" i="1" s="1"/>
  <c r="K766" i="1" s="1"/>
  <c r="V765" i="1" l="1"/>
  <c r="W765" i="1" s="1"/>
  <c r="V765" i="8"/>
  <c r="W765" i="8" s="1"/>
  <c r="O812" i="8"/>
  <c r="P812" i="8" s="1"/>
  <c r="S812" i="8" s="1"/>
  <c r="M812" i="8"/>
  <c r="L766" i="1"/>
  <c r="N812" i="8" l="1"/>
  <c r="U812" i="8"/>
  <c r="O766" i="1"/>
  <c r="P766" i="1" s="1"/>
  <c r="S766" i="1" s="1"/>
  <c r="T766" i="1" s="1"/>
  <c r="U766" i="1" s="1"/>
  <c r="M766" i="1"/>
  <c r="N766" i="1" s="1"/>
  <c r="A770" i="4" s="1"/>
  <c r="Y812" i="8" l="1"/>
  <c r="X812" i="8"/>
  <c r="Z812" i="8" s="1"/>
  <c r="K813" i="8" s="1"/>
  <c r="B770" i="4"/>
  <c r="Y766" i="1"/>
  <c r="X766" i="1"/>
  <c r="Z766" i="1" s="1"/>
  <c r="K767" i="1" s="1"/>
  <c r="L813" i="8" l="1"/>
  <c r="C770" i="4"/>
  <c r="D770" i="4"/>
  <c r="L767" i="1"/>
  <c r="V766" i="1" l="1"/>
  <c r="W766" i="1" s="1"/>
  <c r="V766" i="8"/>
  <c r="W766" i="8" s="1"/>
  <c r="O813" i="8"/>
  <c r="P813" i="8" s="1"/>
  <c r="S813" i="8" s="1"/>
  <c r="T813" i="8" s="1"/>
  <c r="M813" i="8"/>
  <c r="N813" i="8" s="1"/>
  <c r="O767" i="1"/>
  <c r="P767" i="1" s="1"/>
  <c r="S767" i="1" s="1"/>
  <c r="T767" i="1" s="1"/>
  <c r="U767" i="1" s="1"/>
  <c r="M767" i="1"/>
  <c r="N767" i="1" s="1"/>
  <c r="A771" i="4" s="1"/>
  <c r="U813" i="8" l="1"/>
  <c r="Y813" i="8"/>
  <c r="X813" i="8"/>
  <c r="Z813" i="8" s="1"/>
  <c r="K814" i="8" s="1"/>
  <c r="B771" i="4"/>
  <c r="Y767" i="1"/>
  <c r="X767" i="1"/>
  <c r="Z767" i="1" s="1"/>
  <c r="K768" i="1" s="1"/>
  <c r="L814" i="8" l="1"/>
  <c r="C771" i="4"/>
  <c r="D771" i="4"/>
  <c r="L768" i="1"/>
  <c r="V767" i="1" l="1"/>
  <c r="W767" i="1" s="1"/>
  <c r="V767" i="8"/>
  <c r="W767" i="8" s="1"/>
  <c r="O814" i="8"/>
  <c r="P814" i="8" s="1"/>
  <c r="S814" i="8" s="1"/>
  <c r="M814" i="8"/>
  <c r="O768" i="1"/>
  <c r="P768" i="1" s="1"/>
  <c r="S768" i="1" s="1"/>
  <c r="T768" i="1" s="1"/>
  <c r="U768" i="1" s="1"/>
  <c r="M768" i="1"/>
  <c r="N814" i="8" l="1"/>
  <c r="U814" i="8"/>
  <c r="B772" i="4"/>
  <c r="N768" i="1"/>
  <c r="A772" i="4" s="1"/>
  <c r="Y814" i="8" l="1"/>
  <c r="X814" i="8"/>
  <c r="Z814" i="8" s="1"/>
  <c r="K815" i="8" s="1"/>
  <c r="C772" i="4"/>
  <c r="D772" i="4"/>
  <c r="Y768" i="1"/>
  <c r="X768" i="1"/>
  <c r="Z768" i="1" s="1"/>
  <c r="K769" i="1" s="1"/>
  <c r="V768" i="1" l="1"/>
  <c r="W768" i="1" s="1"/>
  <c r="V768" i="8"/>
  <c r="W768" i="8" s="1"/>
  <c r="L815" i="8"/>
  <c r="L769" i="1"/>
  <c r="O815" i="8" l="1"/>
  <c r="P815" i="8" s="1"/>
  <c r="S815" i="8" s="1"/>
  <c r="M815" i="8"/>
  <c r="O769" i="1"/>
  <c r="P769" i="1" s="1"/>
  <c r="S769" i="1" s="1"/>
  <c r="T769" i="1" s="1"/>
  <c r="U769" i="1" s="1"/>
  <c r="M769" i="1"/>
  <c r="N769" i="1" s="1"/>
  <c r="A773" i="4" s="1"/>
  <c r="N815" i="8" l="1"/>
  <c r="U815" i="8"/>
  <c r="B773" i="4"/>
  <c r="Y769" i="1"/>
  <c r="X769" i="1"/>
  <c r="Z769" i="1" s="1"/>
  <c r="K770" i="1" s="1"/>
  <c r="Y815" i="8" l="1"/>
  <c r="X815" i="8"/>
  <c r="Z815" i="8" s="1"/>
  <c r="K816" i="8" s="1"/>
  <c r="C773" i="4"/>
  <c r="D773" i="4"/>
  <c r="L770" i="1"/>
  <c r="V769" i="1" l="1"/>
  <c r="W769" i="1" s="1"/>
  <c r="V769" i="8"/>
  <c r="W769" i="8" s="1"/>
  <c r="L816" i="8"/>
  <c r="O770" i="1"/>
  <c r="P770" i="1" s="1"/>
  <c r="S770" i="1" s="1"/>
  <c r="T770" i="1" s="1"/>
  <c r="U770" i="1" s="1"/>
  <c r="M770" i="1"/>
  <c r="N770" i="1" s="1"/>
  <c r="A774" i="4" s="1"/>
  <c r="O816" i="8" l="1"/>
  <c r="P816" i="8" s="1"/>
  <c r="S816" i="8" s="1"/>
  <c r="M816" i="8"/>
  <c r="B774" i="4"/>
  <c r="Y770" i="1"/>
  <c r="X770" i="1"/>
  <c r="Z770" i="1" s="1"/>
  <c r="K771" i="1" s="1"/>
  <c r="N816" i="8" l="1"/>
  <c r="U816" i="8"/>
  <c r="C774" i="4"/>
  <c r="D774" i="4"/>
  <c r="L771" i="1"/>
  <c r="V770" i="1" l="1"/>
  <c r="W770" i="1" s="1"/>
  <c r="V770" i="8"/>
  <c r="W770" i="8" s="1"/>
  <c r="Y816" i="8"/>
  <c r="X816" i="8"/>
  <c r="Z816" i="8" s="1"/>
  <c r="K817" i="8" s="1"/>
  <c r="O771" i="1"/>
  <c r="P771" i="1" s="1"/>
  <c r="S771" i="1" s="1"/>
  <c r="T771" i="1" s="1"/>
  <c r="U771" i="1" s="1"/>
  <c r="M771" i="1"/>
  <c r="N771" i="1" s="1"/>
  <c r="A775" i="4" s="1"/>
  <c r="L817" i="8" l="1"/>
  <c r="B775" i="4"/>
  <c r="Y771" i="1"/>
  <c r="X771" i="1"/>
  <c r="Z771" i="1" s="1"/>
  <c r="K772" i="1" s="1"/>
  <c r="O817" i="8" l="1"/>
  <c r="P817" i="8" s="1"/>
  <c r="S817" i="8" s="1"/>
  <c r="M817" i="8"/>
  <c r="C775" i="4"/>
  <c r="D775" i="4"/>
  <c r="L772" i="1"/>
  <c r="V771" i="1" l="1"/>
  <c r="W771" i="1" s="1"/>
  <c r="V771" i="8"/>
  <c r="W771" i="8" s="1"/>
  <c r="N817" i="8"/>
  <c r="U817" i="8"/>
  <c r="O772" i="1"/>
  <c r="P772" i="1" s="1"/>
  <c r="S772" i="1" s="1"/>
  <c r="T772" i="1" s="1"/>
  <c r="U772" i="1" s="1"/>
  <c r="M772" i="1"/>
  <c r="N772" i="1" s="1"/>
  <c r="A776" i="4" s="1"/>
  <c r="Y817" i="8" l="1"/>
  <c r="X817" i="8"/>
  <c r="Z817" i="8" s="1"/>
  <c r="K818" i="8" s="1"/>
  <c r="B776" i="4"/>
  <c r="Y772" i="1"/>
  <c r="X772" i="1"/>
  <c r="Z772" i="1" s="1"/>
  <c r="K773" i="1" s="1"/>
  <c r="L818" i="8" l="1"/>
  <c r="C776" i="4"/>
  <c r="D776" i="4"/>
  <c r="L773" i="1"/>
  <c r="V772" i="1" l="1"/>
  <c r="W772" i="1" s="1"/>
  <c r="V772" i="8"/>
  <c r="W772" i="8" s="1"/>
  <c r="O818" i="8"/>
  <c r="P818" i="8" s="1"/>
  <c r="S818" i="8" s="1"/>
  <c r="M818" i="8"/>
  <c r="O773" i="1"/>
  <c r="P773" i="1" s="1"/>
  <c r="S773" i="1" s="1"/>
  <c r="T773" i="1" s="1"/>
  <c r="U773" i="1" s="1"/>
  <c r="M773" i="1"/>
  <c r="N773" i="1" s="1"/>
  <c r="A777" i="4" s="1"/>
  <c r="N818" i="8" l="1"/>
  <c r="U818" i="8"/>
  <c r="B777" i="4"/>
  <c r="Y773" i="1"/>
  <c r="X773" i="1"/>
  <c r="Z773" i="1" s="1"/>
  <c r="K774" i="1" s="1"/>
  <c r="Y818" i="8" l="1"/>
  <c r="X818" i="8"/>
  <c r="Z818" i="8" s="1"/>
  <c r="K819" i="8" s="1"/>
  <c r="C777" i="4"/>
  <c r="D777" i="4"/>
  <c r="L774" i="1"/>
  <c r="V773" i="1" l="1"/>
  <c r="W773" i="1" s="1"/>
  <c r="V773" i="8"/>
  <c r="W773" i="8" s="1"/>
  <c r="L819" i="8"/>
  <c r="O774" i="1"/>
  <c r="P774" i="1" s="1"/>
  <c r="S774" i="1" s="1"/>
  <c r="T774" i="1" s="1"/>
  <c r="U774" i="1" s="1"/>
  <c r="M774" i="1"/>
  <c r="N774" i="1" s="1"/>
  <c r="A778" i="4" s="1"/>
  <c r="O819" i="8" l="1"/>
  <c r="P819" i="8" s="1"/>
  <c r="S819" i="8" s="1"/>
  <c r="M819" i="8"/>
  <c r="B778" i="4"/>
  <c r="Y774" i="1"/>
  <c r="X774" i="1"/>
  <c r="Z774" i="1" s="1"/>
  <c r="K775" i="1" s="1"/>
  <c r="N819" i="8" l="1"/>
  <c r="U819" i="8"/>
  <c r="C778" i="4"/>
  <c r="D778" i="4"/>
  <c r="L775" i="1"/>
  <c r="V774" i="1" l="1"/>
  <c r="W774" i="1" s="1"/>
  <c r="V774" i="8"/>
  <c r="W774" i="8" s="1"/>
  <c r="Y819" i="8"/>
  <c r="X819" i="8"/>
  <c r="Z819" i="8" s="1"/>
  <c r="K820" i="8" s="1"/>
  <c r="O775" i="1"/>
  <c r="P775" i="1" s="1"/>
  <c r="S775" i="1" s="1"/>
  <c r="T775" i="1" s="1"/>
  <c r="U775" i="1" s="1"/>
  <c r="M775" i="1"/>
  <c r="N775" i="1" s="1"/>
  <c r="A779" i="4" s="1"/>
  <c r="L820" i="8" l="1"/>
  <c r="B779" i="4"/>
  <c r="Y775" i="1"/>
  <c r="X775" i="1"/>
  <c r="Z775" i="1" s="1"/>
  <c r="K776" i="1" s="1"/>
  <c r="O820" i="8" l="1"/>
  <c r="P820" i="8" s="1"/>
  <c r="S820" i="8" s="1"/>
  <c r="M820" i="8"/>
  <c r="C779" i="4"/>
  <c r="V775" i="8" s="1"/>
  <c r="W775" i="8" s="1"/>
  <c r="D779" i="4"/>
  <c r="L776" i="1"/>
  <c r="N820" i="8" l="1"/>
  <c r="U820" i="8"/>
  <c r="V775" i="1"/>
  <c r="W775" i="1" s="1"/>
  <c r="O776" i="1"/>
  <c r="P776" i="1" s="1"/>
  <c r="S776" i="1" s="1"/>
  <c r="T776" i="1" s="1"/>
  <c r="U776" i="1" s="1"/>
  <c r="M776" i="1"/>
  <c r="Y820" i="8" l="1"/>
  <c r="X820" i="8"/>
  <c r="Z820" i="8" s="1"/>
  <c r="K821" i="8" s="1"/>
  <c r="B780" i="4"/>
  <c r="N776" i="1"/>
  <c r="A780" i="4" s="1"/>
  <c r="L821" i="8" l="1"/>
  <c r="C780" i="4"/>
  <c r="V776" i="8" s="1"/>
  <c r="W776" i="8" s="1"/>
  <c r="D780" i="4"/>
  <c r="Y776" i="1"/>
  <c r="X776" i="1"/>
  <c r="Z776" i="1" s="1"/>
  <c r="K777" i="1" s="1"/>
  <c r="O821" i="8" l="1"/>
  <c r="P821" i="8" s="1"/>
  <c r="S821" i="8" s="1"/>
  <c r="M821" i="8"/>
  <c r="V776" i="1"/>
  <c r="W776" i="1" s="1"/>
  <c r="L777" i="1"/>
  <c r="N821" i="8" l="1"/>
  <c r="U821" i="8"/>
  <c r="O777" i="1"/>
  <c r="P777" i="1" s="1"/>
  <c r="S777" i="1" s="1"/>
  <c r="T777" i="1" s="1"/>
  <c r="U777" i="1" s="1"/>
  <c r="M777" i="1"/>
  <c r="N777" i="1" s="1"/>
  <c r="A781" i="4" s="1"/>
  <c r="Y821" i="8" l="1"/>
  <c r="X821" i="8"/>
  <c r="Z821" i="8" s="1"/>
  <c r="K822" i="8" s="1"/>
  <c r="B781" i="4"/>
  <c r="Y777" i="1"/>
  <c r="X777" i="1"/>
  <c r="L822" i="8" l="1"/>
  <c r="C781" i="4"/>
  <c r="V777" i="8" s="1"/>
  <c r="W777" i="8" s="1"/>
  <c r="D781" i="4"/>
  <c r="Z777" i="1"/>
  <c r="K778" i="1" s="1"/>
  <c r="L778" i="1" s="1"/>
  <c r="O822" i="8" l="1"/>
  <c r="P822" i="8" s="1"/>
  <c r="S822" i="8" s="1"/>
  <c r="M822" i="8"/>
  <c r="V777" i="1"/>
  <c r="W777" i="1" s="1"/>
  <c r="O778" i="1"/>
  <c r="P778" i="1" s="1"/>
  <c r="S778" i="1" s="1"/>
  <c r="T778" i="1" s="1"/>
  <c r="U778" i="1" s="1"/>
  <c r="M778" i="1"/>
  <c r="N822" i="8" l="1"/>
  <c r="U822" i="8"/>
  <c r="B782" i="4"/>
  <c r="N778" i="1"/>
  <c r="A782" i="4" s="1"/>
  <c r="Y822" i="8" l="1"/>
  <c r="X822" i="8"/>
  <c r="C782" i="4"/>
  <c r="V778" i="8" s="1"/>
  <c r="W778" i="8" s="1"/>
  <c r="D782" i="4"/>
  <c r="Y778" i="1"/>
  <c r="X778" i="1"/>
  <c r="Z778" i="1" s="1"/>
  <c r="K779" i="1" s="1"/>
  <c r="Z822" i="8" l="1"/>
  <c r="K823" i="8" s="1"/>
  <c r="V778" i="1"/>
  <c r="W778" i="1" s="1"/>
  <c r="L779" i="1"/>
  <c r="L823" i="8" l="1"/>
  <c r="O779" i="1"/>
  <c r="P779" i="1" s="1"/>
  <c r="S779" i="1" s="1"/>
  <c r="T779" i="1" s="1"/>
  <c r="U779" i="1" s="1"/>
  <c r="M779" i="1"/>
  <c r="N779" i="1" s="1"/>
  <c r="A783" i="4" s="1"/>
  <c r="O823" i="8" l="1"/>
  <c r="P823" i="8" s="1"/>
  <c r="S823" i="8" s="1"/>
  <c r="M823" i="8"/>
  <c r="B783" i="4"/>
  <c r="Y779" i="1"/>
  <c r="X779" i="1"/>
  <c r="Z779" i="1" l="1"/>
  <c r="K780" i="1" s="1"/>
  <c r="L780" i="1" s="1"/>
  <c r="N823" i="8"/>
  <c r="U823" i="8"/>
  <c r="C783" i="4"/>
  <c r="V779" i="8" s="1"/>
  <c r="W779" i="8" s="1"/>
  <c r="D783" i="4"/>
  <c r="Y823" i="8" l="1"/>
  <c r="X823" i="8"/>
  <c r="Z823" i="8" s="1"/>
  <c r="K824" i="8" s="1"/>
  <c r="V779" i="1"/>
  <c r="W779" i="1" s="1"/>
  <c r="O780" i="1"/>
  <c r="P780" i="1" s="1"/>
  <c r="S780" i="1" s="1"/>
  <c r="T780" i="1" s="1"/>
  <c r="U780" i="1" s="1"/>
  <c r="M780" i="1"/>
  <c r="L824" i="8" l="1"/>
  <c r="B784" i="4"/>
  <c r="N780" i="1"/>
  <c r="A784" i="4" s="1"/>
  <c r="O824" i="8" l="1"/>
  <c r="P824" i="8" s="1"/>
  <c r="S824" i="8" s="1"/>
  <c r="T824" i="8" s="1"/>
  <c r="U824" i="8" s="1"/>
  <c r="M824" i="8"/>
  <c r="N824" i="8" s="1"/>
  <c r="C784" i="4"/>
  <c r="V780" i="8" s="1"/>
  <c r="W780" i="8" s="1"/>
  <c r="D784" i="4"/>
  <c r="Y780" i="1"/>
  <c r="X780" i="1"/>
  <c r="Z780" i="1" s="1"/>
  <c r="K781" i="1" s="1"/>
  <c r="Y824" i="8" l="1"/>
  <c r="X824" i="8"/>
  <c r="Z824" i="8" s="1"/>
  <c r="K825" i="8" s="1"/>
  <c r="V780" i="1"/>
  <c r="W780" i="1" s="1"/>
  <c r="L781" i="1"/>
  <c r="L825" i="8" l="1"/>
  <c r="O781" i="1"/>
  <c r="P781" i="1" s="1"/>
  <c r="S781" i="1" s="1"/>
  <c r="T781" i="1" s="1"/>
  <c r="U781" i="1" s="1"/>
  <c r="M781" i="1"/>
  <c r="N781" i="1" s="1"/>
  <c r="A785" i="4" s="1"/>
  <c r="O825" i="8" l="1"/>
  <c r="P825" i="8" s="1"/>
  <c r="S825" i="8" s="1"/>
  <c r="T825" i="8" s="1"/>
  <c r="U825" i="8" s="1"/>
  <c r="M825" i="8"/>
  <c r="N825" i="8" s="1"/>
  <c r="B785" i="4"/>
  <c r="Y781" i="1"/>
  <c r="X781" i="1"/>
  <c r="Z781" i="1" s="1"/>
  <c r="K782" i="1" s="1"/>
  <c r="Y825" i="8" l="1"/>
  <c r="X825" i="8"/>
  <c r="Z825" i="8" s="1"/>
  <c r="K826" i="8" s="1"/>
  <c r="C785" i="4"/>
  <c r="V781" i="8" s="1"/>
  <c r="W781" i="8" s="1"/>
  <c r="D785" i="4"/>
  <c r="L782" i="1"/>
  <c r="L826" i="8" l="1"/>
  <c r="V781" i="1"/>
  <c r="W781" i="1" s="1"/>
  <c r="O782" i="1"/>
  <c r="P782" i="1" s="1"/>
  <c r="S782" i="1" s="1"/>
  <c r="T782" i="1" s="1"/>
  <c r="U782" i="1" s="1"/>
  <c r="M782" i="1"/>
  <c r="O826" i="8" l="1"/>
  <c r="P826" i="8" s="1"/>
  <c r="S826" i="8" s="1"/>
  <c r="M826" i="8"/>
  <c r="B786" i="4"/>
  <c r="N782" i="1"/>
  <c r="A786" i="4" s="1"/>
  <c r="N826" i="8" l="1"/>
  <c r="U826" i="8"/>
  <c r="C786" i="4"/>
  <c r="V782" i="8" s="1"/>
  <c r="W782" i="8" s="1"/>
  <c r="D786" i="4"/>
  <c r="Y782" i="1"/>
  <c r="X782" i="1"/>
  <c r="Z782" i="1" s="1"/>
  <c r="K783" i="1" s="1"/>
  <c r="Y826" i="8" l="1"/>
  <c r="X826" i="8"/>
  <c r="Z826" i="8" s="1"/>
  <c r="K827" i="8" s="1"/>
  <c r="V782" i="1"/>
  <c r="W782" i="1" s="1"/>
  <c r="L783" i="1"/>
  <c r="L827" i="8" l="1"/>
  <c r="O783" i="1"/>
  <c r="P783" i="1" s="1"/>
  <c r="S783" i="1" s="1"/>
  <c r="M783" i="1"/>
  <c r="U783" i="1" s="1"/>
  <c r="O827" i="8" l="1"/>
  <c r="P827" i="8" s="1"/>
  <c r="S827" i="8" s="1"/>
  <c r="T827" i="8" s="1"/>
  <c r="U827" i="8" s="1"/>
  <c r="M827" i="8"/>
  <c r="N827" i="8" s="1"/>
  <c r="N783" i="1"/>
  <c r="Y827" i="8" l="1"/>
  <c r="X827" i="8"/>
  <c r="Z827" i="8" s="1"/>
  <c r="K828" i="8" s="1"/>
  <c r="A787" i="4"/>
  <c r="Y783" i="1"/>
  <c r="X783" i="1"/>
  <c r="Z783" i="1" s="1"/>
  <c r="K784" i="1" s="1"/>
  <c r="L828" i="8" l="1"/>
  <c r="C787" i="4"/>
  <c r="D787" i="4"/>
  <c r="L784" i="1"/>
  <c r="V783" i="1" l="1"/>
  <c r="W783" i="1" s="1"/>
  <c r="V783" i="8"/>
  <c r="W783" i="8" s="1"/>
  <c r="O828" i="8"/>
  <c r="P828" i="8" s="1"/>
  <c r="S828" i="8" s="1"/>
  <c r="M828" i="8"/>
  <c r="O784" i="1"/>
  <c r="P784" i="1" s="1"/>
  <c r="S784" i="1" s="1"/>
  <c r="T784" i="1" s="1"/>
  <c r="U784" i="1" s="1"/>
  <c r="M784" i="1"/>
  <c r="N784" i="1" s="1"/>
  <c r="A788" i="4" s="1"/>
  <c r="N828" i="8" l="1"/>
  <c r="U828" i="8"/>
  <c r="B788" i="4"/>
  <c r="Y784" i="1"/>
  <c r="X784" i="1"/>
  <c r="Z784" i="1" s="1"/>
  <c r="K785" i="1" s="1"/>
  <c r="Y828" i="8" l="1"/>
  <c r="X828" i="8"/>
  <c r="Z828" i="8" s="1"/>
  <c r="K829" i="8" s="1"/>
  <c r="C788" i="4"/>
  <c r="V784" i="8" s="1"/>
  <c r="W784" i="8" s="1"/>
  <c r="D788" i="4"/>
  <c r="L785" i="1"/>
  <c r="L829" i="8" l="1"/>
  <c r="V784" i="1"/>
  <c r="W784" i="1" s="1"/>
  <c r="O785" i="1"/>
  <c r="P785" i="1" s="1"/>
  <c r="S785" i="1" s="1"/>
  <c r="M785" i="1"/>
  <c r="U785" i="1" s="1"/>
  <c r="O829" i="8" l="1"/>
  <c r="P829" i="8" s="1"/>
  <c r="S829" i="8" s="1"/>
  <c r="M829" i="8"/>
  <c r="N785" i="1"/>
  <c r="N829" i="8" l="1"/>
  <c r="U829" i="8"/>
  <c r="A789" i="4"/>
  <c r="Y785" i="1"/>
  <c r="X785" i="1"/>
  <c r="Z785" i="1" s="1"/>
  <c r="K786" i="1" s="1"/>
  <c r="Y829" i="8" l="1"/>
  <c r="X829" i="8"/>
  <c r="Z829" i="8" s="1"/>
  <c r="K830" i="8" s="1"/>
  <c r="D789" i="4"/>
  <c r="C789" i="4"/>
  <c r="L786" i="1"/>
  <c r="V785" i="1" l="1"/>
  <c r="W785" i="1" s="1"/>
  <c r="V785" i="8"/>
  <c r="W785" i="8" s="1"/>
  <c r="L830" i="8"/>
  <c r="O786" i="1"/>
  <c r="P786" i="1" s="1"/>
  <c r="S786" i="1" s="1"/>
  <c r="M786" i="1"/>
  <c r="U786" i="1" s="1"/>
  <c r="O830" i="8" l="1"/>
  <c r="P830" i="8" s="1"/>
  <c r="S830" i="8" s="1"/>
  <c r="M830" i="8"/>
  <c r="N786" i="1"/>
  <c r="N830" i="8" l="1"/>
  <c r="U830" i="8"/>
  <c r="A790" i="4"/>
  <c r="Y786" i="1"/>
  <c r="X786" i="1"/>
  <c r="Z786" i="1" s="1"/>
  <c r="K787" i="1" s="1"/>
  <c r="Y830" i="8" l="1"/>
  <c r="X830" i="8"/>
  <c r="Z830" i="8" s="1"/>
  <c r="K831" i="8" s="1"/>
  <c r="C790" i="4"/>
  <c r="D790" i="4"/>
  <c r="L787" i="1"/>
  <c r="V786" i="1" l="1"/>
  <c r="W786" i="1" s="1"/>
  <c r="V786" i="8"/>
  <c r="W786" i="8" s="1"/>
  <c r="L831" i="8"/>
  <c r="O787" i="1"/>
  <c r="P787" i="1" s="1"/>
  <c r="S787" i="1" s="1"/>
  <c r="M787" i="1"/>
  <c r="U787" i="1" s="1"/>
  <c r="O831" i="8" l="1"/>
  <c r="P831" i="8" s="1"/>
  <c r="S831" i="8" s="1"/>
  <c r="T831" i="8" s="1"/>
  <c r="U831" i="8" s="1"/>
  <c r="M831" i="8"/>
  <c r="N831" i="8" s="1"/>
  <c r="N787" i="1"/>
  <c r="Y831" i="8" l="1"/>
  <c r="X831" i="8"/>
  <c r="Z831" i="8" s="1"/>
  <c r="K832" i="8" s="1"/>
  <c r="A791" i="4"/>
  <c r="Y787" i="1"/>
  <c r="X787" i="1"/>
  <c r="Z787" i="1" s="1"/>
  <c r="K788" i="1" s="1"/>
  <c r="L832" i="8" l="1"/>
  <c r="C791" i="4"/>
  <c r="D791" i="4"/>
  <c r="L788" i="1"/>
  <c r="V787" i="1" l="1"/>
  <c r="W787" i="1" s="1"/>
  <c r="V787" i="8"/>
  <c r="W787" i="8" s="1"/>
  <c r="O832" i="8"/>
  <c r="P832" i="8" s="1"/>
  <c r="S832" i="8" s="1"/>
  <c r="M832" i="8"/>
  <c r="O788" i="1"/>
  <c r="P788" i="1" s="1"/>
  <c r="S788" i="1" s="1"/>
  <c r="T788" i="1" s="1"/>
  <c r="U788" i="1" s="1"/>
  <c r="M788" i="1"/>
  <c r="N788" i="1" s="1"/>
  <c r="A792" i="4" s="1"/>
  <c r="N832" i="8" l="1"/>
  <c r="U832" i="8"/>
  <c r="B792" i="4"/>
  <c r="Y788" i="1"/>
  <c r="X788" i="1"/>
  <c r="Z788" i="1" s="1"/>
  <c r="K789" i="1" s="1"/>
  <c r="Y832" i="8" l="1"/>
  <c r="X832" i="8"/>
  <c r="Z832" i="8" s="1"/>
  <c r="K833" i="8" s="1"/>
  <c r="C792" i="4"/>
  <c r="V788" i="8" s="1"/>
  <c r="W788" i="8" s="1"/>
  <c r="D792" i="4"/>
  <c r="L789" i="1"/>
  <c r="L833" i="8" l="1"/>
  <c r="V788" i="1"/>
  <c r="W788" i="1" s="1"/>
  <c r="O789" i="1"/>
  <c r="P789" i="1" s="1"/>
  <c r="S789" i="1" s="1"/>
  <c r="M789" i="1"/>
  <c r="U789" i="1" s="1"/>
  <c r="O833" i="8" l="1"/>
  <c r="P833" i="8" s="1"/>
  <c r="S833" i="8" s="1"/>
  <c r="T833" i="8" s="1"/>
  <c r="U833" i="8" s="1"/>
  <c r="M833" i="8"/>
  <c r="N833" i="8" s="1"/>
  <c r="N789" i="1"/>
  <c r="Y833" i="8" l="1"/>
  <c r="X833" i="8"/>
  <c r="A793" i="4"/>
  <c r="Y789" i="1"/>
  <c r="X789" i="1"/>
  <c r="Z789" i="1" s="1"/>
  <c r="K790" i="1" s="1"/>
  <c r="Z833" i="8" l="1"/>
  <c r="K834" i="8" s="1"/>
  <c r="L834" i="8" s="1"/>
  <c r="C793" i="4"/>
  <c r="D793" i="4"/>
  <c r="L790" i="1"/>
  <c r="V789" i="1" l="1"/>
  <c r="W789" i="1" s="1"/>
  <c r="V789" i="8"/>
  <c r="W789" i="8" s="1"/>
  <c r="O834" i="8"/>
  <c r="P834" i="8" s="1"/>
  <c r="S834" i="8" s="1"/>
  <c r="T834" i="8" s="1"/>
  <c r="U834" i="8" s="1"/>
  <c r="M834" i="8"/>
  <c r="N834" i="8" s="1"/>
  <c r="O790" i="1"/>
  <c r="P790" i="1" s="1"/>
  <c r="S790" i="1" s="1"/>
  <c r="T790" i="1" s="1"/>
  <c r="U790" i="1" s="1"/>
  <c r="M790" i="1"/>
  <c r="N790" i="1" s="1"/>
  <c r="A794" i="4" s="1"/>
  <c r="Y834" i="8" l="1"/>
  <c r="X834" i="8"/>
  <c r="Z834" i="8" s="1"/>
  <c r="K835" i="8" s="1"/>
  <c r="B794" i="4"/>
  <c r="Y790" i="1"/>
  <c r="X790" i="1"/>
  <c r="Z790" i="1" s="1"/>
  <c r="K791" i="1" s="1"/>
  <c r="L835" i="8" l="1"/>
  <c r="C794" i="4"/>
  <c r="V790" i="8" s="1"/>
  <c r="W790" i="8" s="1"/>
  <c r="D794" i="4"/>
  <c r="L791" i="1"/>
  <c r="O835" i="8" l="1"/>
  <c r="P835" i="8" s="1"/>
  <c r="S835" i="8" s="1"/>
  <c r="M835" i="8"/>
  <c r="V790" i="1"/>
  <c r="W790" i="1" s="1"/>
  <c r="O791" i="1"/>
  <c r="P791" i="1" s="1"/>
  <c r="S791" i="1" s="1"/>
  <c r="T791" i="1" s="1"/>
  <c r="U791" i="1" s="1"/>
  <c r="M791" i="1"/>
  <c r="N791" i="1" s="1"/>
  <c r="A795" i="4" s="1"/>
  <c r="N835" i="8" l="1"/>
  <c r="U835" i="8"/>
  <c r="B795" i="4"/>
  <c r="Y791" i="1"/>
  <c r="X791" i="1"/>
  <c r="Z791" i="1" s="1"/>
  <c r="K792" i="1" s="1"/>
  <c r="Y835" i="8" l="1"/>
  <c r="X835" i="8"/>
  <c r="Z835" i="8" s="1"/>
  <c r="K836" i="8" s="1"/>
  <c r="C795" i="4"/>
  <c r="V791" i="8" s="1"/>
  <c r="W791" i="8" s="1"/>
  <c r="D795" i="4"/>
  <c r="L792" i="1"/>
  <c r="L836" i="8" l="1"/>
  <c r="V791" i="1"/>
  <c r="W791" i="1" s="1"/>
  <c r="O792" i="1"/>
  <c r="P792" i="1" s="1"/>
  <c r="S792" i="1" s="1"/>
  <c r="T792" i="1" s="1"/>
  <c r="U792" i="1" s="1"/>
  <c r="M792" i="1"/>
  <c r="N792" i="1" s="1"/>
  <c r="A796" i="4" s="1"/>
  <c r="O836" i="8" l="1"/>
  <c r="P836" i="8" s="1"/>
  <c r="S836" i="8" s="1"/>
  <c r="M836" i="8"/>
  <c r="B796" i="4"/>
  <c r="Y792" i="1"/>
  <c r="X792" i="1"/>
  <c r="Z792" i="1" s="1"/>
  <c r="K793" i="1" s="1"/>
  <c r="N836" i="8" l="1"/>
  <c r="U836" i="8"/>
  <c r="C796" i="4"/>
  <c r="V792" i="8" s="1"/>
  <c r="W792" i="8" s="1"/>
  <c r="D796" i="4"/>
  <c r="L793" i="1"/>
  <c r="Y836" i="8" l="1"/>
  <c r="X836" i="8"/>
  <c r="Z836" i="8" s="1"/>
  <c r="K837" i="8" s="1"/>
  <c r="V792" i="1"/>
  <c r="W792" i="1" s="1"/>
  <c r="O793" i="1"/>
  <c r="P793" i="1" s="1"/>
  <c r="S793" i="1" s="1"/>
  <c r="T793" i="1" s="1"/>
  <c r="U793" i="1" s="1"/>
  <c r="M793" i="1"/>
  <c r="N793" i="1" s="1"/>
  <c r="A797" i="4" s="1"/>
  <c r="L837" i="8" l="1"/>
  <c r="B797" i="4"/>
  <c r="Y793" i="1"/>
  <c r="X793" i="1"/>
  <c r="Z793" i="1" s="1"/>
  <c r="K794" i="1" s="1"/>
  <c r="O837" i="8" l="1"/>
  <c r="P837" i="8" s="1"/>
  <c r="S837" i="8" s="1"/>
  <c r="M837" i="8"/>
  <c r="C797" i="4"/>
  <c r="V793" i="8" s="1"/>
  <c r="W793" i="8" s="1"/>
  <c r="D797" i="4"/>
  <c r="L794" i="1"/>
  <c r="N837" i="8" l="1"/>
  <c r="U837" i="8"/>
  <c r="V793" i="1"/>
  <c r="W793" i="1" s="1"/>
  <c r="O794" i="1"/>
  <c r="P794" i="1" s="1"/>
  <c r="S794" i="1" s="1"/>
  <c r="T794" i="1" s="1"/>
  <c r="U794" i="1" s="1"/>
  <c r="M794" i="1"/>
  <c r="N794" i="1" s="1"/>
  <c r="A798" i="4" s="1"/>
  <c r="Y837" i="8" l="1"/>
  <c r="X837" i="8"/>
  <c r="Z837" i="8" s="1"/>
  <c r="K838" i="8" s="1"/>
  <c r="B798" i="4"/>
  <c r="Y794" i="1"/>
  <c r="X794" i="1"/>
  <c r="Z794" i="1" s="1"/>
  <c r="K795" i="1" s="1"/>
  <c r="L838" i="8" l="1"/>
  <c r="C798" i="4"/>
  <c r="V794" i="8" s="1"/>
  <c r="W794" i="8" s="1"/>
  <c r="D798" i="4"/>
  <c r="L795" i="1"/>
  <c r="O838" i="8" l="1"/>
  <c r="P838" i="8" s="1"/>
  <c r="S838" i="8" s="1"/>
  <c r="T838" i="8" s="1"/>
  <c r="U838" i="8" s="1"/>
  <c r="M838" i="8"/>
  <c r="N838" i="8" s="1"/>
  <c r="V794" i="1"/>
  <c r="W794" i="1" s="1"/>
  <c r="O795" i="1"/>
  <c r="P795" i="1" s="1"/>
  <c r="S795" i="1" s="1"/>
  <c r="T795" i="1" s="1"/>
  <c r="U795" i="1" s="1"/>
  <c r="M795" i="1"/>
  <c r="N795" i="1" s="1"/>
  <c r="A799" i="4" s="1"/>
  <c r="Y838" i="8" l="1"/>
  <c r="X838" i="8"/>
  <c r="Z838" i="8" s="1"/>
  <c r="K839" i="8" s="1"/>
  <c r="B799" i="4"/>
  <c r="Y795" i="1"/>
  <c r="X795" i="1"/>
  <c r="Z795" i="1" s="1"/>
  <c r="K796" i="1" s="1"/>
  <c r="L839" i="8" l="1"/>
  <c r="C799" i="4"/>
  <c r="V795" i="8" s="1"/>
  <c r="W795" i="8" s="1"/>
  <c r="D799" i="4"/>
  <c r="L796" i="1"/>
  <c r="O839" i="8" l="1"/>
  <c r="P839" i="8" s="1"/>
  <c r="S839" i="8" s="1"/>
  <c r="T839" i="8" s="1"/>
  <c r="U839" i="8" s="1"/>
  <c r="M839" i="8"/>
  <c r="N839" i="8" s="1"/>
  <c r="V795" i="1"/>
  <c r="W795" i="1" s="1"/>
  <c r="O796" i="1"/>
  <c r="P796" i="1" s="1"/>
  <c r="S796" i="1" s="1"/>
  <c r="T796" i="1" s="1"/>
  <c r="U796" i="1" s="1"/>
  <c r="M796" i="1"/>
  <c r="N796" i="1" s="1"/>
  <c r="A800" i="4" s="1"/>
  <c r="Y839" i="8" l="1"/>
  <c r="X839" i="8"/>
  <c r="Z839" i="8" s="1"/>
  <c r="K840" i="8" s="1"/>
  <c r="B800" i="4"/>
  <c r="Y796" i="1"/>
  <c r="X796" i="1"/>
  <c r="Z796" i="1" s="1"/>
  <c r="K797" i="1" s="1"/>
  <c r="L797" i="1" s="1"/>
  <c r="L840" i="8" l="1"/>
  <c r="C800" i="4"/>
  <c r="V796" i="8" s="1"/>
  <c r="W796" i="8" s="1"/>
  <c r="D800" i="4"/>
  <c r="O797" i="1"/>
  <c r="P797" i="1" s="1"/>
  <c r="S797" i="1" s="1"/>
  <c r="T797" i="1" s="1"/>
  <c r="U797" i="1" s="1"/>
  <c r="M797" i="1"/>
  <c r="N797" i="1" s="1"/>
  <c r="A801" i="4" s="1"/>
  <c r="O840" i="8" l="1"/>
  <c r="P840" i="8" s="1"/>
  <c r="S840" i="8" s="1"/>
  <c r="T840" i="8" s="1"/>
  <c r="U840" i="8" s="1"/>
  <c r="M840" i="8"/>
  <c r="N840" i="8" s="1"/>
  <c r="V796" i="1"/>
  <c r="W796" i="1" s="1"/>
  <c r="B801" i="4"/>
  <c r="X797" i="1"/>
  <c r="Y797" i="1"/>
  <c r="Y840" i="8" l="1"/>
  <c r="X840" i="8"/>
  <c r="Z840" i="8" s="1"/>
  <c r="K841" i="8" s="1"/>
  <c r="C801" i="4"/>
  <c r="V797" i="8" s="1"/>
  <c r="W797" i="8" s="1"/>
  <c r="D801" i="4"/>
  <c r="Z797" i="1"/>
  <c r="K798" i="1" s="1"/>
  <c r="L798" i="1" s="1"/>
  <c r="L841" i="8" l="1"/>
  <c r="V797" i="1"/>
  <c r="W797" i="1" s="1"/>
  <c r="O798" i="1"/>
  <c r="P798" i="1" s="1"/>
  <c r="S798" i="1" s="1"/>
  <c r="T798" i="1" s="1"/>
  <c r="U798" i="1" s="1"/>
  <c r="M798" i="1"/>
  <c r="N798" i="1" s="1"/>
  <c r="A802" i="4" s="1"/>
  <c r="O841" i="8" l="1"/>
  <c r="P841" i="8" s="1"/>
  <c r="S841" i="8" s="1"/>
  <c r="M841" i="8"/>
  <c r="B802" i="4"/>
  <c r="Y798" i="1"/>
  <c r="X798" i="1"/>
  <c r="Z798" i="1" s="1"/>
  <c r="K799" i="1" s="1"/>
  <c r="L799" i="1" s="1"/>
  <c r="N841" i="8" l="1"/>
  <c r="U841" i="8"/>
  <c r="C802" i="4"/>
  <c r="V798" i="8" s="1"/>
  <c r="W798" i="8" s="1"/>
  <c r="D802" i="4"/>
  <c r="O799" i="1"/>
  <c r="P799" i="1" s="1"/>
  <c r="S799" i="1" s="1"/>
  <c r="T799" i="1" s="1"/>
  <c r="U799" i="1" s="1"/>
  <c r="M799" i="1"/>
  <c r="Y841" i="8" l="1"/>
  <c r="X841" i="8"/>
  <c r="Z841" i="8" s="1"/>
  <c r="K842" i="8" s="1"/>
  <c r="V798" i="1"/>
  <c r="W798" i="1" s="1"/>
  <c r="B803" i="4"/>
  <c r="N799" i="1"/>
  <c r="A803" i="4" s="1"/>
  <c r="L842" i="8" l="1"/>
  <c r="C803" i="4"/>
  <c r="V799" i="8" s="1"/>
  <c r="W799" i="8" s="1"/>
  <c r="D803" i="4"/>
  <c r="X799" i="1"/>
  <c r="Z799" i="1" s="1"/>
  <c r="K800" i="1" s="1"/>
  <c r="Y799" i="1"/>
  <c r="O842" i="8" l="1"/>
  <c r="P842" i="8" s="1"/>
  <c r="S842" i="8" s="1"/>
  <c r="T842" i="8" s="1"/>
  <c r="U842" i="8" s="1"/>
  <c r="M842" i="8"/>
  <c r="N842" i="8" s="1"/>
  <c r="V799" i="1"/>
  <c r="W799" i="1" s="1"/>
  <c r="L800" i="1"/>
  <c r="Y842" i="8" l="1"/>
  <c r="X842" i="8"/>
  <c r="Z842" i="8" s="1"/>
  <c r="K843" i="8" s="1"/>
  <c r="O800" i="1"/>
  <c r="P800" i="1" s="1"/>
  <c r="S800" i="1" s="1"/>
  <c r="M800" i="1"/>
  <c r="U800" i="1" s="1"/>
  <c r="L843" i="8" l="1"/>
  <c r="N800" i="1"/>
  <c r="O843" i="8" l="1"/>
  <c r="P843" i="8" s="1"/>
  <c r="S843" i="8" s="1"/>
  <c r="T843" i="8" s="1"/>
  <c r="U843" i="8" s="1"/>
  <c r="M843" i="8"/>
  <c r="N843" i="8" s="1"/>
  <c r="A804" i="4"/>
  <c r="Y800" i="1"/>
  <c r="X800" i="1"/>
  <c r="Z800" i="1" s="1"/>
  <c r="K801" i="1" s="1"/>
  <c r="Y843" i="8" l="1"/>
  <c r="X843" i="8"/>
  <c r="Z843" i="8" s="1"/>
  <c r="K844" i="8" s="1"/>
  <c r="C804" i="4"/>
  <c r="D804" i="4"/>
  <c r="L801" i="1"/>
  <c r="V800" i="1" l="1"/>
  <c r="W800" i="1" s="1"/>
  <c r="V800" i="8"/>
  <c r="W800" i="8" s="1"/>
  <c r="L844" i="8"/>
  <c r="O801" i="1"/>
  <c r="P801" i="1" s="1"/>
  <c r="S801" i="1" s="1"/>
  <c r="T801" i="1" s="1"/>
  <c r="U801" i="1" s="1"/>
  <c r="M801" i="1"/>
  <c r="N801" i="1" s="1"/>
  <c r="A805" i="4" s="1"/>
  <c r="O844" i="8" l="1"/>
  <c r="P844" i="8" s="1"/>
  <c r="S844" i="8" s="1"/>
  <c r="M844" i="8"/>
  <c r="B805" i="4"/>
  <c r="Y801" i="1"/>
  <c r="X801" i="1"/>
  <c r="Z801" i="1" s="1"/>
  <c r="K802" i="1" s="1"/>
  <c r="N844" i="8" l="1"/>
  <c r="U844" i="8"/>
  <c r="C805" i="4"/>
  <c r="V801" i="8" s="1"/>
  <c r="W801" i="8" s="1"/>
  <c r="D805" i="4"/>
  <c r="L802" i="1"/>
  <c r="Y844" i="8" l="1"/>
  <c r="X844" i="8"/>
  <c r="Z844" i="8" s="1"/>
  <c r="K845" i="8" s="1"/>
  <c r="V801" i="1"/>
  <c r="W801" i="1" s="1"/>
  <c r="O802" i="1"/>
  <c r="P802" i="1" s="1"/>
  <c r="S802" i="1" s="1"/>
  <c r="M802" i="1"/>
  <c r="U802" i="1" s="1"/>
  <c r="L845" i="8" l="1"/>
  <c r="N802" i="1"/>
  <c r="O845" i="8" l="1"/>
  <c r="P845" i="8" s="1"/>
  <c r="S845" i="8" s="1"/>
  <c r="T845" i="8" s="1"/>
  <c r="U845" i="8" s="1"/>
  <c r="M845" i="8"/>
  <c r="N845" i="8" s="1"/>
  <c r="A806" i="4"/>
  <c r="Y802" i="1"/>
  <c r="X802" i="1"/>
  <c r="Z802" i="1" s="1"/>
  <c r="K803" i="1" s="1"/>
  <c r="Y845" i="8" l="1"/>
  <c r="X845" i="8"/>
  <c r="Z845" i="8" s="1"/>
  <c r="K846" i="8" s="1"/>
  <c r="C806" i="4"/>
  <c r="D806" i="4"/>
  <c r="L803" i="1"/>
  <c r="V802" i="1" l="1"/>
  <c r="W802" i="1" s="1"/>
  <c r="V802" i="8"/>
  <c r="W802" i="8" s="1"/>
  <c r="L846" i="8"/>
  <c r="O803" i="1"/>
  <c r="P803" i="1" s="1"/>
  <c r="S803" i="1" s="1"/>
  <c r="T803" i="1" s="1"/>
  <c r="U803" i="1" s="1"/>
  <c r="M803" i="1"/>
  <c r="O846" i="8" l="1"/>
  <c r="P846" i="8" s="1"/>
  <c r="S846" i="8" s="1"/>
  <c r="T846" i="8" s="1"/>
  <c r="U846" i="8" s="1"/>
  <c r="M846" i="8"/>
  <c r="N846" i="8" s="1"/>
  <c r="B807" i="4"/>
  <c r="N803" i="1"/>
  <c r="A807" i="4" s="1"/>
  <c r="Y846" i="8" l="1"/>
  <c r="X846" i="8"/>
  <c r="Z846" i="8" s="1"/>
  <c r="K847" i="8" s="1"/>
  <c r="C807" i="4"/>
  <c r="V803" i="8" s="1"/>
  <c r="W803" i="8" s="1"/>
  <c r="D807" i="4"/>
  <c r="Y803" i="1"/>
  <c r="X803" i="1"/>
  <c r="Z803" i="1" s="1"/>
  <c r="K804" i="1" s="1"/>
  <c r="L847" i="8" l="1"/>
  <c r="V803" i="1"/>
  <c r="W803" i="1" s="1"/>
  <c r="L804" i="1"/>
  <c r="O847" i="8" l="1"/>
  <c r="P847" i="8" s="1"/>
  <c r="S847" i="8" s="1"/>
  <c r="T847" i="8" s="1"/>
  <c r="U847" i="8" s="1"/>
  <c r="M847" i="8"/>
  <c r="N847" i="8" s="1"/>
  <c r="O804" i="1"/>
  <c r="P804" i="1" s="1"/>
  <c r="S804" i="1" s="1"/>
  <c r="T804" i="1" s="1"/>
  <c r="U804" i="1" s="1"/>
  <c r="M804" i="1"/>
  <c r="N804" i="1" s="1"/>
  <c r="A808" i="4" s="1"/>
  <c r="Y847" i="8" l="1"/>
  <c r="X847" i="8"/>
  <c r="Z847" i="8" s="1"/>
  <c r="K848" i="8" s="1"/>
  <c r="B808" i="4"/>
  <c r="Y804" i="1"/>
  <c r="X804" i="1"/>
  <c r="Z804" i="1" s="1"/>
  <c r="K805" i="1" s="1"/>
  <c r="L848" i="8" l="1"/>
  <c r="C808" i="4"/>
  <c r="V804" i="8" s="1"/>
  <c r="W804" i="8" s="1"/>
  <c r="D808" i="4"/>
  <c r="L805" i="1"/>
  <c r="O848" i="8" l="1"/>
  <c r="P848" i="8" s="1"/>
  <c r="S848" i="8" s="1"/>
  <c r="T848" i="8" s="1"/>
  <c r="U848" i="8" s="1"/>
  <c r="M848" i="8"/>
  <c r="N848" i="8" s="1"/>
  <c r="V804" i="1"/>
  <c r="W804" i="1" s="1"/>
  <c r="O805" i="1"/>
  <c r="P805" i="1" s="1"/>
  <c r="S805" i="1" s="1"/>
  <c r="T805" i="1" s="1"/>
  <c r="U805" i="1" s="1"/>
  <c r="M805" i="1"/>
  <c r="Y848" i="8" l="1"/>
  <c r="X848" i="8"/>
  <c r="Z848" i="8" s="1"/>
  <c r="K849" i="8" s="1"/>
  <c r="B809" i="4"/>
  <c r="N805" i="1"/>
  <c r="A809" i="4" s="1"/>
  <c r="L849" i="8" l="1"/>
  <c r="C809" i="4"/>
  <c r="V805" i="8" s="1"/>
  <c r="W805" i="8" s="1"/>
  <c r="D809" i="4"/>
  <c r="Y805" i="1"/>
  <c r="X805" i="1"/>
  <c r="Z805" i="1" s="1"/>
  <c r="K806" i="1" s="1"/>
  <c r="O849" i="8" l="1"/>
  <c r="P849" i="8" s="1"/>
  <c r="S849" i="8" s="1"/>
  <c r="M849" i="8"/>
  <c r="V805" i="1"/>
  <c r="W805" i="1" s="1"/>
  <c r="L806" i="1"/>
  <c r="N849" i="8" l="1"/>
  <c r="U849" i="8"/>
  <c r="O806" i="1"/>
  <c r="P806" i="1" s="1"/>
  <c r="S806" i="1" s="1"/>
  <c r="T806" i="1" s="1"/>
  <c r="U806" i="1" s="1"/>
  <c r="M806" i="1"/>
  <c r="N806" i="1" s="1"/>
  <c r="A810" i="4" s="1"/>
  <c r="Y849" i="8" l="1"/>
  <c r="X849" i="8"/>
  <c r="Z849" i="8" s="1"/>
  <c r="K850" i="8" s="1"/>
  <c r="B810" i="4"/>
  <c r="Y806" i="1"/>
  <c r="X806" i="1"/>
  <c r="Z806" i="1" s="1"/>
  <c r="K807" i="1" s="1"/>
  <c r="L850" i="8" l="1"/>
  <c r="C810" i="4"/>
  <c r="V806" i="8" s="1"/>
  <c r="W806" i="8" s="1"/>
  <c r="D810" i="4"/>
  <c r="L807" i="1"/>
  <c r="O850" i="8" l="1"/>
  <c r="P850" i="8" s="1"/>
  <c r="S850" i="8" s="1"/>
  <c r="M850" i="8"/>
  <c r="V806" i="1"/>
  <c r="W806" i="1" s="1"/>
  <c r="O807" i="1"/>
  <c r="P807" i="1" s="1"/>
  <c r="S807" i="1" s="1"/>
  <c r="T807" i="1" s="1"/>
  <c r="U807" i="1" s="1"/>
  <c r="M807" i="1"/>
  <c r="N850" i="8" l="1"/>
  <c r="U850" i="8"/>
  <c r="B811" i="4"/>
  <c r="N807" i="1"/>
  <c r="A811" i="4" s="1"/>
  <c r="Y850" i="8" l="1"/>
  <c r="X850" i="8"/>
  <c r="Z850" i="8" s="1"/>
  <c r="K851" i="8" s="1"/>
  <c r="C811" i="4"/>
  <c r="V807" i="8" s="1"/>
  <c r="W807" i="8" s="1"/>
  <c r="D811" i="4"/>
  <c r="Y807" i="1"/>
  <c r="X807" i="1"/>
  <c r="Z807" i="1" s="1"/>
  <c r="K808" i="1" s="1"/>
  <c r="L851" i="8" l="1"/>
  <c r="V807" i="1"/>
  <c r="W807" i="1" s="1"/>
  <c r="L808" i="1"/>
  <c r="O851" i="8" l="1"/>
  <c r="P851" i="8" s="1"/>
  <c r="S851" i="8" s="1"/>
  <c r="T851" i="8" s="1"/>
  <c r="U851" i="8" s="1"/>
  <c r="M851" i="8"/>
  <c r="N851" i="8" s="1"/>
  <c r="O808" i="1"/>
  <c r="P808" i="1" s="1"/>
  <c r="S808" i="1" s="1"/>
  <c r="M808" i="1"/>
  <c r="U808" i="1" s="1"/>
  <c r="Y851" i="8" l="1"/>
  <c r="X851" i="8"/>
  <c r="Z851" i="8" s="1"/>
  <c r="K852" i="8" s="1"/>
  <c r="N808" i="1"/>
  <c r="L852" i="8" l="1"/>
  <c r="A812" i="4"/>
  <c r="Y808" i="1"/>
  <c r="X808" i="1"/>
  <c r="Z808" i="1" s="1"/>
  <c r="K809" i="1" s="1"/>
  <c r="O852" i="8" l="1"/>
  <c r="P852" i="8" s="1"/>
  <c r="S852" i="8" s="1"/>
  <c r="T852" i="8" s="1"/>
  <c r="U852" i="8" s="1"/>
  <c r="M852" i="8"/>
  <c r="N852" i="8" s="1"/>
  <c r="C812" i="4"/>
  <c r="D812" i="4"/>
  <c r="L809" i="1"/>
  <c r="V808" i="1" l="1"/>
  <c r="W808" i="1" s="1"/>
  <c r="V808" i="8"/>
  <c r="W808" i="8" s="1"/>
  <c r="Y852" i="8"/>
  <c r="X852" i="8"/>
  <c r="Z852" i="8" s="1"/>
  <c r="K853" i="8" s="1"/>
  <c r="O809" i="1"/>
  <c r="P809" i="1" s="1"/>
  <c r="S809" i="1" s="1"/>
  <c r="M809" i="1"/>
  <c r="U809" i="1" s="1"/>
  <c r="L853" i="8" l="1"/>
  <c r="N809" i="1"/>
  <c r="O853" i="8" l="1"/>
  <c r="P853" i="8" s="1"/>
  <c r="S853" i="8" s="1"/>
  <c r="M853" i="8"/>
  <c r="A813" i="4"/>
  <c r="Y809" i="1"/>
  <c r="X809" i="1"/>
  <c r="Z809" i="1" s="1"/>
  <c r="K810" i="1" s="1"/>
  <c r="N853" i="8" l="1"/>
  <c r="U853" i="8"/>
  <c r="C813" i="4"/>
  <c r="D813" i="4"/>
  <c r="L810" i="1"/>
  <c r="V809" i="1" l="1"/>
  <c r="W809" i="1" s="1"/>
  <c r="V809" i="8"/>
  <c r="W809" i="8" s="1"/>
  <c r="Y853" i="8"/>
  <c r="X853" i="8"/>
  <c r="Z853" i="8" s="1"/>
  <c r="K854" i="8" s="1"/>
  <c r="O810" i="1"/>
  <c r="P810" i="1" s="1"/>
  <c r="S810" i="1" s="1"/>
  <c r="M810" i="1"/>
  <c r="U810" i="1" s="1"/>
  <c r="L854" i="8" l="1"/>
  <c r="N810" i="1"/>
  <c r="O854" i="8" l="1"/>
  <c r="P854" i="8" s="1"/>
  <c r="S854" i="8" s="1"/>
  <c r="M854" i="8"/>
  <c r="A814" i="4"/>
  <c r="Y810" i="1"/>
  <c r="X810" i="1"/>
  <c r="Z810" i="1" s="1"/>
  <c r="K811" i="1" s="1"/>
  <c r="N854" i="8" l="1"/>
  <c r="U854" i="8"/>
  <c r="C814" i="4"/>
  <c r="D814" i="4"/>
  <c r="L811" i="1"/>
  <c r="V810" i="1" l="1"/>
  <c r="W810" i="1" s="1"/>
  <c r="V810" i="8"/>
  <c r="W810" i="8" s="1"/>
  <c r="Y854" i="8"/>
  <c r="X854" i="8"/>
  <c r="Z854" i="8" s="1"/>
  <c r="K855" i="8" s="1"/>
  <c r="O811" i="1"/>
  <c r="P811" i="1" s="1"/>
  <c r="S811" i="1" s="1"/>
  <c r="M811" i="1"/>
  <c r="U811" i="1" s="1"/>
  <c r="L855" i="8" l="1"/>
  <c r="N811" i="1"/>
  <c r="O855" i="8" l="1"/>
  <c r="P855" i="8" s="1"/>
  <c r="S855" i="8" s="1"/>
  <c r="T855" i="8" s="1"/>
  <c r="U855" i="8" s="1"/>
  <c r="M855" i="8"/>
  <c r="N855" i="8" s="1"/>
  <c r="A815" i="4"/>
  <c r="Y811" i="1"/>
  <c r="X811" i="1"/>
  <c r="Z811" i="1" s="1"/>
  <c r="K812" i="1" s="1"/>
  <c r="Y855" i="8" l="1"/>
  <c r="X855" i="8"/>
  <c r="Z855" i="8" s="1"/>
  <c r="K856" i="8" s="1"/>
  <c r="C815" i="4"/>
  <c r="D815" i="4"/>
  <c r="L812" i="1"/>
  <c r="V811" i="1" l="1"/>
  <c r="W811" i="1" s="1"/>
  <c r="V811" i="8"/>
  <c r="W811" i="8" s="1"/>
  <c r="L856" i="8"/>
  <c r="O812" i="1"/>
  <c r="P812" i="1" s="1"/>
  <c r="S812" i="1" s="1"/>
  <c r="M812" i="1"/>
  <c r="U812" i="1" s="1"/>
  <c r="O856" i="8" l="1"/>
  <c r="P856" i="8" s="1"/>
  <c r="S856" i="8" s="1"/>
  <c r="T856" i="8" s="1"/>
  <c r="U856" i="8" s="1"/>
  <c r="M856" i="8"/>
  <c r="N856" i="8" s="1"/>
  <c r="N812" i="1"/>
  <c r="Y856" i="8" l="1"/>
  <c r="X856" i="8"/>
  <c r="Z856" i="8" s="1"/>
  <c r="K857" i="8" s="1"/>
  <c r="A816" i="4"/>
  <c r="Y812" i="1"/>
  <c r="X812" i="1"/>
  <c r="Z812" i="1" s="1"/>
  <c r="K813" i="1" s="1"/>
  <c r="L857" i="8" l="1"/>
  <c r="C816" i="4"/>
  <c r="D816" i="4"/>
  <c r="L813" i="1"/>
  <c r="V812" i="1" l="1"/>
  <c r="W812" i="1" s="1"/>
  <c r="V812" i="8"/>
  <c r="W812" i="8" s="1"/>
  <c r="O857" i="8"/>
  <c r="P857" i="8" s="1"/>
  <c r="S857" i="8" s="1"/>
  <c r="T857" i="8" s="1"/>
  <c r="U857" i="8" s="1"/>
  <c r="M857" i="8"/>
  <c r="N857" i="8" s="1"/>
  <c r="O813" i="1"/>
  <c r="P813" i="1" s="1"/>
  <c r="S813" i="1" s="1"/>
  <c r="T813" i="1" s="1"/>
  <c r="U813" i="1" s="1"/>
  <c r="M813" i="1"/>
  <c r="N813" i="1" s="1"/>
  <c r="A817" i="4" s="1"/>
  <c r="Y857" i="8" l="1"/>
  <c r="X857" i="8"/>
  <c r="Z857" i="8" s="1"/>
  <c r="K858" i="8" s="1"/>
  <c r="B817" i="4"/>
  <c r="Y813" i="1"/>
  <c r="X813" i="1"/>
  <c r="Z813" i="1" s="1"/>
  <c r="K814" i="1" s="1"/>
  <c r="L858" i="8" l="1"/>
  <c r="C817" i="4"/>
  <c r="V813" i="8" s="1"/>
  <c r="W813" i="8" s="1"/>
  <c r="D817" i="4"/>
  <c r="L814" i="1"/>
  <c r="O858" i="8" l="1"/>
  <c r="P858" i="8" s="1"/>
  <c r="S858" i="8" s="1"/>
  <c r="T858" i="8" s="1"/>
  <c r="U858" i="8" s="1"/>
  <c r="M858" i="8"/>
  <c r="N858" i="8" s="1"/>
  <c r="V813" i="1"/>
  <c r="W813" i="1" s="1"/>
  <c r="O814" i="1"/>
  <c r="P814" i="1" s="1"/>
  <c r="S814" i="1" s="1"/>
  <c r="M814" i="1"/>
  <c r="U814" i="1" s="1"/>
  <c r="Y858" i="8" l="1"/>
  <c r="X858" i="8"/>
  <c r="Z858" i="8" s="1"/>
  <c r="K859" i="8" s="1"/>
  <c r="N814" i="1"/>
  <c r="L859" i="8" l="1"/>
  <c r="A818" i="4"/>
  <c r="Y814" i="1"/>
  <c r="X814" i="1"/>
  <c r="Z814" i="1" s="1"/>
  <c r="K815" i="1" s="1"/>
  <c r="O859" i="8" l="1"/>
  <c r="P859" i="8" s="1"/>
  <c r="S859" i="8" s="1"/>
  <c r="T859" i="8" s="1"/>
  <c r="U859" i="8" s="1"/>
  <c r="M859" i="8"/>
  <c r="N859" i="8" s="1"/>
  <c r="D818" i="4"/>
  <c r="C818" i="4"/>
  <c r="L815" i="1"/>
  <c r="V814" i="1" l="1"/>
  <c r="W814" i="1" s="1"/>
  <c r="V814" i="8"/>
  <c r="W814" i="8" s="1"/>
  <c r="Y859" i="8"/>
  <c r="X859" i="8"/>
  <c r="Z859" i="8" s="1"/>
  <c r="K860" i="8" s="1"/>
  <c r="O815" i="1"/>
  <c r="P815" i="1" s="1"/>
  <c r="S815" i="1" s="1"/>
  <c r="M815" i="1"/>
  <c r="U815" i="1" s="1"/>
  <c r="L860" i="8" l="1"/>
  <c r="N815" i="1"/>
  <c r="O860" i="8" l="1"/>
  <c r="P860" i="8" s="1"/>
  <c r="S860" i="8" s="1"/>
  <c r="T860" i="8" s="1"/>
  <c r="U860" i="8" s="1"/>
  <c r="M860" i="8"/>
  <c r="N860" i="8" s="1"/>
  <c r="A819" i="4"/>
  <c r="Y815" i="1"/>
  <c r="X815" i="1"/>
  <c r="Z815" i="1" s="1"/>
  <c r="K816" i="1" s="1"/>
  <c r="Y860" i="8" l="1"/>
  <c r="X860" i="8"/>
  <c r="Z860" i="8" s="1"/>
  <c r="K861" i="8" s="1"/>
  <c r="C819" i="4"/>
  <c r="D819" i="4"/>
  <c r="L816" i="1"/>
  <c r="V815" i="1" l="1"/>
  <c r="W815" i="1" s="1"/>
  <c r="V815" i="8"/>
  <c r="W815" i="8" s="1"/>
  <c r="L861" i="8"/>
  <c r="O816" i="1"/>
  <c r="P816" i="1" s="1"/>
  <c r="S816" i="1" s="1"/>
  <c r="M816" i="1"/>
  <c r="U816" i="1" s="1"/>
  <c r="O861" i="8" l="1"/>
  <c r="P861" i="8" s="1"/>
  <c r="S861" i="8" s="1"/>
  <c r="T861" i="8" s="1"/>
  <c r="U861" i="8" s="1"/>
  <c r="M861" i="8"/>
  <c r="N861" i="8" s="1"/>
  <c r="N816" i="1"/>
  <c r="Y861" i="8" l="1"/>
  <c r="X861" i="8"/>
  <c r="Z861" i="8" s="1"/>
  <c r="K862" i="8" s="1"/>
  <c r="A820" i="4"/>
  <c r="Y816" i="1"/>
  <c r="X816" i="1"/>
  <c r="Z816" i="1" s="1"/>
  <c r="K817" i="1" s="1"/>
  <c r="L862" i="8" l="1"/>
  <c r="C820" i="4"/>
  <c r="D820" i="4"/>
  <c r="L817" i="1"/>
  <c r="V816" i="1" l="1"/>
  <c r="W816" i="1" s="1"/>
  <c r="V816" i="8"/>
  <c r="W816" i="8" s="1"/>
  <c r="O862" i="8"/>
  <c r="P862" i="8" s="1"/>
  <c r="S862" i="8" s="1"/>
  <c r="T862" i="8" s="1"/>
  <c r="U862" i="8" s="1"/>
  <c r="M862" i="8"/>
  <c r="N862" i="8" s="1"/>
  <c r="O817" i="1"/>
  <c r="P817" i="1" s="1"/>
  <c r="S817" i="1" s="1"/>
  <c r="M817" i="1"/>
  <c r="U817" i="1" s="1"/>
  <c r="Y862" i="8" l="1"/>
  <c r="X862" i="8"/>
  <c r="Z862" i="8" s="1"/>
  <c r="K863" i="8" s="1"/>
  <c r="N817" i="1"/>
  <c r="L863" i="8" l="1"/>
  <c r="A821" i="4"/>
  <c r="Y817" i="1"/>
  <c r="X817" i="1"/>
  <c r="Z817" i="1" s="1"/>
  <c r="K818" i="1" s="1"/>
  <c r="O863" i="8" l="1"/>
  <c r="P863" i="8" s="1"/>
  <c r="S863" i="8" s="1"/>
  <c r="T863" i="8" s="1"/>
  <c r="U863" i="8" s="1"/>
  <c r="M863" i="8"/>
  <c r="N863" i="8" s="1"/>
  <c r="C821" i="4"/>
  <c r="D821" i="4"/>
  <c r="L818" i="1"/>
  <c r="V817" i="1" l="1"/>
  <c r="W817" i="1" s="1"/>
  <c r="V817" i="8"/>
  <c r="W817" i="8" s="1"/>
  <c r="Y863" i="8"/>
  <c r="X863" i="8"/>
  <c r="Z863" i="8" s="1"/>
  <c r="K864" i="8" s="1"/>
  <c r="O818" i="1"/>
  <c r="P818" i="1" s="1"/>
  <c r="S818" i="1" s="1"/>
  <c r="M818" i="1"/>
  <c r="U818" i="1" s="1"/>
  <c r="L864" i="8" l="1"/>
  <c r="N818" i="1"/>
  <c r="O864" i="8" l="1"/>
  <c r="P864" i="8" s="1"/>
  <c r="S864" i="8" s="1"/>
  <c r="T864" i="8" s="1"/>
  <c r="U864" i="8" s="1"/>
  <c r="M864" i="8"/>
  <c r="N864" i="8" s="1"/>
  <c r="A822" i="4"/>
  <c r="Y818" i="1"/>
  <c r="X818" i="1"/>
  <c r="Z818" i="1" s="1"/>
  <c r="K819" i="1" s="1"/>
  <c r="Y864" i="8" l="1"/>
  <c r="X864" i="8"/>
  <c r="D822" i="4"/>
  <c r="C822" i="4"/>
  <c r="L819" i="1"/>
  <c r="Z864" i="8" l="1"/>
  <c r="K865" i="8" s="1"/>
  <c r="L865" i="8" s="1"/>
  <c r="V818" i="1"/>
  <c r="W818" i="1" s="1"/>
  <c r="V818" i="8"/>
  <c r="W818" i="8" s="1"/>
  <c r="O819" i="1"/>
  <c r="P819" i="1" s="1"/>
  <c r="S819" i="1" s="1"/>
  <c r="M819" i="1"/>
  <c r="U819" i="1" s="1"/>
  <c r="O865" i="8" l="1"/>
  <c r="P865" i="8" s="1"/>
  <c r="S865" i="8" s="1"/>
  <c r="T865" i="8" s="1"/>
  <c r="U865" i="8" s="1"/>
  <c r="M865" i="8"/>
  <c r="N865" i="8" s="1"/>
  <c r="N819" i="1"/>
  <c r="Y865" i="8" l="1"/>
  <c r="X865" i="8"/>
  <c r="A823" i="4"/>
  <c r="Y819" i="1"/>
  <c r="X819" i="1"/>
  <c r="Z819" i="1" s="1"/>
  <c r="K820" i="1" s="1"/>
  <c r="Z865" i="8" l="1"/>
  <c r="K866" i="8" s="1"/>
  <c r="L866" i="8" s="1"/>
  <c r="C823" i="4"/>
  <c r="D823" i="4"/>
  <c r="L820" i="1"/>
  <c r="V819" i="1" l="1"/>
  <c r="W819" i="1" s="1"/>
  <c r="V819" i="8"/>
  <c r="W819" i="8" s="1"/>
  <c r="O866" i="8"/>
  <c r="P866" i="8" s="1"/>
  <c r="S866" i="8" s="1"/>
  <c r="T866" i="8" s="1"/>
  <c r="U866" i="8" s="1"/>
  <c r="M866" i="8"/>
  <c r="N866" i="8" s="1"/>
  <c r="O820" i="1"/>
  <c r="P820" i="1" s="1"/>
  <c r="S820" i="1" s="1"/>
  <c r="M820" i="1"/>
  <c r="U820" i="1" s="1"/>
  <c r="Y866" i="8" l="1"/>
  <c r="X866" i="8"/>
  <c r="Z866" i="8" s="1"/>
  <c r="K867" i="8" s="1"/>
  <c r="N820" i="1"/>
  <c r="L867" i="8" l="1"/>
  <c r="A824" i="4"/>
  <c r="Y820" i="1"/>
  <c r="X820" i="1"/>
  <c r="Z820" i="1" s="1"/>
  <c r="K821" i="1" s="1"/>
  <c r="O867" i="8" l="1"/>
  <c r="P867" i="8" s="1"/>
  <c r="S867" i="8" s="1"/>
  <c r="T867" i="8" s="1"/>
  <c r="U867" i="8" s="1"/>
  <c r="M867" i="8"/>
  <c r="N867" i="8" s="1"/>
  <c r="C824" i="4"/>
  <c r="D824" i="4"/>
  <c r="L821" i="1"/>
  <c r="V820" i="1" l="1"/>
  <c r="W820" i="1" s="1"/>
  <c r="V820" i="8"/>
  <c r="W820" i="8" s="1"/>
  <c r="Y867" i="8"/>
  <c r="X867" i="8"/>
  <c r="Z867" i="8" s="1"/>
  <c r="K868" i="8" s="1"/>
  <c r="O821" i="1"/>
  <c r="P821" i="1" s="1"/>
  <c r="S821" i="1" s="1"/>
  <c r="M821" i="1"/>
  <c r="U821" i="1" s="1"/>
  <c r="L868" i="8" l="1"/>
  <c r="N821" i="1"/>
  <c r="O868" i="8" l="1"/>
  <c r="P868" i="8" s="1"/>
  <c r="S868" i="8" s="1"/>
  <c r="T868" i="8" s="1"/>
  <c r="U868" i="8" s="1"/>
  <c r="M868" i="8"/>
  <c r="N868" i="8" s="1"/>
  <c r="A825" i="4"/>
  <c r="Y821" i="1"/>
  <c r="X821" i="1"/>
  <c r="Z821" i="1" s="1"/>
  <c r="K822" i="1" s="1"/>
  <c r="Y868" i="8" l="1"/>
  <c r="X868" i="8"/>
  <c r="C825" i="4"/>
  <c r="D825" i="4"/>
  <c r="L822" i="1"/>
  <c r="Z868" i="8" l="1"/>
  <c r="K869" i="8" s="1"/>
  <c r="L869" i="8" s="1"/>
  <c r="V821" i="1"/>
  <c r="W821" i="1" s="1"/>
  <c r="V821" i="8"/>
  <c r="W821" i="8" s="1"/>
  <c r="O822" i="1"/>
  <c r="P822" i="1" s="1"/>
  <c r="S822" i="1" s="1"/>
  <c r="M822" i="1"/>
  <c r="U822" i="1" s="1"/>
  <c r="O869" i="8" l="1"/>
  <c r="P869" i="8" s="1"/>
  <c r="S869" i="8" s="1"/>
  <c r="T869" i="8" s="1"/>
  <c r="M869" i="8"/>
  <c r="N869" i="8" s="1"/>
  <c r="N822" i="1"/>
  <c r="U869" i="8" l="1"/>
  <c r="Y869" i="8"/>
  <c r="X869" i="8"/>
  <c r="Z869" i="8" s="1"/>
  <c r="K870" i="8" s="1"/>
  <c r="A826" i="4"/>
  <c r="Y822" i="1"/>
  <c r="X822" i="1"/>
  <c r="Z822" i="1" s="1"/>
  <c r="K823" i="1" s="1"/>
  <c r="L870" i="8" l="1"/>
  <c r="D826" i="4"/>
  <c r="C826" i="4"/>
  <c r="L823" i="1"/>
  <c r="V822" i="1" l="1"/>
  <c r="W822" i="1" s="1"/>
  <c r="V822" i="8"/>
  <c r="W822" i="8" s="1"/>
  <c r="O870" i="8"/>
  <c r="P870" i="8" s="1"/>
  <c r="S870" i="8" s="1"/>
  <c r="T870" i="8" s="1"/>
  <c r="U870" i="8" s="1"/>
  <c r="M870" i="8"/>
  <c r="N870" i="8" s="1"/>
  <c r="O823" i="1"/>
  <c r="P823" i="1" s="1"/>
  <c r="S823" i="1" s="1"/>
  <c r="M823" i="1"/>
  <c r="U823" i="1" s="1"/>
  <c r="Y870" i="8" l="1"/>
  <c r="X870" i="8"/>
  <c r="N823" i="1"/>
  <c r="Z870" i="8" l="1"/>
  <c r="K871" i="8" s="1"/>
  <c r="L871" i="8" s="1"/>
  <c r="A827" i="4"/>
  <c r="Y823" i="1"/>
  <c r="X823" i="1"/>
  <c r="Z823" i="1" s="1"/>
  <c r="K824" i="1" s="1"/>
  <c r="O871" i="8" l="1"/>
  <c r="P871" i="8" s="1"/>
  <c r="S871" i="8" s="1"/>
  <c r="T871" i="8" s="1"/>
  <c r="U871" i="8" s="1"/>
  <c r="M871" i="8"/>
  <c r="N871" i="8" s="1"/>
  <c r="C827" i="4"/>
  <c r="D827" i="4"/>
  <c r="L824" i="1"/>
  <c r="V823" i="1" l="1"/>
  <c r="W823" i="1" s="1"/>
  <c r="V823" i="8"/>
  <c r="W823" i="8" s="1"/>
  <c r="Y871" i="8"/>
  <c r="X871" i="8"/>
  <c r="Z871" i="8" s="1"/>
  <c r="K872" i="8" s="1"/>
  <c r="O824" i="1"/>
  <c r="P824" i="1" s="1"/>
  <c r="S824" i="1" s="1"/>
  <c r="T824" i="1" s="1"/>
  <c r="U824" i="1" s="1"/>
  <c r="M824" i="1"/>
  <c r="N824" i="1" s="1"/>
  <c r="A828" i="4" s="1"/>
  <c r="L872" i="8" l="1"/>
  <c r="B828" i="4"/>
  <c r="Y824" i="1"/>
  <c r="X824" i="1"/>
  <c r="Z824" i="1" s="1"/>
  <c r="K825" i="1" s="1"/>
  <c r="O872" i="8" l="1"/>
  <c r="P872" i="8" s="1"/>
  <c r="S872" i="8" s="1"/>
  <c r="T872" i="8" s="1"/>
  <c r="U872" i="8" s="1"/>
  <c r="M872" i="8"/>
  <c r="N872" i="8" s="1"/>
  <c r="C828" i="4"/>
  <c r="V824" i="8" s="1"/>
  <c r="W824" i="8" s="1"/>
  <c r="D828" i="4"/>
  <c r="L825" i="1"/>
  <c r="Y872" i="8" l="1"/>
  <c r="X872" i="8"/>
  <c r="Z872" i="8" s="1"/>
  <c r="K873" i="8" s="1"/>
  <c r="V824" i="1"/>
  <c r="W824" i="1" s="1"/>
  <c r="O825" i="1"/>
  <c r="P825" i="1" s="1"/>
  <c r="S825" i="1" s="1"/>
  <c r="T825" i="1" s="1"/>
  <c r="U825" i="1" s="1"/>
  <c r="M825" i="1"/>
  <c r="L873" i="8" l="1"/>
  <c r="B829" i="4"/>
  <c r="N825" i="1"/>
  <c r="A829" i="4" s="1"/>
  <c r="O873" i="8" l="1"/>
  <c r="P873" i="8" s="1"/>
  <c r="S873" i="8" s="1"/>
  <c r="T873" i="8" s="1"/>
  <c r="U873" i="8" s="1"/>
  <c r="M873" i="8"/>
  <c r="N873" i="8" s="1"/>
  <c r="C829" i="4"/>
  <c r="V825" i="8" s="1"/>
  <c r="W825" i="8" s="1"/>
  <c r="D829" i="4"/>
  <c r="Y825" i="1"/>
  <c r="X825" i="1"/>
  <c r="Z825" i="1" s="1"/>
  <c r="K826" i="1" s="1"/>
  <c r="Y873" i="8" l="1"/>
  <c r="X873" i="8"/>
  <c r="Z873" i="8" s="1"/>
  <c r="K874" i="8" s="1"/>
  <c r="V825" i="1"/>
  <c r="W825" i="1" s="1"/>
  <c r="L826" i="1"/>
  <c r="L874" i="8" l="1"/>
  <c r="O826" i="1"/>
  <c r="P826" i="1" s="1"/>
  <c r="S826" i="1" s="1"/>
  <c r="M826" i="1"/>
  <c r="U826" i="1" s="1"/>
  <c r="O874" i="8" l="1"/>
  <c r="P874" i="8" s="1"/>
  <c r="S874" i="8" s="1"/>
  <c r="T874" i="8" s="1"/>
  <c r="U874" i="8" s="1"/>
  <c r="M874" i="8"/>
  <c r="N874" i="8" s="1"/>
  <c r="N826" i="1"/>
  <c r="Y874" i="8" l="1"/>
  <c r="X874" i="8"/>
  <c r="Z874" i="8" s="1"/>
  <c r="K875" i="8" s="1"/>
  <c r="A830" i="4"/>
  <c r="Y826" i="1"/>
  <c r="X826" i="1"/>
  <c r="Z826" i="1" s="1"/>
  <c r="K827" i="1" s="1"/>
  <c r="L875" i="8" l="1"/>
  <c r="C830" i="4"/>
  <c r="D830" i="4"/>
  <c r="L827" i="1"/>
  <c r="V826" i="1" l="1"/>
  <c r="W826" i="1" s="1"/>
  <c r="V826" i="8"/>
  <c r="W826" i="8" s="1"/>
  <c r="O875" i="8"/>
  <c r="P875" i="8" s="1"/>
  <c r="S875" i="8" s="1"/>
  <c r="T875" i="8" s="1"/>
  <c r="M875" i="8"/>
  <c r="N875" i="8" s="1"/>
  <c r="O827" i="1"/>
  <c r="P827" i="1" s="1"/>
  <c r="S827" i="1" s="1"/>
  <c r="T827" i="1" s="1"/>
  <c r="U827" i="1" s="1"/>
  <c r="M827" i="1"/>
  <c r="U875" i="8" l="1"/>
  <c r="Y875" i="8"/>
  <c r="X875" i="8"/>
  <c r="Z875" i="8" s="1"/>
  <c r="K876" i="8" s="1"/>
  <c r="B831" i="4"/>
  <c r="N827" i="1"/>
  <c r="A831" i="4" s="1"/>
  <c r="L876" i="8" l="1"/>
  <c r="C831" i="4"/>
  <c r="V827" i="8" s="1"/>
  <c r="W827" i="8" s="1"/>
  <c r="D831" i="4"/>
  <c r="Y827" i="1"/>
  <c r="X827" i="1"/>
  <c r="Z827" i="1" s="1"/>
  <c r="K828" i="1" s="1"/>
  <c r="O876" i="8" l="1"/>
  <c r="P876" i="8" s="1"/>
  <c r="S876" i="8" s="1"/>
  <c r="T876" i="8" s="1"/>
  <c r="U876" i="8" s="1"/>
  <c r="M876" i="8"/>
  <c r="N876" i="8" s="1"/>
  <c r="V827" i="1"/>
  <c r="W827" i="1" s="1"/>
  <c r="L828" i="1"/>
  <c r="Y876" i="8" l="1"/>
  <c r="X876" i="8"/>
  <c r="Z876" i="8" s="1"/>
  <c r="K877" i="8" s="1"/>
  <c r="O828" i="1"/>
  <c r="P828" i="1" s="1"/>
  <c r="S828" i="1" s="1"/>
  <c r="M828" i="1"/>
  <c r="U828" i="1" s="1"/>
  <c r="L877" i="8" l="1"/>
  <c r="N828" i="1"/>
  <c r="O877" i="8" l="1"/>
  <c r="P877" i="8" s="1"/>
  <c r="S877" i="8" s="1"/>
  <c r="T877" i="8" s="1"/>
  <c r="U877" i="8" s="1"/>
  <c r="M877" i="8"/>
  <c r="N877" i="8" s="1"/>
  <c r="A832" i="4"/>
  <c r="Y828" i="1"/>
  <c r="X828" i="1"/>
  <c r="Z828" i="1" s="1"/>
  <c r="K829" i="1" s="1"/>
  <c r="Y877" i="8" l="1"/>
  <c r="X877" i="8"/>
  <c r="Z877" i="8" s="1"/>
  <c r="K878" i="8" s="1"/>
  <c r="D832" i="4"/>
  <c r="C832" i="4"/>
  <c r="L829" i="1"/>
  <c r="V828" i="1" l="1"/>
  <c r="W828" i="1" s="1"/>
  <c r="V828" i="8"/>
  <c r="W828" i="8" s="1"/>
  <c r="L878" i="8"/>
  <c r="O829" i="1"/>
  <c r="P829" i="1" s="1"/>
  <c r="S829" i="1" s="1"/>
  <c r="M829" i="1"/>
  <c r="U829" i="1" s="1"/>
  <c r="O878" i="8" l="1"/>
  <c r="P878" i="8" s="1"/>
  <c r="S878" i="8" s="1"/>
  <c r="T878" i="8" s="1"/>
  <c r="U878" i="8" s="1"/>
  <c r="M878" i="8"/>
  <c r="N878" i="8" s="1"/>
  <c r="N829" i="1"/>
  <c r="Y878" i="8" l="1"/>
  <c r="X878" i="8"/>
  <c r="Z878" i="8" s="1"/>
  <c r="K879" i="8" s="1"/>
  <c r="A833" i="4"/>
  <c r="Y829" i="1"/>
  <c r="X829" i="1"/>
  <c r="Z829" i="1" s="1"/>
  <c r="K830" i="1" s="1"/>
  <c r="L879" i="8" l="1"/>
  <c r="C833" i="4"/>
  <c r="D833" i="4"/>
  <c r="L830" i="1"/>
  <c r="V829" i="1" l="1"/>
  <c r="W829" i="1" s="1"/>
  <c r="V829" i="8"/>
  <c r="W829" i="8" s="1"/>
  <c r="O879" i="8"/>
  <c r="P879" i="8" s="1"/>
  <c r="S879" i="8" s="1"/>
  <c r="T879" i="8" s="1"/>
  <c r="U879" i="8" s="1"/>
  <c r="M879" i="8"/>
  <c r="N879" i="8" s="1"/>
  <c r="O830" i="1"/>
  <c r="P830" i="1" s="1"/>
  <c r="S830" i="1" s="1"/>
  <c r="M830" i="1"/>
  <c r="U830" i="1" s="1"/>
  <c r="Y879" i="8" l="1"/>
  <c r="X879" i="8"/>
  <c r="Z879" i="8" s="1"/>
  <c r="K880" i="8" s="1"/>
  <c r="N830" i="1"/>
  <c r="L880" i="8" l="1"/>
  <c r="A834" i="4"/>
  <c r="Y830" i="1"/>
  <c r="X830" i="1"/>
  <c r="Z830" i="1" s="1"/>
  <c r="K831" i="1" s="1"/>
  <c r="O880" i="8" l="1"/>
  <c r="P880" i="8" s="1"/>
  <c r="S880" i="8" s="1"/>
  <c r="T880" i="8" s="1"/>
  <c r="U880" i="8" s="1"/>
  <c r="M880" i="8"/>
  <c r="N880" i="8" s="1"/>
  <c r="C834" i="4"/>
  <c r="D834" i="4"/>
  <c r="L831" i="1"/>
  <c r="V830" i="1" l="1"/>
  <c r="W830" i="1" s="1"/>
  <c r="V830" i="8"/>
  <c r="W830" i="8" s="1"/>
  <c r="Y880" i="8"/>
  <c r="X880" i="8"/>
  <c r="Z880" i="8" s="1"/>
  <c r="K881" i="8" s="1"/>
  <c r="O831" i="1"/>
  <c r="P831" i="1" s="1"/>
  <c r="S831" i="1" s="1"/>
  <c r="T831" i="1" s="1"/>
  <c r="U831" i="1" s="1"/>
  <c r="M831" i="1"/>
  <c r="L881" i="8" l="1"/>
  <c r="B835" i="4"/>
  <c r="N831" i="1"/>
  <c r="A835" i="4" s="1"/>
  <c r="O881" i="8" l="1"/>
  <c r="P881" i="8" s="1"/>
  <c r="S881" i="8" s="1"/>
  <c r="T881" i="8" s="1"/>
  <c r="U881" i="8" s="1"/>
  <c r="M881" i="8"/>
  <c r="N881" i="8" s="1"/>
  <c r="C835" i="4"/>
  <c r="V831" i="8" s="1"/>
  <c r="W831" i="8" s="1"/>
  <c r="D835" i="4"/>
  <c r="Y831" i="1"/>
  <c r="X831" i="1"/>
  <c r="Z831" i="1" s="1"/>
  <c r="K832" i="1" s="1"/>
  <c r="Y881" i="8" l="1"/>
  <c r="X881" i="8"/>
  <c r="Z881" i="8" s="1"/>
  <c r="K882" i="8" s="1"/>
  <c r="V831" i="1"/>
  <c r="W831" i="1" s="1"/>
  <c r="L832" i="1"/>
  <c r="L882" i="8" l="1"/>
  <c r="O832" i="1"/>
  <c r="P832" i="1" s="1"/>
  <c r="S832" i="1" s="1"/>
  <c r="M832" i="1"/>
  <c r="U832" i="1" s="1"/>
  <c r="O882" i="8" l="1"/>
  <c r="P882" i="8" s="1"/>
  <c r="S882" i="8" s="1"/>
  <c r="T882" i="8" s="1"/>
  <c r="U882" i="8" s="1"/>
  <c r="M882" i="8"/>
  <c r="N882" i="8" s="1"/>
  <c r="N832" i="1"/>
  <c r="Y882" i="8" l="1"/>
  <c r="X882" i="8"/>
  <c r="Z882" i="8" s="1"/>
  <c r="K883" i="8" s="1"/>
  <c r="A836" i="4"/>
  <c r="Y832" i="1"/>
  <c r="X832" i="1"/>
  <c r="Z832" i="1" s="1"/>
  <c r="K833" i="1" s="1"/>
  <c r="L833" i="1" s="1"/>
  <c r="L883" i="8" l="1"/>
  <c r="C836" i="4"/>
  <c r="D836" i="4"/>
  <c r="O833" i="1"/>
  <c r="P833" i="1" s="1"/>
  <c r="S833" i="1" s="1"/>
  <c r="T833" i="1" s="1"/>
  <c r="U833" i="1" s="1"/>
  <c r="M833" i="1"/>
  <c r="V832" i="1" l="1"/>
  <c r="W832" i="1" s="1"/>
  <c r="V832" i="8"/>
  <c r="W832" i="8" s="1"/>
  <c r="O883" i="8"/>
  <c r="P883" i="8" s="1"/>
  <c r="S883" i="8" s="1"/>
  <c r="T883" i="8" s="1"/>
  <c r="U883" i="8" s="1"/>
  <c r="M883" i="8"/>
  <c r="N883" i="8" s="1"/>
  <c r="B837" i="4"/>
  <c r="N833" i="1"/>
  <c r="A837" i="4" s="1"/>
  <c r="Y883" i="8" l="1"/>
  <c r="X883" i="8"/>
  <c r="Z883" i="8" s="1"/>
  <c r="K884" i="8" s="1"/>
  <c r="C837" i="4"/>
  <c r="V833" i="8" s="1"/>
  <c r="W833" i="8" s="1"/>
  <c r="D837" i="4"/>
  <c r="X833" i="1"/>
  <c r="Z833" i="1" s="1"/>
  <c r="K834" i="1" s="1"/>
  <c r="Y833" i="1"/>
  <c r="L884" i="8" l="1"/>
  <c r="V833" i="1"/>
  <c r="W833" i="1" s="1"/>
  <c r="L834" i="1"/>
  <c r="O884" i="8" l="1"/>
  <c r="P884" i="8" s="1"/>
  <c r="S884" i="8" s="1"/>
  <c r="M884" i="8"/>
  <c r="O834" i="1"/>
  <c r="P834" i="1" s="1"/>
  <c r="S834" i="1" s="1"/>
  <c r="T834" i="1" s="1"/>
  <c r="U834" i="1" s="1"/>
  <c r="M834" i="1"/>
  <c r="N884" i="8" l="1"/>
  <c r="U884" i="8"/>
  <c r="B838" i="4"/>
  <c r="N834" i="1"/>
  <c r="A838" i="4" s="1"/>
  <c r="Y884" i="8" l="1"/>
  <c r="X884" i="8"/>
  <c r="Z884" i="8" s="1"/>
  <c r="K885" i="8" s="1"/>
  <c r="C838" i="4"/>
  <c r="V834" i="8" s="1"/>
  <c r="W834" i="8" s="1"/>
  <c r="D838" i="4"/>
  <c r="Y834" i="1"/>
  <c r="X834" i="1"/>
  <c r="Z834" i="1" s="1"/>
  <c r="K835" i="1" s="1"/>
  <c r="L885" i="8" l="1"/>
  <c r="V834" i="1"/>
  <c r="W834" i="1" s="1"/>
  <c r="L835" i="1"/>
  <c r="O885" i="8" l="1"/>
  <c r="P885" i="8" s="1"/>
  <c r="S885" i="8" s="1"/>
  <c r="T885" i="8" s="1"/>
  <c r="U885" i="8" s="1"/>
  <c r="M885" i="8"/>
  <c r="N885" i="8" s="1"/>
  <c r="O835" i="1"/>
  <c r="P835" i="1" s="1"/>
  <c r="S835" i="1" s="1"/>
  <c r="M835" i="1"/>
  <c r="U835" i="1" s="1"/>
  <c r="Y885" i="8" l="1"/>
  <c r="X885" i="8"/>
  <c r="Z885" i="8" s="1"/>
  <c r="K886" i="8" s="1"/>
  <c r="N835" i="1"/>
  <c r="L886" i="8" l="1"/>
  <c r="A839" i="4"/>
  <c r="Y835" i="1"/>
  <c r="X835" i="1"/>
  <c r="Z835" i="1" s="1"/>
  <c r="K836" i="1" s="1"/>
  <c r="L836" i="1" s="1"/>
  <c r="O886" i="8" l="1"/>
  <c r="P886" i="8" s="1"/>
  <c r="S886" i="8" s="1"/>
  <c r="M886" i="8"/>
  <c r="C839" i="4"/>
  <c r="D839" i="4"/>
  <c r="O836" i="1"/>
  <c r="P836" i="1" s="1"/>
  <c r="S836" i="1" s="1"/>
  <c r="M836" i="1"/>
  <c r="U836" i="1" s="1"/>
  <c r="V835" i="1" l="1"/>
  <c r="W835" i="1" s="1"/>
  <c r="V835" i="8"/>
  <c r="W835" i="8" s="1"/>
  <c r="N886" i="8"/>
  <c r="U886" i="8"/>
  <c r="N836" i="1"/>
  <c r="Y886" i="8" l="1"/>
  <c r="X886" i="8"/>
  <c r="Z886" i="8" s="1"/>
  <c r="K887" i="8" s="1"/>
  <c r="A840" i="4"/>
  <c r="X836" i="1"/>
  <c r="Z836" i="1" s="1"/>
  <c r="K837" i="1" s="1"/>
  <c r="Y836" i="1"/>
  <c r="L887" i="8" l="1"/>
  <c r="C840" i="4"/>
  <c r="D840" i="4"/>
  <c r="L837" i="1"/>
  <c r="V836" i="1" l="1"/>
  <c r="W836" i="1" s="1"/>
  <c r="V836" i="8"/>
  <c r="W836" i="8" s="1"/>
  <c r="O887" i="8"/>
  <c r="P887" i="8" s="1"/>
  <c r="S887" i="8" s="1"/>
  <c r="M887" i="8"/>
  <c r="O837" i="1"/>
  <c r="P837" i="1" s="1"/>
  <c r="S837" i="1" s="1"/>
  <c r="M837" i="1"/>
  <c r="U837" i="1" s="1"/>
  <c r="N887" i="8" l="1"/>
  <c r="U887" i="8"/>
  <c r="N837" i="1"/>
  <c r="Y887" i="8" l="1"/>
  <c r="X887" i="8"/>
  <c r="Z887" i="8" s="1"/>
  <c r="K888" i="8" s="1"/>
  <c r="A841" i="4"/>
  <c r="Y837" i="1"/>
  <c r="X837" i="1"/>
  <c r="Z837" i="1" s="1"/>
  <c r="K838" i="1" s="1"/>
  <c r="L888" i="8" l="1"/>
  <c r="C841" i="4"/>
  <c r="D841" i="4"/>
  <c r="L838" i="1"/>
  <c r="V837" i="1" l="1"/>
  <c r="W837" i="1" s="1"/>
  <c r="V837" i="8"/>
  <c r="W837" i="8" s="1"/>
  <c r="O888" i="8"/>
  <c r="P888" i="8" s="1"/>
  <c r="S888" i="8" s="1"/>
  <c r="T888" i="8" s="1"/>
  <c r="U888" i="8" s="1"/>
  <c r="M888" i="8"/>
  <c r="N888" i="8" s="1"/>
  <c r="O838" i="1"/>
  <c r="P838" i="1" s="1"/>
  <c r="S838" i="1" s="1"/>
  <c r="T838" i="1" s="1"/>
  <c r="U838" i="1" s="1"/>
  <c r="M838" i="1"/>
  <c r="N838" i="1" s="1"/>
  <c r="A842" i="4" s="1"/>
  <c r="Y888" i="8" l="1"/>
  <c r="X888" i="8"/>
  <c r="Z888" i="8" s="1"/>
  <c r="K889" i="8" s="1"/>
  <c r="B842" i="4"/>
  <c r="Y838" i="1"/>
  <c r="X838" i="1"/>
  <c r="Z838" i="1" s="1"/>
  <c r="K839" i="1" s="1"/>
  <c r="L889" i="8" l="1"/>
  <c r="C842" i="4"/>
  <c r="V838" i="8" s="1"/>
  <c r="W838" i="8" s="1"/>
  <c r="D842" i="4"/>
  <c r="L839" i="1"/>
  <c r="O889" i="8" l="1"/>
  <c r="P889" i="8" s="1"/>
  <c r="S889" i="8" s="1"/>
  <c r="T889" i="8" s="1"/>
  <c r="U889" i="8" s="1"/>
  <c r="M889" i="8"/>
  <c r="N889" i="8" s="1"/>
  <c r="V838" i="1"/>
  <c r="W838" i="1" s="1"/>
  <c r="O839" i="1"/>
  <c r="P839" i="1" s="1"/>
  <c r="S839" i="1" s="1"/>
  <c r="T839" i="1" s="1"/>
  <c r="U839" i="1" s="1"/>
  <c r="M839" i="1"/>
  <c r="Y889" i="8" l="1"/>
  <c r="X889" i="8"/>
  <c r="Z889" i="8" s="1"/>
  <c r="K890" i="8" s="1"/>
  <c r="B843" i="4"/>
  <c r="N839" i="1"/>
  <c r="A843" i="4" s="1"/>
  <c r="L890" i="8" l="1"/>
  <c r="C843" i="4"/>
  <c r="V839" i="8" s="1"/>
  <c r="W839" i="8" s="1"/>
  <c r="D843" i="4"/>
  <c r="Y839" i="1"/>
  <c r="X839" i="1"/>
  <c r="Z839" i="1" s="1"/>
  <c r="K840" i="1" s="1"/>
  <c r="O890" i="8" l="1"/>
  <c r="P890" i="8" s="1"/>
  <c r="S890" i="8" s="1"/>
  <c r="T890" i="8" s="1"/>
  <c r="M890" i="8"/>
  <c r="N890" i="8" s="1"/>
  <c r="V839" i="1"/>
  <c r="W839" i="1" s="1"/>
  <c r="L840" i="1"/>
  <c r="U890" i="8" l="1"/>
  <c r="Y890" i="8"/>
  <c r="X890" i="8"/>
  <c r="Z890" i="8" s="1"/>
  <c r="K891" i="8" s="1"/>
  <c r="O840" i="1"/>
  <c r="P840" i="1" s="1"/>
  <c r="S840" i="1" s="1"/>
  <c r="T840" i="1" s="1"/>
  <c r="U840" i="1" s="1"/>
  <c r="M840" i="1"/>
  <c r="N840" i="1" s="1"/>
  <c r="A844" i="4" s="1"/>
  <c r="L891" i="8" l="1"/>
  <c r="B844" i="4"/>
  <c r="Y840" i="1"/>
  <c r="X840" i="1"/>
  <c r="Z840" i="1" s="1"/>
  <c r="K841" i="1" s="1"/>
  <c r="O891" i="8" l="1"/>
  <c r="P891" i="8" s="1"/>
  <c r="S891" i="8" s="1"/>
  <c r="T891" i="8" s="1"/>
  <c r="U891" i="8" s="1"/>
  <c r="M891" i="8"/>
  <c r="N891" i="8" s="1"/>
  <c r="C844" i="4"/>
  <c r="V840" i="8" s="1"/>
  <c r="W840" i="8" s="1"/>
  <c r="D844" i="4"/>
  <c r="L841" i="1"/>
  <c r="Y891" i="8" l="1"/>
  <c r="X891" i="8"/>
  <c r="Z891" i="8" s="1"/>
  <c r="K892" i="8" s="1"/>
  <c r="V840" i="1"/>
  <c r="W840" i="1" s="1"/>
  <c r="O841" i="1"/>
  <c r="P841" i="1" s="1"/>
  <c r="S841" i="1" s="1"/>
  <c r="M841" i="1"/>
  <c r="U841" i="1" s="1"/>
  <c r="L892" i="8" l="1"/>
  <c r="N841" i="1"/>
  <c r="O892" i="8" l="1"/>
  <c r="P892" i="8" s="1"/>
  <c r="S892" i="8" s="1"/>
  <c r="T892" i="8" s="1"/>
  <c r="U892" i="8" s="1"/>
  <c r="M892" i="8"/>
  <c r="N892" i="8" s="1"/>
  <c r="A845" i="4"/>
  <c r="Y841" i="1"/>
  <c r="X841" i="1"/>
  <c r="Z841" i="1" s="1"/>
  <c r="K842" i="1" s="1"/>
  <c r="L842" i="1" s="1"/>
  <c r="Y892" i="8" l="1"/>
  <c r="X892" i="8"/>
  <c r="Z892" i="8" s="1"/>
  <c r="K893" i="8" s="1"/>
  <c r="C845" i="4"/>
  <c r="D845" i="4"/>
  <c r="O842" i="1"/>
  <c r="P842" i="1" s="1"/>
  <c r="S842" i="1" s="1"/>
  <c r="T842" i="1" s="1"/>
  <c r="U842" i="1" s="1"/>
  <c r="M842" i="1"/>
  <c r="N842" i="1" s="1"/>
  <c r="A846" i="4" s="1"/>
  <c r="V841" i="1" l="1"/>
  <c r="W841" i="1" s="1"/>
  <c r="V841" i="8"/>
  <c r="W841" i="8" s="1"/>
  <c r="L893" i="8"/>
  <c r="B846" i="4"/>
  <c r="X842" i="1"/>
  <c r="Y842" i="1"/>
  <c r="O893" i="8" l="1"/>
  <c r="P893" i="8" s="1"/>
  <c r="S893" i="8" s="1"/>
  <c r="T893" i="8" s="1"/>
  <c r="U893" i="8" s="1"/>
  <c r="M893" i="8"/>
  <c r="N893" i="8" s="1"/>
  <c r="C846" i="4"/>
  <c r="V842" i="8" s="1"/>
  <c r="W842" i="8" s="1"/>
  <c r="D846" i="4"/>
  <c r="Z842" i="1"/>
  <c r="K843" i="1" s="1"/>
  <c r="Y893" i="8" l="1"/>
  <c r="X893" i="8"/>
  <c r="V842" i="1"/>
  <c r="W842" i="1" s="1"/>
  <c r="L843" i="1"/>
  <c r="Z893" i="8" l="1"/>
  <c r="K894" i="8" s="1"/>
  <c r="L894" i="8" s="1"/>
  <c r="O843" i="1"/>
  <c r="P843" i="1" s="1"/>
  <c r="S843" i="1" s="1"/>
  <c r="T843" i="1" s="1"/>
  <c r="U843" i="1" s="1"/>
  <c r="M843" i="1"/>
  <c r="N843" i="1" s="1"/>
  <c r="A847" i="4" s="1"/>
  <c r="O894" i="8" l="1"/>
  <c r="P894" i="8" s="1"/>
  <c r="S894" i="8" s="1"/>
  <c r="T894" i="8" s="1"/>
  <c r="U894" i="8" s="1"/>
  <c r="M894" i="8"/>
  <c r="N894" i="8" s="1"/>
  <c r="B847" i="4"/>
  <c r="Y843" i="1"/>
  <c r="X843" i="1"/>
  <c r="Z843" i="1" s="1"/>
  <c r="K844" i="1" s="1"/>
  <c r="Y894" i="8" l="1"/>
  <c r="X894" i="8"/>
  <c r="Z894" i="8" s="1"/>
  <c r="K895" i="8" s="1"/>
  <c r="C847" i="4"/>
  <c r="V843" i="8" s="1"/>
  <c r="W843" i="8" s="1"/>
  <c r="D847" i="4"/>
  <c r="L844" i="1"/>
  <c r="L895" i="8" l="1"/>
  <c r="V843" i="1"/>
  <c r="W843" i="1" s="1"/>
  <c r="O844" i="1"/>
  <c r="P844" i="1" s="1"/>
  <c r="S844" i="1" s="1"/>
  <c r="M844" i="1"/>
  <c r="U844" i="1" s="1"/>
  <c r="O895" i="8" l="1"/>
  <c r="P895" i="8" s="1"/>
  <c r="S895" i="8" s="1"/>
  <c r="T895" i="8" s="1"/>
  <c r="U895" i="8" s="1"/>
  <c r="M895" i="8"/>
  <c r="N895" i="8" s="1"/>
  <c r="N844" i="1"/>
  <c r="Y895" i="8" l="1"/>
  <c r="X895" i="8"/>
  <c r="Z895" i="8" s="1"/>
  <c r="K896" i="8" s="1"/>
  <c r="A848" i="4"/>
  <c r="Y844" i="1"/>
  <c r="X844" i="1"/>
  <c r="Z844" i="1" s="1"/>
  <c r="K845" i="1" s="1"/>
  <c r="L845" i="1" s="1"/>
  <c r="L896" i="8" l="1"/>
  <c r="C848" i="4"/>
  <c r="D848" i="4"/>
  <c r="O845" i="1"/>
  <c r="P845" i="1" s="1"/>
  <c r="S845" i="1" s="1"/>
  <c r="T845" i="1" s="1"/>
  <c r="U845" i="1" s="1"/>
  <c r="M845" i="1"/>
  <c r="V844" i="1" l="1"/>
  <c r="W844" i="1" s="1"/>
  <c r="V844" i="8"/>
  <c r="W844" i="8" s="1"/>
  <c r="O896" i="8"/>
  <c r="P896" i="8" s="1"/>
  <c r="S896" i="8" s="1"/>
  <c r="T896" i="8" s="1"/>
  <c r="U896" i="8" s="1"/>
  <c r="M896" i="8"/>
  <c r="N896" i="8" s="1"/>
  <c r="B849" i="4"/>
  <c r="N845" i="1"/>
  <c r="A849" i="4" s="1"/>
  <c r="Y896" i="8" l="1"/>
  <c r="X896" i="8"/>
  <c r="Z896" i="8" s="1"/>
  <c r="K897" i="8" s="1"/>
  <c r="C849" i="4"/>
  <c r="V845" i="8" s="1"/>
  <c r="W845" i="8" s="1"/>
  <c r="D849" i="4"/>
  <c r="X845" i="1"/>
  <c r="Y845" i="1"/>
  <c r="L897" i="8" l="1"/>
  <c r="V845" i="1"/>
  <c r="W845" i="1" s="1"/>
  <c r="Z845" i="1"/>
  <c r="K846" i="1" s="1"/>
  <c r="O897" i="8" l="1"/>
  <c r="P897" i="8" s="1"/>
  <c r="S897" i="8" s="1"/>
  <c r="T897" i="8" s="1"/>
  <c r="U897" i="8" s="1"/>
  <c r="M897" i="8"/>
  <c r="N897" i="8" s="1"/>
  <c r="L846" i="1"/>
  <c r="Y897" i="8" l="1"/>
  <c r="X897" i="8"/>
  <c r="O846" i="1"/>
  <c r="P846" i="1" s="1"/>
  <c r="S846" i="1" s="1"/>
  <c r="T846" i="1" s="1"/>
  <c r="U846" i="1" s="1"/>
  <c r="M846" i="1"/>
  <c r="Z897" i="8" l="1"/>
  <c r="K898" i="8" s="1"/>
  <c r="L898" i="8" s="1"/>
  <c r="B850" i="4"/>
  <c r="N846" i="1"/>
  <c r="A850" i="4" s="1"/>
  <c r="O898" i="8" l="1"/>
  <c r="P898" i="8" s="1"/>
  <c r="S898" i="8" s="1"/>
  <c r="M898" i="8"/>
  <c r="C850" i="4"/>
  <c r="V846" i="8" s="1"/>
  <c r="W846" i="8" s="1"/>
  <c r="D850" i="4"/>
  <c r="Y846" i="1"/>
  <c r="X846" i="1"/>
  <c r="Z846" i="1" s="1"/>
  <c r="K847" i="1" s="1"/>
  <c r="N898" i="8" l="1"/>
  <c r="U898" i="8"/>
  <c r="V846" i="1"/>
  <c r="W846" i="1" s="1"/>
  <c r="L847" i="1"/>
  <c r="Y898" i="8" l="1"/>
  <c r="X898" i="8"/>
  <c r="Z898" i="8" s="1"/>
  <c r="K899" i="8" s="1"/>
  <c r="O847" i="1"/>
  <c r="P847" i="1" s="1"/>
  <c r="S847" i="1" s="1"/>
  <c r="T847" i="1" s="1"/>
  <c r="U847" i="1" s="1"/>
  <c r="M847" i="1"/>
  <c r="N847" i="1" s="1"/>
  <c r="A851" i="4" s="1"/>
  <c r="L899" i="8" l="1"/>
  <c r="B851" i="4"/>
  <c r="Y847" i="1"/>
  <c r="X847" i="1"/>
  <c r="Z847" i="1" s="1"/>
  <c r="K848" i="1" s="1"/>
  <c r="O899" i="8" l="1"/>
  <c r="P899" i="8" s="1"/>
  <c r="S899" i="8" s="1"/>
  <c r="T899" i="8" s="1"/>
  <c r="U899" i="8" s="1"/>
  <c r="M899" i="8"/>
  <c r="N899" i="8" s="1"/>
  <c r="C851" i="4"/>
  <c r="V847" i="8" s="1"/>
  <c r="W847" i="8" s="1"/>
  <c r="D851" i="4"/>
  <c r="L848" i="1"/>
  <c r="Y899" i="8" l="1"/>
  <c r="X899" i="8"/>
  <c r="Z899" i="8" s="1"/>
  <c r="K900" i="8" s="1"/>
  <c r="V847" i="1"/>
  <c r="W847" i="1" s="1"/>
  <c r="O848" i="1"/>
  <c r="P848" i="1" s="1"/>
  <c r="S848" i="1" s="1"/>
  <c r="T848" i="1" s="1"/>
  <c r="U848" i="1" s="1"/>
  <c r="M848" i="1"/>
  <c r="N848" i="1" s="1"/>
  <c r="A852" i="4" s="1"/>
  <c r="L900" i="8" l="1"/>
  <c r="B852" i="4"/>
  <c r="Y848" i="1"/>
  <c r="X848" i="1"/>
  <c r="O900" i="8" l="1"/>
  <c r="P900" i="8" s="1"/>
  <c r="S900" i="8" s="1"/>
  <c r="T900" i="8" s="1"/>
  <c r="U900" i="8" s="1"/>
  <c r="M900" i="8"/>
  <c r="N900" i="8" s="1"/>
  <c r="C852" i="4"/>
  <c r="V848" i="8" s="1"/>
  <c r="W848" i="8" s="1"/>
  <c r="D852" i="4"/>
  <c r="Z848" i="1"/>
  <c r="K849" i="1" s="1"/>
  <c r="L849" i="1" s="1"/>
  <c r="Y900" i="8" l="1"/>
  <c r="X900" i="8"/>
  <c r="Z900" i="8" s="1"/>
  <c r="K901" i="8" s="1"/>
  <c r="V848" i="1"/>
  <c r="W848" i="1" s="1"/>
  <c r="O849" i="1"/>
  <c r="P849" i="1" s="1"/>
  <c r="S849" i="1" s="1"/>
  <c r="M849" i="1"/>
  <c r="U849" i="1" s="1"/>
  <c r="L901" i="8" l="1"/>
  <c r="N849" i="1"/>
  <c r="O901" i="8" l="1"/>
  <c r="P901" i="8" s="1"/>
  <c r="S901" i="8" s="1"/>
  <c r="M901" i="8"/>
  <c r="A853" i="4"/>
  <c r="Y849" i="1"/>
  <c r="X849" i="1"/>
  <c r="Z849" i="1" s="1"/>
  <c r="K850" i="1" s="1"/>
  <c r="N901" i="8" l="1"/>
  <c r="U901" i="8"/>
  <c r="C853" i="4"/>
  <c r="D853" i="4"/>
  <c r="L850" i="1"/>
  <c r="V849" i="1" l="1"/>
  <c r="W849" i="1" s="1"/>
  <c r="V849" i="8"/>
  <c r="W849" i="8" s="1"/>
  <c r="Y901" i="8"/>
  <c r="X901" i="8"/>
  <c r="Z901" i="8" s="1"/>
  <c r="K902" i="8" s="1"/>
  <c r="O850" i="1"/>
  <c r="P850" i="1" s="1"/>
  <c r="S850" i="1" s="1"/>
  <c r="M850" i="1"/>
  <c r="U850" i="1" s="1"/>
  <c r="L902" i="8" l="1"/>
  <c r="N850" i="1"/>
  <c r="O902" i="8" l="1"/>
  <c r="P902" i="8" s="1"/>
  <c r="S902" i="8" s="1"/>
  <c r="T902" i="8" s="1"/>
  <c r="U902" i="8" s="1"/>
  <c r="M902" i="8"/>
  <c r="N902" i="8" s="1"/>
  <c r="A854" i="4"/>
  <c r="Y850" i="1"/>
  <c r="X850" i="1"/>
  <c r="Y902" i="8" l="1"/>
  <c r="X902" i="8"/>
  <c r="Z902" i="8" s="1"/>
  <c r="K903" i="8" s="1"/>
  <c r="C854" i="4"/>
  <c r="D854" i="4"/>
  <c r="Z850" i="1"/>
  <c r="K851" i="1" s="1"/>
  <c r="L851" i="1" s="1"/>
  <c r="V850" i="1" l="1"/>
  <c r="W850" i="1" s="1"/>
  <c r="V850" i="8"/>
  <c r="W850" i="8" s="1"/>
  <c r="L903" i="8"/>
  <c r="O851" i="1"/>
  <c r="P851" i="1" s="1"/>
  <c r="S851" i="1" s="1"/>
  <c r="T851" i="1" s="1"/>
  <c r="U851" i="1" s="1"/>
  <c r="M851" i="1"/>
  <c r="N851" i="1" s="1"/>
  <c r="A855" i="4" s="1"/>
  <c r="O903" i="8" l="1"/>
  <c r="P903" i="8" s="1"/>
  <c r="S903" i="8" s="1"/>
  <c r="M903" i="8"/>
  <c r="B855" i="4"/>
  <c r="Y851" i="1"/>
  <c r="X851" i="1"/>
  <c r="Z851" i="1" s="1"/>
  <c r="K852" i="1" s="1"/>
  <c r="N903" i="8" l="1"/>
  <c r="U903" i="8"/>
  <c r="C855" i="4"/>
  <c r="V851" i="8" s="1"/>
  <c r="W851" i="8" s="1"/>
  <c r="D855" i="4"/>
  <c r="L852" i="1"/>
  <c r="Y903" i="8" l="1"/>
  <c r="X903" i="8"/>
  <c r="Z903" i="8" s="1"/>
  <c r="K904" i="8" s="1"/>
  <c r="V851" i="1"/>
  <c r="W851" i="1" s="1"/>
  <c r="O852" i="1"/>
  <c r="P852" i="1" s="1"/>
  <c r="S852" i="1" s="1"/>
  <c r="T852" i="1" s="1"/>
  <c r="U852" i="1" s="1"/>
  <c r="M852" i="1"/>
  <c r="N852" i="1" s="1"/>
  <c r="A856" i="4" s="1"/>
  <c r="L904" i="8" l="1"/>
  <c r="B856" i="4"/>
  <c r="Y852" i="1"/>
  <c r="X852" i="1"/>
  <c r="Z852" i="1" s="1"/>
  <c r="K853" i="1" s="1"/>
  <c r="O904" i="8" l="1"/>
  <c r="P904" i="8" s="1"/>
  <c r="S904" i="8" s="1"/>
  <c r="M904" i="8"/>
  <c r="C856" i="4"/>
  <c r="V852" i="8" s="1"/>
  <c r="W852" i="8" s="1"/>
  <c r="D856" i="4"/>
  <c r="L853" i="1"/>
  <c r="N904" i="8" l="1"/>
  <c r="U904" i="8"/>
  <c r="V852" i="1"/>
  <c r="W852" i="1" s="1"/>
  <c r="O853" i="1"/>
  <c r="P853" i="1" s="1"/>
  <c r="S853" i="1" s="1"/>
  <c r="M853" i="1"/>
  <c r="U853" i="1" s="1"/>
  <c r="Y904" i="8" l="1"/>
  <c r="X904" i="8"/>
  <c r="Z904" i="8" s="1"/>
  <c r="K905" i="8" s="1"/>
  <c r="N853" i="1"/>
  <c r="L905" i="8" l="1"/>
  <c r="A857" i="4"/>
  <c r="Y853" i="1"/>
  <c r="X853" i="1"/>
  <c r="Z853" i="1" s="1"/>
  <c r="K854" i="1" s="1"/>
  <c r="O905" i="8" l="1"/>
  <c r="P905" i="8" s="1"/>
  <c r="S905" i="8" s="1"/>
  <c r="T905" i="8" s="1"/>
  <c r="U905" i="8" s="1"/>
  <c r="M905" i="8"/>
  <c r="N905" i="8" s="1"/>
  <c r="C857" i="4"/>
  <c r="D857" i="4"/>
  <c r="L854" i="1"/>
  <c r="V853" i="1" l="1"/>
  <c r="W853" i="1" s="1"/>
  <c r="V853" i="8"/>
  <c r="W853" i="8" s="1"/>
  <c r="Y905" i="8"/>
  <c r="X905" i="8"/>
  <c r="Z905" i="8" s="1"/>
  <c r="K906" i="8" s="1"/>
  <c r="O854" i="1"/>
  <c r="P854" i="1" s="1"/>
  <c r="S854" i="1" s="1"/>
  <c r="M854" i="1"/>
  <c r="U854" i="1" s="1"/>
  <c r="L906" i="8" l="1"/>
  <c r="N854" i="1"/>
  <c r="O906" i="8" l="1"/>
  <c r="P906" i="8" s="1"/>
  <c r="S906" i="8" s="1"/>
  <c r="T906" i="8" s="1"/>
  <c r="U906" i="8" s="1"/>
  <c r="M906" i="8"/>
  <c r="N906" i="8" s="1"/>
  <c r="A858" i="4"/>
  <c r="Y854" i="1"/>
  <c r="X854" i="1"/>
  <c r="Z854" i="1" s="1"/>
  <c r="K855" i="1" s="1"/>
  <c r="Y906" i="8" l="1"/>
  <c r="X906" i="8"/>
  <c r="Z906" i="8" s="1"/>
  <c r="K907" i="8" s="1"/>
  <c r="C858" i="4"/>
  <c r="D858" i="4"/>
  <c r="L855" i="1"/>
  <c r="V854" i="1" l="1"/>
  <c r="W854" i="1" s="1"/>
  <c r="V854" i="8"/>
  <c r="W854" i="8" s="1"/>
  <c r="L907" i="8"/>
  <c r="O855" i="1"/>
  <c r="P855" i="1" s="1"/>
  <c r="S855" i="1" s="1"/>
  <c r="T855" i="1" s="1"/>
  <c r="U855" i="1" s="1"/>
  <c r="M855" i="1"/>
  <c r="N855" i="1" s="1"/>
  <c r="A859" i="4" s="1"/>
  <c r="O907" i="8" l="1"/>
  <c r="P907" i="8" s="1"/>
  <c r="S907" i="8" s="1"/>
  <c r="M907" i="8"/>
  <c r="B859" i="4"/>
  <c r="Y855" i="1"/>
  <c r="X855" i="1"/>
  <c r="Z855" i="1" s="1"/>
  <c r="K856" i="1" s="1"/>
  <c r="N907" i="8" l="1"/>
  <c r="U907" i="8"/>
  <c r="C859" i="4"/>
  <c r="V855" i="8" s="1"/>
  <c r="W855" i="8" s="1"/>
  <c r="D859" i="4"/>
  <c r="L856" i="1"/>
  <c r="Y907" i="8" l="1"/>
  <c r="X907" i="8"/>
  <c r="Z907" i="8" s="1"/>
  <c r="K908" i="8" s="1"/>
  <c r="V855" i="1"/>
  <c r="W855" i="1" s="1"/>
  <c r="O856" i="1"/>
  <c r="P856" i="1" s="1"/>
  <c r="S856" i="1" s="1"/>
  <c r="T856" i="1" s="1"/>
  <c r="U856" i="1" s="1"/>
  <c r="M856" i="1"/>
  <c r="N856" i="1" s="1"/>
  <c r="A860" i="4" s="1"/>
  <c r="L908" i="8" l="1"/>
  <c r="B860" i="4"/>
  <c r="Y856" i="1"/>
  <c r="X856" i="1"/>
  <c r="Z856" i="1" s="1"/>
  <c r="K857" i="1" s="1"/>
  <c r="O908" i="8" l="1"/>
  <c r="P908" i="8" s="1"/>
  <c r="S908" i="8" s="1"/>
  <c r="M908" i="8"/>
  <c r="C860" i="4"/>
  <c r="V856" i="8" s="1"/>
  <c r="W856" i="8" s="1"/>
  <c r="D860" i="4"/>
  <c r="L857" i="1"/>
  <c r="N908" i="8" l="1"/>
  <c r="U908" i="8"/>
  <c r="V856" i="1"/>
  <c r="W856" i="1" s="1"/>
  <c r="O857" i="1"/>
  <c r="P857" i="1" s="1"/>
  <c r="S857" i="1" s="1"/>
  <c r="T857" i="1" s="1"/>
  <c r="U857" i="1" s="1"/>
  <c r="M857" i="1"/>
  <c r="N857" i="1" s="1"/>
  <c r="A861" i="4" s="1"/>
  <c r="Y908" i="8" l="1"/>
  <c r="X908" i="8"/>
  <c r="Z908" i="8" s="1"/>
  <c r="K909" i="8" s="1"/>
  <c r="B861" i="4"/>
  <c r="Y857" i="1"/>
  <c r="X857" i="1"/>
  <c r="Z857" i="1" s="1"/>
  <c r="K858" i="1" s="1"/>
  <c r="L909" i="8" l="1"/>
  <c r="C861" i="4"/>
  <c r="V857" i="8" s="1"/>
  <c r="W857" i="8" s="1"/>
  <c r="D861" i="4"/>
  <c r="L858" i="1"/>
  <c r="O909" i="8" l="1"/>
  <c r="P909" i="8" s="1"/>
  <c r="S909" i="8" s="1"/>
  <c r="M909" i="8"/>
  <c r="V857" i="1"/>
  <c r="W857" i="1" s="1"/>
  <c r="O858" i="1"/>
  <c r="P858" i="1" s="1"/>
  <c r="S858" i="1" s="1"/>
  <c r="T858" i="1" s="1"/>
  <c r="U858" i="1" s="1"/>
  <c r="M858" i="1"/>
  <c r="N858" i="1" s="1"/>
  <c r="A862" i="4" s="1"/>
  <c r="N909" i="8" l="1"/>
  <c r="U909" i="8"/>
  <c r="B862" i="4"/>
  <c r="Y858" i="1"/>
  <c r="X858" i="1"/>
  <c r="Z858" i="1" s="1"/>
  <c r="K859" i="1" s="1"/>
  <c r="Y909" i="8" l="1"/>
  <c r="X909" i="8"/>
  <c r="Z909" i="8" s="1"/>
  <c r="K910" i="8" s="1"/>
  <c r="C862" i="4"/>
  <c r="V858" i="8" s="1"/>
  <c r="W858" i="8" s="1"/>
  <c r="D862" i="4"/>
  <c r="L859" i="1"/>
  <c r="L910" i="8" l="1"/>
  <c r="V858" i="1"/>
  <c r="W858" i="1" s="1"/>
  <c r="O859" i="1"/>
  <c r="P859" i="1" s="1"/>
  <c r="S859" i="1" s="1"/>
  <c r="T859" i="1" s="1"/>
  <c r="U859" i="1" s="1"/>
  <c r="M859" i="1"/>
  <c r="O910" i="8" l="1"/>
  <c r="P910" i="8" s="1"/>
  <c r="S910" i="8" s="1"/>
  <c r="T910" i="8" s="1"/>
  <c r="U910" i="8" s="1"/>
  <c r="M910" i="8"/>
  <c r="N910" i="8" s="1"/>
  <c r="B863" i="4"/>
  <c r="N859" i="1"/>
  <c r="A863" i="4" s="1"/>
  <c r="Y910" i="8" l="1"/>
  <c r="X910" i="8"/>
  <c r="Z910" i="8" s="1"/>
  <c r="K911" i="8" s="1"/>
  <c r="C863" i="4"/>
  <c r="V859" i="8" s="1"/>
  <c r="W859" i="8" s="1"/>
  <c r="D863" i="4"/>
  <c r="Y859" i="1"/>
  <c r="X859" i="1"/>
  <c r="Z859" i="1" s="1"/>
  <c r="K860" i="1" s="1"/>
  <c r="L911" i="8" l="1"/>
  <c r="V859" i="1"/>
  <c r="W859" i="1" s="1"/>
  <c r="L860" i="1"/>
  <c r="O911" i="8" l="1"/>
  <c r="P911" i="8" s="1"/>
  <c r="S911" i="8" s="1"/>
  <c r="M911" i="8"/>
  <c r="O860" i="1"/>
  <c r="P860" i="1" s="1"/>
  <c r="S860" i="1" s="1"/>
  <c r="T860" i="1" s="1"/>
  <c r="U860" i="1" s="1"/>
  <c r="M860" i="1"/>
  <c r="N860" i="1" s="1"/>
  <c r="A864" i="4" s="1"/>
  <c r="N911" i="8" l="1"/>
  <c r="U911" i="8"/>
  <c r="B864" i="4"/>
  <c r="Y860" i="1"/>
  <c r="X860" i="1"/>
  <c r="Z860" i="1" l="1"/>
  <c r="K861" i="1" s="1"/>
  <c r="L861" i="1" s="1"/>
  <c r="Y911" i="8"/>
  <c r="X911" i="8"/>
  <c r="Z911" i="8" s="1"/>
  <c r="K912" i="8" s="1"/>
  <c r="C864" i="4"/>
  <c r="V860" i="8" s="1"/>
  <c r="W860" i="8" s="1"/>
  <c r="D864" i="4"/>
  <c r="L912" i="8" l="1"/>
  <c r="V860" i="1"/>
  <c r="W860" i="1" s="1"/>
  <c r="O861" i="1"/>
  <c r="P861" i="1" s="1"/>
  <c r="S861" i="1" s="1"/>
  <c r="T861" i="1" s="1"/>
  <c r="U861" i="1" s="1"/>
  <c r="M861" i="1"/>
  <c r="N861" i="1" s="1"/>
  <c r="A865" i="4" s="1"/>
  <c r="O912" i="8" l="1"/>
  <c r="P912" i="8" s="1"/>
  <c r="S912" i="8" s="1"/>
  <c r="T912" i="8" s="1"/>
  <c r="U912" i="8" s="1"/>
  <c r="M912" i="8"/>
  <c r="N912" i="8" s="1"/>
  <c r="B865" i="4"/>
  <c r="Y861" i="1"/>
  <c r="X861" i="1"/>
  <c r="Y912" i="8" l="1"/>
  <c r="X912" i="8"/>
  <c r="Z912" i="8" s="1"/>
  <c r="K913" i="8" s="1"/>
  <c r="C865" i="4"/>
  <c r="V861" i="8" s="1"/>
  <c r="W861" i="8" s="1"/>
  <c r="D865" i="4"/>
  <c r="Z861" i="1"/>
  <c r="K862" i="1" s="1"/>
  <c r="L862" i="1" s="1"/>
  <c r="L913" i="8" l="1"/>
  <c r="V861" i="1"/>
  <c r="W861" i="1" s="1"/>
  <c r="O862" i="1"/>
  <c r="P862" i="1" s="1"/>
  <c r="S862" i="1" s="1"/>
  <c r="T862" i="1" s="1"/>
  <c r="U862" i="1" s="1"/>
  <c r="M862" i="1"/>
  <c r="O913" i="8" l="1"/>
  <c r="P913" i="8" s="1"/>
  <c r="S913" i="8" s="1"/>
  <c r="M913" i="8"/>
  <c r="B866" i="4"/>
  <c r="N862" i="1"/>
  <c r="A866" i="4" s="1"/>
  <c r="N913" i="8" l="1"/>
  <c r="U913" i="8"/>
  <c r="C866" i="4"/>
  <c r="V862" i="8" s="1"/>
  <c r="W862" i="8" s="1"/>
  <c r="D866" i="4"/>
  <c r="Y862" i="1"/>
  <c r="X862" i="1"/>
  <c r="Z862" i="1" s="1"/>
  <c r="K863" i="1" s="1"/>
  <c r="L863" i="1" s="1"/>
  <c r="Y913" i="8" l="1"/>
  <c r="X913" i="8"/>
  <c r="Z913" i="8" s="1"/>
  <c r="K914" i="8" s="1"/>
  <c r="V862" i="1"/>
  <c r="W862" i="1" s="1"/>
  <c r="O863" i="1"/>
  <c r="P863" i="1" s="1"/>
  <c r="S863" i="1" s="1"/>
  <c r="T863" i="1" s="1"/>
  <c r="U863" i="1" s="1"/>
  <c r="M863" i="1"/>
  <c r="N863" i="1" s="1"/>
  <c r="A867" i="4" s="1"/>
  <c r="L914" i="8" l="1"/>
  <c r="B867" i="4"/>
  <c r="X863" i="1"/>
  <c r="Y863" i="1"/>
  <c r="O914" i="8" l="1"/>
  <c r="P914" i="8" s="1"/>
  <c r="S914" i="8" s="1"/>
  <c r="M914" i="8"/>
  <c r="C867" i="4"/>
  <c r="V863" i="8" s="1"/>
  <c r="W863" i="8" s="1"/>
  <c r="D867" i="4"/>
  <c r="Z863" i="1"/>
  <c r="K864" i="1" s="1"/>
  <c r="N914" i="8" l="1"/>
  <c r="U914" i="8"/>
  <c r="V863" i="1"/>
  <c r="W863" i="1" s="1"/>
  <c r="L864" i="1"/>
  <c r="Y914" i="8" l="1"/>
  <c r="X914" i="8"/>
  <c r="Z914" i="8" s="1"/>
  <c r="K915" i="8" s="1"/>
  <c r="O864" i="1"/>
  <c r="P864" i="1" s="1"/>
  <c r="S864" i="1" s="1"/>
  <c r="T864" i="1" s="1"/>
  <c r="U864" i="1" s="1"/>
  <c r="M864" i="1"/>
  <c r="N864" i="1" s="1"/>
  <c r="A868" i="4" s="1"/>
  <c r="L915" i="8" l="1"/>
  <c r="B868" i="4"/>
  <c r="Y864" i="1"/>
  <c r="X864" i="1"/>
  <c r="O915" i="8" l="1"/>
  <c r="P915" i="8" s="1"/>
  <c r="S915" i="8" s="1"/>
  <c r="T915" i="8" s="1"/>
  <c r="U915" i="8" s="1"/>
  <c r="M915" i="8"/>
  <c r="N915" i="8" s="1"/>
  <c r="C868" i="4"/>
  <c r="V864" i="8" s="1"/>
  <c r="W864" i="8" s="1"/>
  <c r="D868" i="4"/>
  <c r="Z864" i="1"/>
  <c r="K865" i="1" s="1"/>
  <c r="L865" i="1" s="1"/>
  <c r="Y915" i="8" l="1"/>
  <c r="X915" i="8"/>
  <c r="Z915" i="8" s="1"/>
  <c r="K916" i="8" s="1"/>
  <c r="V864" i="1"/>
  <c r="W864" i="1" s="1"/>
  <c r="O865" i="1"/>
  <c r="P865" i="1" s="1"/>
  <c r="S865" i="1" s="1"/>
  <c r="T865" i="1" s="1"/>
  <c r="U865" i="1" s="1"/>
  <c r="M865" i="1"/>
  <c r="L916" i="8" l="1"/>
  <c r="B869" i="4"/>
  <c r="N865" i="1"/>
  <c r="A869" i="4" s="1"/>
  <c r="O916" i="8" l="1"/>
  <c r="P916" i="8" s="1"/>
  <c r="S916" i="8" s="1"/>
  <c r="T916" i="8" s="1"/>
  <c r="U916" i="8" s="1"/>
  <c r="M916" i="8"/>
  <c r="N916" i="8" s="1"/>
  <c r="C869" i="4"/>
  <c r="V865" i="8" s="1"/>
  <c r="W865" i="8" s="1"/>
  <c r="D869" i="4"/>
  <c r="Y865" i="1"/>
  <c r="X865" i="1"/>
  <c r="Z865" i="1" s="1"/>
  <c r="K866" i="1" s="1"/>
  <c r="Y916" i="8" l="1"/>
  <c r="X916" i="8"/>
  <c r="Z916" i="8" s="1"/>
  <c r="K917" i="8" s="1"/>
  <c r="V865" i="1"/>
  <c r="W865" i="1" s="1"/>
  <c r="L866" i="1"/>
  <c r="L917" i="8" l="1"/>
  <c r="O866" i="1"/>
  <c r="P866" i="1" s="1"/>
  <c r="S866" i="1" s="1"/>
  <c r="T866" i="1" s="1"/>
  <c r="U866" i="1" s="1"/>
  <c r="M866" i="1"/>
  <c r="N866" i="1" s="1"/>
  <c r="A870" i="4" s="1"/>
  <c r="O917" i="8" l="1"/>
  <c r="P917" i="8" s="1"/>
  <c r="S917" i="8" s="1"/>
  <c r="T917" i="8" s="1"/>
  <c r="U917" i="8" s="1"/>
  <c r="M917" i="8"/>
  <c r="N917" i="8" s="1"/>
  <c r="B870" i="4"/>
  <c r="Y866" i="1"/>
  <c r="X866" i="1"/>
  <c r="Z866" i="1" s="1"/>
  <c r="K867" i="1" s="1"/>
  <c r="Y917" i="8" l="1"/>
  <c r="X917" i="8"/>
  <c r="Z917" i="8" s="1"/>
  <c r="K918" i="8" s="1"/>
  <c r="C870" i="4"/>
  <c r="V866" i="8" s="1"/>
  <c r="W866" i="8" s="1"/>
  <c r="D870" i="4"/>
  <c r="L867" i="1"/>
  <c r="L918" i="8" l="1"/>
  <c r="V866" i="1"/>
  <c r="W866" i="1" s="1"/>
  <c r="O867" i="1"/>
  <c r="P867" i="1" s="1"/>
  <c r="S867" i="1" s="1"/>
  <c r="T867" i="1" s="1"/>
  <c r="U867" i="1" s="1"/>
  <c r="M867" i="1"/>
  <c r="N867" i="1" s="1"/>
  <c r="A871" i="4" s="1"/>
  <c r="O918" i="8" l="1"/>
  <c r="P918" i="8" s="1"/>
  <c r="S918" i="8" s="1"/>
  <c r="T918" i="8" s="1"/>
  <c r="U918" i="8" s="1"/>
  <c r="M918" i="8"/>
  <c r="N918" i="8" s="1"/>
  <c r="B871" i="4"/>
  <c r="Y867" i="1"/>
  <c r="X867" i="1"/>
  <c r="Z867" i="1" s="1"/>
  <c r="K868" i="1" s="1"/>
  <c r="Y918" i="8" l="1"/>
  <c r="X918" i="8"/>
  <c r="Z918" i="8" s="1"/>
  <c r="K919" i="8" s="1"/>
  <c r="C871" i="4"/>
  <c r="V867" i="8" s="1"/>
  <c r="W867" i="8" s="1"/>
  <c r="D871" i="4"/>
  <c r="L868" i="1"/>
  <c r="L919" i="8" l="1"/>
  <c r="V867" i="1"/>
  <c r="W867" i="1" s="1"/>
  <c r="O868" i="1"/>
  <c r="P868" i="1" s="1"/>
  <c r="S868" i="1" s="1"/>
  <c r="T868" i="1" s="1"/>
  <c r="U868" i="1" s="1"/>
  <c r="M868" i="1"/>
  <c r="N868" i="1" s="1"/>
  <c r="A872" i="4" s="1"/>
  <c r="O919" i="8" l="1"/>
  <c r="P919" i="8" s="1"/>
  <c r="S919" i="8" s="1"/>
  <c r="T919" i="8" s="1"/>
  <c r="U919" i="8" s="1"/>
  <c r="M919" i="8"/>
  <c r="N919" i="8" s="1"/>
  <c r="B872" i="4"/>
  <c r="Y868" i="1"/>
  <c r="X868" i="1"/>
  <c r="Z868" i="1" s="1"/>
  <c r="K869" i="1" s="1"/>
  <c r="Y919" i="8" l="1"/>
  <c r="X919" i="8"/>
  <c r="Z919" i="8" s="1"/>
  <c r="K920" i="8" s="1"/>
  <c r="C872" i="4"/>
  <c r="V868" i="8" s="1"/>
  <c r="W868" i="8" s="1"/>
  <c r="D872" i="4"/>
  <c r="L869" i="1"/>
  <c r="L920" i="8" l="1"/>
  <c r="V868" i="1"/>
  <c r="W868" i="1" s="1"/>
  <c r="O869" i="1"/>
  <c r="P869" i="1" s="1"/>
  <c r="S869" i="1" s="1"/>
  <c r="T869" i="1" s="1"/>
  <c r="U869" i="1" s="1"/>
  <c r="M869" i="1"/>
  <c r="N869" i="1" s="1"/>
  <c r="A873" i="4" s="1"/>
  <c r="O920" i="8" l="1"/>
  <c r="P920" i="8" s="1"/>
  <c r="S920" i="8" s="1"/>
  <c r="M920" i="8"/>
  <c r="B873" i="4"/>
  <c r="Y869" i="1"/>
  <c r="X869" i="1"/>
  <c r="Z869" i="1" s="1"/>
  <c r="K870" i="1" s="1"/>
  <c r="N920" i="8" l="1"/>
  <c r="U920" i="8"/>
  <c r="C873" i="4"/>
  <c r="V869" i="8" s="1"/>
  <c r="W869" i="8" s="1"/>
  <c r="D873" i="4"/>
  <c r="L870" i="1"/>
  <c r="Y920" i="8" l="1"/>
  <c r="X920" i="8"/>
  <c r="Z920" i="8" s="1"/>
  <c r="K921" i="8" s="1"/>
  <c r="V869" i="1"/>
  <c r="W869" i="1" s="1"/>
  <c r="O870" i="1"/>
  <c r="P870" i="1" s="1"/>
  <c r="S870" i="1" s="1"/>
  <c r="T870" i="1" s="1"/>
  <c r="U870" i="1" s="1"/>
  <c r="M870" i="1"/>
  <c r="N870" i="1" s="1"/>
  <c r="A874" i="4" s="1"/>
  <c r="L921" i="8" l="1"/>
  <c r="B874" i="4"/>
  <c r="Y870" i="1"/>
  <c r="X870" i="1"/>
  <c r="Z870" i="1" s="1"/>
  <c r="K871" i="1" s="1"/>
  <c r="O921" i="8" l="1"/>
  <c r="P921" i="8" s="1"/>
  <c r="S921" i="8" s="1"/>
  <c r="M921" i="8"/>
  <c r="C874" i="4"/>
  <c r="V870" i="8" s="1"/>
  <c r="W870" i="8" s="1"/>
  <c r="D874" i="4"/>
  <c r="L871" i="1"/>
  <c r="N921" i="8" l="1"/>
  <c r="U921" i="8"/>
  <c r="V870" i="1"/>
  <c r="W870" i="1" s="1"/>
  <c r="O871" i="1"/>
  <c r="P871" i="1" s="1"/>
  <c r="S871" i="1" s="1"/>
  <c r="T871" i="1" s="1"/>
  <c r="U871" i="1" s="1"/>
  <c r="M871" i="1"/>
  <c r="N871" i="1" s="1"/>
  <c r="A875" i="4" s="1"/>
  <c r="Y921" i="8" l="1"/>
  <c r="X921" i="8"/>
  <c r="Z921" i="8" s="1"/>
  <c r="K922" i="8" s="1"/>
  <c r="B875" i="4"/>
  <c r="Y871" i="1"/>
  <c r="X871" i="1"/>
  <c r="Z871" i="1" s="1"/>
  <c r="K872" i="1" s="1"/>
  <c r="L872" i="1" s="1"/>
  <c r="L922" i="8" l="1"/>
  <c r="C875" i="4"/>
  <c r="V871" i="8" s="1"/>
  <c r="W871" i="8" s="1"/>
  <c r="D875" i="4"/>
  <c r="O872" i="1"/>
  <c r="P872" i="1" s="1"/>
  <c r="S872" i="1" s="1"/>
  <c r="T872" i="1" s="1"/>
  <c r="U872" i="1" s="1"/>
  <c r="M872" i="1"/>
  <c r="N872" i="1" s="1"/>
  <c r="A876" i="4" s="1"/>
  <c r="O922" i="8" l="1"/>
  <c r="P922" i="8" s="1"/>
  <c r="S922" i="8" s="1"/>
  <c r="T922" i="8" s="1"/>
  <c r="U922" i="8" s="1"/>
  <c r="M922" i="8"/>
  <c r="N922" i="8" s="1"/>
  <c r="V871" i="1"/>
  <c r="W871" i="1" s="1"/>
  <c r="B876" i="4"/>
  <c r="X872" i="1"/>
  <c r="Y872" i="1"/>
  <c r="Y922" i="8" l="1"/>
  <c r="X922" i="8"/>
  <c r="Z922" i="8" s="1"/>
  <c r="K923" i="8" s="1"/>
  <c r="C876" i="4"/>
  <c r="V872" i="8" s="1"/>
  <c r="W872" i="8" s="1"/>
  <c r="D876" i="4"/>
  <c r="Z872" i="1"/>
  <c r="K873" i="1" s="1"/>
  <c r="L873" i="1" s="1"/>
  <c r="L923" i="8" l="1"/>
  <c r="V872" i="1"/>
  <c r="W872" i="1" s="1"/>
  <c r="O873" i="1"/>
  <c r="P873" i="1" s="1"/>
  <c r="S873" i="1" s="1"/>
  <c r="T873" i="1" s="1"/>
  <c r="U873" i="1" s="1"/>
  <c r="M873" i="1"/>
  <c r="N873" i="1" s="1"/>
  <c r="A877" i="4" s="1"/>
  <c r="O923" i="8" l="1"/>
  <c r="P923" i="8" s="1"/>
  <c r="S923" i="8" s="1"/>
  <c r="T923" i="8" s="1"/>
  <c r="U923" i="8" s="1"/>
  <c r="M923" i="8"/>
  <c r="N923" i="8" s="1"/>
  <c r="B877" i="4"/>
  <c r="Y873" i="1"/>
  <c r="X873" i="1"/>
  <c r="Z873" i="1" s="1"/>
  <c r="K874" i="1" s="1"/>
  <c r="Y923" i="8" l="1"/>
  <c r="X923" i="8"/>
  <c r="Z923" i="8" s="1"/>
  <c r="K924" i="8" s="1"/>
  <c r="C877" i="4"/>
  <c r="V873" i="8" s="1"/>
  <c r="W873" i="8" s="1"/>
  <c r="D877" i="4"/>
  <c r="L874" i="1"/>
  <c r="L924" i="8" l="1"/>
  <c r="V873" i="1"/>
  <c r="W873" i="1" s="1"/>
  <c r="O874" i="1"/>
  <c r="P874" i="1" s="1"/>
  <c r="S874" i="1" s="1"/>
  <c r="T874" i="1" s="1"/>
  <c r="U874" i="1" s="1"/>
  <c r="M874" i="1"/>
  <c r="N874" i="1" s="1"/>
  <c r="A878" i="4" s="1"/>
  <c r="O924" i="8" l="1"/>
  <c r="P924" i="8" s="1"/>
  <c r="S924" i="8" s="1"/>
  <c r="T924" i="8" s="1"/>
  <c r="U924" i="8" s="1"/>
  <c r="M924" i="8"/>
  <c r="N924" i="8" s="1"/>
  <c r="B878" i="4"/>
  <c r="Y874" i="1"/>
  <c r="X874" i="1"/>
  <c r="Z874" i="1" s="1"/>
  <c r="K875" i="1" s="1"/>
  <c r="Y924" i="8" l="1"/>
  <c r="X924" i="8"/>
  <c r="Z924" i="8" s="1"/>
  <c r="K925" i="8" s="1"/>
  <c r="C878" i="4"/>
  <c r="V874" i="8" s="1"/>
  <c r="W874" i="8" s="1"/>
  <c r="D878" i="4"/>
  <c r="L875" i="1"/>
  <c r="L925" i="8" l="1"/>
  <c r="V874" i="1"/>
  <c r="W874" i="1" s="1"/>
  <c r="O875" i="1"/>
  <c r="P875" i="1" s="1"/>
  <c r="S875" i="1" s="1"/>
  <c r="T875" i="1" s="1"/>
  <c r="U875" i="1" s="1"/>
  <c r="M875" i="1"/>
  <c r="N875" i="1" s="1"/>
  <c r="A879" i="4" s="1"/>
  <c r="O925" i="8" l="1"/>
  <c r="P925" i="8" s="1"/>
  <c r="S925" i="8" s="1"/>
  <c r="T925" i="8" s="1"/>
  <c r="U925" i="8" s="1"/>
  <c r="M925" i="8"/>
  <c r="N925" i="8" s="1"/>
  <c r="B879" i="4"/>
  <c r="Y875" i="1"/>
  <c r="X875" i="1"/>
  <c r="Z875" i="1" s="1"/>
  <c r="K876" i="1" s="1"/>
  <c r="Y925" i="8" l="1"/>
  <c r="X925" i="8"/>
  <c r="C879" i="4"/>
  <c r="V875" i="8" s="1"/>
  <c r="W875" i="8" s="1"/>
  <c r="D879" i="4"/>
  <c r="L876" i="1"/>
  <c r="Z925" i="8" l="1"/>
  <c r="K926" i="8" s="1"/>
  <c r="L926" i="8" s="1"/>
  <c r="V875" i="1"/>
  <c r="W875" i="1" s="1"/>
  <c r="O876" i="1"/>
  <c r="P876" i="1" s="1"/>
  <c r="S876" i="1" s="1"/>
  <c r="T876" i="1" s="1"/>
  <c r="U876" i="1" s="1"/>
  <c r="M876" i="1"/>
  <c r="O926" i="8" l="1"/>
  <c r="P926" i="8" s="1"/>
  <c r="S926" i="8" s="1"/>
  <c r="M926" i="8"/>
  <c r="B880" i="4"/>
  <c r="N876" i="1"/>
  <c r="A880" i="4" s="1"/>
  <c r="N926" i="8" l="1"/>
  <c r="U926" i="8"/>
  <c r="C880" i="4"/>
  <c r="V876" i="8" s="1"/>
  <c r="W876" i="8" s="1"/>
  <c r="D880" i="4"/>
  <c r="Y876" i="1"/>
  <c r="X876" i="1"/>
  <c r="Z876" i="1" s="1"/>
  <c r="K877" i="1" s="1"/>
  <c r="Y926" i="8" l="1"/>
  <c r="X926" i="8"/>
  <c r="Z926" i="8" s="1"/>
  <c r="K927" i="8" s="1"/>
  <c r="V876" i="1"/>
  <c r="W876" i="1" s="1"/>
  <c r="L877" i="1"/>
  <c r="L927" i="8" l="1"/>
  <c r="O877" i="1"/>
  <c r="P877" i="1" s="1"/>
  <c r="S877" i="1" s="1"/>
  <c r="T877" i="1" s="1"/>
  <c r="U877" i="1" s="1"/>
  <c r="M877" i="1"/>
  <c r="N877" i="1" s="1"/>
  <c r="A881" i="4" s="1"/>
  <c r="O927" i="8" l="1"/>
  <c r="P927" i="8" s="1"/>
  <c r="S927" i="8" s="1"/>
  <c r="M927" i="8"/>
  <c r="B881" i="4"/>
  <c r="Y877" i="1"/>
  <c r="X877" i="1"/>
  <c r="Z877" i="1" l="1"/>
  <c r="K878" i="1" s="1"/>
  <c r="L878" i="1" s="1"/>
  <c r="N927" i="8"/>
  <c r="U927" i="8"/>
  <c r="C881" i="4"/>
  <c r="V877" i="8" s="1"/>
  <c r="W877" i="8" s="1"/>
  <c r="D881" i="4"/>
  <c r="Y927" i="8" l="1"/>
  <c r="X927" i="8"/>
  <c r="Z927" i="8" s="1"/>
  <c r="K928" i="8" s="1"/>
  <c r="V877" i="1"/>
  <c r="W877" i="1" s="1"/>
  <c r="O878" i="1"/>
  <c r="P878" i="1" s="1"/>
  <c r="S878" i="1" s="1"/>
  <c r="T878" i="1" s="1"/>
  <c r="U878" i="1" s="1"/>
  <c r="M878" i="1"/>
  <c r="N878" i="1" s="1"/>
  <c r="A882" i="4" s="1"/>
  <c r="L928" i="8" l="1"/>
  <c r="B882" i="4"/>
  <c r="Y878" i="1"/>
  <c r="X878" i="1"/>
  <c r="Z878" i="1" s="1"/>
  <c r="K879" i="1" s="1"/>
  <c r="O928" i="8" l="1"/>
  <c r="P928" i="8" s="1"/>
  <c r="S928" i="8" s="1"/>
  <c r="M928" i="8"/>
  <c r="C882" i="4"/>
  <c r="V878" i="8" s="1"/>
  <c r="W878" i="8" s="1"/>
  <c r="D882" i="4"/>
  <c r="L879" i="1"/>
  <c r="N928" i="8" l="1"/>
  <c r="U928" i="8"/>
  <c r="V878" i="1"/>
  <c r="W878" i="1" s="1"/>
  <c r="O879" i="1"/>
  <c r="P879" i="1" s="1"/>
  <c r="S879" i="1" s="1"/>
  <c r="T879" i="1" s="1"/>
  <c r="U879" i="1" s="1"/>
  <c r="M879" i="1"/>
  <c r="N879" i="1" s="1"/>
  <c r="A883" i="4" s="1"/>
  <c r="Y928" i="8" l="1"/>
  <c r="X928" i="8"/>
  <c r="Z928" i="8" s="1"/>
  <c r="K929" i="8" s="1"/>
  <c r="B883" i="4"/>
  <c r="Y879" i="1"/>
  <c r="X879" i="1"/>
  <c r="Z879" i="1" s="1"/>
  <c r="K880" i="1" s="1"/>
  <c r="L929" i="8" l="1"/>
  <c r="C883" i="4"/>
  <c r="V879" i="8" s="1"/>
  <c r="W879" i="8" s="1"/>
  <c r="D883" i="4"/>
  <c r="L880" i="1"/>
  <c r="O929" i="8" l="1"/>
  <c r="P929" i="8" s="1"/>
  <c r="S929" i="8" s="1"/>
  <c r="T929" i="8" s="1"/>
  <c r="U929" i="8" s="1"/>
  <c r="M929" i="8"/>
  <c r="N929" i="8" s="1"/>
  <c r="V879" i="1"/>
  <c r="W879" i="1" s="1"/>
  <c r="O880" i="1"/>
  <c r="P880" i="1" s="1"/>
  <c r="S880" i="1" s="1"/>
  <c r="T880" i="1" s="1"/>
  <c r="U880" i="1" s="1"/>
  <c r="M880" i="1"/>
  <c r="N880" i="1" s="1"/>
  <c r="A884" i="4" s="1"/>
  <c r="Y929" i="8" l="1"/>
  <c r="X929" i="8"/>
  <c r="Z929" i="8" s="1"/>
  <c r="K930" i="8" s="1"/>
  <c r="B884" i="4"/>
  <c r="Y880" i="1"/>
  <c r="X880" i="1"/>
  <c r="Z880" i="1" s="1"/>
  <c r="K881" i="1" s="1"/>
  <c r="L930" i="8" l="1"/>
  <c r="C884" i="4"/>
  <c r="V880" i="8" s="1"/>
  <c r="W880" i="8" s="1"/>
  <c r="D884" i="4"/>
  <c r="L881" i="1"/>
  <c r="O930" i="8" l="1"/>
  <c r="P930" i="8" s="1"/>
  <c r="S930" i="8" s="1"/>
  <c r="T930" i="8" s="1"/>
  <c r="U930" i="8" s="1"/>
  <c r="M930" i="8"/>
  <c r="N930" i="8" s="1"/>
  <c r="V880" i="1"/>
  <c r="W880" i="1" s="1"/>
  <c r="O881" i="1"/>
  <c r="P881" i="1" s="1"/>
  <c r="S881" i="1" s="1"/>
  <c r="T881" i="1" s="1"/>
  <c r="U881" i="1" s="1"/>
  <c r="M881" i="1"/>
  <c r="Y930" i="8" l="1"/>
  <c r="X930" i="8"/>
  <c r="Z930" i="8" s="1"/>
  <c r="K931" i="8" s="1"/>
  <c r="B885" i="4"/>
  <c r="N881" i="1"/>
  <c r="A885" i="4" s="1"/>
  <c r="L931" i="8" l="1"/>
  <c r="C885" i="4"/>
  <c r="V881" i="8" s="1"/>
  <c r="W881" i="8" s="1"/>
  <c r="D885" i="4"/>
  <c r="Y881" i="1"/>
  <c r="X881" i="1"/>
  <c r="Z881" i="1" s="1"/>
  <c r="K882" i="1" s="1"/>
  <c r="O931" i="8" l="1"/>
  <c r="P931" i="8" s="1"/>
  <c r="S931" i="8" s="1"/>
  <c r="T931" i="8" s="1"/>
  <c r="M931" i="8"/>
  <c r="N931" i="8" s="1"/>
  <c r="V881" i="1"/>
  <c r="W881" i="1" s="1"/>
  <c r="L882" i="1"/>
  <c r="U931" i="8" l="1"/>
  <c r="Y931" i="8"/>
  <c r="X931" i="8"/>
  <c r="O882" i="1"/>
  <c r="P882" i="1" s="1"/>
  <c r="S882" i="1" s="1"/>
  <c r="T882" i="1" s="1"/>
  <c r="U882" i="1" s="1"/>
  <c r="M882" i="1"/>
  <c r="N882" i="1" s="1"/>
  <c r="A886" i="4" s="1"/>
  <c r="Z931" i="8" l="1"/>
  <c r="K932" i="8" s="1"/>
  <c r="L932" i="8" s="1"/>
  <c r="B886" i="4"/>
  <c r="Y882" i="1"/>
  <c r="X882" i="1"/>
  <c r="Z882" i="1" s="1"/>
  <c r="K883" i="1" s="1"/>
  <c r="O932" i="8" l="1"/>
  <c r="P932" i="8" s="1"/>
  <c r="S932" i="8" s="1"/>
  <c r="T932" i="8" s="1"/>
  <c r="U932" i="8" s="1"/>
  <c r="M932" i="8"/>
  <c r="N932" i="8" s="1"/>
  <c r="C886" i="4"/>
  <c r="V882" i="8" s="1"/>
  <c r="W882" i="8" s="1"/>
  <c r="D886" i="4"/>
  <c r="L883" i="1"/>
  <c r="Y932" i="8" l="1"/>
  <c r="X932" i="8"/>
  <c r="Z932" i="8" s="1"/>
  <c r="K933" i="8" s="1"/>
  <c r="V882" i="1"/>
  <c r="W882" i="1" s="1"/>
  <c r="O883" i="1"/>
  <c r="P883" i="1" s="1"/>
  <c r="S883" i="1" s="1"/>
  <c r="T883" i="1" s="1"/>
  <c r="U883" i="1" s="1"/>
  <c r="M883" i="1"/>
  <c r="N883" i="1" s="1"/>
  <c r="A887" i="4" s="1"/>
  <c r="L933" i="8" l="1"/>
  <c r="B887" i="4"/>
  <c r="Y883" i="1"/>
  <c r="X883" i="1"/>
  <c r="Z883" i="1" s="1"/>
  <c r="K884" i="1" s="1"/>
  <c r="O933" i="8" l="1"/>
  <c r="P933" i="8" s="1"/>
  <c r="S933" i="8" s="1"/>
  <c r="M933" i="8"/>
  <c r="C887" i="4"/>
  <c r="V883" i="8" s="1"/>
  <c r="W883" i="8" s="1"/>
  <c r="D887" i="4"/>
  <c r="L884" i="1"/>
  <c r="N933" i="8" l="1"/>
  <c r="U933" i="8"/>
  <c r="V883" i="1"/>
  <c r="W883" i="1" s="1"/>
  <c r="O884" i="1"/>
  <c r="P884" i="1" s="1"/>
  <c r="S884" i="1" s="1"/>
  <c r="M884" i="1"/>
  <c r="U884" i="1" s="1"/>
  <c r="Y933" i="8" l="1"/>
  <c r="X933" i="8"/>
  <c r="Z933" i="8" s="1"/>
  <c r="K934" i="8" s="1"/>
  <c r="N884" i="1"/>
  <c r="L934" i="8" l="1"/>
  <c r="A888" i="4"/>
  <c r="Y884" i="1"/>
  <c r="X884" i="1"/>
  <c r="Z884" i="1" s="1"/>
  <c r="K885" i="1" s="1"/>
  <c r="O934" i="8" l="1"/>
  <c r="P934" i="8" s="1"/>
  <c r="S934" i="8" s="1"/>
  <c r="M934" i="8"/>
  <c r="C888" i="4"/>
  <c r="D888" i="4"/>
  <c r="L885" i="1"/>
  <c r="V884" i="1" l="1"/>
  <c r="W884" i="1" s="1"/>
  <c r="V884" i="8"/>
  <c r="W884" i="8" s="1"/>
  <c r="N934" i="8"/>
  <c r="U934" i="8"/>
  <c r="O885" i="1"/>
  <c r="P885" i="1" s="1"/>
  <c r="S885" i="1" s="1"/>
  <c r="T885" i="1" s="1"/>
  <c r="U885" i="1" s="1"/>
  <c r="M885" i="1"/>
  <c r="N885" i="1" s="1"/>
  <c r="A889" i="4" s="1"/>
  <c r="Y934" i="8" l="1"/>
  <c r="X934" i="8"/>
  <c r="Z934" i="8" s="1"/>
  <c r="K935" i="8" s="1"/>
  <c r="B889" i="4"/>
  <c r="Y885" i="1"/>
  <c r="X885" i="1"/>
  <c r="Z885" i="1" s="1"/>
  <c r="K886" i="1" s="1"/>
  <c r="L935" i="8" l="1"/>
  <c r="C889" i="4"/>
  <c r="V885" i="8" s="1"/>
  <c r="W885" i="8" s="1"/>
  <c r="D889" i="4"/>
  <c r="L886" i="1"/>
  <c r="O935" i="8" l="1"/>
  <c r="P935" i="8" s="1"/>
  <c r="S935" i="8" s="1"/>
  <c r="M935" i="8"/>
  <c r="V885" i="1"/>
  <c r="W885" i="1" s="1"/>
  <c r="O886" i="1"/>
  <c r="P886" i="1" s="1"/>
  <c r="S886" i="1" s="1"/>
  <c r="M886" i="1"/>
  <c r="U886" i="1" s="1"/>
  <c r="N935" i="8" l="1"/>
  <c r="U935" i="8"/>
  <c r="N886" i="1"/>
  <c r="Y935" i="8" l="1"/>
  <c r="X935" i="8"/>
  <c r="Z935" i="8" s="1"/>
  <c r="K936" i="8" s="1"/>
  <c r="A890" i="4"/>
  <c r="Y886" i="1"/>
  <c r="X886" i="1"/>
  <c r="Z886" i="1" l="1"/>
  <c r="K887" i="1" s="1"/>
  <c r="L936" i="8"/>
  <c r="C890" i="4"/>
  <c r="D890" i="4"/>
  <c r="L887" i="1"/>
  <c r="V886" i="1" l="1"/>
  <c r="W886" i="1" s="1"/>
  <c r="V886" i="8"/>
  <c r="W886" i="8" s="1"/>
  <c r="O936" i="8"/>
  <c r="P936" i="8" s="1"/>
  <c r="S936" i="8" s="1"/>
  <c r="T936" i="8" s="1"/>
  <c r="U936" i="8" s="1"/>
  <c r="M936" i="8"/>
  <c r="N936" i="8" s="1"/>
  <c r="O887" i="1"/>
  <c r="P887" i="1" s="1"/>
  <c r="S887" i="1" s="1"/>
  <c r="M887" i="1"/>
  <c r="U887" i="1" s="1"/>
  <c r="Y936" i="8" l="1"/>
  <c r="X936" i="8"/>
  <c r="Z936" i="8" s="1"/>
  <c r="K937" i="8" s="1"/>
  <c r="N887" i="1"/>
  <c r="L937" i="8" l="1"/>
  <c r="A891" i="4"/>
  <c r="Y887" i="1"/>
  <c r="X887" i="1"/>
  <c r="Z887" i="1" s="1"/>
  <c r="K888" i="1" s="1"/>
  <c r="O937" i="8" l="1"/>
  <c r="P937" i="8" s="1"/>
  <c r="S937" i="8" s="1"/>
  <c r="M937" i="8"/>
  <c r="C891" i="4"/>
  <c r="D891" i="4"/>
  <c r="L888" i="1"/>
  <c r="V887" i="1" l="1"/>
  <c r="W887" i="1" s="1"/>
  <c r="V887" i="8"/>
  <c r="W887" i="8" s="1"/>
  <c r="N937" i="8"/>
  <c r="U937" i="8"/>
  <c r="O888" i="1"/>
  <c r="P888" i="1" s="1"/>
  <c r="S888" i="1" s="1"/>
  <c r="T888" i="1" s="1"/>
  <c r="U888" i="1" s="1"/>
  <c r="M888" i="1"/>
  <c r="N888" i="1" s="1"/>
  <c r="A892" i="4" s="1"/>
  <c r="Y937" i="8" l="1"/>
  <c r="X937" i="8"/>
  <c r="Z937" i="8" s="1"/>
  <c r="K938" i="8" s="1"/>
  <c r="B892" i="4"/>
  <c r="Y888" i="1"/>
  <c r="X888" i="1"/>
  <c r="Z888" i="1" s="1"/>
  <c r="K889" i="1" s="1"/>
  <c r="L938" i="8" l="1"/>
  <c r="C892" i="4"/>
  <c r="V888" i="8" s="1"/>
  <c r="W888" i="8" s="1"/>
  <c r="D892" i="4"/>
  <c r="L889" i="1"/>
  <c r="O938" i="8" l="1"/>
  <c r="P938" i="8" s="1"/>
  <c r="S938" i="8" s="1"/>
  <c r="T938" i="8" s="1"/>
  <c r="U938" i="8" s="1"/>
  <c r="M938" i="8"/>
  <c r="N938" i="8" s="1"/>
  <c r="V888" i="1"/>
  <c r="W888" i="1" s="1"/>
  <c r="O889" i="1"/>
  <c r="P889" i="1" s="1"/>
  <c r="S889" i="1" s="1"/>
  <c r="T889" i="1" s="1"/>
  <c r="U889" i="1" s="1"/>
  <c r="M889" i="1"/>
  <c r="N889" i="1" s="1"/>
  <c r="A893" i="4" s="1"/>
  <c r="Y938" i="8" l="1"/>
  <c r="X938" i="8"/>
  <c r="Z938" i="8" s="1"/>
  <c r="K939" i="8" s="1"/>
  <c r="B893" i="4"/>
  <c r="Y889" i="1"/>
  <c r="X889" i="1"/>
  <c r="Z889" i="1" s="1"/>
  <c r="K890" i="1" s="1"/>
  <c r="L939" i="8" l="1"/>
  <c r="C893" i="4"/>
  <c r="V889" i="8" s="1"/>
  <c r="W889" i="8" s="1"/>
  <c r="D893" i="4"/>
  <c r="L890" i="1"/>
  <c r="O939" i="8" l="1"/>
  <c r="P939" i="8" s="1"/>
  <c r="S939" i="8" s="1"/>
  <c r="T939" i="8" s="1"/>
  <c r="U939" i="8" s="1"/>
  <c r="M939" i="8"/>
  <c r="N939" i="8" s="1"/>
  <c r="V889" i="1"/>
  <c r="W889" i="1" s="1"/>
  <c r="O890" i="1"/>
  <c r="P890" i="1" s="1"/>
  <c r="S890" i="1" s="1"/>
  <c r="T890" i="1" s="1"/>
  <c r="U890" i="1" s="1"/>
  <c r="M890" i="1"/>
  <c r="N890" i="1" s="1"/>
  <c r="A894" i="4" s="1"/>
  <c r="Y939" i="8" l="1"/>
  <c r="X939" i="8"/>
  <c r="Z939" i="8" s="1"/>
  <c r="K940" i="8" s="1"/>
  <c r="B894" i="4"/>
  <c r="Y890" i="1"/>
  <c r="X890" i="1"/>
  <c r="Z890" i="1" s="1"/>
  <c r="K891" i="1" s="1"/>
  <c r="L940" i="8" l="1"/>
  <c r="C894" i="4"/>
  <c r="V890" i="8" s="1"/>
  <c r="W890" i="8" s="1"/>
  <c r="D894" i="4"/>
  <c r="L891" i="1"/>
  <c r="O940" i="8" l="1"/>
  <c r="P940" i="8" s="1"/>
  <c r="S940" i="8" s="1"/>
  <c r="T940" i="8" s="1"/>
  <c r="U940" i="8" s="1"/>
  <c r="M940" i="8"/>
  <c r="N940" i="8" s="1"/>
  <c r="V890" i="1"/>
  <c r="W890" i="1" s="1"/>
  <c r="O891" i="1"/>
  <c r="P891" i="1" s="1"/>
  <c r="S891" i="1" s="1"/>
  <c r="T891" i="1" s="1"/>
  <c r="U891" i="1" s="1"/>
  <c r="M891" i="1"/>
  <c r="Y940" i="8" l="1"/>
  <c r="X940" i="8"/>
  <c r="Z940" i="8" s="1"/>
  <c r="K941" i="8" s="1"/>
  <c r="B895" i="4"/>
  <c r="N891" i="1"/>
  <c r="A895" i="4" s="1"/>
  <c r="L941" i="8" l="1"/>
  <c r="C895" i="4"/>
  <c r="V891" i="8" s="1"/>
  <c r="W891" i="8" s="1"/>
  <c r="D895" i="4"/>
  <c r="Y891" i="1"/>
  <c r="X891" i="1"/>
  <c r="Z891" i="1" l="1"/>
  <c r="K892" i="1" s="1"/>
  <c r="O941" i="8"/>
  <c r="P941" i="8" s="1"/>
  <c r="S941" i="8" s="1"/>
  <c r="T941" i="8" s="1"/>
  <c r="U941" i="8" s="1"/>
  <c r="M941" i="8"/>
  <c r="N941" i="8" s="1"/>
  <c r="V891" i="1"/>
  <c r="W891" i="1" s="1"/>
  <c r="L892" i="1"/>
  <c r="Y941" i="8" l="1"/>
  <c r="X941" i="8"/>
  <c r="Z941" i="8" s="1"/>
  <c r="K942" i="8" s="1"/>
  <c r="O892" i="1"/>
  <c r="P892" i="1" s="1"/>
  <c r="S892" i="1" s="1"/>
  <c r="T892" i="1" s="1"/>
  <c r="U892" i="1" s="1"/>
  <c r="M892" i="1"/>
  <c r="N892" i="1" s="1"/>
  <c r="A896" i="4" s="1"/>
  <c r="L942" i="8" l="1"/>
  <c r="B896" i="4"/>
  <c r="Y892" i="1"/>
  <c r="X892" i="1"/>
  <c r="Z892" i="1" s="1"/>
  <c r="K893" i="1" s="1"/>
  <c r="O942" i="8" l="1"/>
  <c r="P942" i="8" s="1"/>
  <c r="S942" i="8" s="1"/>
  <c r="T942" i="8" s="1"/>
  <c r="U942" i="8" s="1"/>
  <c r="M942" i="8"/>
  <c r="N942" i="8" s="1"/>
  <c r="C896" i="4"/>
  <c r="V892" i="8" s="1"/>
  <c r="W892" i="8" s="1"/>
  <c r="D896" i="4"/>
  <c r="L893" i="1"/>
  <c r="Y942" i="8" l="1"/>
  <c r="X942" i="8"/>
  <c r="Z942" i="8" s="1"/>
  <c r="K943" i="8" s="1"/>
  <c r="V892" i="1"/>
  <c r="W892" i="1" s="1"/>
  <c r="O893" i="1"/>
  <c r="P893" i="1" s="1"/>
  <c r="S893" i="1" s="1"/>
  <c r="T893" i="1" s="1"/>
  <c r="U893" i="1" s="1"/>
  <c r="M893" i="1"/>
  <c r="N893" i="1" s="1"/>
  <c r="A897" i="4" s="1"/>
  <c r="L943" i="8" l="1"/>
  <c r="B897" i="4"/>
  <c r="Y893" i="1"/>
  <c r="X893" i="1"/>
  <c r="Z893" i="1" s="1"/>
  <c r="K894" i="1" s="1"/>
  <c r="O943" i="8" l="1"/>
  <c r="P943" i="8" s="1"/>
  <c r="S943" i="8" s="1"/>
  <c r="T943" i="8" s="1"/>
  <c r="U943" i="8" s="1"/>
  <c r="M943" i="8"/>
  <c r="N943" i="8" s="1"/>
  <c r="C897" i="4"/>
  <c r="V893" i="8" s="1"/>
  <c r="W893" i="8" s="1"/>
  <c r="D897" i="4"/>
  <c r="L894" i="1"/>
  <c r="Y943" i="8" l="1"/>
  <c r="X943" i="8"/>
  <c r="Z943" i="8" s="1"/>
  <c r="K944" i="8" s="1"/>
  <c r="V893" i="1"/>
  <c r="W893" i="1" s="1"/>
  <c r="O894" i="1"/>
  <c r="P894" i="1" s="1"/>
  <c r="S894" i="1" s="1"/>
  <c r="T894" i="1" s="1"/>
  <c r="U894" i="1" s="1"/>
  <c r="M894" i="1"/>
  <c r="N894" i="1" s="1"/>
  <c r="A898" i="4" s="1"/>
  <c r="L944" i="8" l="1"/>
  <c r="B898" i="4"/>
  <c r="Y894" i="1"/>
  <c r="X894" i="1"/>
  <c r="Z894" i="1" s="1"/>
  <c r="K895" i="1" s="1"/>
  <c r="O944" i="8" l="1"/>
  <c r="P944" i="8" s="1"/>
  <c r="S944" i="8" s="1"/>
  <c r="M944" i="8"/>
  <c r="C898" i="4"/>
  <c r="V894" i="8" s="1"/>
  <c r="W894" i="8" s="1"/>
  <c r="D898" i="4"/>
  <c r="L895" i="1"/>
  <c r="N944" i="8" l="1"/>
  <c r="U944" i="8"/>
  <c r="V894" i="1"/>
  <c r="W894" i="1" s="1"/>
  <c r="O895" i="1"/>
  <c r="P895" i="1" s="1"/>
  <c r="S895" i="1" s="1"/>
  <c r="T895" i="1" s="1"/>
  <c r="U895" i="1" s="1"/>
  <c r="M895" i="1"/>
  <c r="N895" i="1" s="1"/>
  <c r="A899" i="4" s="1"/>
  <c r="Y944" i="8" l="1"/>
  <c r="X944" i="8"/>
  <c r="Z944" i="8" s="1"/>
  <c r="K945" i="8" s="1"/>
  <c r="B899" i="4"/>
  <c r="Y895" i="1"/>
  <c r="X895" i="1"/>
  <c r="Z895" i="1" s="1"/>
  <c r="K896" i="1" s="1"/>
  <c r="L945" i="8" l="1"/>
  <c r="C899" i="4"/>
  <c r="V895" i="8" s="1"/>
  <c r="W895" i="8" s="1"/>
  <c r="D899" i="4"/>
  <c r="L896" i="1"/>
  <c r="O945" i="8" l="1"/>
  <c r="P945" i="8" s="1"/>
  <c r="S945" i="8" s="1"/>
  <c r="M945" i="8"/>
  <c r="V895" i="1"/>
  <c r="W895" i="1" s="1"/>
  <c r="O896" i="1"/>
  <c r="P896" i="1" s="1"/>
  <c r="S896" i="1" s="1"/>
  <c r="T896" i="1" s="1"/>
  <c r="U896" i="1" s="1"/>
  <c r="M896" i="1"/>
  <c r="N896" i="1" s="1"/>
  <c r="A900" i="4" s="1"/>
  <c r="N945" i="8" l="1"/>
  <c r="U945" i="8"/>
  <c r="B900" i="4"/>
  <c r="Y896" i="1"/>
  <c r="X896" i="1"/>
  <c r="Y945" i="8" l="1"/>
  <c r="X945" i="8"/>
  <c r="Z945" i="8" s="1"/>
  <c r="K946" i="8" s="1"/>
  <c r="C900" i="4"/>
  <c r="V896" i="8" s="1"/>
  <c r="W896" i="8" s="1"/>
  <c r="D900" i="4"/>
  <c r="Z896" i="1"/>
  <c r="K897" i="1" s="1"/>
  <c r="L897" i="1" s="1"/>
  <c r="L946" i="8" l="1"/>
  <c r="V896" i="1"/>
  <c r="W896" i="1" s="1"/>
  <c r="O897" i="1"/>
  <c r="P897" i="1" s="1"/>
  <c r="S897" i="1" s="1"/>
  <c r="T897" i="1" s="1"/>
  <c r="U897" i="1" s="1"/>
  <c r="M897" i="1"/>
  <c r="N897" i="1" s="1"/>
  <c r="A901" i="4" s="1"/>
  <c r="O946" i="8" l="1"/>
  <c r="P946" i="8" s="1"/>
  <c r="S946" i="8" s="1"/>
  <c r="M946" i="8"/>
  <c r="B901" i="4"/>
  <c r="Y897" i="1"/>
  <c r="X897" i="1"/>
  <c r="Z897" i="1" s="1"/>
  <c r="K898" i="1" s="1"/>
  <c r="N946" i="8" l="1"/>
  <c r="U946" i="8"/>
  <c r="C901" i="4"/>
  <c r="V897" i="8" s="1"/>
  <c r="W897" i="8" s="1"/>
  <c r="D901" i="4"/>
  <c r="L898" i="1"/>
  <c r="Y946" i="8" l="1"/>
  <c r="X946" i="8"/>
  <c r="Z946" i="8" s="1"/>
  <c r="K947" i="8" s="1"/>
  <c r="V897" i="1"/>
  <c r="W897" i="1" s="1"/>
  <c r="O898" i="1"/>
  <c r="P898" i="1" s="1"/>
  <c r="S898" i="1" s="1"/>
  <c r="M898" i="1"/>
  <c r="U898" i="1" s="1"/>
  <c r="L947" i="8" l="1"/>
  <c r="N898" i="1"/>
  <c r="O947" i="8" l="1"/>
  <c r="P947" i="8" s="1"/>
  <c r="S947" i="8" s="1"/>
  <c r="M947" i="8"/>
  <c r="A902" i="4"/>
  <c r="Y898" i="1"/>
  <c r="X898" i="1"/>
  <c r="Z898" i="1" s="1"/>
  <c r="K899" i="1" s="1"/>
  <c r="N947" i="8" l="1"/>
  <c r="U947" i="8"/>
  <c r="C902" i="4"/>
  <c r="D902" i="4"/>
  <c r="L899" i="1"/>
  <c r="V898" i="1" l="1"/>
  <c r="W898" i="1" s="1"/>
  <c r="V898" i="8"/>
  <c r="W898" i="8" s="1"/>
  <c r="Y947" i="8"/>
  <c r="X947" i="8"/>
  <c r="Z947" i="8" s="1"/>
  <c r="K948" i="8" s="1"/>
  <c r="O899" i="1"/>
  <c r="P899" i="1" s="1"/>
  <c r="S899" i="1" s="1"/>
  <c r="T899" i="1" s="1"/>
  <c r="U899" i="1" s="1"/>
  <c r="M899" i="1"/>
  <c r="N899" i="1" s="1"/>
  <c r="A903" i="4" s="1"/>
  <c r="L948" i="8" l="1"/>
  <c r="B903" i="4"/>
  <c r="Y899" i="1"/>
  <c r="X899" i="1"/>
  <c r="Z899" i="1" s="1"/>
  <c r="K900" i="1" s="1"/>
  <c r="O948" i="8" l="1"/>
  <c r="P948" i="8" s="1"/>
  <c r="S948" i="8" s="1"/>
  <c r="M948" i="8"/>
  <c r="C903" i="4"/>
  <c r="V899" i="8" s="1"/>
  <c r="W899" i="8" s="1"/>
  <c r="D903" i="4"/>
  <c r="L900" i="1"/>
  <c r="N948" i="8" l="1"/>
  <c r="U948" i="8"/>
  <c r="V899" i="1"/>
  <c r="W899" i="1" s="1"/>
  <c r="O900" i="1"/>
  <c r="P900" i="1" s="1"/>
  <c r="S900" i="1" s="1"/>
  <c r="T900" i="1" s="1"/>
  <c r="U900" i="1" s="1"/>
  <c r="M900" i="1"/>
  <c r="Y948" i="8" l="1"/>
  <c r="X948" i="8"/>
  <c r="Z948" i="8" s="1"/>
  <c r="K949" i="8" s="1"/>
  <c r="B904" i="4"/>
  <c r="N900" i="1"/>
  <c r="A904" i="4" s="1"/>
  <c r="L949" i="8" l="1"/>
  <c r="C904" i="4"/>
  <c r="V900" i="8" s="1"/>
  <c r="W900" i="8" s="1"/>
  <c r="D904" i="4"/>
  <c r="Y900" i="1"/>
  <c r="X900" i="1"/>
  <c r="Z900" i="1" s="1"/>
  <c r="K901" i="1" s="1"/>
  <c r="O949" i="8" l="1"/>
  <c r="P949" i="8" s="1"/>
  <c r="S949" i="8" s="1"/>
  <c r="M949" i="8"/>
  <c r="V900" i="1"/>
  <c r="W900" i="1" s="1"/>
  <c r="L901" i="1"/>
  <c r="N949" i="8" l="1"/>
  <c r="U949" i="8"/>
  <c r="O901" i="1"/>
  <c r="P901" i="1" s="1"/>
  <c r="S901" i="1" s="1"/>
  <c r="M901" i="1"/>
  <c r="U901" i="1" s="1"/>
  <c r="Y949" i="8" l="1"/>
  <c r="X949" i="8"/>
  <c r="Z949" i="8" s="1"/>
  <c r="K950" i="8" s="1"/>
  <c r="N901" i="1"/>
  <c r="L950" i="8" l="1"/>
  <c r="A905" i="4"/>
  <c r="Y901" i="1"/>
  <c r="X901" i="1"/>
  <c r="Z901" i="1" s="1"/>
  <c r="K902" i="1" s="1"/>
  <c r="O950" i="8" l="1"/>
  <c r="P950" i="8" s="1"/>
  <c r="S950" i="8" s="1"/>
  <c r="M950" i="8"/>
  <c r="C905" i="4"/>
  <c r="D905" i="4"/>
  <c r="L902" i="1"/>
  <c r="V901" i="1" l="1"/>
  <c r="W901" i="1" s="1"/>
  <c r="V901" i="8"/>
  <c r="W901" i="8" s="1"/>
  <c r="N950" i="8"/>
  <c r="U950" i="8"/>
  <c r="O902" i="1"/>
  <c r="P902" i="1" s="1"/>
  <c r="S902" i="1" s="1"/>
  <c r="T902" i="1" s="1"/>
  <c r="U902" i="1" s="1"/>
  <c r="M902" i="1"/>
  <c r="N902" i="1" s="1"/>
  <c r="A906" i="4" s="1"/>
  <c r="Y950" i="8" l="1"/>
  <c r="X950" i="8"/>
  <c r="Z950" i="8" s="1"/>
  <c r="K951" i="8" s="1"/>
  <c r="B906" i="4"/>
  <c r="Y902" i="1"/>
  <c r="X902" i="1"/>
  <c r="Z902" i="1" s="1"/>
  <c r="K903" i="1" s="1"/>
  <c r="L951" i="8" l="1"/>
  <c r="C906" i="4"/>
  <c r="V902" i="8" s="1"/>
  <c r="W902" i="8" s="1"/>
  <c r="D906" i="4"/>
  <c r="L903" i="1"/>
  <c r="O951" i="8" l="1"/>
  <c r="P951" i="8" s="1"/>
  <c r="S951" i="8" s="1"/>
  <c r="M951" i="8"/>
  <c r="V902" i="1"/>
  <c r="W902" i="1" s="1"/>
  <c r="O903" i="1"/>
  <c r="P903" i="1" s="1"/>
  <c r="S903" i="1" s="1"/>
  <c r="M903" i="1"/>
  <c r="U903" i="1" s="1"/>
  <c r="N951" i="8" l="1"/>
  <c r="U951" i="8"/>
  <c r="N903" i="1"/>
  <c r="Y951" i="8" l="1"/>
  <c r="X951" i="8"/>
  <c r="Z951" i="8" s="1"/>
  <c r="K952" i="8" s="1"/>
  <c r="A907" i="4"/>
  <c r="Y903" i="1"/>
  <c r="X903" i="1"/>
  <c r="Z903" i="1" s="1"/>
  <c r="K904" i="1" s="1"/>
  <c r="L952" i="8" l="1"/>
  <c r="C907" i="4"/>
  <c r="D907" i="4"/>
  <c r="L904" i="1"/>
  <c r="V903" i="1" l="1"/>
  <c r="W903" i="1" s="1"/>
  <c r="V903" i="8"/>
  <c r="W903" i="8" s="1"/>
  <c r="O952" i="8"/>
  <c r="P952" i="8" s="1"/>
  <c r="S952" i="8" s="1"/>
  <c r="M952" i="8"/>
  <c r="O904" i="1"/>
  <c r="P904" i="1" s="1"/>
  <c r="S904" i="1" s="1"/>
  <c r="M904" i="1"/>
  <c r="U904" i="1" s="1"/>
  <c r="N952" i="8" l="1"/>
  <c r="U952" i="8"/>
  <c r="N904" i="1"/>
  <c r="Y952" i="8" l="1"/>
  <c r="X952" i="8"/>
  <c r="Z952" i="8" s="1"/>
  <c r="K953" i="8" s="1"/>
  <c r="A908" i="4"/>
  <c r="Y904" i="1"/>
  <c r="X904" i="1"/>
  <c r="Z904" i="1" s="1"/>
  <c r="K905" i="1" s="1"/>
  <c r="L953" i="8" l="1"/>
  <c r="C908" i="4"/>
  <c r="D908" i="4"/>
  <c r="L905" i="1"/>
  <c r="V904" i="1" l="1"/>
  <c r="W904" i="1" s="1"/>
  <c r="V904" i="8"/>
  <c r="W904" i="8" s="1"/>
  <c r="O953" i="8"/>
  <c r="P953" i="8" s="1"/>
  <c r="S953" i="8" s="1"/>
  <c r="M953" i="8"/>
  <c r="O905" i="1"/>
  <c r="P905" i="1" s="1"/>
  <c r="S905" i="1" s="1"/>
  <c r="T905" i="1" s="1"/>
  <c r="U905" i="1" s="1"/>
  <c r="M905" i="1"/>
  <c r="N905" i="1" s="1"/>
  <c r="A909" i="4" s="1"/>
  <c r="N953" i="8" l="1"/>
  <c r="U953" i="8"/>
  <c r="B909" i="4"/>
  <c r="Y905" i="1"/>
  <c r="X905" i="1"/>
  <c r="Z905" i="1" s="1"/>
  <c r="K906" i="1" s="1"/>
  <c r="Y953" i="8" l="1"/>
  <c r="X953" i="8"/>
  <c r="Z953" i="8" s="1"/>
  <c r="K954" i="8" s="1"/>
  <c r="C909" i="4"/>
  <c r="V905" i="8" s="1"/>
  <c r="W905" i="8" s="1"/>
  <c r="D909" i="4"/>
  <c r="L906" i="1"/>
  <c r="L954" i="8" l="1"/>
  <c r="V905" i="1"/>
  <c r="W905" i="1" s="1"/>
  <c r="O906" i="1"/>
  <c r="P906" i="1" s="1"/>
  <c r="S906" i="1" s="1"/>
  <c r="T906" i="1" s="1"/>
  <c r="U906" i="1" s="1"/>
  <c r="M906" i="1"/>
  <c r="N906" i="1" s="1"/>
  <c r="A910" i="4" s="1"/>
  <c r="O954" i="8" l="1"/>
  <c r="P954" i="8" s="1"/>
  <c r="S954" i="8" s="1"/>
  <c r="M954" i="8"/>
  <c r="B910" i="4"/>
  <c r="Y906" i="1"/>
  <c r="X906" i="1"/>
  <c r="Z906" i="1" s="1"/>
  <c r="K907" i="1" s="1"/>
  <c r="N954" i="8" l="1"/>
  <c r="U954" i="8"/>
  <c r="C910" i="4"/>
  <c r="V906" i="8" s="1"/>
  <c r="W906" i="8" s="1"/>
  <c r="D910" i="4"/>
  <c r="L907" i="1"/>
  <c r="Y954" i="8" l="1"/>
  <c r="X954" i="8"/>
  <c r="Z954" i="8" s="1"/>
  <c r="K955" i="8" s="1"/>
  <c r="V906" i="1"/>
  <c r="W906" i="1" s="1"/>
  <c r="O907" i="1"/>
  <c r="P907" i="1" s="1"/>
  <c r="S907" i="1" s="1"/>
  <c r="M907" i="1"/>
  <c r="U907" i="1" s="1"/>
  <c r="L955" i="8" l="1"/>
  <c r="N907" i="1"/>
  <c r="O955" i="8" l="1"/>
  <c r="P955" i="8" s="1"/>
  <c r="S955" i="8" s="1"/>
  <c r="M955" i="8"/>
  <c r="A911" i="4"/>
  <c r="Y907" i="1"/>
  <c r="X907" i="1"/>
  <c r="Z907" i="1" s="1"/>
  <c r="K908" i="1" s="1"/>
  <c r="N955" i="8" l="1"/>
  <c r="U955" i="8"/>
  <c r="C911" i="4"/>
  <c r="D911" i="4"/>
  <c r="L908" i="1"/>
  <c r="V907" i="1" l="1"/>
  <c r="W907" i="1" s="1"/>
  <c r="V907" i="8"/>
  <c r="W907" i="8" s="1"/>
  <c r="Y955" i="8"/>
  <c r="X955" i="8"/>
  <c r="Z955" i="8" s="1"/>
  <c r="K956" i="8" s="1"/>
  <c r="O908" i="1"/>
  <c r="P908" i="1" s="1"/>
  <c r="S908" i="1" s="1"/>
  <c r="M908" i="1"/>
  <c r="U908" i="1" s="1"/>
  <c r="L956" i="8" l="1"/>
  <c r="N908" i="1"/>
  <c r="O956" i="8" l="1"/>
  <c r="P956" i="8" s="1"/>
  <c r="S956" i="8" s="1"/>
  <c r="M956" i="8"/>
  <c r="A912" i="4"/>
  <c r="Y908" i="1"/>
  <c r="X908" i="1"/>
  <c r="Z908" i="1" s="1"/>
  <c r="K909" i="1" s="1"/>
  <c r="N956" i="8" l="1"/>
  <c r="U956" i="8"/>
  <c r="D912" i="4"/>
  <c r="C912" i="4"/>
  <c r="L909" i="1"/>
  <c r="V908" i="1" l="1"/>
  <c r="W908" i="1" s="1"/>
  <c r="V908" i="8"/>
  <c r="W908" i="8" s="1"/>
  <c r="Y956" i="8"/>
  <c r="X956" i="8"/>
  <c r="Z956" i="8" s="1"/>
  <c r="K957" i="8" s="1"/>
  <c r="O909" i="1"/>
  <c r="P909" i="1" s="1"/>
  <c r="S909" i="1" s="1"/>
  <c r="M909" i="1"/>
  <c r="U909" i="1" s="1"/>
  <c r="L957" i="8" l="1"/>
  <c r="N909" i="1"/>
  <c r="O957" i="8" l="1"/>
  <c r="P957" i="8" s="1"/>
  <c r="S957" i="8" s="1"/>
  <c r="M957" i="8"/>
  <c r="A913" i="4"/>
  <c r="Y909" i="1"/>
  <c r="X909" i="1"/>
  <c r="Z909" i="1" l="1"/>
  <c r="K910" i="1" s="1"/>
  <c r="L910" i="1" s="1"/>
  <c r="N957" i="8"/>
  <c r="U957" i="8"/>
  <c r="C913" i="4"/>
  <c r="D913" i="4"/>
  <c r="V909" i="1" l="1"/>
  <c r="W909" i="1" s="1"/>
  <c r="V909" i="8"/>
  <c r="W909" i="8" s="1"/>
  <c r="Y957" i="8"/>
  <c r="X957" i="8"/>
  <c r="Z957" i="8" s="1"/>
  <c r="K958" i="8" s="1"/>
  <c r="O910" i="1"/>
  <c r="P910" i="1" s="1"/>
  <c r="S910" i="1" s="1"/>
  <c r="T910" i="1" s="1"/>
  <c r="U910" i="1" s="1"/>
  <c r="M910" i="1"/>
  <c r="N910" i="1" s="1"/>
  <c r="A914" i="4" s="1"/>
  <c r="L958" i="8" l="1"/>
  <c r="B914" i="4"/>
  <c r="Y910" i="1"/>
  <c r="X910" i="1"/>
  <c r="Z910" i="1" s="1"/>
  <c r="K911" i="1" s="1"/>
  <c r="O958" i="8" l="1"/>
  <c r="P958" i="8" s="1"/>
  <c r="S958" i="8" s="1"/>
  <c r="M958" i="8"/>
  <c r="C914" i="4"/>
  <c r="V910" i="8" s="1"/>
  <c r="W910" i="8" s="1"/>
  <c r="D914" i="4"/>
  <c r="L911" i="1"/>
  <c r="N958" i="8" l="1"/>
  <c r="U958" i="8"/>
  <c r="V910" i="1"/>
  <c r="W910" i="1" s="1"/>
  <c r="O911" i="1"/>
  <c r="P911" i="1" s="1"/>
  <c r="S911" i="1" s="1"/>
  <c r="M911" i="1"/>
  <c r="U911" i="1" s="1"/>
  <c r="Y958" i="8" l="1"/>
  <c r="X958" i="8"/>
  <c r="Z958" i="8" s="1"/>
  <c r="K959" i="8" s="1"/>
  <c r="N911" i="1"/>
  <c r="L959" i="8" l="1"/>
  <c r="A915" i="4"/>
  <c r="Y911" i="1"/>
  <c r="X911" i="1"/>
  <c r="Z911" i="1" s="1"/>
  <c r="K912" i="1" s="1"/>
  <c r="O959" i="8" l="1"/>
  <c r="P959" i="8" s="1"/>
  <c r="S959" i="8" s="1"/>
  <c r="M959" i="8"/>
  <c r="C915" i="4"/>
  <c r="D915" i="4"/>
  <c r="L912" i="1"/>
  <c r="V911" i="1" l="1"/>
  <c r="W911" i="1" s="1"/>
  <c r="V911" i="8"/>
  <c r="W911" i="8" s="1"/>
  <c r="N959" i="8"/>
  <c r="U959" i="8"/>
  <c r="O912" i="1"/>
  <c r="P912" i="1" s="1"/>
  <c r="S912" i="1" s="1"/>
  <c r="T912" i="1" s="1"/>
  <c r="U912" i="1" s="1"/>
  <c r="M912" i="1"/>
  <c r="N912" i="1" s="1"/>
  <c r="A916" i="4" s="1"/>
  <c r="Y959" i="8" l="1"/>
  <c r="X959" i="8"/>
  <c r="Z959" i="8" s="1"/>
  <c r="K960" i="8" s="1"/>
  <c r="B916" i="4"/>
  <c r="Y912" i="1"/>
  <c r="X912" i="1"/>
  <c r="Z912" i="1" s="1"/>
  <c r="K913" i="1" s="1"/>
  <c r="L960" i="8" l="1"/>
  <c r="C916" i="4"/>
  <c r="V912" i="8" s="1"/>
  <c r="W912" i="8" s="1"/>
  <c r="D916" i="4"/>
  <c r="L913" i="1"/>
  <c r="O960" i="8" l="1"/>
  <c r="P960" i="8" s="1"/>
  <c r="S960" i="8" s="1"/>
  <c r="M960" i="8"/>
  <c r="V912" i="1"/>
  <c r="W912" i="1" s="1"/>
  <c r="O913" i="1"/>
  <c r="P913" i="1" s="1"/>
  <c r="S913" i="1" s="1"/>
  <c r="M913" i="1"/>
  <c r="U913" i="1" s="1"/>
  <c r="N960" i="8" l="1"/>
  <c r="U960" i="8"/>
  <c r="N913" i="1"/>
  <c r="Y960" i="8" l="1"/>
  <c r="X960" i="8"/>
  <c r="Z960" i="8" s="1"/>
  <c r="K961" i="8" s="1"/>
  <c r="A917" i="4"/>
  <c r="Y913" i="1"/>
  <c r="X913" i="1"/>
  <c r="Z913" i="1" s="1"/>
  <c r="K914" i="1" s="1"/>
  <c r="L961" i="8" l="1"/>
  <c r="D917" i="4"/>
  <c r="C917" i="4"/>
  <c r="L914" i="1"/>
  <c r="V913" i="1" l="1"/>
  <c r="W913" i="1" s="1"/>
  <c r="V913" i="8"/>
  <c r="W913" i="8" s="1"/>
  <c r="O961" i="8"/>
  <c r="P961" i="8" s="1"/>
  <c r="S961" i="8" s="1"/>
  <c r="M961" i="8"/>
  <c r="O914" i="1"/>
  <c r="P914" i="1" s="1"/>
  <c r="S914" i="1" s="1"/>
  <c r="M914" i="1"/>
  <c r="U914" i="1" s="1"/>
  <c r="N961" i="8" l="1"/>
  <c r="U961" i="8"/>
  <c r="N914" i="1"/>
  <c r="Y961" i="8" l="1"/>
  <c r="X961" i="8"/>
  <c r="Z961" i="8" s="1"/>
  <c r="K962" i="8" s="1"/>
  <c r="A918" i="4"/>
  <c r="Y914" i="1"/>
  <c r="X914" i="1"/>
  <c r="Z914" i="1" s="1"/>
  <c r="K915" i="1" s="1"/>
  <c r="L962" i="8" l="1"/>
  <c r="C918" i="4"/>
  <c r="D918" i="4"/>
  <c r="L915" i="1"/>
  <c r="V914" i="1" l="1"/>
  <c r="W914" i="1" s="1"/>
  <c r="V914" i="8"/>
  <c r="W914" i="8" s="1"/>
  <c r="O962" i="8"/>
  <c r="P962" i="8" s="1"/>
  <c r="S962" i="8" s="1"/>
  <c r="M962" i="8"/>
  <c r="O915" i="1"/>
  <c r="P915" i="1" s="1"/>
  <c r="S915" i="1" s="1"/>
  <c r="T915" i="1" s="1"/>
  <c r="U915" i="1" s="1"/>
  <c r="M915" i="1"/>
  <c r="N915" i="1" s="1"/>
  <c r="A919" i="4" s="1"/>
  <c r="N962" i="8" l="1"/>
  <c r="U962" i="8"/>
  <c r="B919" i="4"/>
  <c r="Y915" i="1"/>
  <c r="X915" i="1"/>
  <c r="Y962" i="8" l="1"/>
  <c r="X962" i="8"/>
  <c r="Z962" i="8" s="1"/>
  <c r="K963" i="8" s="1"/>
  <c r="C919" i="4"/>
  <c r="V915" i="8" s="1"/>
  <c r="W915" i="8" s="1"/>
  <c r="D919" i="4"/>
  <c r="Z915" i="1"/>
  <c r="K916" i="1" s="1"/>
  <c r="L963" i="8" l="1"/>
  <c r="V915" i="1"/>
  <c r="W915" i="1" s="1"/>
  <c r="L916" i="1"/>
  <c r="O963" i="8" l="1"/>
  <c r="P963" i="8" s="1"/>
  <c r="S963" i="8" s="1"/>
  <c r="M963" i="8"/>
  <c r="O916" i="1"/>
  <c r="P916" i="1" s="1"/>
  <c r="S916" i="1" s="1"/>
  <c r="T916" i="1" s="1"/>
  <c r="U916" i="1" s="1"/>
  <c r="M916" i="1"/>
  <c r="N916" i="1" s="1"/>
  <c r="A920" i="4" s="1"/>
  <c r="N963" i="8" l="1"/>
  <c r="U963" i="8"/>
  <c r="B920" i="4"/>
  <c r="Y916" i="1"/>
  <c r="X916" i="1"/>
  <c r="Z916" i="1" l="1"/>
  <c r="K917" i="1" s="1"/>
  <c r="L917" i="1" s="1"/>
  <c r="Y963" i="8"/>
  <c r="X963" i="8"/>
  <c r="C920" i="4"/>
  <c r="V916" i="8" s="1"/>
  <c r="W916" i="8" s="1"/>
  <c r="D920" i="4"/>
  <c r="Z963" i="8" l="1"/>
  <c r="K964" i="8" s="1"/>
  <c r="L964" i="8" s="1"/>
  <c r="V916" i="1"/>
  <c r="W916" i="1" s="1"/>
  <c r="O917" i="1"/>
  <c r="P917" i="1" s="1"/>
  <c r="S917" i="1" s="1"/>
  <c r="T917" i="1" s="1"/>
  <c r="U917" i="1" s="1"/>
  <c r="M917" i="1"/>
  <c r="N917" i="1" s="1"/>
  <c r="A921" i="4" s="1"/>
  <c r="O964" i="8" l="1"/>
  <c r="P964" i="8" s="1"/>
  <c r="S964" i="8" s="1"/>
  <c r="M964" i="8"/>
  <c r="B921" i="4"/>
  <c r="Y917" i="1"/>
  <c r="X917" i="1"/>
  <c r="Z917" i="1" s="1"/>
  <c r="K918" i="1" s="1"/>
  <c r="L918" i="1" s="1"/>
  <c r="N964" i="8" l="1"/>
  <c r="U964" i="8"/>
  <c r="C921" i="4"/>
  <c r="V917" i="8" s="1"/>
  <c r="W917" i="8" s="1"/>
  <c r="D921" i="4"/>
  <c r="O918" i="1"/>
  <c r="P918" i="1" s="1"/>
  <c r="S918" i="1" s="1"/>
  <c r="T918" i="1" s="1"/>
  <c r="U918" i="1" s="1"/>
  <c r="M918" i="1"/>
  <c r="Y964" i="8" l="1"/>
  <c r="X964" i="8"/>
  <c r="Z964" i="8" s="1"/>
  <c r="K965" i="8" s="1"/>
  <c r="V917" i="1"/>
  <c r="W917" i="1" s="1"/>
  <c r="B922" i="4"/>
  <c r="N918" i="1"/>
  <c r="A922" i="4" s="1"/>
  <c r="L965" i="8" l="1"/>
  <c r="C922" i="4"/>
  <c r="V918" i="8" s="1"/>
  <c r="W918" i="8" s="1"/>
  <c r="D922" i="4"/>
  <c r="X918" i="1"/>
  <c r="Z918" i="1" s="1"/>
  <c r="K919" i="1" s="1"/>
  <c r="Y918" i="1"/>
  <c r="O965" i="8" l="1"/>
  <c r="P965" i="8" s="1"/>
  <c r="S965" i="8" s="1"/>
  <c r="M965" i="8"/>
  <c r="V918" i="1"/>
  <c r="W918" i="1" s="1"/>
  <c r="L919" i="1"/>
  <c r="N965" i="8" l="1"/>
  <c r="U965" i="8"/>
  <c r="O919" i="1"/>
  <c r="P919" i="1" s="1"/>
  <c r="S919" i="1" s="1"/>
  <c r="T919" i="1" s="1"/>
  <c r="U919" i="1" s="1"/>
  <c r="M919" i="1"/>
  <c r="N919" i="1" s="1"/>
  <c r="A923" i="4" s="1"/>
  <c r="Y965" i="8" l="1"/>
  <c r="X965" i="8"/>
  <c r="B923" i="4"/>
  <c r="Y919" i="1"/>
  <c r="X919" i="1"/>
  <c r="Z965" i="8" l="1"/>
  <c r="K966" i="8" s="1"/>
  <c r="L966" i="8" s="1"/>
  <c r="C923" i="4"/>
  <c r="V919" i="8" s="1"/>
  <c r="W919" i="8" s="1"/>
  <c r="D923" i="4"/>
  <c r="Z919" i="1"/>
  <c r="K920" i="1" s="1"/>
  <c r="O966" i="8" l="1"/>
  <c r="P966" i="8" s="1"/>
  <c r="S966" i="8" s="1"/>
  <c r="M966" i="8"/>
  <c r="V919" i="1"/>
  <c r="W919" i="1" s="1"/>
  <c r="L920" i="1"/>
  <c r="N966" i="8" l="1"/>
  <c r="U966" i="8"/>
  <c r="O920" i="1"/>
  <c r="P920" i="1" s="1"/>
  <c r="S920" i="1" s="1"/>
  <c r="M920" i="1"/>
  <c r="U920" i="1" s="1"/>
  <c r="Y966" i="8" l="1"/>
  <c r="X966" i="8"/>
  <c r="Z966" i="8" s="1"/>
  <c r="K967" i="8" s="1"/>
  <c r="N920" i="1"/>
  <c r="L967" i="8" l="1"/>
  <c r="A924" i="4"/>
  <c r="Y920" i="1"/>
  <c r="X920" i="1"/>
  <c r="Z920" i="1" s="1"/>
  <c r="K921" i="1" s="1"/>
  <c r="O967" i="8" l="1"/>
  <c r="P967" i="8" s="1"/>
  <c r="S967" i="8" s="1"/>
  <c r="M967" i="8"/>
  <c r="C924" i="4"/>
  <c r="D924" i="4"/>
  <c r="L921" i="1"/>
  <c r="V920" i="1" l="1"/>
  <c r="W920" i="1" s="1"/>
  <c r="V920" i="8"/>
  <c r="W920" i="8" s="1"/>
  <c r="N967" i="8"/>
  <c r="U967" i="8"/>
  <c r="O921" i="1"/>
  <c r="P921" i="1" s="1"/>
  <c r="S921" i="1" s="1"/>
  <c r="M921" i="1"/>
  <c r="U921" i="1" s="1"/>
  <c r="Y967" i="8" l="1"/>
  <c r="X967" i="8"/>
  <c r="Z967" i="8" s="1"/>
  <c r="K968" i="8" s="1"/>
  <c r="N921" i="1"/>
  <c r="L968" i="8" l="1"/>
  <c r="A925" i="4"/>
  <c r="Y921" i="1"/>
  <c r="X921" i="1"/>
  <c r="Z921" i="1" s="1"/>
  <c r="K922" i="1" s="1"/>
  <c r="O968" i="8" l="1"/>
  <c r="P968" i="8" s="1"/>
  <c r="S968" i="8" s="1"/>
  <c r="M968" i="8"/>
  <c r="C925" i="4"/>
  <c r="D925" i="4"/>
  <c r="L922" i="1"/>
  <c r="V921" i="1" l="1"/>
  <c r="W921" i="1" s="1"/>
  <c r="V921" i="8"/>
  <c r="W921" i="8" s="1"/>
  <c r="N968" i="8"/>
  <c r="U968" i="8"/>
  <c r="O922" i="1"/>
  <c r="P922" i="1" s="1"/>
  <c r="S922" i="1" s="1"/>
  <c r="T922" i="1" s="1"/>
  <c r="U922" i="1" s="1"/>
  <c r="M922" i="1"/>
  <c r="Y968" i="8" l="1"/>
  <c r="X968" i="8"/>
  <c r="Z968" i="8" s="1"/>
  <c r="K969" i="8" s="1"/>
  <c r="B926" i="4"/>
  <c r="N922" i="1"/>
  <c r="A926" i="4" s="1"/>
  <c r="L969" i="8" l="1"/>
  <c r="C926" i="4"/>
  <c r="V922" i="8" s="1"/>
  <c r="W922" i="8" s="1"/>
  <c r="D926" i="4"/>
  <c r="Y922" i="1"/>
  <c r="X922" i="1"/>
  <c r="Z922" i="1" s="1"/>
  <c r="K923" i="1" s="1"/>
  <c r="O969" i="8" l="1"/>
  <c r="P969" i="8" s="1"/>
  <c r="S969" i="8" s="1"/>
  <c r="M969" i="8"/>
  <c r="V922" i="1"/>
  <c r="W922" i="1" s="1"/>
  <c r="L923" i="1"/>
  <c r="N969" i="8" l="1"/>
  <c r="U969" i="8"/>
  <c r="O923" i="1"/>
  <c r="P923" i="1" s="1"/>
  <c r="S923" i="1" s="1"/>
  <c r="T923" i="1" s="1"/>
  <c r="U923" i="1" s="1"/>
  <c r="M923" i="1"/>
  <c r="N923" i="1" s="1"/>
  <c r="A927" i="4" s="1"/>
  <c r="Y969" i="8" l="1"/>
  <c r="X969" i="8"/>
  <c r="Z969" i="8" s="1"/>
  <c r="K970" i="8" s="1"/>
  <c r="B927" i="4"/>
  <c r="Y923" i="1"/>
  <c r="X923" i="1"/>
  <c r="Z923" i="1" s="1"/>
  <c r="K924" i="1" s="1"/>
  <c r="L970" i="8" l="1"/>
  <c r="C927" i="4"/>
  <c r="V923" i="8" s="1"/>
  <c r="W923" i="8" s="1"/>
  <c r="D927" i="4"/>
  <c r="L924" i="1"/>
  <c r="O970" i="8" l="1"/>
  <c r="P970" i="8" s="1"/>
  <c r="S970" i="8" s="1"/>
  <c r="T970" i="8" s="1"/>
  <c r="U970" i="8" s="1"/>
  <c r="M970" i="8"/>
  <c r="N970" i="8" s="1"/>
  <c r="V923" i="1"/>
  <c r="W923" i="1" s="1"/>
  <c r="O924" i="1"/>
  <c r="P924" i="1" s="1"/>
  <c r="S924" i="1" s="1"/>
  <c r="T924" i="1" s="1"/>
  <c r="U924" i="1" s="1"/>
  <c r="M924" i="1"/>
  <c r="N924" i="1" s="1"/>
  <c r="A928" i="4" s="1"/>
  <c r="Y970" i="8" l="1"/>
  <c r="X970" i="8"/>
  <c r="Z970" i="8" s="1"/>
  <c r="K971" i="8" s="1"/>
  <c r="B928" i="4"/>
  <c r="Y924" i="1"/>
  <c r="X924" i="1"/>
  <c r="Z924" i="1" s="1"/>
  <c r="K925" i="1" s="1"/>
  <c r="L971" i="8" l="1"/>
  <c r="C928" i="4"/>
  <c r="V924" i="8" s="1"/>
  <c r="W924" i="8" s="1"/>
  <c r="D928" i="4"/>
  <c r="L925" i="1"/>
  <c r="O971" i="8" l="1"/>
  <c r="P971" i="8" s="1"/>
  <c r="S971" i="8" s="1"/>
  <c r="T971" i="8" s="1"/>
  <c r="U971" i="8" s="1"/>
  <c r="M971" i="8"/>
  <c r="N971" i="8" s="1"/>
  <c r="V924" i="1"/>
  <c r="W924" i="1" s="1"/>
  <c r="O925" i="1"/>
  <c r="P925" i="1" s="1"/>
  <c r="S925" i="1" s="1"/>
  <c r="T925" i="1" s="1"/>
  <c r="U925" i="1" s="1"/>
  <c r="M925" i="1"/>
  <c r="N925" i="1" s="1"/>
  <c r="A929" i="4" s="1"/>
  <c r="Y971" i="8" l="1"/>
  <c r="X971" i="8"/>
  <c r="Z971" i="8" s="1"/>
  <c r="K972" i="8" s="1"/>
  <c r="B929" i="4"/>
  <c r="Y925" i="1"/>
  <c r="X925" i="1"/>
  <c r="Z925" i="1" s="1"/>
  <c r="K926" i="1" s="1"/>
  <c r="L972" i="8" l="1"/>
  <c r="C929" i="4"/>
  <c r="V925" i="8" s="1"/>
  <c r="W925" i="8" s="1"/>
  <c r="D929" i="4"/>
  <c r="L926" i="1"/>
  <c r="O972" i="8" l="1"/>
  <c r="P972" i="8" s="1"/>
  <c r="S972" i="8" s="1"/>
  <c r="T972" i="8" s="1"/>
  <c r="U972" i="8" s="1"/>
  <c r="M972" i="8"/>
  <c r="N972" i="8" s="1"/>
  <c r="V925" i="1"/>
  <c r="W925" i="1" s="1"/>
  <c r="O926" i="1"/>
  <c r="P926" i="1" s="1"/>
  <c r="S926" i="1" s="1"/>
  <c r="M926" i="1"/>
  <c r="U926" i="1" s="1"/>
  <c r="Y972" i="8" l="1"/>
  <c r="X972" i="8"/>
  <c r="Z972" i="8" s="1"/>
  <c r="K973" i="8" s="1"/>
  <c r="N926" i="1"/>
  <c r="L973" i="8" l="1"/>
  <c r="A930" i="4"/>
  <c r="Y926" i="1"/>
  <c r="X926" i="1"/>
  <c r="Z926" i="1" s="1"/>
  <c r="K927" i="1" s="1"/>
  <c r="O973" i="8" l="1"/>
  <c r="P973" i="8" s="1"/>
  <c r="S973" i="8" s="1"/>
  <c r="T973" i="8" s="1"/>
  <c r="U973" i="8" s="1"/>
  <c r="M973" i="8"/>
  <c r="N973" i="8" s="1"/>
  <c r="D930" i="4"/>
  <c r="C930" i="4"/>
  <c r="L927" i="1"/>
  <c r="V926" i="1" l="1"/>
  <c r="W926" i="1" s="1"/>
  <c r="V926" i="8"/>
  <c r="W926" i="8" s="1"/>
  <c r="Y973" i="8"/>
  <c r="X973" i="8"/>
  <c r="Z973" i="8" s="1"/>
  <c r="K974" i="8" s="1"/>
  <c r="O927" i="1"/>
  <c r="P927" i="1" s="1"/>
  <c r="S927" i="1" s="1"/>
  <c r="M927" i="1"/>
  <c r="U927" i="1" s="1"/>
  <c r="L974" i="8" l="1"/>
  <c r="N927" i="1"/>
  <c r="O974" i="8" l="1"/>
  <c r="P974" i="8" s="1"/>
  <c r="S974" i="8" s="1"/>
  <c r="T974" i="8" s="1"/>
  <c r="U974" i="8" s="1"/>
  <c r="M974" i="8"/>
  <c r="N974" i="8" s="1"/>
  <c r="A931" i="4"/>
  <c r="Y927" i="1"/>
  <c r="X927" i="1"/>
  <c r="Z927" i="1" s="1"/>
  <c r="K928" i="1" s="1"/>
  <c r="Y974" i="8" l="1"/>
  <c r="X974" i="8"/>
  <c r="Z974" i="8" s="1"/>
  <c r="K975" i="8" s="1"/>
  <c r="C931" i="4"/>
  <c r="D931" i="4"/>
  <c r="L928" i="1"/>
  <c r="V927" i="1" l="1"/>
  <c r="W927" i="1" s="1"/>
  <c r="V927" i="8"/>
  <c r="W927" i="8" s="1"/>
  <c r="L975" i="8"/>
  <c r="O928" i="1"/>
  <c r="P928" i="1" s="1"/>
  <c r="S928" i="1" s="1"/>
  <c r="M928" i="1"/>
  <c r="U928" i="1" s="1"/>
  <c r="O975" i="8" l="1"/>
  <c r="P975" i="8" s="1"/>
  <c r="S975" i="8" s="1"/>
  <c r="T975" i="8" s="1"/>
  <c r="U975" i="8" s="1"/>
  <c r="M975" i="8"/>
  <c r="N975" i="8" s="1"/>
  <c r="N928" i="1"/>
  <c r="Y975" i="8" l="1"/>
  <c r="X975" i="8"/>
  <c r="Z975" i="8" s="1"/>
  <c r="K976" i="8" s="1"/>
  <c r="A932" i="4"/>
  <c r="Y928" i="1"/>
  <c r="X928" i="1"/>
  <c r="Z928" i="1" s="1"/>
  <c r="K929" i="1" s="1"/>
  <c r="L976" i="8" l="1"/>
  <c r="C932" i="4"/>
  <c r="D932" i="4"/>
  <c r="L929" i="1"/>
  <c r="V928" i="1" l="1"/>
  <c r="W928" i="1" s="1"/>
  <c r="V928" i="8"/>
  <c r="W928" i="8" s="1"/>
  <c r="O976" i="8"/>
  <c r="P976" i="8" s="1"/>
  <c r="S976" i="8" s="1"/>
  <c r="T976" i="8" s="1"/>
  <c r="U976" i="8" s="1"/>
  <c r="M976" i="8"/>
  <c r="N976" i="8" s="1"/>
  <c r="O929" i="1"/>
  <c r="P929" i="1" s="1"/>
  <c r="S929" i="1" s="1"/>
  <c r="T929" i="1" s="1"/>
  <c r="U929" i="1" s="1"/>
  <c r="M929" i="1"/>
  <c r="N929" i="1" s="1"/>
  <c r="A933" i="4" s="1"/>
  <c r="Y976" i="8" l="1"/>
  <c r="X976" i="8"/>
  <c r="Z976" i="8" s="1"/>
  <c r="K977" i="8" s="1"/>
  <c r="B933" i="4"/>
  <c r="Y929" i="1"/>
  <c r="X929" i="1"/>
  <c r="Z929" i="1" s="1"/>
  <c r="K930" i="1" s="1"/>
  <c r="L977" i="8" l="1"/>
  <c r="C933" i="4"/>
  <c r="V929" i="8" s="1"/>
  <c r="W929" i="8" s="1"/>
  <c r="D933" i="4"/>
  <c r="L930" i="1"/>
  <c r="O977" i="8" l="1"/>
  <c r="P977" i="8" s="1"/>
  <c r="S977" i="8" s="1"/>
  <c r="T977" i="8" s="1"/>
  <c r="U977" i="8" s="1"/>
  <c r="M977" i="8"/>
  <c r="N977" i="8" s="1"/>
  <c r="V929" i="1"/>
  <c r="W929" i="1" s="1"/>
  <c r="O930" i="1"/>
  <c r="P930" i="1" s="1"/>
  <c r="S930" i="1" s="1"/>
  <c r="T930" i="1" s="1"/>
  <c r="U930" i="1" s="1"/>
  <c r="M930" i="1"/>
  <c r="N930" i="1" s="1"/>
  <c r="A934" i="4" s="1"/>
  <c r="Y977" i="8" l="1"/>
  <c r="X977" i="8"/>
  <c r="Z977" i="8" s="1"/>
  <c r="K978" i="8" s="1"/>
  <c r="B934" i="4"/>
  <c r="Y930" i="1"/>
  <c r="X930" i="1"/>
  <c r="Z930" i="1" s="1"/>
  <c r="K931" i="1" s="1"/>
  <c r="L978" i="8" l="1"/>
  <c r="C934" i="4"/>
  <c r="V930" i="8" s="1"/>
  <c r="W930" i="8" s="1"/>
  <c r="D934" i="4"/>
  <c r="L931" i="1"/>
  <c r="O978" i="8" l="1"/>
  <c r="P978" i="8" s="1"/>
  <c r="S978" i="8" s="1"/>
  <c r="T978" i="8" s="1"/>
  <c r="U978" i="8" s="1"/>
  <c r="M978" i="8"/>
  <c r="N978" i="8" s="1"/>
  <c r="V930" i="1"/>
  <c r="W930" i="1" s="1"/>
  <c r="O931" i="1"/>
  <c r="P931" i="1" s="1"/>
  <c r="S931" i="1" s="1"/>
  <c r="T931" i="1" s="1"/>
  <c r="U931" i="1" s="1"/>
  <c r="M931" i="1"/>
  <c r="N931" i="1" s="1"/>
  <c r="A935" i="4" s="1"/>
  <c r="Y978" i="8" l="1"/>
  <c r="X978" i="8"/>
  <c r="Z978" i="8" s="1"/>
  <c r="K979" i="8" s="1"/>
  <c r="B935" i="4"/>
  <c r="Y931" i="1"/>
  <c r="X931" i="1"/>
  <c r="Z931" i="1" s="1"/>
  <c r="K932" i="1" s="1"/>
  <c r="L979" i="8" l="1"/>
  <c r="C935" i="4"/>
  <c r="V931" i="8" s="1"/>
  <c r="W931" i="8" s="1"/>
  <c r="D935" i="4"/>
  <c r="L932" i="1"/>
  <c r="O979" i="8" l="1"/>
  <c r="P979" i="8" s="1"/>
  <c r="S979" i="8" s="1"/>
  <c r="T979" i="8" s="1"/>
  <c r="U979" i="8" s="1"/>
  <c r="M979" i="8"/>
  <c r="N979" i="8" s="1"/>
  <c r="V931" i="1"/>
  <c r="W931" i="1" s="1"/>
  <c r="O932" i="1"/>
  <c r="P932" i="1" s="1"/>
  <c r="S932" i="1" s="1"/>
  <c r="T932" i="1" s="1"/>
  <c r="U932" i="1" s="1"/>
  <c r="M932" i="1"/>
  <c r="N932" i="1" s="1"/>
  <c r="A936" i="4" s="1"/>
  <c r="Y979" i="8" l="1"/>
  <c r="X979" i="8"/>
  <c r="Z979" i="8" s="1"/>
  <c r="K980" i="8" s="1"/>
  <c r="B936" i="4"/>
  <c r="Y932" i="1"/>
  <c r="X932" i="1"/>
  <c r="Z932" i="1" s="1"/>
  <c r="K933" i="1" s="1"/>
  <c r="L980" i="8" l="1"/>
  <c r="C936" i="4"/>
  <c r="V932" i="8" s="1"/>
  <c r="W932" i="8" s="1"/>
  <c r="D936" i="4"/>
  <c r="L933" i="1"/>
  <c r="O980" i="8" l="1"/>
  <c r="P980" i="8" s="1"/>
  <c r="S980" i="8" s="1"/>
  <c r="T980" i="8" s="1"/>
  <c r="U980" i="8" s="1"/>
  <c r="M980" i="8"/>
  <c r="N980" i="8" s="1"/>
  <c r="V932" i="1"/>
  <c r="W932" i="1" s="1"/>
  <c r="O933" i="1"/>
  <c r="P933" i="1" s="1"/>
  <c r="S933" i="1" s="1"/>
  <c r="M933" i="1"/>
  <c r="U933" i="1" s="1"/>
  <c r="Y980" i="8" l="1"/>
  <c r="X980" i="8"/>
  <c r="Z980" i="8" s="1"/>
  <c r="K981" i="8" s="1"/>
  <c r="N933" i="1"/>
  <c r="L981" i="8" l="1"/>
  <c r="A937" i="4"/>
  <c r="Y933" i="1"/>
  <c r="X933" i="1"/>
  <c r="Z933" i="1" s="1"/>
  <c r="K934" i="1" s="1"/>
  <c r="O981" i="8" l="1"/>
  <c r="P981" i="8" s="1"/>
  <c r="S981" i="8" s="1"/>
  <c r="T981" i="8" s="1"/>
  <c r="U981" i="8" s="1"/>
  <c r="M981" i="8"/>
  <c r="N981" i="8" s="1"/>
  <c r="D937" i="4"/>
  <c r="C937" i="4"/>
  <c r="L934" i="1"/>
  <c r="V933" i="1" l="1"/>
  <c r="W933" i="1" s="1"/>
  <c r="V933" i="8"/>
  <c r="W933" i="8" s="1"/>
  <c r="Y981" i="8"/>
  <c r="X981" i="8"/>
  <c r="Z981" i="8" s="1"/>
  <c r="K982" i="8" s="1"/>
  <c r="O934" i="1"/>
  <c r="P934" i="1" s="1"/>
  <c r="S934" i="1" s="1"/>
  <c r="M934" i="1"/>
  <c r="U934" i="1" s="1"/>
  <c r="L982" i="8" l="1"/>
  <c r="N934" i="1"/>
  <c r="O982" i="8" l="1"/>
  <c r="P982" i="8" s="1"/>
  <c r="S982" i="8" s="1"/>
  <c r="T982" i="8" s="1"/>
  <c r="U982" i="8" s="1"/>
  <c r="M982" i="8"/>
  <c r="N982" i="8" s="1"/>
  <c r="A938" i="4"/>
  <c r="Y934" i="1"/>
  <c r="X934" i="1"/>
  <c r="Z934" i="1" s="1"/>
  <c r="K935" i="1" s="1"/>
  <c r="Y982" i="8" l="1"/>
  <c r="X982" i="8"/>
  <c r="Z982" i="8" s="1"/>
  <c r="K983" i="8" s="1"/>
  <c r="C938" i="4"/>
  <c r="D938" i="4"/>
  <c r="L935" i="1"/>
  <c r="V934" i="1" l="1"/>
  <c r="W934" i="1" s="1"/>
  <c r="V934" i="8"/>
  <c r="W934" i="8" s="1"/>
  <c r="L983" i="8"/>
  <c r="O935" i="1"/>
  <c r="P935" i="1" s="1"/>
  <c r="S935" i="1" s="1"/>
  <c r="M935" i="1"/>
  <c r="U935" i="1" s="1"/>
  <c r="O983" i="8" l="1"/>
  <c r="P983" i="8" s="1"/>
  <c r="S983" i="8" s="1"/>
  <c r="T983" i="8" s="1"/>
  <c r="U983" i="8" s="1"/>
  <c r="M983" i="8"/>
  <c r="N983" i="8" s="1"/>
  <c r="N935" i="1"/>
  <c r="Y983" i="8" l="1"/>
  <c r="X983" i="8"/>
  <c r="Z983" i="8" s="1"/>
  <c r="K984" i="8" s="1"/>
  <c r="A939" i="4"/>
  <c r="Y935" i="1"/>
  <c r="X935" i="1"/>
  <c r="L984" i="8" l="1"/>
  <c r="D939" i="4"/>
  <c r="C939" i="4"/>
  <c r="Z935" i="1"/>
  <c r="K936" i="1" s="1"/>
  <c r="L936" i="1" s="1"/>
  <c r="V935" i="1" l="1"/>
  <c r="W935" i="1" s="1"/>
  <c r="V935" i="8"/>
  <c r="W935" i="8" s="1"/>
  <c r="O984" i="8"/>
  <c r="P984" i="8" s="1"/>
  <c r="S984" i="8" s="1"/>
  <c r="T984" i="8" s="1"/>
  <c r="U984" i="8" s="1"/>
  <c r="M984" i="8"/>
  <c r="N984" i="8" s="1"/>
  <c r="O936" i="1"/>
  <c r="P936" i="1" s="1"/>
  <c r="S936" i="1" s="1"/>
  <c r="T936" i="1" s="1"/>
  <c r="U936" i="1" s="1"/>
  <c r="M936" i="1"/>
  <c r="Y984" i="8" l="1"/>
  <c r="X984" i="8"/>
  <c r="Z984" i="8" s="1"/>
  <c r="K985" i="8" s="1"/>
  <c r="B940" i="4"/>
  <c r="N936" i="1"/>
  <c r="A940" i="4" s="1"/>
  <c r="L985" i="8" l="1"/>
  <c r="C940" i="4"/>
  <c r="V936" i="8" s="1"/>
  <c r="W936" i="8" s="1"/>
  <c r="D940" i="4"/>
  <c r="Y936" i="1"/>
  <c r="X936" i="1"/>
  <c r="Z936" i="1" s="1"/>
  <c r="K937" i="1" s="1"/>
  <c r="O985" i="8" l="1"/>
  <c r="P985" i="8" s="1"/>
  <c r="S985" i="8" s="1"/>
  <c r="T985" i="8" s="1"/>
  <c r="U985" i="8" s="1"/>
  <c r="M985" i="8"/>
  <c r="N985" i="8" s="1"/>
  <c r="V936" i="1"/>
  <c r="W936" i="1" s="1"/>
  <c r="L937" i="1"/>
  <c r="Y985" i="8" l="1"/>
  <c r="X985" i="8"/>
  <c r="Z985" i="8" s="1"/>
  <c r="K986" i="8" s="1"/>
  <c r="O937" i="1"/>
  <c r="P937" i="1" s="1"/>
  <c r="S937" i="1" s="1"/>
  <c r="M937" i="1"/>
  <c r="U937" i="1" s="1"/>
  <c r="L986" i="8" l="1"/>
  <c r="N937" i="1"/>
  <c r="O986" i="8" l="1"/>
  <c r="P986" i="8" s="1"/>
  <c r="S986" i="8" s="1"/>
  <c r="T986" i="8" s="1"/>
  <c r="U986" i="8" s="1"/>
  <c r="M986" i="8"/>
  <c r="N986" i="8" s="1"/>
  <c r="A941" i="4"/>
  <c r="Y937" i="1"/>
  <c r="X937" i="1"/>
  <c r="Z937" i="1" s="1"/>
  <c r="K938" i="1" s="1"/>
  <c r="Y986" i="8" l="1"/>
  <c r="X986" i="8"/>
  <c r="Z986" i="8" s="1"/>
  <c r="K987" i="8" s="1"/>
  <c r="C941" i="4"/>
  <c r="D941" i="4"/>
  <c r="L938" i="1"/>
  <c r="V937" i="1" l="1"/>
  <c r="W937" i="1" s="1"/>
  <c r="V937" i="8"/>
  <c r="W937" i="8" s="1"/>
  <c r="L987" i="8"/>
  <c r="O938" i="1"/>
  <c r="P938" i="1" s="1"/>
  <c r="S938" i="1" s="1"/>
  <c r="T938" i="1" s="1"/>
  <c r="U938" i="1" s="1"/>
  <c r="M938" i="1"/>
  <c r="N938" i="1" s="1"/>
  <c r="A942" i="4" s="1"/>
  <c r="O987" i="8" l="1"/>
  <c r="P987" i="8" s="1"/>
  <c r="S987" i="8" s="1"/>
  <c r="T987" i="8" s="1"/>
  <c r="U987" i="8" s="1"/>
  <c r="M987" i="8"/>
  <c r="N987" i="8" s="1"/>
  <c r="B942" i="4"/>
  <c r="Y938" i="1"/>
  <c r="X938" i="1"/>
  <c r="Z938" i="1" s="1"/>
  <c r="K939" i="1" s="1"/>
  <c r="Y987" i="8" l="1"/>
  <c r="X987" i="8"/>
  <c r="Z987" i="8" s="1"/>
  <c r="K988" i="8" s="1"/>
  <c r="C942" i="4"/>
  <c r="V938" i="8" s="1"/>
  <c r="W938" i="8" s="1"/>
  <c r="D942" i="4"/>
  <c r="L939" i="1"/>
  <c r="L988" i="8" l="1"/>
  <c r="V938" i="1"/>
  <c r="W938" i="1" s="1"/>
  <c r="O939" i="1"/>
  <c r="P939" i="1" s="1"/>
  <c r="S939" i="1" s="1"/>
  <c r="T939" i="1" s="1"/>
  <c r="U939" i="1" s="1"/>
  <c r="M939" i="1"/>
  <c r="N939" i="1" s="1"/>
  <c r="A943" i="4" s="1"/>
  <c r="O988" i="8" l="1"/>
  <c r="P988" i="8" s="1"/>
  <c r="S988" i="8" s="1"/>
  <c r="T988" i="8" s="1"/>
  <c r="U988" i="8" s="1"/>
  <c r="M988" i="8"/>
  <c r="N988" i="8" s="1"/>
  <c r="B943" i="4"/>
  <c r="Y939" i="1"/>
  <c r="X939" i="1"/>
  <c r="Z939" i="1" s="1"/>
  <c r="K940" i="1" s="1"/>
  <c r="Y988" i="8" l="1"/>
  <c r="X988" i="8"/>
  <c r="Z988" i="8" s="1"/>
  <c r="K989" i="8" s="1"/>
  <c r="C943" i="4"/>
  <c r="V939" i="8" s="1"/>
  <c r="W939" i="8" s="1"/>
  <c r="D943" i="4"/>
  <c r="L940" i="1"/>
  <c r="L989" i="8" l="1"/>
  <c r="V939" i="1"/>
  <c r="W939" i="1" s="1"/>
  <c r="O940" i="1"/>
  <c r="P940" i="1" s="1"/>
  <c r="S940" i="1" s="1"/>
  <c r="T940" i="1" s="1"/>
  <c r="U940" i="1" s="1"/>
  <c r="M940" i="1"/>
  <c r="N940" i="1" s="1"/>
  <c r="A944" i="4" s="1"/>
  <c r="O989" i="8" l="1"/>
  <c r="P989" i="8" s="1"/>
  <c r="S989" i="8" s="1"/>
  <c r="T989" i="8" s="1"/>
  <c r="U989" i="8" s="1"/>
  <c r="M989" i="8"/>
  <c r="N989" i="8" s="1"/>
  <c r="B944" i="4"/>
  <c r="Y940" i="1"/>
  <c r="X940" i="1"/>
  <c r="Z940" i="1" s="1"/>
  <c r="K941" i="1" s="1"/>
  <c r="Y989" i="8" l="1"/>
  <c r="X989" i="8"/>
  <c r="Z989" i="8" s="1"/>
  <c r="K990" i="8" s="1"/>
  <c r="C944" i="4"/>
  <c r="V940" i="8" s="1"/>
  <c r="W940" i="8" s="1"/>
  <c r="D944" i="4"/>
  <c r="L941" i="1"/>
  <c r="L990" i="8" l="1"/>
  <c r="V940" i="1"/>
  <c r="W940" i="1" s="1"/>
  <c r="O941" i="1"/>
  <c r="P941" i="1" s="1"/>
  <c r="S941" i="1" s="1"/>
  <c r="T941" i="1" s="1"/>
  <c r="M941" i="1"/>
  <c r="N941" i="1" s="1"/>
  <c r="A945" i="4" s="1"/>
  <c r="O990" i="8" l="1"/>
  <c r="P990" i="8" s="1"/>
  <c r="S990" i="8" s="1"/>
  <c r="T990" i="8" s="1"/>
  <c r="U990" i="8" s="1"/>
  <c r="M990" i="8"/>
  <c r="N990" i="8" s="1"/>
  <c r="U941" i="1"/>
  <c r="B945" i="4"/>
  <c r="Y941" i="1"/>
  <c r="X941" i="1"/>
  <c r="Z941" i="1" s="1"/>
  <c r="K942" i="1" s="1"/>
  <c r="Y990" i="8" l="1"/>
  <c r="X990" i="8"/>
  <c r="Z990" i="8" s="1"/>
  <c r="K991" i="8" s="1"/>
  <c r="C945" i="4"/>
  <c r="V941" i="8" s="1"/>
  <c r="W941" i="8" s="1"/>
  <c r="D945" i="4"/>
  <c r="L942" i="1"/>
  <c r="L991" i="8" l="1"/>
  <c r="V941" i="1"/>
  <c r="W941" i="1" s="1"/>
  <c r="O942" i="1"/>
  <c r="P942" i="1" s="1"/>
  <c r="S942" i="1" s="1"/>
  <c r="T942" i="1" s="1"/>
  <c r="M942" i="1"/>
  <c r="N942" i="1" s="1"/>
  <c r="A946" i="4" s="1"/>
  <c r="O991" i="8" l="1"/>
  <c r="P991" i="8" s="1"/>
  <c r="S991" i="8" s="1"/>
  <c r="T991" i="8" s="1"/>
  <c r="U991" i="8" s="1"/>
  <c r="M991" i="8"/>
  <c r="N991" i="8" s="1"/>
  <c r="U942" i="1"/>
  <c r="B946" i="4"/>
  <c r="Y942" i="1"/>
  <c r="X942" i="1"/>
  <c r="Z942" i="1" s="1"/>
  <c r="K943" i="1" s="1"/>
  <c r="Y991" i="8" l="1"/>
  <c r="X991" i="8"/>
  <c r="Z991" i="8" s="1"/>
  <c r="K992" i="8" s="1"/>
  <c r="C946" i="4"/>
  <c r="V942" i="8" s="1"/>
  <c r="W942" i="8" s="1"/>
  <c r="D946" i="4"/>
  <c r="L943" i="1"/>
  <c r="L992" i="8" l="1"/>
  <c r="V942" i="1"/>
  <c r="W942" i="1" s="1"/>
  <c r="O943" i="1"/>
  <c r="P943" i="1" s="1"/>
  <c r="S943" i="1" s="1"/>
  <c r="T943" i="1" s="1"/>
  <c r="U943" i="1" s="1"/>
  <c r="M943" i="1"/>
  <c r="N943" i="1" s="1"/>
  <c r="A947" i="4" s="1"/>
  <c r="O992" i="8" l="1"/>
  <c r="P992" i="8" s="1"/>
  <c r="S992" i="8" s="1"/>
  <c r="T992" i="8" s="1"/>
  <c r="U992" i="8" s="1"/>
  <c r="M992" i="8"/>
  <c r="N992" i="8" s="1"/>
  <c r="B947" i="4"/>
  <c r="Y943" i="1"/>
  <c r="X943" i="1"/>
  <c r="Z943" i="1" s="1"/>
  <c r="K944" i="1" s="1"/>
  <c r="Y992" i="8" l="1"/>
  <c r="X992" i="8"/>
  <c r="Z992" i="8" s="1"/>
  <c r="K993" i="8" s="1"/>
  <c r="C947" i="4"/>
  <c r="V943" i="8" s="1"/>
  <c r="W943" i="8" s="1"/>
  <c r="D947" i="4"/>
  <c r="L944" i="1"/>
  <c r="L993" i="8" l="1"/>
  <c r="V943" i="1"/>
  <c r="W943" i="1" s="1"/>
  <c r="O944" i="1"/>
  <c r="P944" i="1" s="1"/>
  <c r="S944" i="1" s="1"/>
  <c r="M944" i="1"/>
  <c r="U944" i="1" s="1"/>
  <c r="O993" i="8" l="1"/>
  <c r="P993" i="8" s="1"/>
  <c r="S993" i="8" s="1"/>
  <c r="T993" i="8" s="1"/>
  <c r="U993" i="8" s="1"/>
  <c r="M993" i="8"/>
  <c r="N993" i="8" s="1"/>
  <c r="N944" i="1"/>
  <c r="Y993" i="8" l="1"/>
  <c r="X993" i="8"/>
  <c r="Z993" i="8" s="1"/>
  <c r="K994" i="8" s="1"/>
  <c r="A948" i="4"/>
  <c r="Y944" i="1"/>
  <c r="X944" i="1"/>
  <c r="Z944" i="1" s="1"/>
  <c r="K945" i="1" s="1"/>
  <c r="L994" i="8" l="1"/>
  <c r="C948" i="4"/>
  <c r="D948" i="4"/>
  <c r="L945" i="1"/>
  <c r="V944" i="1" l="1"/>
  <c r="W944" i="1" s="1"/>
  <c r="V944" i="8"/>
  <c r="W944" i="8" s="1"/>
  <c r="O994" i="8"/>
  <c r="P994" i="8" s="1"/>
  <c r="S994" i="8" s="1"/>
  <c r="T994" i="8" s="1"/>
  <c r="U994" i="8" s="1"/>
  <c r="M994" i="8"/>
  <c r="N994" i="8" s="1"/>
  <c r="O945" i="1"/>
  <c r="P945" i="1" s="1"/>
  <c r="S945" i="1" s="1"/>
  <c r="M945" i="1"/>
  <c r="U945" i="1" s="1"/>
  <c r="Y994" i="8" l="1"/>
  <c r="X994" i="8"/>
  <c r="Z994" i="8" s="1"/>
  <c r="K995" i="8" s="1"/>
  <c r="N945" i="1"/>
  <c r="L995" i="8" l="1"/>
  <c r="A949" i="4"/>
  <c r="Y945" i="1"/>
  <c r="X945" i="1"/>
  <c r="Z945" i="1" s="1"/>
  <c r="K946" i="1" s="1"/>
  <c r="O995" i="8" l="1"/>
  <c r="P995" i="8" s="1"/>
  <c r="S995" i="8" s="1"/>
  <c r="T995" i="8" s="1"/>
  <c r="U995" i="8" s="1"/>
  <c r="M995" i="8"/>
  <c r="N995" i="8" s="1"/>
  <c r="C949" i="4"/>
  <c r="D949" i="4"/>
  <c r="L946" i="1"/>
  <c r="V945" i="1" l="1"/>
  <c r="W945" i="1" s="1"/>
  <c r="V945" i="8"/>
  <c r="W945" i="8" s="1"/>
  <c r="Y995" i="8"/>
  <c r="X995" i="8"/>
  <c r="Z995" i="8" s="1"/>
  <c r="K996" i="8" s="1"/>
  <c r="O946" i="1"/>
  <c r="P946" i="1" s="1"/>
  <c r="S946" i="1" s="1"/>
  <c r="M946" i="1"/>
  <c r="U946" i="1" s="1"/>
  <c r="L996" i="8" l="1"/>
  <c r="N946" i="1"/>
  <c r="O996" i="8" l="1"/>
  <c r="P996" i="8" s="1"/>
  <c r="S996" i="8" s="1"/>
  <c r="M996" i="8"/>
  <c r="A950" i="4"/>
  <c r="Y946" i="1"/>
  <c r="X946" i="1"/>
  <c r="N996" i="8" l="1"/>
  <c r="U996" i="8"/>
  <c r="D950" i="4"/>
  <c r="C950" i="4"/>
  <c r="Z946" i="1"/>
  <c r="K947" i="1" s="1"/>
  <c r="L947" i="1" s="1"/>
  <c r="V946" i="1" l="1"/>
  <c r="W946" i="1" s="1"/>
  <c r="V946" i="8"/>
  <c r="W946" i="8" s="1"/>
  <c r="Y996" i="8"/>
  <c r="X996" i="8"/>
  <c r="O947" i="1"/>
  <c r="P947" i="1" s="1"/>
  <c r="S947" i="1" s="1"/>
  <c r="M947" i="1"/>
  <c r="U947" i="1" s="1"/>
  <c r="Z996" i="8" l="1"/>
  <c r="K997" i="8" s="1"/>
  <c r="L997" i="8" s="1"/>
  <c r="N947" i="1"/>
  <c r="O997" i="8" l="1"/>
  <c r="P997" i="8" s="1"/>
  <c r="S997" i="8" s="1"/>
  <c r="M997" i="8"/>
  <c r="A951" i="4"/>
  <c r="Y947" i="1"/>
  <c r="X947" i="1"/>
  <c r="Z947" i="1" s="1"/>
  <c r="K948" i="1" s="1"/>
  <c r="N997" i="8" l="1"/>
  <c r="U997" i="8"/>
  <c r="C951" i="4"/>
  <c r="D951" i="4"/>
  <c r="L948" i="1"/>
  <c r="V947" i="1" l="1"/>
  <c r="W947" i="1" s="1"/>
  <c r="V947" i="8"/>
  <c r="W947" i="8" s="1"/>
  <c r="Y997" i="8"/>
  <c r="X997" i="8"/>
  <c r="Z997" i="8" s="1"/>
  <c r="K998" i="8" s="1"/>
  <c r="O948" i="1"/>
  <c r="P948" i="1" s="1"/>
  <c r="S948" i="1" s="1"/>
  <c r="M948" i="1"/>
  <c r="U948" i="1" s="1"/>
  <c r="L998" i="8" l="1"/>
  <c r="N948" i="1"/>
  <c r="O998" i="8" l="1"/>
  <c r="P998" i="8" s="1"/>
  <c r="S998" i="8" s="1"/>
  <c r="M998" i="8"/>
  <c r="A952" i="4"/>
  <c r="Y948" i="1"/>
  <c r="X948" i="1"/>
  <c r="Z948" i="1" s="1"/>
  <c r="K949" i="1" s="1"/>
  <c r="N998" i="8" l="1"/>
  <c r="U998" i="8"/>
  <c r="C952" i="4"/>
  <c r="D952" i="4"/>
  <c r="L949" i="1"/>
  <c r="V948" i="1" l="1"/>
  <c r="W948" i="1" s="1"/>
  <c r="V948" i="8"/>
  <c r="W948" i="8" s="1"/>
  <c r="Y998" i="8"/>
  <c r="X998" i="8"/>
  <c r="Z998" i="8" s="1"/>
  <c r="K999" i="8" s="1"/>
  <c r="O949" i="1"/>
  <c r="P949" i="1" s="1"/>
  <c r="S949" i="1" s="1"/>
  <c r="M949" i="1"/>
  <c r="U949" i="1" s="1"/>
  <c r="L999" i="8" l="1"/>
  <c r="N949" i="1"/>
  <c r="O999" i="8" l="1"/>
  <c r="P999" i="8" s="1"/>
  <c r="S999" i="8" s="1"/>
  <c r="M999" i="8"/>
  <c r="A953" i="4"/>
  <c r="Y949" i="1"/>
  <c r="X949" i="1"/>
  <c r="Z949" i="1" s="1"/>
  <c r="K950" i="1" s="1"/>
  <c r="N999" i="8" l="1"/>
  <c r="U999" i="8"/>
  <c r="C953" i="4"/>
  <c r="D953" i="4"/>
  <c r="L950" i="1"/>
  <c r="V949" i="1" l="1"/>
  <c r="W949" i="1" s="1"/>
  <c r="V949" i="8"/>
  <c r="W949" i="8" s="1"/>
  <c r="Y999" i="8"/>
  <c r="X999" i="8"/>
  <c r="Z999" i="8" s="1"/>
  <c r="K1000" i="8" s="1"/>
  <c r="O950" i="1"/>
  <c r="P950" i="1" s="1"/>
  <c r="S950" i="1" s="1"/>
  <c r="M950" i="1"/>
  <c r="U950" i="1" s="1"/>
  <c r="L1000" i="8" l="1"/>
  <c r="N950" i="1"/>
  <c r="O1000" i="8" l="1"/>
  <c r="P1000" i="8" s="1"/>
  <c r="S1000" i="8" s="1"/>
  <c r="M1000" i="8"/>
  <c r="A954" i="4"/>
  <c r="Y950" i="1"/>
  <c r="X950" i="1"/>
  <c r="Z950" i="1" s="1"/>
  <c r="K951" i="1" s="1"/>
  <c r="N1000" i="8" l="1"/>
  <c r="U1000" i="8"/>
  <c r="D954" i="4"/>
  <c r="C954" i="4"/>
  <c r="L951" i="1"/>
  <c r="V950" i="1" l="1"/>
  <c r="W950" i="1" s="1"/>
  <c r="V950" i="8"/>
  <c r="W950" i="8" s="1"/>
  <c r="Y1000" i="8"/>
  <c r="X1000" i="8"/>
  <c r="Z1000" i="8" s="1"/>
  <c r="K1001" i="8" s="1"/>
  <c r="O951" i="1"/>
  <c r="P951" i="1" s="1"/>
  <c r="S951" i="1" s="1"/>
  <c r="M951" i="1"/>
  <c r="U951" i="1" s="1"/>
  <c r="L1001" i="8" l="1"/>
  <c r="N951" i="1"/>
  <c r="O1001" i="8" l="1"/>
  <c r="P1001" i="8" s="1"/>
  <c r="S1001" i="8" s="1"/>
  <c r="T1001" i="8" s="1"/>
  <c r="U1001" i="8" s="1"/>
  <c r="M1001" i="8"/>
  <c r="N1001" i="8" s="1"/>
  <c r="A955" i="4"/>
  <c r="Y951" i="1"/>
  <c r="X951" i="1"/>
  <c r="Z951" i="1" s="1"/>
  <c r="K952" i="1" s="1"/>
  <c r="Y1001" i="8" l="1"/>
  <c r="X1001" i="8"/>
  <c r="C955" i="4"/>
  <c r="D955" i="4"/>
  <c r="L952" i="1"/>
  <c r="V951" i="1" l="1"/>
  <c r="W951" i="1" s="1"/>
  <c r="V951" i="8"/>
  <c r="W951" i="8" s="1"/>
  <c r="Z1001" i="8"/>
  <c r="K1002" i="8" s="1"/>
  <c r="L1002" i="8" s="1"/>
  <c r="O952" i="1"/>
  <c r="P952" i="1" s="1"/>
  <c r="S952" i="1" s="1"/>
  <c r="M952" i="1"/>
  <c r="U952" i="1" s="1"/>
  <c r="O1002" i="8" l="1"/>
  <c r="P1002" i="8" s="1"/>
  <c r="S1002" i="8" s="1"/>
  <c r="M1002" i="8"/>
  <c r="N952" i="1"/>
  <c r="N1002" i="8" l="1"/>
  <c r="U1002" i="8"/>
  <c r="A956" i="4"/>
  <c r="Y952" i="1"/>
  <c r="X952" i="1"/>
  <c r="Z952" i="1" s="1"/>
  <c r="K953" i="1" s="1"/>
  <c r="Y1002" i="8" l="1"/>
  <c r="X1002" i="8"/>
  <c r="Z1002" i="8" s="1"/>
  <c r="K1003" i="8" s="1"/>
  <c r="C956" i="4"/>
  <c r="D956" i="4"/>
  <c r="L953" i="1"/>
  <c r="V952" i="1" l="1"/>
  <c r="W952" i="1" s="1"/>
  <c r="V952" i="8"/>
  <c r="W952" i="8" s="1"/>
  <c r="L1003" i="8"/>
  <c r="O953" i="1"/>
  <c r="P953" i="1" s="1"/>
  <c r="S953" i="1" s="1"/>
  <c r="M953" i="1"/>
  <c r="U953" i="1" s="1"/>
  <c r="O1003" i="8" l="1"/>
  <c r="P1003" i="8" s="1"/>
  <c r="S1003" i="8" s="1"/>
  <c r="M1003" i="8"/>
  <c r="N953" i="1"/>
  <c r="N1003" i="8" l="1"/>
  <c r="U1003" i="8"/>
  <c r="A957" i="4"/>
  <c r="Y953" i="1"/>
  <c r="X953" i="1"/>
  <c r="Z953" i="1" s="1"/>
  <c r="K954" i="1" s="1"/>
  <c r="Y1003" i="8" l="1"/>
  <c r="X1003" i="8"/>
  <c r="C957" i="4"/>
  <c r="D957" i="4"/>
  <c r="L954" i="1"/>
  <c r="V953" i="1" l="1"/>
  <c r="W953" i="1" s="1"/>
  <c r="V953" i="8"/>
  <c r="W953" i="8" s="1"/>
  <c r="Z1003" i="8"/>
  <c r="K1004" i="8" s="1"/>
  <c r="L1004" i="8" s="1"/>
  <c r="O954" i="1"/>
  <c r="P954" i="1" s="1"/>
  <c r="S954" i="1" s="1"/>
  <c r="M954" i="1"/>
  <c r="U954" i="1" s="1"/>
  <c r="O1004" i="8" l="1"/>
  <c r="P1004" i="8" s="1"/>
  <c r="S1004" i="8" s="1"/>
  <c r="M1004" i="8"/>
  <c r="N954" i="1"/>
  <c r="N1004" i="8" l="1"/>
  <c r="U1004" i="8"/>
  <c r="A958" i="4"/>
  <c r="Y954" i="1"/>
  <c r="X954" i="1"/>
  <c r="Z954" i="1" s="1"/>
  <c r="K955" i="1" s="1"/>
  <c r="Y1004" i="8" l="1"/>
  <c r="X1004" i="8"/>
  <c r="Z1004" i="8" s="1"/>
  <c r="K1005" i="8" s="1"/>
  <c r="C958" i="4"/>
  <c r="D958" i="4"/>
  <c r="L955" i="1"/>
  <c r="V954" i="1" l="1"/>
  <c r="W954" i="1" s="1"/>
  <c r="V954" i="8"/>
  <c r="W954" i="8" s="1"/>
  <c r="L1005" i="8"/>
  <c r="O955" i="1"/>
  <c r="P955" i="1" s="1"/>
  <c r="S955" i="1" s="1"/>
  <c r="M955" i="1"/>
  <c r="U955" i="1" s="1"/>
  <c r="O1005" i="8" l="1"/>
  <c r="P1005" i="8" s="1"/>
  <c r="S1005" i="8" s="1"/>
  <c r="M1005" i="8"/>
  <c r="N955" i="1"/>
  <c r="N1005" i="8" l="1"/>
  <c r="U1005" i="8"/>
  <c r="A959" i="4"/>
  <c r="Y955" i="1"/>
  <c r="X955" i="1"/>
  <c r="Z955" i="1" s="1"/>
  <c r="K956" i="1" s="1"/>
  <c r="Y1005" i="8" l="1"/>
  <c r="X1005" i="8"/>
  <c r="C959" i="4"/>
  <c r="D959" i="4"/>
  <c r="L956" i="1"/>
  <c r="V955" i="1" l="1"/>
  <c r="W955" i="1" s="1"/>
  <c r="V955" i="8"/>
  <c r="W955" i="8" s="1"/>
  <c r="Z1005" i="8"/>
  <c r="K1006" i="8" s="1"/>
  <c r="L1006" i="8" s="1"/>
  <c r="O956" i="1"/>
  <c r="P956" i="1" s="1"/>
  <c r="S956" i="1" s="1"/>
  <c r="M956" i="1"/>
  <c r="U956" i="1" s="1"/>
  <c r="O1006" i="8" l="1"/>
  <c r="P1006" i="8" s="1"/>
  <c r="S1006" i="8" s="1"/>
  <c r="M1006" i="8"/>
  <c r="N956" i="1"/>
  <c r="N1006" i="8" l="1"/>
  <c r="U1006" i="8"/>
  <c r="A960" i="4"/>
  <c r="Y956" i="1"/>
  <c r="X956" i="1"/>
  <c r="Z956" i="1" s="1"/>
  <c r="K957" i="1" s="1"/>
  <c r="L957" i="1" s="1"/>
  <c r="Y1006" i="8" l="1"/>
  <c r="X1006" i="8"/>
  <c r="Z1006" i="8" s="1"/>
  <c r="K1007" i="8" s="1"/>
  <c r="C960" i="4"/>
  <c r="D960" i="4"/>
  <c r="O957" i="1"/>
  <c r="P957" i="1" s="1"/>
  <c r="S957" i="1" s="1"/>
  <c r="M957" i="1"/>
  <c r="U957" i="1" s="1"/>
  <c r="V956" i="1" l="1"/>
  <c r="W956" i="1" s="1"/>
  <c r="V956" i="8"/>
  <c r="W956" i="8" s="1"/>
  <c r="L1007" i="8"/>
  <c r="N957" i="1"/>
  <c r="O1007" i="8" l="1"/>
  <c r="P1007" i="8" s="1"/>
  <c r="S1007" i="8" s="1"/>
  <c r="M1007" i="8"/>
  <c r="A961" i="4"/>
  <c r="X957" i="1"/>
  <c r="Y957" i="1"/>
  <c r="N1007" i="8" l="1"/>
  <c r="U1007" i="8"/>
  <c r="D961" i="4"/>
  <c r="C961" i="4"/>
  <c r="Z957" i="1"/>
  <c r="K958" i="1" s="1"/>
  <c r="L958" i="1" s="1"/>
  <c r="V957" i="1" l="1"/>
  <c r="W957" i="1" s="1"/>
  <c r="V957" i="8"/>
  <c r="W957" i="8" s="1"/>
  <c r="Y1007" i="8"/>
  <c r="X1007" i="8"/>
  <c r="Z1007" i="8" s="1"/>
  <c r="K1008" i="8" s="1"/>
  <c r="O958" i="1"/>
  <c r="P958" i="1" s="1"/>
  <c r="S958" i="1" s="1"/>
  <c r="M958" i="1"/>
  <c r="U958" i="1" s="1"/>
  <c r="L1008" i="8" l="1"/>
  <c r="N958" i="1"/>
  <c r="O1008" i="8" l="1"/>
  <c r="P1008" i="8" s="1"/>
  <c r="S1008" i="8" s="1"/>
  <c r="M1008" i="8"/>
  <c r="A962" i="4"/>
  <c r="Y958" i="1"/>
  <c r="X958" i="1"/>
  <c r="Z958" i="1" s="1"/>
  <c r="K959" i="1" s="1"/>
  <c r="N1008" i="8" l="1"/>
  <c r="U1008" i="8"/>
  <c r="C962" i="4"/>
  <c r="D962" i="4"/>
  <c r="L959" i="1"/>
  <c r="V958" i="1" l="1"/>
  <c r="W958" i="1" s="1"/>
  <c r="V958" i="8"/>
  <c r="W958" i="8" s="1"/>
  <c r="Y1008" i="8"/>
  <c r="X1008" i="8"/>
  <c r="Z1008" i="8" s="1"/>
  <c r="K1009" i="8" s="1"/>
  <c r="O959" i="1"/>
  <c r="P959" i="1" s="1"/>
  <c r="S959" i="1" s="1"/>
  <c r="M959" i="1"/>
  <c r="U959" i="1" s="1"/>
  <c r="L1009" i="8" l="1"/>
  <c r="N959" i="1"/>
  <c r="O1009" i="8" l="1"/>
  <c r="P1009" i="8" s="1"/>
  <c r="S1009" i="8" s="1"/>
  <c r="M1009" i="8"/>
  <c r="A963" i="4"/>
  <c r="Y959" i="1"/>
  <c r="X959" i="1"/>
  <c r="N1009" i="8" l="1"/>
  <c r="U1009" i="8"/>
  <c r="Z959" i="1"/>
  <c r="K960" i="1" s="1"/>
  <c r="L960" i="1" s="1"/>
  <c r="C963" i="4"/>
  <c r="D963" i="4"/>
  <c r="V959" i="1" l="1"/>
  <c r="W959" i="1" s="1"/>
  <c r="V959" i="8"/>
  <c r="W959" i="8" s="1"/>
  <c r="Y1009" i="8"/>
  <c r="X1009" i="8"/>
  <c r="Z1009" i="8" s="1"/>
  <c r="K1010" i="8" s="1"/>
  <c r="O960" i="1"/>
  <c r="P960" i="1" s="1"/>
  <c r="S960" i="1" s="1"/>
  <c r="M960" i="1"/>
  <c r="U960" i="1" s="1"/>
  <c r="L1010" i="8" l="1"/>
  <c r="N960" i="1"/>
  <c r="O1010" i="8" l="1"/>
  <c r="P1010" i="8" s="1"/>
  <c r="S1010" i="8" s="1"/>
  <c r="M1010" i="8"/>
  <c r="A964" i="4"/>
  <c r="Y960" i="1"/>
  <c r="X960" i="1"/>
  <c r="Z960" i="1" s="1"/>
  <c r="K961" i="1" s="1"/>
  <c r="N1010" i="8" l="1"/>
  <c r="U1010" i="8"/>
  <c r="C964" i="4"/>
  <c r="D964" i="4"/>
  <c r="L961" i="1"/>
  <c r="V960" i="1" l="1"/>
  <c r="W960" i="1" s="1"/>
  <c r="V960" i="8"/>
  <c r="W960" i="8" s="1"/>
  <c r="Y1010" i="8"/>
  <c r="X1010" i="8"/>
  <c r="Z1010" i="8" s="1"/>
  <c r="K1011" i="8" s="1"/>
  <c r="O961" i="1"/>
  <c r="P961" i="1" s="1"/>
  <c r="S961" i="1" s="1"/>
  <c r="M961" i="1"/>
  <c r="U961" i="1" s="1"/>
  <c r="L1011" i="8" l="1"/>
  <c r="N961" i="1"/>
  <c r="O1011" i="8" l="1"/>
  <c r="P1011" i="8" s="1"/>
  <c r="S1011" i="8" s="1"/>
  <c r="T1011" i="8" s="1"/>
  <c r="U1011" i="8" s="1"/>
  <c r="M1011" i="8"/>
  <c r="N1011" i="8" s="1"/>
  <c r="A965" i="4"/>
  <c r="Y961" i="1"/>
  <c r="X961" i="1"/>
  <c r="Z961" i="1" s="1"/>
  <c r="K962" i="1" s="1"/>
  <c r="Y1011" i="8" l="1"/>
  <c r="X1011" i="8"/>
  <c r="Z1011" i="8" s="1"/>
  <c r="K1012" i="8" s="1"/>
  <c r="C965" i="4"/>
  <c r="D965" i="4"/>
  <c r="L962" i="1"/>
  <c r="V961" i="1" l="1"/>
  <c r="W961" i="1" s="1"/>
  <c r="V961" i="8"/>
  <c r="W961" i="8" s="1"/>
  <c r="L1012" i="8"/>
  <c r="O962" i="1"/>
  <c r="P962" i="1" s="1"/>
  <c r="S962" i="1" s="1"/>
  <c r="M962" i="1"/>
  <c r="U962" i="1" s="1"/>
  <c r="O1012" i="8" l="1"/>
  <c r="P1012" i="8" s="1"/>
  <c r="S1012" i="8" s="1"/>
  <c r="M1012" i="8"/>
  <c r="N962" i="1"/>
  <c r="N1012" i="8" l="1"/>
  <c r="U1012" i="8"/>
  <c r="A966" i="4"/>
  <c r="Y962" i="1"/>
  <c r="X962" i="1"/>
  <c r="Z962" i="1" s="1"/>
  <c r="K963" i="1" s="1"/>
  <c r="Y1012" i="8" l="1"/>
  <c r="X1012" i="8"/>
  <c r="Z1012" i="8" s="1"/>
  <c r="K1013" i="8" s="1"/>
  <c r="D966" i="4"/>
  <c r="C966" i="4"/>
  <c r="L963" i="1"/>
  <c r="V962" i="1" l="1"/>
  <c r="W962" i="1" s="1"/>
  <c r="V962" i="8"/>
  <c r="W962" i="8" s="1"/>
  <c r="L1013" i="8"/>
  <c r="O963" i="1"/>
  <c r="P963" i="1" s="1"/>
  <c r="S963" i="1" s="1"/>
  <c r="M963" i="1"/>
  <c r="U963" i="1" s="1"/>
  <c r="O1013" i="8" l="1"/>
  <c r="P1013" i="8" s="1"/>
  <c r="S1013" i="8" s="1"/>
  <c r="T1013" i="8" s="1"/>
  <c r="U1013" i="8" s="1"/>
  <c r="M1013" i="8"/>
  <c r="N1013" i="8" s="1"/>
  <c r="N963" i="1"/>
  <c r="Y1013" i="8" l="1"/>
  <c r="X1013" i="8"/>
  <c r="A967" i="4"/>
  <c r="Y963" i="1"/>
  <c r="X963" i="1"/>
  <c r="Z963" i="1" s="1"/>
  <c r="K964" i="1" s="1"/>
  <c r="Z1013" i="8" l="1"/>
  <c r="K1014" i="8" s="1"/>
  <c r="L1014" i="8" s="1"/>
  <c r="C967" i="4"/>
  <c r="D967" i="4"/>
  <c r="L964" i="1"/>
  <c r="V963" i="1" l="1"/>
  <c r="W963" i="1" s="1"/>
  <c r="V963" i="8"/>
  <c r="W963" i="8" s="1"/>
  <c r="O1014" i="8"/>
  <c r="P1014" i="8" s="1"/>
  <c r="S1014" i="8" s="1"/>
  <c r="M1014" i="8"/>
  <c r="O964" i="1"/>
  <c r="P964" i="1" s="1"/>
  <c r="S964" i="1" s="1"/>
  <c r="M964" i="1"/>
  <c r="U964" i="1" s="1"/>
  <c r="N1014" i="8" l="1"/>
  <c r="U1014" i="8"/>
  <c r="N964" i="1"/>
  <c r="Y1014" i="8" l="1"/>
  <c r="X1014" i="8"/>
  <c r="Z1014" i="8" s="1"/>
  <c r="K1015" i="8" s="1"/>
  <c r="A968" i="4"/>
  <c r="Y964" i="1"/>
  <c r="X964" i="1"/>
  <c r="Z964" i="1" s="1"/>
  <c r="K965" i="1" s="1"/>
  <c r="L1015" i="8" l="1"/>
  <c r="D968" i="4"/>
  <c r="C968" i="4"/>
  <c r="L965" i="1"/>
  <c r="V964" i="1" l="1"/>
  <c r="W964" i="1" s="1"/>
  <c r="V964" i="8"/>
  <c r="W964" i="8" s="1"/>
  <c r="O1015" i="8"/>
  <c r="P1015" i="8" s="1"/>
  <c r="S1015" i="8" s="1"/>
  <c r="M1015" i="8"/>
  <c r="O965" i="1"/>
  <c r="P965" i="1" s="1"/>
  <c r="S965" i="1" s="1"/>
  <c r="M965" i="1"/>
  <c r="U965" i="1" s="1"/>
  <c r="N1015" i="8" l="1"/>
  <c r="U1015" i="8"/>
  <c r="N965" i="1"/>
  <c r="Y1015" i="8" l="1"/>
  <c r="X1015" i="8"/>
  <c r="Z1015" i="8" s="1"/>
  <c r="K1016" i="8" s="1"/>
  <c r="A969" i="4"/>
  <c r="Y965" i="1"/>
  <c r="X965" i="1"/>
  <c r="Z965" i="1" s="1"/>
  <c r="K966" i="1" s="1"/>
  <c r="L1016" i="8" l="1"/>
  <c r="D969" i="4"/>
  <c r="C969" i="4"/>
  <c r="L966" i="1"/>
  <c r="V965" i="1" l="1"/>
  <c r="W965" i="1" s="1"/>
  <c r="V965" i="8"/>
  <c r="W965" i="8" s="1"/>
  <c r="O1016" i="8"/>
  <c r="P1016" i="8" s="1"/>
  <c r="S1016" i="8" s="1"/>
  <c r="M1016" i="8"/>
  <c r="O966" i="1"/>
  <c r="P966" i="1" s="1"/>
  <c r="S966" i="1" s="1"/>
  <c r="M966" i="1"/>
  <c r="U966" i="1" s="1"/>
  <c r="N1016" i="8" l="1"/>
  <c r="U1016" i="8"/>
  <c r="N966" i="1"/>
  <c r="Y1016" i="8" l="1"/>
  <c r="X1016" i="8"/>
  <c r="Z1016" i="8" s="1"/>
  <c r="K1017" i="8" s="1"/>
  <c r="A970" i="4"/>
  <c r="Y966" i="1"/>
  <c r="X966" i="1"/>
  <c r="Z966" i="1" s="1"/>
  <c r="K967" i="1" s="1"/>
  <c r="L1017" i="8" l="1"/>
  <c r="C970" i="4"/>
  <c r="D970" i="4"/>
  <c r="L967" i="1"/>
  <c r="V966" i="1" l="1"/>
  <c r="W966" i="1" s="1"/>
  <c r="V966" i="8"/>
  <c r="W966" i="8" s="1"/>
  <c r="O1017" i="8"/>
  <c r="P1017" i="8" s="1"/>
  <c r="S1017" i="8" s="1"/>
  <c r="M1017" i="8"/>
  <c r="O967" i="1"/>
  <c r="P967" i="1" s="1"/>
  <c r="S967" i="1" s="1"/>
  <c r="M967" i="1"/>
  <c r="U967" i="1" s="1"/>
  <c r="N1017" i="8" l="1"/>
  <c r="U1017" i="8"/>
  <c r="N967" i="1"/>
  <c r="Y1017" i="8" l="1"/>
  <c r="X1017" i="8"/>
  <c r="Z1017" i="8" s="1"/>
  <c r="K1018" i="8" s="1"/>
  <c r="A971" i="4"/>
  <c r="Y967" i="1"/>
  <c r="X967" i="1"/>
  <c r="Z967" i="1" s="1"/>
  <c r="K968" i="1" s="1"/>
  <c r="L1018" i="8" l="1"/>
  <c r="C971" i="4"/>
  <c r="D971" i="4"/>
  <c r="L968" i="1"/>
  <c r="V967" i="1" l="1"/>
  <c r="W967" i="1" s="1"/>
  <c r="V967" i="8"/>
  <c r="W967" i="8" s="1"/>
  <c r="O1018" i="8"/>
  <c r="P1018" i="8" s="1"/>
  <c r="S1018" i="8" s="1"/>
  <c r="M1018" i="8"/>
  <c r="O968" i="1"/>
  <c r="P968" i="1" s="1"/>
  <c r="S968" i="1" s="1"/>
  <c r="M968" i="1"/>
  <c r="U968" i="1" s="1"/>
  <c r="N1018" i="8" l="1"/>
  <c r="U1018" i="8"/>
  <c r="N968" i="1"/>
  <c r="Y1018" i="8" l="1"/>
  <c r="X1018" i="8"/>
  <c r="Z1018" i="8" s="1"/>
  <c r="K1019" i="8" s="1"/>
  <c r="A972" i="4"/>
  <c r="Y968" i="1"/>
  <c r="X968" i="1"/>
  <c r="Z968" i="1" s="1"/>
  <c r="K969" i="1" s="1"/>
  <c r="L1019" i="8" l="1"/>
  <c r="D972" i="4"/>
  <c r="C972" i="4"/>
  <c r="L969" i="1"/>
  <c r="V968" i="1" l="1"/>
  <c r="W968" i="1" s="1"/>
  <c r="V968" i="8"/>
  <c r="W968" i="8" s="1"/>
  <c r="O1019" i="8"/>
  <c r="P1019" i="8" s="1"/>
  <c r="S1019" i="8" s="1"/>
  <c r="M1019" i="8"/>
  <c r="O969" i="1"/>
  <c r="P969" i="1" s="1"/>
  <c r="S969" i="1" s="1"/>
  <c r="M969" i="1"/>
  <c r="U969" i="1" s="1"/>
  <c r="N1019" i="8" l="1"/>
  <c r="U1019" i="8"/>
  <c r="N969" i="1"/>
  <c r="Y1019" i="8" l="1"/>
  <c r="X1019" i="8"/>
  <c r="Z1019" i="8" s="1"/>
  <c r="K1020" i="8" s="1"/>
  <c r="A973" i="4"/>
  <c r="Y969" i="1"/>
  <c r="X969" i="1"/>
  <c r="Z969" i="1" s="1"/>
  <c r="K970" i="1" s="1"/>
  <c r="L1020" i="8" l="1"/>
  <c r="C973" i="4"/>
  <c r="D973" i="4"/>
  <c r="L970" i="1"/>
  <c r="V969" i="1" l="1"/>
  <c r="W969" i="1" s="1"/>
  <c r="V969" i="8"/>
  <c r="W969" i="8" s="1"/>
  <c r="O1020" i="8"/>
  <c r="P1020" i="8" s="1"/>
  <c r="S1020" i="8" s="1"/>
  <c r="M1020" i="8"/>
  <c r="O970" i="1"/>
  <c r="P970" i="1" s="1"/>
  <c r="S970" i="1" s="1"/>
  <c r="T970" i="1" s="1"/>
  <c r="U970" i="1" s="1"/>
  <c r="M970" i="1"/>
  <c r="N970" i="1" s="1"/>
  <c r="A974" i="4" s="1"/>
  <c r="N1020" i="8" l="1"/>
  <c r="U1020" i="8"/>
  <c r="B974" i="4"/>
  <c r="Y970" i="1"/>
  <c r="X970" i="1"/>
  <c r="Z970" i="1" s="1"/>
  <c r="K971" i="1" s="1"/>
  <c r="Y1020" i="8" l="1"/>
  <c r="X1020" i="8"/>
  <c r="Z1020" i="8" s="1"/>
  <c r="K1021" i="8" s="1"/>
  <c r="C974" i="4"/>
  <c r="D974" i="4"/>
  <c r="L971" i="1"/>
  <c r="V970" i="1" l="1"/>
  <c r="W970" i="1" s="1"/>
  <c r="V970" i="8"/>
  <c r="W970" i="8" s="1"/>
  <c r="L1021" i="8"/>
  <c r="O971" i="1"/>
  <c r="P971" i="1" s="1"/>
  <c r="S971" i="1" s="1"/>
  <c r="T971" i="1" s="1"/>
  <c r="U971" i="1" s="1"/>
  <c r="M971" i="1"/>
  <c r="O1021" i="8" l="1"/>
  <c r="P1021" i="8" s="1"/>
  <c r="S1021" i="8" s="1"/>
  <c r="T1021" i="8" s="1"/>
  <c r="U1021" i="8" s="1"/>
  <c r="M1021" i="8"/>
  <c r="N1021" i="8" s="1"/>
  <c r="B975" i="4"/>
  <c r="N971" i="1"/>
  <c r="A975" i="4" s="1"/>
  <c r="Y1021" i="8" l="1"/>
  <c r="X1021" i="8"/>
  <c r="Z1021" i="8" s="1"/>
  <c r="K1022" i="8" s="1"/>
  <c r="C975" i="4"/>
  <c r="D975" i="4"/>
  <c r="Y971" i="1"/>
  <c r="X971" i="1"/>
  <c r="Z971" i="1" s="1"/>
  <c r="K972" i="1" s="1"/>
  <c r="V971" i="1" l="1"/>
  <c r="W971" i="1" s="1"/>
  <c r="V971" i="8"/>
  <c r="W971" i="8" s="1"/>
  <c r="L1022" i="8"/>
  <c r="L972" i="1"/>
  <c r="O1022" i="8" l="1"/>
  <c r="P1022" i="8" s="1"/>
  <c r="S1022" i="8" s="1"/>
  <c r="T1022" i="8" s="1"/>
  <c r="U1022" i="8" s="1"/>
  <c r="M1022" i="8"/>
  <c r="N1022" i="8" s="1"/>
  <c r="O972" i="1"/>
  <c r="P972" i="1" s="1"/>
  <c r="S972" i="1" s="1"/>
  <c r="T972" i="1" s="1"/>
  <c r="U972" i="1" s="1"/>
  <c r="M972" i="1"/>
  <c r="N972" i="1" s="1"/>
  <c r="A976" i="4" s="1"/>
  <c r="Y1022" i="8" l="1"/>
  <c r="X1022" i="8"/>
  <c r="B976" i="4"/>
  <c r="Y972" i="1"/>
  <c r="X972" i="1"/>
  <c r="Z972" i="1" s="1"/>
  <c r="K973" i="1" s="1"/>
  <c r="Z1022" i="8" l="1"/>
  <c r="K1023" i="8" s="1"/>
  <c r="L1023" i="8" s="1"/>
  <c r="C976" i="4"/>
  <c r="V972" i="8" s="1"/>
  <c r="W972" i="8" s="1"/>
  <c r="D976" i="4"/>
  <c r="L973" i="1"/>
  <c r="O1023" i="8" l="1"/>
  <c r="P1023" i="8" s="1"/>
  <c r="S1023" i="8" s="1"/>
  <c r="T1023" i="8" s="1"/>
  <c r="U1023" i="8" s="1"/>
  <c r="M1023" i="8"/>
  <c r="N1023" i="8" s="1"/>
  <c r="V972" i="1"/>
  <c r="W972" i="1" s="1"/>
  <c r="O973" i="1"/>
  <c r="P973" i="1" s="1"/>
  <c r="S973" i="1" s="1"/>
  <c r="T973" i="1" s="1"/>
  <c r="U973" i="1" s="1"/>
  <c r="M973" i="1"/>
  <c r="N973" i="1" s="1"/>
  <c r="A977" i="4" s="1"/>
  <c r="Y1023" i="8" l="1"/>
  <c r="X1023" i="8"/>
  <c r="Z1023" i="8" s="1"/>
  <c r="K1024" i="8" s="1"/>
  <c r="B977" i="4"/>
  <c r="Y973" i="1"/>
  <c r="X973" i="1"/>
  <c r="Z973" i="1" s="1"/>
  <c r="K974" i="1" s="1"/>
  <c r="L1024" i="8" l="1"/>
  <c r="C977" i="4"/>
  <c r="V973" i="8" s="1"/>
  <c r="W973" i="8" s="1"/>
  <c r="D977" i="4"/>
  <c r="L974" i="1"/>
  <c r="O1024" i="8" l="1"/>
  <c r="P1024" i="8" s="1"/>
  <c r="S1024" i="8" s="1"/>
  <c r="T1024" i="8" s="1"/>
  <c r="U1024" i="8" s="1"/>
  <c r="M1024" i="8"/>
  <c r="N1024" i="8" s="1"/>
  <c r="V973" i="1"/>
  <c r="W973" i="1" s="1"/>
  <c r="O974" i="1"/>
  <c r="P974" i="1" s="1"/>
  <c r="S974" i="1" s="1"/>
  <c r="T974" i="1" s="1"/>
  <c r="U974" i="1" s="1"/>
  <c r="M974" i="1"/>
  <c r="N974" i="1" s="1"/>
  <c r="A978" i="4" s="1"/>
  <c r="Y1024" i="8" l="1"/>
  <c r="X1024" i="8"/>
  <c r="Z1024" i="8" s="1"/>
  <c r="K1025" i="8" s="1"/>
  <c r="B978" i="4"/>
  <c r="Y974" i="1"/>
  <c r="X974" i="1"/>
  <c r="Z974" i="1" l="1"/>
  <c r="K975" i="1" s="1"/>
  <c r="L975" i="1" s="1"/>
  <c r="L1025" i="8"/>
  <c r="C978" i="4"/>
  <c r="V974" i="8" s="1"/>
  <c r="W974" i="8" s="1"/>
  <c r="D978" i="4"/>
  <c r="O1025" i="8" l="1"/>
  <c r="P1025" i="8" s="1"/>
  <c r="S1025" i="8" s="1"/>
  <c r="T1025" i="8" s="1"/>
  <c r="M1025" i="8"/>
  <c r="N1025" i="8" s="1"/>
  <c r="V974" i="1"/>
  <c r="W974" i="1" s="1"/>
  <c r="O975" i="1"/>
  <c r="P975" i="1" s="1"/>
  <c r="S975" i="1" s="1"/>
  <c r="T975" i="1" s="1"/>
  <c r="U975" i="1" s="1"/>
  <c r="M975" i="1"/>
  <c r="U1025" i="8" l="1"/>
  <c r="Y1025" i="8"/>
  <c r="X1025" i="8"/>
  <c r="Z1025" i="8" s="1"/>
  <c r="K1026" i="8" s="1"/>
  <c r="B979" i="4"/>
  <c r="N975" i="1"/>
  <c r="A979" i="4" s="1"/>
  <c r="L1026" i="8" l="1"/>
  <c r="C979" i="4"/>
  <c r="V975" i="8" s="1"/>
  <c r="W975" i="8" s="1"/>
  <c r="D979" i="4"/>
  <c r="Y975" i="1"/>
  <c r="X975" i="1"/>
  <c r="O1026" i="8" l="1"/>
  <c r="P1026" i="8" s="1"/>
  <c r="S1026" i="8" s="1"/>
  <c r="T1026" i="8" s="1"/>
  <c r="U1026" i="8" s="1"/>
  <c r="M1026" i="8"/>
  <c r="N1026" i="8" s="1"/>
  <c r="V975" i="1"/>
  <c r="W975" i="1" s="1"/>
  <c r="Z975" i="1"/>
  <c r="K976" i="1" s="1"/>
  <c r="L976" i="1" s="1"/>
  <c r="Y1026" i="8" l="1"/>
  <c r="X1026" i="8"/>
  <c r="Z1026" i="8" s="1"/>
  <c r="K1027" i="8" s="1"/>
  <c r="O976" i="1"/>
  <c r="P976" i="1" s="1"/>
  <c r="S976" i="1" s="1"/>
  <c r="T976" i="1" s="1"/>
  <c r="U976" i="1" s="1"/>
  <c r="M976" i="1"/>
  <c r="N976" i="1" s="1"/>
  <c r="A980" i="4" s="1"/>
  <c r="L1027" i="8" l="1"/>
  <c r="B980" i="4"/>
  <c r="Y976" i="1"/>
  <c r="X976" i="1"/>
  <c r="Z976" i="1" s="1"/>
  <c r="K977" i="1" s="1"/>
  <c r="O1027" i="8" l="1"/>
  <c r="P1027" i="8" s="1"/>
  <c r="S1027" i="8" s="1"/>
  <c r="T1027" i="8" s="1"/>
  <c r="M1027" i="8"/>
  <c r="N1027" i="8" s="1"/>
  <c r="C980" i="4"/>
  <c r="V976" i="8" s="1"/>
  <c r="W976" i="8" s="1"/>
  <c r="D980" i="4"/>
  <c r="L977" i="1"/>
  <c r="U1027" i="8" l="1"/>
  <c r="Y1027" i="8"/>
  <c r="X1027" i="8"/>
  <c r="V976" i="1"/>
  <c r="W976" i="1" s="1"/>
  <c r="O977" i="1"/>
  <c r="P977" i="1" s="1"/>
  <c r="S977" i="1" s="1"/>
  <c r="T977" i="1" s="1"/>
  <c r="U977" i="1" s="1"/>
  <c r="M977" i="1"/>
  <c r="N977" i="1" s="1"/>
  <c r="A981" i="4" s="1"/>
  <c r="Z1027" i="8" l="1"/>
  <c r="K1028" i="8" s="1"/>
  <c r="L1028" i="8" s="1"/>
  <c r="B981" i="4"/>
  <c r="Y977" i="1"/>
  <c r="X977" i="1"/>
  <c r="Z977" i="1" s="1"/>
  <c r="K978" i="1" s="1"/>
  <c r="O1028" i="8" l="1"/>
  <c r="P1028" i="8" s="1"/>
  <c r="S1028" i="8" s="1"/>
  <c r="T1028" i="8" s="1"/>
  <c r="U1028" i="8" s="1"/>
  <c r="M1028" i="8"/>
  <c r="N1028" i="8" s="1"/>
  <c r="C981" i="4"/>
  <c r="V977" i="8" s="1"/>
  <c r="W977" i="8" s="1"/>
  <c r="D981" i="4"/>
  <c r="L978" i="1"/>
  <c r="Y1028" i="8" l="1"/>
  <c r="X1028" i="8"/>
  <c r="Z1028" i="8" s="1"/>
  <c r="K1029" i="8" s="1"/>
  <c r="V977" i="1"/>
  <c r="W977" i="1" s="1"/>
  <c r="O978" i="1"/>
  <c r="P978" i="1" s="1"/>
  <c r="S978" i="1" s="1"/>
  <c r="T978" i="1" s="1"/>
  <c r="U978" i="1" s="1"/>
  <c r="M978" i="1"/>
  <c r="N978" i="1" s="1"/>
  <c r="A982" i="4" s="1"/>
  <c r="L1029" i="8" l="1"/>
  <c r="B982" i="4"/>
  <c r="Y978" i="1"/>
  <c r="X978" i="1"/>
  <c r="Z978" i="1" s="1"/>
  <c r="K979" i="1" s="1"/>
  <c r="O1029" i="8" l="1"/>
  <c r="P1029" i="8" s="1"/>
  <c r="S1029" i="8" s="1"/>
  <c r="T1029" i="8" s="1"/>
  <c r="U1029" i="8" s="1"/>
  <c r="M1029" i="8"/>
  <c r="N1029" i="8" s="1"/>
  <c r="C982" i="4"/>
  <c r="V978" i="8" s="1"/>
  <c r="W978" i="8" s="1"/>
  <c r="D982" i="4"/>
  <c r="L979" i="1"/>
  <c r="Y1029" i="8" l="1"/>
  <c r="X1029" i="8"/>
  <c r="Z1029" i="8" s="1"/>
  <c r="K1030" i="8" s="1"/>
  <c r="V978" i="1"/>
  <c r="W978" i="1" s="1"/>
  <c r="O979" i="1"/>
  <c r="P979" i="1" s="1"/>
  <c r="S979" i="1" s="1"/>
  <c r="T979" i="1" s="1"/>
  <c r="U979" i="1" s="1"/>
  <c r="M979" i="1"/>
  <c r="N979" i="1" s="1"/>
  <c r="A983" i="4" s="1"/>
  <c r="L1030" i="8" l="1"/>
  <c r="B983" i="4"/>
  <c r="Y979" i="1"/>
  <c r="X979" i="1"/>
  <c r="Z979" i="1" s="1"/>
  <c r="K980" i="1" s="1"/>
  <c r="O1030" i="8" l="1"/>
  <c r="P1030" i="8" s="1"/>
  <c r="S1030" i="8" s="1"/>
  <c r="T1030" i="8" s="1"/>
  <c r="U1030" i="8" s="1"/>
  <c r="M1030" i="8"/>
  <c r="N1030" i="8" s="1"/>
  <c r="C983" i="4"/>
  <c r="V979" i="8" s="1"/>
  <c r="W979" i="8" s="1"/>
  <c r="D983" i="4"/>
  <c r="L980" i="1"/>
  <c r="Y1030" i="8" l="1"/>
  <c r="X1030" i="8"/>
  <c r="Z1030" i="8" s="1"/>
  <c r="K1031" i="8" s="1"/>
  <c r="V979" i="1"/>
  <c r="W979" i="1" s="1"/>
  <c r="O980" i="1"/>
  <c r="P980" i="1" s="1"/>
  <c r="S980" i="1" s="1"/>
  <c r="T980" i="1" s="1"/>
  <c r="U980" i="1" s="1"/>
  <c r="M980" i="1"/>
  <c r="N980" i="1" s="1"/>
  <c r="A984" i="4" s="1"/>
  <c r="L1031" i="8" l="1"/>
  <c r="B984" i="4"/>
  <c r="Y980" i="1"/>
  <c r="X980" i="1"/>
  <c r="Z980" i="1" s="1"/>
  <c r="K981" i="1" s="1"/>
  <c r="O1031" i="8" l="1"/>
  <c r="P1031" i="8" s="1"/>
  <c r="S1031" i="8" s="1"/>
  <c r="T1031" i="8" s="1"/>
  <c r="U1031" i="8" s="1"/>
  <c r="M1031" i="8"/>
  <c r="N1031" i="8" s="1"/>
  <c r="C984" i="4"/>
  <c r="V980" i="8" s="1"/>
  <c r="W980" i="8" s="1"/>
  <c r="D984" i="4"/>
  <c r="L981" i="1"/>
  <c r="Y1031" i="8" l="1"/>
  <c r="X1031" i="8"/>
  <c r="Z1031" i="8" s="1"/>
  <c r="K1032" i="8" s="1"/>
  <c r="V980" i="1"/>
  <c r="W980" i="1" s="1"/>
  <c r="O981" i="1"/>
  <c r="P981" i="1" s="1"/>
  <c r="S981" i="1" s="1"/>
  <c r="T981" i="1" s="1"/>
  <c r="U981" i="1" s="1"/>
  <c r="M981" i="1"/>
  <c r="L1032" i="8" l="1"/>
  <c r="B985" i="4"/>
  <c r="N981" i="1"/>
  <c r="A985" i="4" s="1"/>
  <c r="O1032" i="8" l="1"/>
  <c r="P1032" i="8" s="1"/>
  <c r="S1032" i="8" s="1"/>
  <c r="T1032" i="8" s="1"/>
  <c r="U1032" i="8" s="1"/>
  <c r="M1032" i="8"/>
  <c r="N1032" i="8" s="1"/>
  <c r="C985" i="4"/>
  <c r="V981" i="8" s="1"/>
  <c r="W981" i="8" s="1"/>
  <c r="D985" i="4"/>
  <c r="Y981" i="1"/>
  <c r="X981" i="1"/>
  <c r="Z981" i="1" s="1"/>
  <c r="K982" i="1" s="1"/>
  <c r="Y1032" i="8" l="1"/>
  <c r="X1032" i="8"/>
  <c r="Z1032" i="8" s="1"/>
  <c r="K1033" i="8" s="1"/>
  <c r="V981" i="1"/>
  <c r="W981" i="1" s="1"/>
  <c r="L982" i="1"/>
  <c r="L1033" i="8" l="1"/>
  <c r="O982" i="1"/>
  <c r="P982" i="1" s="1"/>
  <c r="S982" i="1" s="1"/>
  <c r="T982" i="1" s="1"/>
  <c r="U982" i="1" s="1"/>
  <c r="M982" i="1"/>
  <c r="N982" i="1" s="1"/>
  <c r="A986" i="4" s="1"/>
  <c r="O1033" i="8" l="1"/>
  <c r="P1033" i="8" s="1"/>
  <c r="S1033" i="8" s="1"/>
  <c r="T1033" i="8" s="1"/>
  <c r="M1033" i="8"/>
  <c r="N1033" i="8" s="1"/>
  <c r="B986" i="4"/>
  <c r="Y982" i="1"/>
  <c r="X982" i="1"/>
  <c r="Z982" i="1" s="1"/>
  <c r="K983" i="1" s="1"/>
  <c r="U1033" i="8" l="1"/>
  <c r="Y1033" i="8"/>
  <c r="X1033" i="8"/>
  <c r="Z1033" i="8" s="1"/>
  <c r="K1034" i="8" s="1"/>
  <c r="C986" i="4"/>
  <c r="V982" i="8" s="1"/>
  <c r="W982" i="8" s="1"/>
  <c r="D986" i="4"/>
  <c r="L983" i="1"/>
  <c r="L1034" i="8" l="1"/>
  <c r="V982" i="1"/>
  <c r="W982" i="1" s="1"/>
  <c r="O983" i="1"/>
  <c r="P983" i="1" s="1"/>
  <c r="S983" i="1" s="1"/>
  <c r="T983" i="1" s="1"/>
  <c r="M983" i="1"/>
  <c r="O1034" i="8" l="1"/>
  <c r="P1034" i="8" s="1"/>
  <c r="S1034" i="8" s="1"/>
  <c r="T1034" i="8" s="1"/>
  <c r="M1034" i="8"/>
  <c r="N1034" i="8" s="1"/>
  <c r="U983" i="1"/>
  <c r="B987" i="4"/>
  <c r="N983" i="1"/>
  <c r="A987" i="4" s="1"/>
  <c r="U1034" i="8" l="1"/>
  <c r="Y1034" i="8"/>
  <c r="X1034" i="8"/>
  <c r="Z1034" i="8" s="1"/>
  <c r="K1035" i="8" s="1"/>
  <c r="C987" i="4"/>
  <c r="V983" i="8" s="1"/>
  <c r="W983" i="8" s="1"/>
  <c r="D987" i="4"/>
  <c r="Y983" i="1"/>
  <c r="X983" i="1"/>
  <c r="Z983" i="1" s="1"/>
  <c r="K984" i="1" s="1"/>
  <c r="L1035" i="8" l="1"/>
  <c r="V983" i="1"/>
  <c r="W983" i="1" s="1"/>
  <c r="L984" i="1"/>
  <c r="O1035" i="8" l="1"/>
  <c r="P1035" i="8" s="1"/>
  <c r="S1035" i="8" s="1"/>
  <c r="T1035" i="8" s="1"/>
  <c r="U1035" i="8" s="1"/>
  <c r="M1035" i="8"/>
  <c r="N1035" i="8" s="1"/>
  <c r="O984" i="1"/>
  <c r="P984" i="1" s="1"/>
  <c r="S984" i="1" s="1"/>
  <c r="T984" i="1" s="1"/>
  <c r="U984" i="1" s="1"/>
  <c r="M984" i="1"/>
  <c r="N984" i="1" s="1"/>
  <c r="A988" i="4" s="1"/>
  <c r="Y1035" i="8" l="1"/>
  <c r="X1035" i="8"/>
  <c r="Z1035" i="8" s="1"/>
  <c r="K1036" i="8" s="1"/>
  <c r="B988" i="4"/>
  <c r="Y984" i="1"/>
  <c r="X984" i="1"/>
  <c r="Z984" i="1" s="1"/>
  <c r="K985" i="1" s="1"/>
  <c r="L1036" i="8" l="1"/>
  <c r="C988" i="4"/>
  <c r="V984" i="8" s="1"/>
  <c r="W984" i="8" s="1"/>
  <c r="D988" i="4"/>
  <c r="L985" i="1"/>
  <c r="O1036" i="8" l="1"/>
  <c r="P1036" i="8" s="1"/>
  <c r="S1036" i="8" s="1"/>
  <c r="T1036" i="8" s="1"/>
  <c r="M1036" i="8"/>
  <c r="N1036" i="8" s="1"/>
  <c r="V984" i="1"/>
  <c r="W984" i="1" s="1"/>
  <c r="O985" i="1"/>
  <c r="P985" i="1" s="1"/>
  <c r="S985" i="1" s="1"/>
  <c r="T985" i="1" s="1"/>
  <c r="U985" i="1" s="1"/>
  <c r="M985" i="1"/>
  <c r="U1036" i="8" l="1"/>
  <c r="Y1036" i="8"/>
  <c r="X1036" i="8"/>
  <c r="Z1036" i="8" s="1"/>
  <c r="K1037" i="8" s="1"/>
  <c r="B989" i="4"/>
  <c r="N985" i="1"/>
  <c r="A989" i="4" s="1"/>
  <c r="L1037" i="8" l="1"/>
  <c r="C989" i="4"/>
  <c r="V985" i="8" s="1"/>
  <c r="W985" i="8" s="1"/>
  <c r="D989" i="4"/>
  <c r="Y985" i="1"/>
  <c r="X985" i="1"/>
  <c r="Z985" i="1" s="1"/>
  <c r="K986" i="1" s="1"/>
  <c r="O1037" i="8" l="1"/>
  <c r="P1037" i="8" s="1"/>
  <c r="S1037" i="8" s="1"/>
  <c r="T1037" i="8" s="1"/>
  <c r="U1037" i="8" s="1"/>
  <c r="M1037" i="8"/>
  <c r="N1037" i="8" s="1"/>
  <c r="V985" i="1"/>
  <c r="W985" i="1" s="1"/>
  <c r="L986" i="1"/>
  <c r="Y1037" i="8" l="1"/>
  <c r="X1037" i="8"/>
  <c r="Z1037" i="8" s="1"/>
  <c r="K1038" i="8" s="1"/>
  <c r="O986" i="1"/>
  <c r="P986" i="1" s="1"/>
  <c r="S986" i="1" s="1"/>
  <c r="T986" i="1" s="1"/>
  <c r="U986" i="1" s="1"/>
  <c r="M986" i="1"/>
  <c r="N986" i="1" s="1"/>
  <c r="A990" i="4" s="1"/>
  <c r="L1038" i="8" l="1"/>
  <c r="B990" i="4"/>
  <c r="Y986" i="1"/>
  <c r="X986" i="1"/>
  <c r="Z986" i="1" s="1"/>
  <c r="K987" i="1" s="1"/>
  <c r="O1038" i="8" l="1"/>
  <c r="P1038" i="8" s="1"/>
  <c r="S1038" i="8" s="1"/>
  <c r="T1038" i="8" s="1"/>
  <c r="U1038" i="8" s="1"/>
  <c r="M1038" i="8"/>
  <c r="N1038" i="8" s="1"/>
  <c r="C990" i="4"/>
  <c r="V986" i="8" s="1"/>
  <c r="W986" i="8" s="1"/>
  <c r="D990" i="4"/>
  <c r="L987" i="1"/>
  <c r="Y1038" i="8" l="1"/>
  <c r="X1038" i="8"/>
  <c r="Z1038" i="8" s="1"/>
  <c r="K1039" i="8" s="1"/>
  <c r="V986" i="1"/>
  <c r="W986" i="1" s="1"/>
  <c r="O987" i="1"/>
  <c r="P987" i="1" s="1"/>
  <c r="S987" i="1" s="1"/>
  <c r="T987" i="1" s="1"/>
  <c r="U987" i="1" s="1"/>
  <c r="M987" i="1"/>
  <c r="L1039" i="8" l="1"/>
  <c r="B991" i="4"/>
  <c r="N987" i="1"/>
  <c r="A991" i="4" s="1"/>
  <c r="O1039" i="8" l="1"/>
  <c r="P1039" i="8" s="1"/>
  <c r="S1039" i="8" s="1"/>
  <c r="T1039" i="8" s="1"/>
  <c r="U1039" i="8" s="1"/>
  <c r="M1039" i="8"/>
  <c r="N1039" i="8" s="1"/>
  <c r="C991" i="4"/>
  <c r="V987" i="8" s="1"/>
  <c r="W987" i="8" s="1"/>
  <c r="D991" i="4"/>
  <c r="Y987" i="1"/>
  <c r="X987" i="1"/>
  <c r="Z987" i="1" s="1"/>
  <c r="K988" i="1" s="1"/>
  <c r="Y1039" i="8" l="1"/>
  <c r="X1039" i="8"/>
  <c r="Z1039" i="8" s="1"/>
  <c r="K1040" i="8" s="1"/>
  <c r="V987" i="1"/>
  <c r="W987" i="1" s="1"/>
  <c r="L988" i="1"/>
  <c r="L1040" i="8" l="1"/>
  <c r="O988" i="1"/>
  <c r="P988" i="1" s="1"/>
  <c r="S988" i="1" s="1"/>
  <c r="T988" i="1" s="1"/>
  <c r="U988" i="1" s="1"/>
  <c r="M988" i="1"/>
  <c r="N988" i="1" s="1"/>
  <c r="A992" i="4" s="1"/>
  <c r="O1040" i="8" l="1"/>
  <c r="P1040" i="8" s="1"/>
  <c r="S1040" i="8" s="1"/>
  <c r="T1040" i="8" s="1"/>
  <c r="M1040" i="8"/>
  <c r="N1040" i="8" s="1"/>
  <c r="B992" i="4"/>
  <c r="Y988" i="1"/>
  <c r="X988" i="1"/>
  <c r="U1040" i="8" l="1"/>
  <c r="Y1040" i="8"/>
  <c r="X1040" i="8"/>
  <c r="Z1040" i="8" s="1"/>
  <c r="K1041" i="8" s="1"/>
  <c r="C992" i="4"/>
  <c r="V988" i="8" s="1"/>
  <c r="W988" i="8" s="1"/>
  <c r="D992" i="4"/>
  <c r="Z988" i="1"/>
  <c r="K989" i="1" s="1"/>
  <c r="L989" i="1" s="1"/>
  <c r="L1041" i="8" l="1"/>
  <c r="V988" i="1"/>
  <c r="W988" i="1" s="1"/>
  <c r="O989" i="1"/>
  <c r="P989" i="1" s="1"/>
  <c r="S989" i="1" s="1"/>
  <c r="T989" i="1" s="1"/>
  <c r="U989" i="1" s="1"/>
  <c r="M989" i="1"/>
  <c r="N989" i="1" s="1"/>
  <c r="A993" i="4" s="1"/>
  <c r="O1041" i="8" l="1"/>
  <c r="P1041" i="8" s="1"/>
  <c r="S1041" i="8" s="1"/>
  <c r="T1041" i="8" s="1"/>
  <c r="U1041" i="8" s="1"/>
  <c r="M1041" i="8"/>
  <c r="N1041" i="8" s="1"/>
  <c r="B993" i="4"/>
  <c r="Y989" i="1"/>
  <c r="X989" i="1"/>
  <c r="Z989" i="1" s="1"/>
  <c r="K990" i="1" s="1"/>
  <c r="Y1041" i="8" l="1"/>
  <c r="X1041" i="8"/>
  <c r="Z1041" i="8" s="1"/>
  <c r="K1042" i="8" s="1"/>
  <c r="C993" i="4"/>
  <c r="V989" i="8" s="1"/>
  <c r="W989" i="8" s="1"/>
  <c r="D993" i="4"/>
  <c r="L990" i="1"/>
  <c r="L1042" i="8" l="1"/>
  <c r="V989" i="1"/>
  <c r="W989" i="1" s="1"/>
  <c r="O990" i="1"/>
  <c r="P990" i="1" s="1"/>
  <c r="S990" i="1" s="1"/>
  <c r="T990" i="1" s="1"/>
  <c r="U990" i="1" s="1"/>
  <c r="M990" i="1"/>
  <c r="N990" i="1" s="1"/>
  <c r="A994" i="4" s="1"/>
  <c r="O1042" i="8" l="1"/>
  <c r="P1042" i="8" s="1"/>
  <c r="S1042" i="8" s="1"/>
  <c r="T1042" i="8" s="1"/>
  <c r="U1042" i="8" s="1"/>
  <c r="M1042" i="8"/>
  <c r="N1042" i="8" s="1"/>
  <c r="B994" i="4"/>
  <c r="Y990" i="1"/>
  <c r="X990" i="1"/>
  <c r="Z990" i="1" s="1"/>
  <c r="K991" i="1" s="1"/>
  <c r="Y1042" i="8" l="1"/>
  <c r="X1042" i="8"/>
  <c r="Z1042" i="8" s="1"/>
  <c r="K1043" i="8" s="1"/>
  <c r="C994" i="4"/>
  <c r="V990" i="8" s="1"/>
  <c r="W990" i="8" s="1"/>
  <c r="D994" i="4"/>
  <c r="L991" i="1"/>
  <c r="L1043" i="8" l="1"/>
  <c r="V990" i="1"/>
  <c r="W990" i="1" s="1"/>
  <c r="O991" i="1"/>
  <c r="P991" i="1" s="1"/>
  <c r="S991" i="1" s="1"/>
  <c r="T991" i="1" s="1"/>
  <c r="U991" i="1" s="1"/>
  <c r="M991" i="1"/>
  <c r="N991" i="1" s="1"/>
  <c r="A995" i="4" s="1"/>
  <c r="O1043" i="8" l="1"/>
  <c r="P1043" i="8" s="1"/>
  <c r="S1043" i="8" s="1"/>
  <c r="T1043" i="8" s="1"/>
  <c r="U1043" i="8" s="1"/>
  <c r="M1043" i="8"/>
  <c r="N1043" i="8" s="1"/>
  <c r="B995" i="4"/>
  <c r="Y991" i="1"/>
  <c r="X991" i="1"/>
  <c r="Z991" i="1" s="1"/>
  <c r="K992" i="1" s="1"/>
  <c r="Y1043" i="8" l="1"/>
  <c r="X1043" i="8"/>
  <c r="Z1043" i="8" s="1"/>
  <c r="K1044" i="8" s="1"/>
  <c r="C995" i="4"/>
  <c r="V991" i="8" s="1"/>
  <c r="W991" i="8" s="1"/>
  <c r="D995" i="4"/>
  <c r="L992" i="1"/>
  <c r="L1044" i="8" l="1"/>
  <c r="V991" i="1"/>
  <c r="W991" i="1" s="1"/>
  <c r="O992" i="1"/>
  <c r="P992" i="1" s="1"/>
  <c r="S992" i="1" s="1"/>
  <c r="T992" i="1" s="1"/>
  <c r="U992" i="1" s="1"/>
  <c r="M992" i="1"/>
  <c r="N992" i="1" s="1"/>
  <c r="A996" i="4" s="1"/>
  <c r="O1044" i="8" l="1"/>
  <c r="P1044" i="8" s="1"/>
  <c r="S1044" i="8" s="1"/>
  <c r="T1044" i="8" s="1"/>
  <c r="U1044" i="8" s="1"/>
  <c r="M1044" i="8"/>
  <c r="N1044" i="8" s="1"/>
  <c r="B996" i="4"/>
  <c r="Y992" i="1"/>
  <c r="X992" i="1"/>
  <c r="Z992" i="1" s="1"/>
  <c r="K993" i="1" s="1"/>
  <c r="Y1044" i="8" l="1"/>
  <c r="X1044" i="8"/>
  <c r="Z1044" i="8" s="1"/>
  <c r="K1045" i="8" s="1"/>
  <c r="C996" i="4"/>
  <c r="V992" i="8" s="1"/>
  <c r="W992" i="8" s="1"/>
  <c r="D996" i="4"/>
  <c r="L993" i="1"/>
  <c r="L1045" i="8" l="1"/>
  <c r="V992" i="1"/>
  <c r="W992" i="1" s="1"/>
  <c r="O993" i="1"/>
  <c r="P993" i="1" s="1"/>
  <c r="S993" i="1" s="1"/>
  <c r="T993" i="1" s="1"/>
  <c r="U993" i="1" s="1"/>
  <c r="M993" i="1"/>
  <c r="N993" i="1" s="1"/>
  <c r="A997" i="4" s="1"/>
  <c r="O1045" i="8" l="1"/>
  <c r="P1045" i="8" s="1"/>
  <c r="S1045" i="8" s="1"/>
  <c r="T1045" i="8" s="1"/>
  <c r="U1045" i="8" s="1"/>
  <c r="M1045" i="8"/>
  <c r="N1045" i="8" s="1"/>
  <c r="B997" i="4"/>
  <c r="Y993" i="1"/>
  <c r="X993" i="1"/>
  <c r="Z993" i="1" s="1"/>
  <c r="K994" i="1" s="1"/>
  <c r="Y1045" i="8" l="1"/>
  <c r="X1045" i="8"/>
  <c r="Z1045" i="8" s="1"/>
  <c r="K1046" i="8" s="1"/>
  <c r="C997" i="4"/>
  <c r="V993" i="8" s="1"/>
  <c r="W993" i="8" s="1"/>
  <c r="D997" i="4"/>
  <c r="L994" i="1"/>
  <c r="L1046" i="8" l="1"/>
  <c r="V993" i="1"/>
  <c r="W993" i="1" s="1"/>
  <c r="O994" i="1"/>
  <c r="P994" i="1" s="1"/>
  <c r="S994" i="1" s="1"/>
  <c r="T994" i="1" s="1"/>
  <c r="U994" i="1" s="1"/>
  <c r="M994" i="1"/>
  <c r="N994" i="1" s="1"/>
  <c r="A998" i="4" s="1"/>
  <c r="O1046" i="8" l="1"/>
  <c r="P1046" i="8" s="1"/>
  <c r="S1046" i="8" s="1"/>
  <c r="T1046" i="8" s="1"/>
  <c r="U1046" i="8" s="1"/>
  <c r="M1046" i="8"/>
  <c r="N1046" i="8" s="1"/>
  <c r="B998" i="4"/>
  <c r="Y994" i="1"/>
  <c r="X994" i="1"/>
  <c r="Z994" i="1" s="1"/>
  <c r="K995" i="1" s="1"/>
  <c r="Y1046" i="8" l="1"/>
  <c r="X1046" i="8"/>
  <c r="Z1046" i="8" s="1"/>
  <c r="K1047" i="8" s="1"/>
  <c r="C998" i="4"/>
  <c r="V994" i="8" s="1"/>
  <c r="W994" i="8" s="1"/>
  <c r="D998" i="4"/>
  <c r="L995" i="1"/>
  <c r="L1047" i="8" l="1"/>
  <c r="V994" i="1"/>
  <c r="W994" i="1" s="1"/>
  <c r="O995" i="1"/>
  <c r="P995" i="1" s="1"/>
  <c r="S995" i="1" s="1"/>
  <c r="T995" i="1" s="1"/>
  <c r="U995" i="1" s="1"/>
  <c r="M995" i="1"/>
  <c r="N995" i="1" s="1"/>
  <c r="A999" i="4" s="1"/>
  <c r="O1047" i="8" l="1"/>
  <c r="P1047" i="8" s="1"/>
  <c r="S1047" i="8" s="1"/>
  <c r="T1047" i="8" s="1"/>
  <c r="U1047" i="8" s="1"/>
  <c r="M1047" i="8"/>
  <c r="N1047" i="8" s="1"/>
  <c r="B999" i="4"/>
  <c r="Y995" i="1"/>
  <c r="X995" i="1"/>
  <c r="Z995" i="1" s="1"/>
  <c r="K996" i="1" s="1"/>
  <c r="Y1047" i="8" l="1"/>
  <c r="X1047" i="8"/>
  <c r="Z1047" i="8" s="1"/>
  <c r="K1048" i="8" s="1"/>
  <c r="C999" i="4"/>
  <c r="V995" i="8" s="1"/>
  <c r="W995" i="8" s="1"/>
  <c r="D999" i="4"/>
  <c r="L996" i="1"/>
  <c r="L1048" i="8" l="1"/>
  <c r="V995" i="1"/>
  <c r="W995" i="1" s="1"/>
  <c r="O996" i="1"/>
  <c r="P996" i="1" s="1"/>
  <c r="S996" i="1" s="1"/>
  <c r="M996" i="1"/>
  <c r="U996" i="1" s="1"/>
  <c r="O1048" i="8" l="1"/>
  <c r="P1048" i="8" s="1"/>
  <c r="S1048" i="8" s="1"/>
  <c r="T1048" i="8" s="1"/>
  <c r="U1048" i="8" s="1"/>
  <c r="M1048" i="8"/>
  <c r="N1048" i="8" s="1"/>
  <c r="N996" i="1"/>
  <c r="Y1048" i="8" l="1"/>
  <c r="X1048" i="8"/>
  <c r="Z1048" i="8" s="1"/>
  <c r="K1049" i="8" s="1"/>
  <c r="A1000" i="4"/>
  <c r="Y996" i="1"/>
  <c r="X996" i="1"/>
  <c r="Z996" i="1" s="1"/>
  <c r="K997" i="1" s="1"/>
  <c r="L1049" i="8" l="1"/>
  <c r="D1000" i="4"/>
  <c r="C1000" i="4"/>
  <c r="L997" i="1"/>
  <c r="V996" i="1" l="1"/>
  <c r="W996" i="1" s="1"/>
  <c r="V996" i="8"/>
  <c r="W996" i="8" s="1"/>
  <c r="O1049" i="8"/>
  <c r="P1049" i="8" s="1"/>
  <c r="S1049" i="8" s="1"/>
  <c r="T1049" i="8" s="1"/>
  <c r="U1049" i="8" s="1"/>
  <c r="M1049" i="8"/>
  <c r="N1049" i="8" s="1"/>
  <c r="O997" i="1"/>
  <c r="P997" i="1" s="1"/>
  <c r="S997" i="1" s="1"/>
  <c r="M997" i="1"/>
  <c r="U997" i="1" s="1"/>
  <c r="Y1049" i="8" l="1"/>
  <c r="X1049" i="8"/>
  <c r="Z1049" i="8" s="1"/>
  <c r="K1050" i="8" s="1"/>
  <c r="N997" i="1"/>
  <c r="L1050" i="8" l="1"/>
  <c r="A1001" i="4"/>
  <c r="Y997" i="1"/>
  <c r="X997" i="1"/>
  <c r="Z997" i="1" s="1"/>
  <c r="K998" i="1" s="1"/>
  <c r="O1050" i="8" l="1"/>
  <c r="P1050" i="8" s="1"/>
  <c r="S1050" i="8" s="1"/>
  <c r="T1050" i="8" s="1"/>
  <c r="U1050" i="8" s="1"/>
  <c r="M1050" i="8"/>
  <c r="N1050" i="8" s="1"/>
  <c r="C1001" i="4"/>
  <c r="D1001" i="4"/>
  <c r="L998" i="1"/>
  <c r="V997" i="1" l="1"/>
  <c r="W997" i="1" s="1"/>
  <c r="V997" i="8"/>
  <c r="W997" i="8" s="1"/>
  <c r="Y1050" i="8"/>
  <c r="X1050" i="8"/>
  <c r="Z1050" i="8" s="1"/>
  <c r="K1051" i="8" s="1"/>
  <c r="O998" i="1"/>
  <c r="P998" i="1" s="1"/>
  <c r="S998" i="1" s="1"/>
  <c r="M998" i="1"/>
  <c r="U998" i="1" s="1"/>
  <c r="L1051" i="8" l="1"/>
  <c r="N998" i="1"/>
  <c r="O1051" i="8" l="1"/>
  <c r="P1051" i="8" s="1"/>
  <c r="S1051" i="8" s="1"/>
  <c r="T1051" i="8" s="1"/>
  <c r="U1051" i="8" s="1"/>
  <c r="M1051" i="8"/>
  <c r="N1051" i="8" s="1"/>
  <c r="A1002" i="4"/>
  <c r="Y998" i="1"/>
  <c r="X998" i="1"/>
  <c r="Z998" i="1" s="1"/>
  <c r="K999" i="1" s="1"/>
  <c r="Y1051" i="8" l="1"/>
  <c r="X1051" i="8"/>
  <c r="Z1051" i="8" s="1"/>
  <c r="K1052" i="8" s="1"/>
  <c r="C1002" i="4"/>
  <c r="D1002" i="4"/>
  <c r="L999" i="1"/>
  <c r="V998" i="1" l="1"/>
  <c r="W998" i="1" s="1"/>
  <c r="V998" i="8"/>
  <c r="W998" i="8" s="1"/>
  <c r="L1052" i="8"/>
  <c r="O999" i="1"/>
  <c r="P999" i="1" s="1"/>
  <c r="S999" i="1" s="1"/>
  <c r="M999" i="1"/>
  <c r="U999" i="1" s="1"/>
  <c r="O1052" i="8" l="1"/>
  <c r="P1052" i="8" s="1"/>
  <c r="S1052" i="8" s="1"/>
  <c r="T1052" i="8" s="1"/>
  <c r="U1052" i="8" s="1"/>
  <c r="M1052" i="8"/>
  <c r="N1052" i="8" s="1"/>
  <c r="N999" i="1"/>
  <c r="Y1052" i="8" l="1"/>
  <c r="X1052" i="8"/>
  <c r="Z1052" i="8" s="1"/>
  <c r="K1053" i="8" s="1"/>
  <c r="A1003" i="4"/>
  <c r="Y999" i="1"/>
  <c r="X999" i="1"/>
  <c r="Z999" i="1" s="1"/>
  <c r="K1000" i="1" s="1"/>
  <c r="L1053" i="8" l="1"/>
  <c r="C1003" i="4"/>
  <c r="D1003" i="4"/>
  <c r="L1000" i="1"/>
  <c r="V999" i="1" l="1"/>
  <c r="W999" i="1" s="1"/>
  <c r="V999" i="8"/>
  <c r="W999" i="8" s="1"/>
  <c r="O1053" i="8"/>
  <c r="P1053" i="8" s="1"/>
  <c r="S1053" i="8" s="1"/>
  <c r="T1053" i="8" s="1"/>
  <c r="U1053" i="8" s="1"/>
  <c r="M1053" i="8"/>
  <c r="N1053" i="8" s="1"/>
  <c r="O1000" i="1"/>
  <c r="P1000" i="1" s="1"/>
  <c r="S1000" i="1" s="1"/>
  <c r="M1000" i="1"/>
  <c r="U1000" i="1" s="1"/>
  <c r="Y1053" i="8" l="1"/>
  <c r="X1053" i="8"/>
  <c r="N1000" i="1"/>
  <c r="Z1053" i="8" l="1"/>
  <c r="K1054" i="8" s="1"/>
  <c r="L1054" i="8" s="1"/>
  <c r="A1004" i="4"/>
  <c r="Y1000" i="1"/>
  <c r="X1000" i="1"/>
  <c r="Z1000" i="1" s="1"/>
  <c r="K1001" i="1" s="1"/>
  <c r="O1054" i="8" l="1"/>
  <c r="P1054" i="8" s="1"/>
  <c r="S1054" i="8" s="1"/>
  <c r="T1054" i="8" s="1"/>
  <c r="U1054" i="8" s="1"/>
  <c r="M1054" i="8"/>
  <c r="N1054" i="8" s="1"/>
  <c r="C1004" i="4"/>
  <c r="D1004" i="4"/>
  <c r="L1001" i="1"/>
  <c r="V1000" i="1" l="1"/>
  <c r="W1000" i="1" s="1"/>
  <c r="V1000" i="8"/>
  <c r="W1000" i="8" s="1"/>
  <c r="Y1054" i="8"/>
  <c r="X1054" i="8"/>
  <c r="Z1054" i="8" s="1"/>
  <c r="K1055" i="8" s="1"/>
  <c r="O1001" i="1"/>
  <c r="P1001" i="1" s="1"/>
  <c r="S1001" i="1" s="1"/>
  <c r="T1001" i="1" s="1"/>
  <c r="U1001" i="1" s="1"/>
  <c r="M1001" i="1"/>
  <c r="N1001" i="1" s="1"/>
  <c r="A1005" i="4" s="1"/>
  <c r="L1055" i="8" l="1"/>
  <c r="B1005" i="4"/>
  <c r="Y1001" i="1"/>
  <c r="X1001" i="1"/>
  <c r="Z1001" i="1" s="1"/>
  <c r="K1002" i="1" s="1"/>
  <c r="O1055" i="8" l="1"/>
  <c r="P1055" i="8" s="1"/>
  <c r="S1055" i="8" s="1"/>
  <c r="T1055" i="8" s="1"/>
  <c r="U1055" i="8" s="1"/>
  <c r="M1055" i="8"/>
  <c r="N1055" i="8" s="1"/>
  <c r="C1005" i="4"/>
  <c r="V1001" i="8" s="1"/>
  <c r="W1001" i="8" s="1"/>
  <c r="D1005" i="4"/>
  <c r="L1002" i="1"/>
  <c r="Y1055" i="8" l="1"/>
  <c r="X1055" i="8"/>
  <c r="Z1055" i="8" s="1"/>
  <c r="K1056" i="8" s="1"/>
  <c r="V1001" i="1"/>
  <c r="W1001" i="1" s="1"/>
  <c r="O1002" i="1"/>
  <c r="P1002" i="1" s="1"/>
  <c r="S1002" i="1" s="1"/>
  <c r="M1002" i="1"/>
  <c r="U1002" i="1" s="1"/>
  <c r="L1056" i="8" l="1"/>
  <c r="N1002" i="1"/>
  <c r="O1056" i="8" l="1"/>
  <c r="P1056" i="8" s="1"/>
  <c r="S1056" i="8" s="1"/>
  <c r="M1056" i="8"/>
  <c r="A1006" i="4"/>
  <c r="Y1002" i="1"/>
  <c r="X1002" i="1"/>
  <c r="Z1002" i="1" s="1"/>
  <c r="K1003" i="1" s="1"/>
  <c r="N1056" i="8" l="1"/>
  <c r="U1056" i="8"/>
  <c r="C1006" i="4"/>
  <c r="D1006" i="4"/>
  <c r="L1003" i="1"/>
  <c r="V1002" i="1" l="1"/>
  <c r="W1002" i="1" s="1"/>
  <c r="V1002" i="8"/>
  <c r="W1002" i="8" s="1"/>
  <c r="Y1056" i="8"/>
  <c r="X1056" i="8"/>
  <c r="Z1056" i="8" s="1"/>
  <c r="K1057" i="8" s="1"/>
  <c r="O1003" i="1"/>
  <c r="P1003" i="1" s="1"/>
  <c r="S1003" i="1" s="1"/>
  <c r="M1003" i="1"/>
  <c r="U1003" i="1" s="1"/>
  <c r="L1057" i="8" l="1"/>
  <c r="N1003" i="1"/>
  <c r="O1057" i="8" l="1"/>
  <c r="P1057" i="8" s="1"/>
  <c r="S1057" i="8" s="1"/>
  <c r="T1057" i="8" s="1"/>
  <c r="U1057" i="8" s="1"/>
  <c r="M1057" i="8"/>
  <c r="N1057" i="8" s="1"/>
  <c r="A1007" i="4"/>
  <c r="Y1003" i="1"/>
  <c r="X1003" i="1"/>
  <c r="Z1003" i="1" s="1"/>
  <c r="K1004" i="1" s="1"/>
  <c r="Y1057" i="8" l="1"/>
  <c r="X1057" i="8"/>
  <c r="Z1057" i="8" s="1"/>
  <c r="K1058" i="8" s="1"/>
  <c r="C1007" i="4"/>
  <c r="D1007" i="4"/>
  <c r="L1004" i="1"/>
  <c r="V1003" i="1" l="1"/>
  <c r="W1003" i="1" s="1"/>
  <c r="V1003" i="8"/>
  <c r="W1003" i="8" s="1"/>
  <c r="L1058" i="8"/>
  <c r="O1004" i="1"/>
  <c r="P1004" i="1" s="1"/>
  <c r="S1004" i="1" s="1"/>
  <c r="M1004" i="1"/>
  <c r="U1004" i="1" s="1"/>
  <c r="O1058" i="8" l="1"/>
  <c r="P1058" i="8" s="1"/>
  <c r="S1058" i="8" s="1"/>
  <c r="M1058" i="8"/>
  <c r="N1004" i="1"/>
  <c r="N1058" i="8" l="1"/>
  <c r="U1058" i="8"/>
  <c r="A1008" i="4"/>
  <c r="Y1004" i="1"/>
  <c r="X1004" i="1"/>
  <c r="Z1004" i="1" s="1"/>
  <c r="K1005" i="1" s="1"/>
  <c r="Y1058" i="8" l="1"/>
  <c r="X1058" i="8"/>
  <c r="Z1058" i="8" s="1"/>
  <c r="K1059" i="8" s="1"/>
  <c r="C1008" i="4"/>
  <c r="D1008" i="4"/>
  <c r="L1005" i="1"/>
  <c r="V1004" i="1" l="1"/>
  <c r="W1004" i="1" s="1"/>
  <c r="V1004" i="8"/>
  <c r="W1004" i="8" s="1"/>
  <c r="L1059" i="8"/>
  <c r="O1005" i="1"/>
  <c r="P1005" i="1" s="1"/>
  <c r="S1005" i="1" s="1"/>
  <c r="M1005" i="1"/>
  <c r="U1005" i="1" s="1"/>
  <c r="O1059" i="8" l="1"/>
  <c r="P1059" i="8" s="1"/>
  <c r="S1059" i="8" s="1"/>
  <c r="M1059" i="8"/>
  <c r="N1005" i="1"/>
  <c r="N1059" i="8" l="1"/>
  <c r="U1059" i="8"/>
  <c r="A1009" i="4"/>
  <c r="Y1005" i="1"/>
  <c r="X1005" i="1"/>
  <c r="Z1005" i="1" s="1"/>
  <c r="K1006" i="1" s="1"/>
  <c r="Y1059" i="8" l="1"/>
  <c r="X1059" i="8"/>
  <c r="Z1059" i="8" s="1"/>
  <c r="K1060" i="8" s="1"/>
  <c r="D1009" i="4"/>
  <c r="C1009" i="4"/>
  <c r="L1006" i="1"/>
  <c r="V1005" i="1" l="1"/>
  <c r="W1005" i="1" s="1"/>
  <c r="V1005" i="8"/>
  <c r="W1005" i="8" s="1"/>
  <c r="L1060" i="8"/>
  <c r="O1006" i="1"/>
  <c r="P1006" i="1" s="1"/>
  <c r="S1006" i="1" s="1"/>
  <c r="M1006" i="1"/>
  <c r="U1006" i="1" s="1"/>
  <c r="O1060" i="8" l="1"/>
  <c r="P1060" i="8" s="1"/>
  <c r="S1060" i="8" s="1"/>
  <c r="M1060" i="8"/>
  <c r="N1006" i="1"/>
  <c r="N1060" i="8" l="1"/>
  <c r="U1060" i="8"/>
  <c r="A1010" i="4"/>
  <c r="Y1006" i="1"/>
  <c r="X1006" i="1"/>
  <c r="Z1006" i="1" s="1"/>
  <c r="K1007" i="1" s="1"/>
  <c r="Y1060" i="8" l="1"/>
  <c r="X1060" i="8"/>
  <c r="Z1060" i="8" s="1"/>
  <c r="K1061" i="8" s="1"/>
  <c r="C1010" i="4"/>
  <c r="D1010" i="4"/>
  <c r="L1007" i="1"/>
  <c r="V1006" i="1" l="1"/>
  <c r="W1006" i="1" s="1"/>
  <c r="V1006" i="8"/>
  <c r="W1006" i="8" s="1"/>
  <c r="L1061" i="8"/>
  <c r="O1007" i="1"/>
  <c r="P1007" i="1" s="1"/>
  <c r="S1007" i="1" s="1"/>
  <c r="M1007" i="1"/>
  <c r="U1007" i="1" s="1"/>
  <c r="O1061" i="8" l="1"/>
  <c r="P1061" i="8" s="1"/>
  <c r="S1061" i="8" s="1"/>
  <c r="M1061" i="8"/>
  <c r="N1007" i="1"/>
  <c r="N1061" i="8" l="1"/>
  <c r="U1061" i="8"/>
  <c r="A1011" i="4"/>
  <c r="Y1007" i="1"/>
  <c r="X1007" i="1"/>
  <c r="Z1007" i="1" s="1"/>
  <c r="K1008" i="1" s="1"/>
  <c r="Y1061" i="8" l="1"/>
  <c r="X1061" i="8"/>
  <c r="Z1061" i="8" s="1"/>
  <c r="K1062" i="8" s="1"/>
  <c r="C1011" i="4"/>
  <c r="D1011" i="4"/>
  <c r="L1008" i="1"/>
  <c r="V1007" i="1" l="1"/>
  <c r="W1007" i="1" s="1"/>
  <c r="V1007" i="8"/>
  <c r="W1007" i="8" s="1"/>
  <c r="L1062" i="8"/>
  <c r="O1008" i="1"/>
  <c r="P1008" i="1" s="1"/>
  <c r="S1008" i="1" s="1"/>
  <c r="M1008" i="1"/>
  <c r="U1008" i="1" s="1"/>
  <c r="O1062" i="8" l="1"/>
  <c r="P1062" i="8" s="1"/>
  <c r="S1062" i="8" s="1"/>
  <c r="M1062" i="8"/>
  <c r="N1008" i="1"/>
  <c r="N1062" i="8" l="1"/>
  <c r="U1062" i="8"/>
  <c r="A1012" i="4"/>
  <c r="Y1008" i="1"/>
  <c r="X1008" i="1"/>
  <c r="Z1008" i="1" s="1"/>
  <c r="K1009" i="1" s="1"/>
  <c r="Y1062" i="8" l="1"/>
  <c r="X1062" i="8"/>
  <c r="Z1062" i="8" s="1"/>
  <c r="K1063" i="8" s="1"/>
  <c r="C1012" i="4"/>
  <c r="D1012" i="4"/>
  <c r="L1009" i="1"/>
  <c r="V1008" i="1" l="1"/>
  <c r="W1008" i="1" s="1"/>
  <c r="V1008" i="8"/>
  <c r="W1008" i="8" s="1"/>
  <c r="L1063" i="8"/>
  <c r="O1009" i="1"/>
  <c r="P1009" i="1" s="1"/>
  <c r="S1009" i="1" s="1"/>
  <c r="M1009" i="1"/>
  <c r="U1009" i="1" s="1"/>
  <c r="O1063" i="8" l="1"/>
  <c r="P1063" i="8" s="1"/>
  <c r="S1063" i="8" s="1"/>
  <c r="M1063" i="8"/>
  <c r="N1009" i="1"/>
  <c r="N1063" i="8" l="1"/>
  <c r="U1063" i="8"/>
  <c r="A1013" i="4"/>
  <c r="Y1009" i="1"/>
  <c r="X1009" i="1"/>
  <c r="Z1009" i="1" s="1"/>
  <c r="K1010" i="1" s="1"/>
  <c r="Y1063" i="8" l="1"/>
  <c r="X1063" i="8"/>
  <c r="Z1063" i="8" s="1"/>
  <c r="K1064" i="8" s="1"/>
  <c r="D1013" i="4"/>
  <c r="C1013" i="4"/>
  <c r="L1010" i="1"/>
  <c r="V1009" i="1" l="1"/>
  <c r="W1009" i="1" s="1"/>
  <c r="V1009" i="8"/>
  <c r="W1009" i="8" s="1"/>
  <c r="L1064" i="8"/>
  <c r="O1010" i="1"/>
  <c r="P1010" i="1" s="1"/>
  <c r="S1010" i="1" s="1"/>
  <c r="M1010" i="1"/>
  <c r="U1010" i="1" s="1"/>
  <c r="O1064" i="8" l="1"/>
  <c r="P1064" i="8" s="1"/>
  <c r="S1064" i="8" s="1"/>
  <c r="M1064" i="8"/>
  <c r="N1010" i="1"/>
  <c r="N1064" i="8" l="1"/>
  <c r="U1064" i="8"/>
  <c r="A1014" i="4"/>
  <c r="Y1010" i="1"/>
  <c r="X1010" i="1"/>
  <c r="Z1010" i="1" s="1"/>
  <c r="K1011" i="1" s="1"/>
  <c r="Y1064" i="8" l="1"/>
  <c r="X1064" i="8"/>
  <c r="Z1064" i="8" s="1"/>
  <c r="K1065" i="8" s="1"/>
  <c r="C1014" i="4"/>
  <c r="D1014" i="4"/>
  <c r="L1011" i="1"/>
  <c r="V1010" i="1" l="1"/>
  <c r="W1010" i="1" s="1"/>
  <c r="V1010" i="8"/>
  <c r="W1010" i="8" s="1"/>
  <c r="L1065" i="8"/>
  <c r="O1011" i="1"/>
  <c r="P1011" i="1" s="1"/>
  <c r="S1011" i="1" s="1"/>
  <c r="T1011" i="1" s="1"/>
  <c r="U1011" i="1" s="1"/>
  <c r="M1011" i="1"/>
  <c r="N1011" i="1" s="1"/>
  <c r="A1015" i="4" s="1"/>
  <c r="O1065" i="8" l="1"/>
  <c r="P1065" i="8" s="1"/>
  <c r="S1065" i="8" s="1"/>
  <c r="T1065" i="8" s="1"/>
  <c r="U1065" i="8" s="1"/>
  <c r="M1065" i="8"/>
  <c r="N1065" i="8" s="1"/>
  <c r="B1015" i="4"/>
  <c r="Y1011" i="1"/>
  <c r="X1011" i="1"/>
  <c r="Y1065" i="8" l="1"/>
  <c r="X1065" i="8"/>
  <c r="Z1065" i="8" s="1"/>
  <c r="K1066" i="8" s="1"/>
  <c r="Z1011" i="1"/>
  <c r="K1012" i="1" s="1"/>
  <c r="L1012" i="1" s="1"/>
  <c r="C1015" i="4"/>
  <c r="V1011" i="8" s="1"/>
  <c r="W1011" i="8" s="1"/>
  <c r="D1015" i="4"/>
  <c r="L1066" i="8" l="1"/>
  <c r="V1011" i="1"/>
  <c r="W1011" i="1" s="1"/>
  <c r="O1012" i="1"/>
  <c r="P1012" i="1" s="1"/>
  <c r="S1012" i="1" s="1"/>
  <c r="M1012" i="1"/>
  <c r="U1012" i="1" s="1"/>
  <c r="O1066" i="8" l="1"/>
  <c r="P1066" i="8" s="1"/>
  <c r="S1066" i="8" s="1"/>
  <c r="T1066" i="8" s="1"/>
  <c r="U1066" i="8" s="1"/>
  <c r="M1066" i="8"/>
  <c r="N1066" i="8" s="1"/>
  <c r="N1012" i="1"/>
  <c r="Y1066" i="8" l="1"/>
  <c r="X1066" i="8"/>
  <c r="Z1066" i="8" s="1"/>
  <c r="K1067" i="8" s="1"/>
  <c r="A1016" i="4"/>
  <c r="Y1012" i="1"/>
  <c r="X1012" i="1"/>
  <c r="Z1012" i="1" s="1"/>
  <c r="K1013" i="1" s="1"/>
  <c r="L1067" i="8" l="1"/>
  <c r="C1016" i="4"/>
  <c r="D1016" i="4"/>
  <c r="L1013" i="1"/>
  <c r="V1012" i="1" l="1"/>
  <c r="W1012" i="1" s="1"/>
  <c r="V1012" i="8"/>
  <c r="W1012" i="8" s="1"/>
  <c r="O1067" i="8"/>
  <c r="P1067" i="8" s="1"/>
  <c r="S1067" i="8" s="1"/>
  <c r="T1067" i="8" s="1"/>
  <c r="U1067" i="8" s="1"/>
  <c r="M1067" i="8"/>
  <c r="N1067" i="8" s="1"/>
  <c r="O1013" i="1"/>
  <c r="P1013" i="1" s="1"/>
  <c r="S1013" i="1" s="1"/>
  <c r="T1013" i="1" s="1"/>
  <c r="U1013" i="1" s="1"/>
  <c r="M1013" i="1"/>
  <c r="N1013" i="1" s="1"/>
  <c r="A1017" i="4" s="1"/>
  <c r="Y1067" i="8" l="1"/>
  <c r="X1067" i="8"/>
  <c r="Z1067" i="8" s="1"/>
  <c r="K1068" i="8" s="1"/>
  <c r="B1017" i="4"/>
  <c r="Y1013" i="1"/>
  <c r="X1013" i="1"/>
  <c r="L1068" i="8" l="1"/>
  <c r="Z1013" i="1"/>
  <c r="K1014" i="1" s="1"/>
  <c r="L1014" i="1" s="1"/>
  <c r="C1017" i="4"/>
  <c r="V1013" i="8" s="1"/>
  <c r="W1013" i="8" s="1"/>
  <c r="D1017" i="4"/>
  <c r="O1068" i="8" l="1"/>
  <c r="P1068" i="8" s="1"/>
  <c r="S1068" i="8" s="1"/>
  <c r="T1068" i="8" s="1"/>
  <c r="U1068" i="8" s="1"/>
  <c r="M1068" i="8"/>
  <c r="N1068" i="8" s="1"/>
  <c r="V1013" i="1"/>
  <c r="W1013" i="1" s="1"/>
  <c r="O1014" i="1"/>
  <c r="P1014" i="1" s="1"/>
  <c r="S1014" i="1" s="1"/>
  <c r="M1014" i="1"/>
  <c r="U1014" i="1" s="1"/>
  <c r="Y1068" i="8" l="1"/>
  <c r="X1068" i="8"/>
  <c r="Z1068" i="8" s="1"/>
  <c r="K1069" i="8" s="1"/>
  <c r="N1014" i="1"/>
  <c r="L1069" i="8" l="1"/>
  <c r="A1018" i="4"/>
  <c r="Y1014" i="1"/>
  <c r="X1014" i="1"/>
  <c r="Z1014" i="1" s="1"/>
  <c r="K1015" i="1" s="1"/>
  <c r="O1069" i="8" l="1"/>
  <c r="P1069" i="8" s="1"/>
  <c r="S1069" i="8" s="1"/>
  <c r="T1069" i="8" s="1"/>
  <c r="U1069" i="8" s="1"/>
  <c r="M1069" i="8"/>
  <c r="N1069" i="8" s="1"/>
  <c r="C1018" i="4"/>
  <c r="D1018" i="4"/>
  <c r="L1015" i="1"/>
  <c r="V1014" i="1" l="1"/>
  <c r="W1014" i="1" s="1"/>
  <c r="V1014" i="8"/>
  <c r="W1014" i="8" s="1"/>
  <c r="Y1069" i="8"/>
  <c r="X1069" i="8"/>
  <c r="Z1069" i="8" s="1"/>
  <c r="K1070" i="8" s="1"/>
  <c r="O1015" i="1"/>
  <c r="P1015" i="1" s="1"/>
  <c r="S1015" i="1" s="1"/>
  <c r="M1015" i="1"/>
  <c r="U1015" i="1" s="1"/>
  <c r="L1070" i="8" l="1"/>
  <c r="N1015" i="1"/>
  <c r="O1070" i="8" l="1"/>
  <c r="P1070" i="8" s="1"/>
  <c r="S1070" i="8" s="1"/>
  <c r="T1070" i="8" s="1"/>
  <c r="U1070" i="8" s="1"/>
  <c r="M1070" i="8"/>
  <c r="N1070" i="8" s="1"/>
  <c r="A1019" i="4"/>
  <c r="Y1015" i="1"/>
  <c r="X1015" i="1"/>
  <c r="Z1015" i="1" s="1"/>
  <c r="K1016" i="1" s="1"/>
  <c r="Y1070" i="8" l="1"/>
  <c r="X1070" i="8"/>
  <c r="Z1070" i="8" s="1"/>
  <c r="K1071" i="8" s="1"/>
  <c r="C1019" i="4"/>
  <c r="D1019" i="4"/>
  <c r="L1016" i="1"/>
  <c r="V1015" i="1" l="1"/>
  <c r="W1015" i="1" s="1"/>
  <c r="V1015" i="8"/>
  <c r="W1015" i="8" s="1"/>
  <c r="L1071" i="8"/>
  <c r="O1016" i="1"/>
  <c r="P1016" i="1" s="1"/>
  <c r="S1016" i="1" s="1"/>
  <c r="M1016" i="1"/>
  <c r="U1016" i="1" s="1"/>
  <c r="O1071" i="8" l="1"/>
  <c r="P1071" i="8" s="1"/>
  <c r="S1071" i="8" s="1"/>
  <c r="T1071" i="8" s="1"/>
  <c r="U1071" i="8" s="1"/>
  <c r="M1071" i="8"/>
  <c r="N1071" i="8" s="1"/>
  <c r="N1016" i="1"/>
  <c r="Y1071" i="8" l="1"/>
  <c r="X1071" i="8"/>
  <c r="Z1071" i="8" s="1"/>
  <c r="K1072" i="8" s="1"/>
  <c r="A1020" i="4"/>
  <c r="Y1016" i="1"/>
  <c r="X1016" i="1"/>
  <c r="Z1016" i="1" s="1"/>
  <c r="K1017" i="1" s="1"/>
  <c r="L1072" i="8" l="1"/>
  <c r="D1020" i="4"/>
  <c r="C1020" i="4"/>
  <c r="L1017" i="1"/>
  <c r="V1016" i="1" l="1"/>
  <c r="W1016" i="1" s="1"/>
  <c r="V1016" i="8"/>
  <c r="W1016" i="8" s="1"/>
  <c r="O1072" i="8"/>
  <c r="P1072" i="8" s="1"/>
  <c r="S1072" i="8" s="1"/>
  <c r="T1072" i="8" s="1"/>
  <c r="U1072" i="8" s="1"/>
  <c r="M1072" i="8"/>
  <c r="N1072" i="8" s="1"/>
  <c r="O1017" i="1"/>
  <c r="P1017" i="1" s="1"/>
  <c r="S1017" i="1" s="1"/>
  <c r="M1017" i="1"/>
  <c r="U1017" i="1" s="1"/>
  <c r="Y1072" i="8" l="1"/>
  <c r="X1072" i="8"/>
  <c r="Z1072" i="8" s="1"/>
  <c r="K1073" i="8" s="1"/>
  <c r="N1017" i="1"/>
  <c r="L1073" i="8" l="1"/>
  <c r="A1021" i="4"/>
  <c r="Y1017" i="1"/>
  <c r="X1017" i="1"/>
  <c r="Z1017" i="1" s="1"/>
  <c r="K1018" i="1" s="1"/>
  <c r="O1073" i="8" l="1"/>
  <c r="P1073" i="8" s="1"/>
  <c r="S1073" i="8" s="1"/>
  <c r="T1073" i="8" s="1"/>
  <c r="U1073" i="8" s="1"/>
  <c r="M1073" i="8"/>
  <c r="N1073" i="8" s="1"/>
  <c r="C1021" i="4"/>
  <c r="D1021" i="4"/>
  <c r="L1018" i="1"/>
  <c r="V1017" i="1" l="1"/>
  <c r="W1017" i="1" s="1"/>
  <c r="V1017" i="8"/>
  <c r="W1017" i="8" s="1"/>
  <c r="Y1073" i="8"/>
  <c r="X1073" i="8"/>
  <c r="Z1073" i="8" s="1"/>
  <c r="K1074" i="8" s="1"/>
  <c r="O1018" i="1"/>
  <c r="P1018" i="1" s="1"/>
  <c r="S1018" i="1" s="1"/>
  <c r="M1018" i="1"/>
  <c r="U1018" i="1" s="1"/>
  <c r="L1074" i="8" l="1"/>
  <c r="N1018" i="1"/>
  <c r="O1074" i="8" l="1"/>
  <c r="P1074" i="8" s="1"/>
  <c r="S1074" i="8" s="1"/>
  <c r="T1074" i="8" s="1"/>
  <c r="U1074" i="8" s="1"/>
  <c r="M1074" i="8"/>
  <c r="N1074" i="8" s="1"/>
  <c r="A1022" i="4"/>
  <c r="Y1018" i="1"/>
  <c r="X1018" i="1"/>
  <c r="Z1018" i="1" s="1"/>
  <c r="K1019" i="1" s="1"/>
  <c r="Y1074" i="8" l="1"/>
  <c r="X1074" i="8"/>
  <c r="Z1074" i="8" s="1"/>
  <c r="K1075" i="8" s="1"/>
  <c r="C1022" i="4"/>
  <c r="D1022" i="4"/>
  <c r="L1019" i="1"/>
  <c r="V1018" i="1" l="1"/>
  <c r="W1018" i="1" s="1"/>
  <c r="V1018" i="8"/>
  <c r="W1018" i="8" s="1"/>
  <c r="L1075" i="8"/>
  <c r="O1019" i="1"/>
  <c r="P1019" i="1" s="1"/>
  <c r="S1019" i="1" s="1"/>
  <c r="M1019" i="1"/>
  <c r="U1019" i="1" s="1"/>
  <c r="O1075" i="8" l="1"/>
  <c r="P1075" i="8" s="1"/>
  <c r="S1075" i="8" s="1"/>
  <c r="T1075" i="8" s="1"/>
  <c r="U1075" i="8" s="1"/>
  <c r="M1075" i="8"/>
  <c r="N1075" i="8" s="1"/>
  <c r="N1019" i="1"/>
  <c r="Y1075" i="8" l="1"/>
  <c r="X1075" i="8"/>
  <c r="Z1075" i="8" s="1"/>
  <c r="K1076" i="8" s="1"/>
  <c r="A1023" i="4"/>
  <c r="Y1019" i="1"/>
  <c r="X1019" i="1"/>
  <c r="Z1019" i="1" s="1"/>
  <c r="K1020" i="1" s="1"/>
  <c r="L1076" i="8" l="1"/>
  <c r="C1023" i="4"/>
  <c r="D1023" i="4"/>
  <c r="L1020" i="1"/>
  <c r="V1019" i="1" l="1"/>
  <c r="W1019" i="1" s="1"/>
  <c r="V1019" i="8"/>
  <c r="W1019" i="8" s="1"/>
  <c r="O1076" i="8"/>
  <c r="P1076" i="8" s="1"/>
  <c r="S1076" i="8" s="1"/>
  <c r="T1076" i="8" s="1"/>
  <c r="U1076" i="8" s="1"/>
  <c r="M1076" i="8"/>
  <c r="N1076" i="8" s="1"/>
  <c r="O1020" i="1"/>
  <c r="P1020" i="1" s="1"/>
  <c r="S1020" i="1" s="1"/>
  <c r="M1020" i="1"/>
  <c r="U1020" i="1" s="1"/>
  <c r="Y1076" i="8" l="1"/>
  <c r="X1076" i="8"/>
  <c r="Z1076" i="8" s="1"/>
  <c r="K1077" i="8" s="1"/>
  <c r="N1020" i="1"/>
  <c r="L1077" i="8" l="1"/>
  <c r="A1024" i="4"/>
  <c r="Y1020" i="1"/>
  <c r="X1020" i="1"/>
  <c r="Z1020" i="1" s="1"/>
  <c r="K1021" i="1" s="1"/>
  <c r="O1077" i="8" l="1"/>
  <c r="P1077" i="8" s="1"/>
  <c r="S1077" i="8" s="1"/>
  <c r="T1077" i="8" s="1"/>
  <c r="U1077" i="8" s="1"/>
  <c r="M1077" i="8"/>
  <c r="N1077" i="8" s="1"/>
  <c r="C1024" i="4"/>
  <c r="D1024" i="4"/>
  <c r="L1021" i="1"/>
  <c r="V1020" i="1" l="1"/>
  <c r="W1020" i="1" s="1"/>
  <c r="V1020" i="8"/>
  <c r="W1020" i="8" s="1"/>
  <c r="Y1077" i="8"/>
  <c r="X1077" i="8"/>
  <c r="Z1077" i="8" s="1"/>
  <c r="K1078" i="8" s="1"/>
  <c r="O1021" i="1"/>
  <c r="P1021" i="1" s="1"/>
  <c r="S1021" i="1" s="1"/>
  <c r="T1021" i="1" s="1"/>
  <c r="U1021" i="1" s="1"/>
  <c r="M1021" i="1"/>
  <c r="N1021" i="1" s="1"/>
  <c r="A1025" i="4" s="1"/>
  <c r="L1078" i="8" l="1"/>
  <c r="B1025" i="4"/>
  <c r="Y1021" i="1"/>
  <c r="X1021" i="1"/>
  <c r="Z1021" i="1" s="1"/>
  <c r="K1022" i="1" s="1"/>
  <c r="O1078" i="8" l="1"/>
  <c r="P1078" i="8" s="1"/>
  <c r="S1078" i="8" s="1"/>
  <c r="T1078" i="8" s="1"/>
  <c r="U1078" i="8" s="1"/>
  <c r="M1078" i="8"/>
  <c r="N1078" i="8" s="1"/>
  <c r="C1025" i="4"/>
  <c r="D1025" i="4"/>
  <c r="L1022" i="1"/>
  <c r="V1021" i="1" l="1"/>
  <c r="W1021" i="1" s="1"/>
  <c r="V1021" i="8"/>
  <c r="W1021" i="8" s="1"/>
  <c r="Y1078" i="8"/>
  <c r="X1078" i="8"/>
  <c r="O1022" i="1"/>
  <c r="P1022" i="1" s="1"/>
  <c r="S1022" i="1" s="1"/>
  <c r="T1022" i="1" s="1"/>
  <c r="U1022" i="1" s="1"/>
  <c r="M1022" i="1"/>
  <c r="N1022" i="1" s="1"/>
  <c r="A1026" i="4" s="1"/>
  <c r="Z1078" i="8" l="1"/>
  <c r="K1079" i="8" s="1"/>
  <c r="L1079" i="8" s="1"/>
  <c r="B1026" i="4"/>
  <c r="Y1022" i="1"/>
  <c r="X1022" i="1"/>
  <c r="O1079" i="8" l="1"/>
  <c r="P1079" i="8" s="1"/>
  <c r="S1079" i="8" s="1"/>
  <c r="T1079" i="8" s="1"/>
  <c r="M1079" i="8"/>
  <c r="N1079" i="8" s="1"/>
  <c r="Z1022" i="1"/>
  <c r="K1023" i="1" s="1"/>
  <c r="L1023" i="1" s="1"/>
  <c r="C1026" i="4"/>
  <c r="D1026" i="4"/>
  <c r="V1022" i="1" l="1"/>
  <c r="W1022" i="1" s="1"/>
  <c r="V1022" i="8"/>
  <c r="W1022" i="8" s="1"/>
  <c r="U1079" i="8"/>
  <c r="Y1079" i="8"/>
  <c r="X1079" i="8"/>
  <c r="O1023" i="1"/>
  <c r="P1023" i="1" s="1"/>
  <c r="S1023" i="1" s="1"/>
  <c r="T1023" i="1" s="1"/>
  <c r="U1023" i="1" s="1"/>
  <c r="M1023" i="1"/>
  <c r="N1023" i="1" s="1"/>
  <c r="A1027" i="4" s="1"/>
  <c r="Z1079" i="8" l="1"/>
  <c r="K1080" i="8" s="1"/>
  <c r="L1080" i="8" s="1"/>
  <c r="B1027" i="4"/>
  <c r="Y1023" i="1"/>
  <c r="X1023" i="1"/>
  <c r="O1080" i="8" l="1"/>
  <c r="P1080" i="8" s="1"/>
  <c r="S1080" i="8" s="1"/>
  <c r="M1080" i="8"/>
  <c r="C1027" i="4"/>
  <c r="D1027" i="4"/>
  <c r="Z1023" i="1"/>
  <c r="K1024" i="1" s="1"/>
  <c r="L1024" i="1" s="1"/>
  <c r="V1023" i="1" l="1"/>
  <c r="W1023" i="1" s="1"/>
  <c r="V1023" i="8"/>
  <c r="W1023" i="8" s="1"/>
  <c r="N1080" i="8"/>
  <c r="U1080" i="8"/>
  <c r="O1024" i="1"/>
  <c r="P1024" i="1" s="1"/>
  <c r="S1024" i="1" s="1"/>
  <c r="T1024" i="1" s="1"/>
  <c r="U1024" i="1" s="1"/>
  <c r="M1024" i="1"/>
  <c r="N1024" i="1" s="1"/>
  <c r="A1028" i="4" s="1"/>
  <c r="Y1080" i="8" l="1"/>
  <c r="X1080" i="8"/>
  <c r="Z1080" i="8" s="1"/>
  <c r="K1081" i="8" s="1"/>
  <c r="B1028" i="4"/>
  <c r="Y1024" i="1"/>
  <c r="X1024" i="1"/>
  <c r="L1081" i="8" l="1"/>
  <c r="C1028" i="4"/>
  <c r="D1028" i="4"/>
  <c r="Z1024" i="1"/>
  <c r="K1025" i="1" s="1"/>
  <c r="L1025" i="1" s="1"/>
  <c r="V1024" i="1" l="1"/>
  <c r="W1024" i="1" s="1"/>
  <c r="V1024" i="8"/>
  <c r="W1024" i="8" s="1"/>
  <c r="O1081" i="8"/>
  <c r="P1081" i="8" s="1"/>
  <c r="S1081" i="8" s="1"/>
  <c r="T1081" i="8" s="1"/>
  <c r="U1081" i="8" s="1"/>
  <c r="M1081" i="8"/>
  <c r="N1081" i="8" s="1"/>
  <c r="O1025" i="1"/>
  <c r="P1025" i="1" s="1"/>
  <c r="S1025" i="1" s="1"/>
  <c r="T1025" i="1" s="1"/>
  <c r="U1025" i="1" s="1"/>
  <c r="M1025" i="1"/>
  <c r="N1025" i="1" s="1"/>
  <c r="A1029" i="4" s="1"/>
  <c r="Y1081" i="8" l="1"/>
  <c r="X1081" i="8"/>
  <c r="B1029" i="4"/>
  <c r="Y1025" i="1"/>
  <c r="X1025" i="1"/>
  <c r="Z1025" i="1" s="1"/>
  <c r="K1026" i="1" s="1"/>
  <c r="Z1081" i="8" l="1"/>
  <c r="K1082" i="8" s="1"/>
  <c r="L1082" i="8" s="1"/>
  <c r="C1029" i="4"/>
  <c r="D1029" i="4"/>
  <c r="L1026" i="1"/>
  <c r="V1025" i="1" l="1"/>
  <c r="W1025" i="1" s="1"/>
  <c r="V1025" i="8"/>
  <c r="W1025" i="8" s="1"/>
  <c r="O1082" i="8"/>
  <c r="P1082" i="8" s="1"/>
  <c r="S1082" i="8" s="1"/>
  <c r="M1082" i="8"/>
  <c r="O1026" i="1"/>
  <c r="P1026" i="1" s="1"/>
  <c r="S1026" i="1" s="1"/>
  <c r="T1026" i="1" s="1"/>
  <c r="U1026" i="1" s="1"/>
  <c r="M1026" i="1"/>
  <c r="N1026" i="1" s="1"/>
  <c r="A1030" i="4" s="1"/>
  <c r="N1082" i="8" l="1"/>
  <c r="U1082" i="8"/>
  <c r="B1030" i="4"/>
  <c r="Y1026" i="1"/>
  <c r="X1026" i="1"/>
  <c r="Z1026" i="1" s="1"/>
  <c r="K1027" i="1" s="1"/>
  <c r="Y1082" i="8" l="1"/>
  <c r="X1082" i="8"/>
  <c r="Z1082" i="8" s="1"/>
  <c r="K1083" i="8" s="1"/>
  <c r="C1030" i="4"/>
  <c r="D1030" i="4"/>
  <c r="L1027" i="1"/>
  <c r="V1026" i="1" l="1"/>
  <c r="W1026" i="1" s="1"/>
  <c r="V1026" i="8"/>
  <c r="W1026" i="8" s="1"/>
  <c r="L1083" i="8"/>
  <c r="O1027" i="1"/>
  <c r="P1027" i="1" s="1"/>
  <c r="S1027" i="1" s="1"/>
  <c r="T1027" i="1" s="1"/>
  <c r="U1027" i="1" s="1"/>
  <c r="M1027" i="1"/>
  <c r="N1027" i="1" s="1"/>
  <c r="A1031" i="4" s="1"/>
  <c r="O1083" i="8" l="1"/>
  <c r="P1083" i="8" s="1"/>
  <c r="S1083" i="8" s="1"/>
  <c r="M1083" i="8"/>
  <c r="B1031" i="4"/>
  <c r="Y1027" i="1"/>
  <c r="X1027" i="1"/>
  <c r="N1083" i="8" l="1"/>
  <c r="U1083" i="8"/>
  <c r="C1031" i="4"/>
  <c r="D1031" i="4"/>
  <c r="Z1027" i="1"/>
  <c r="K1028" i="1" s="1"/>
  <c r="L1028" i="1" s="1"/>
  <c r="V1027" i="1" l="1"/>
  <c r="W1027" i="1" s="1"/>
  <c r="V1027" i="8"/>
  <c r="W1027" i="8" s="1"/>
  <c r="Y1083" i="8"/>
  <c r="X1083" i="8"/>
  <c r="Z1083" i="8" s="1"/>
  <c r="K1084" i="8" s="1"/>
  <c r="O1028" i="1"/>
  <c r="P1028" i="1" s="1"/>
  <c r="S1028" i="1" s="1"/>
  <c r="T1028" i="1" s="1"/>
  <c r="U1028" i="1" s="1"/>
  <c r="M1028" i="1"/>
  <c r="N1028" i="1" s="1"/>
  <c r="A1032" i="4" s="1"/>
  <c r="L1084" i="8" l="1"/>
  <c r="B1032" i="4"/>
  <c r="Y1028" i="1"/>
  <c r="X1028" i="1"/>
  <c r="Z1028" i="1" s="1"/>
  <c r="K1029" i="1" s="1"/>
  <c r="O1084" i="8" l="1"/>
  <c r="P1084" i="8" s="1"/>
  <c r="S1084" i="8" s="1"/>
  <c r="M1084" i="8"/>
  <c r="C1032" i="4"/>
  <c r="D1032" i="4"/>
  <c r="L1029" i="1"/>
  <c r="V1028" i="1" l="1"/>
  <c r="W1028" i="1" s="1"/>
  <c r="V1028" i="8"/>
  <c r="W1028" i="8" s="1"/>
  <c r="N1084" i="8"/>
  <c r="U1084" i="8"/>
  <c r="O1029" i="1"/>
  <c r="P1029" i="1" s="1"/>
  <c r="S1029" i="1" s="1"/>
  <c r="T1029" i="1" s="1"/>
  <c r="U1029" i="1" s="1"/>
  <c r="M1029" i="1"/>
  <c r="N1029" i="1" s="1"/>
  <c r="A1033" i="4" s="1"/>
  <c r="Y1084" i="8" l="1"/>
  <c r="X1084" i="8"/>
  <c r="Z1084" i="8" s="1"/>
  <c r="K1085" i="8" s="1"/>
  <c r="B1033" i="4"/>
  <c r="Y1029" i="1"/>
  <c r="X1029" i="1"/>
  <c r="Z1029" i="1" s="1"/>
  <c r="K1030" i="1" s="1"/>
  <c r="L1085" i="8" l="1"/>
  <c r="C1033" i="4"/>
  <c r="D1033" i="4"/>
  <c r="L1030" i="1"/>
  <c r="V1029" i="1" l="1"/>
  <c r="W1029" i="1" s="1"/>
  <c r="V1029" i="8"/>
  <c r="W1029" i="8" s="1"/>
  <c r="O1085" i="8"/>
  <c r="P1085" i="8" s="1"/>
  <c r="S1085" i="8" s="1"/>
  <c r="M1085" i="8"/>
  <c r="O1030" i="1"/>
  <c r="P1030" i="1" s="1"/>
  <c r="S1030" i="1" s="1"/>
  <c r="T1030" i="1" s="1"/>
  <c r="U1030" i="1" s="1"/>
  <c r="M1030" i="1"/>
  <c r="N1085" i="8" l="1"/>
  <c r="U1085" i="8"/>
  <c r="B1034" i="4"/>
  <c r="N1030" i="1"/>
  <c r="A1034" i="4" s="1"/>
  <c r="Y1085" i="8" l="1"/>
  <c r="X1085" i="8"/>
  <c r="Z1085" i="8" s="1"/>
  <c r="K1086" i="8" s="1"/>
  <c r="C1034" i="4"/>
  <c r="D1034" i="4"/>
  <c r="Y1030" i="1"/>
  <c r="X1030" i="1"/>
  <c r="Z1030" i="1" s="1"/>
  <c r="K1031" i="1" s="1"/>
  <c r="V1030" i="1" l="1"/>
  <c r="W1030" i="1" s="1"/>
  <c r="V1030" i="8"/>
  <c r="W1030" i="8" s="1"/>
  <c r="L1086" i="8"/>
  <c r="L1031" i="1"/>
  <c r="O1086" i="8" l="1"/>
  <c r="P1086" i="8" s="1"/>
  <c r="S1086" i="8" s="1"/>
  <c r="M1086" i="8"/>
  <c r="O1031" i="1"/>
  <c r="P1031" i="1" s="1"/>
  <c r="S1031" i="1" s="1"/>
  <c r="T1031" i="1" s="1"/>
  <c r="U1031" i="1" s="1"/>
  <c r="M1031" i="1"/>
  <c r="N1031" i="1" s="1"/>
  <c r="A1035" i="4" s="1"/>
  <c r="N1086" i="8" l="1"/>
  <c r="U1086" i="8"/>
  <c r="B1035" i="4"/>
  <c r="Y1031" i="1"/>
  <c r="X1031" i="1"/>
  <c r="Z1031" i="1" l="1"/>
  <c r="K1032" i="1" s="1"/>
  <c r="L1032" i="1" s="1"/>
  <c r="Y1086" i="8"/>
  <c r="X1086" i="8"/>
  <c r="Z1086" i="8" s="1"/>
  <c r="K1087" i="8" s="1"/>
  <c r="C1035" i="4"/>
  <c r="D1035" i="4"/>
  <c r="V1031" i="1" l="1"/>
  <c r="W1031" i="1" s="1"/>
  <c r="V1031" i="8"/>
  <c r="W1031" i="8" s="1"/>
  <c r="L1087" i="8"/>
  <c r="O1032" i="1"/>
  <c r="P1032" i="1" s="1"/>
  <c r="S1032" i="1" s="1"/>
  <c r="T1032" i="1" s="1"/>
  <c r="U1032" i="1" s="1"/>
  <c r="M1032" i="1"/>
  <c r="N1032" i="1" s="1"/>
  <c r="A1036" i="4" s="1"/>
  <c r="O1087" i="8" l="1"/>
  <c r="P1087" i="8" s="1"/>
  <c r="S1087" i="8" s="1"/>
  <c r="M1087" i="8"/>
  <c r="B1036" i="4"/>
  <c r="Y1032" i="1"/>
  <c r="X1032" i="1"/>
  <c r="Z1032" i="1" s="1"/>
  <c r="K1033" i="1" s="1"/>
  <c r="N1087" i="8" l="1"/>
  <c r="U1087" i="8"/>
  <c r="C1036" i="4"/>
  <c r="D1036" i="4"/>
  <c r="L1033" i="1"/>
  <c r="V1032" i="1" l="1"/>
  <c r="W1032" i="1" s="1"/>
  <c r="V1032" i="8"/>
  <c r="W1032" i="8" s="1"/>
  <c r="Y1087" i="8"/>
  <c r="X1087" i="8"/>
  <c r="Z1087" i="8" s="1"/>
  <c r="K1088" i="8" s="1"/>
  <c r="O1033" i="1"/>
  <c r="P1033" i="1" s="1"/>
  <c r="S1033" i="1" s="1"/>
  <c r="T1033" i="1" s="1"/>
  <c r="U1033" i="1" s="1"/>
  <c r="M1033" i="1"/>
  <c r="N1033" i="1" s="1"/>
  <c r="A1037" i="4" s="1"/>
  <c r="L1088" i="8" l="1"/>
  <c r="B1037" i="4"/>
  <c r="Y1033" i="1"/>
  <c r="X1033" i="1"/>
  <c r="Z1033" i="1" s="1"/>
  <c r="K1034" i="1" s="1"/>
  <c r="O1088" i="8" l="1"/>
  <c r="P1088" i="8" s="1"/>
  <c r="S1088" i="8" s="1"/>
  <c r="M1088" i="8"/>
  <c r="C1037" i="4"/>
  <c r="D1037" i="4"/>
  <c r="L1034" i="1"/>
  <c r="V1033" i="1" l="1"/>
  <c r="W1033" i="1" s="1"/>
  <c r="V1033" i="8"/>
  <c r="W1033" i="8" s="1"/>
  <c r="N1088" i="8"/>
  <c r="U1088" i="8"/>
  <c r="O1034" i="1"/>
  <c r="P1034" i="1" s="1"/>
  <c r="S1034" i="1" s="1"/>
  <c r="T1034" i="1" s="1"/>
  <c r="U1034" i="1" s="1"/>
  <c r="M1034" i="1"/>
  <c r="N1034" i="1" s="1"/>
  <c r="A1038" i="4" s="1"/>
  <c r="Y1088" i="8" l="1"/>
  <c r="X1088" i="8"/>
  <c r="Z1088" i="8" s="1"/>
  <c r="K1089" i="8" s="1"/>
  <c r="B1038" i="4"/>
  <c r="Y1034" i="1"/>
  <c r="X1034" i="1"/>
  <c r="Z1034" i="1" s="1"/>
  <c r="K1035" i="1" s="1"/>
  <c r="L1089" i="8" l="1"/>
  <c r="C1038" i="4"/>
  <c r="D1038" i="4"/>
  <c r="L1035" i="1"/>
  <c r="V1034" i="1" l="1"/>
  <c r="W1034" i="1" s="1"/>
  <c r="V1034" i="8"/>
  <c r="W1034" i="8" s="1"/>
  <c r="O1089" i="8"/>
  <c r="P1089" i="8" s="1"/>
  <c r="S1089" i="8" s="1"/>
  <c r="M1089" i="8"/>
  <c r="O1035" i="1"/>
  <c r="P1035" i="1" s="1"/>
  <c r="S1035" i="1" s="1"/>
  <c r="T1035" i="1" s="1"/>
  <c r="U1035" i="1" s="1"/>
  <c r="M1035" i="1"/>
  <c r="N1035" i="1" s="1"/>
  <c r="A1039" i="4" s="1"/>
  <c r="N1089" i="8" l="1"/>
  <c r="U1089" i="8"/>
  <c r="B1039" i="4"/>
  <c r="Y1035" i="1"/>
  <c r="X1035" i="1"/>
  <c r="Z1035" i="1" s="1"/>
  <c r="K1036" i="1" s="1"/>
  <c r="Y1089" i="8" l="1"/>
  <c r="X1089" i="8"/>
  <c r="Z1089" i="8" s="1"/>
  <c r="K1090" i="8" s="1"/>
  <c r="C1039" i="4"/>
  <c r="V1035" i="8" s="1"/>
  <c r="W1035" i="8" s="1"/>
  <c r="D1039" i="4"/>
  <c r="L1036" i="1"/>
  <c r="L1090" i="8" l="1"/>
  <c r="V1035" i="1"/>
  <c r="W1035" i="1" s="1"/>
  <c r="O1036" i="1"/>
  <c r="P1036" i="1" s="1"/>
  <c r="S1036" i="1" s="1"/>
  <c r="T1036" i="1" s="1"/>
  <c r="U1036" i="1" s="1"/>
  <c r="M1036" i="1"/>
  <c r="N1036" i="1" s="1"/>
  <c r="A1040" i="4" s="1"/>
  <c r="O1090" i="8" l="1"/>
  <c r="P1090" i="8" s="1"/>
  <c r="S1090" i="8" s="1"/>
  <c r="M1090" i="8"/>
  <c r="B1040" i="4"/>
  <c r="Y1036" i="1"/>
  <c r="X1036" i="1"/>
  <c r="Z1036" i="1" s="1"/>
  <c r="K1037" i="1" s="1"/>
  <c r="N1090" i="8" l="1"/>
  <c r="U1090" i="8"/>
  <c r="C1040" i="4"/>
  <c r="V1036" i="8" s="1"/>
  <c r="W1036" i="8" s="1"/>
  <c r="D1040" i="4"/>
  <c r="L1037" i="1"/>
  <c r="Y1090" i="8" l="1"/>
  <c r="X1090" i="8"/>
  <c r="V1036" i="1"/>
  <c r="W1036" i="1" s="1"/>
  <c r="O1037" i="1"/>
  <c r="P1037" i="1" s="1"/>
  <c r="S1037" i="1" s="1"/>
  <c r="T1037" i="1" s="1"/>
  <c r="U1037" i="1" s="1"/>
  <c r="M1037" i="1"/>
  <c r="N1037" i="1" s="1"/>
  <c r="A1041" i="4" s="1"/>
  <c r="Z1090" i="8" l="1"/>
  <c r="K1091" i="8" s="1"/>
  <c r="L1091" i="8" s="1"/>
  <c r="B1041" i="4"/>
  <c r="Y1037" i="1"/>
  <c r="X1037" i="1"/>
  <c r="Z1037" i="1" s="1"/>
  <c r="K1038" i="1" s="1"/>
  <c r="O1091" i="8" l="1"/>
  <c r="P1091" i="8" s="1"/>
  <c r="S1091" i="8" s="1"/>
  <c r="M1091" i="8"/>
  <c r="C1041" i="4"/>
  <c r="V1037" i="8" s="1"/>
  <c r="W1037" i="8" s="1"/>
  <c r="D1041" i="4"/>
  <c r="L1038" i="1"/>
  <c r="N1091" i="8" l="1"/>
  <c r="U1091" i="8"/>
  <c r="V1037" i="1"/>
  <c r="W1037" i="1" s="1"/>
  <c r="O1038" i="1"/>
  <c r="P1038" i="1" s="1"/>
  <c r="S1038" i="1" s="1"/>
  <c r="T1038" i="1" s="1"/>
  <c r="U1038" i="1" s="1"/>
  <c r="M1038" i="1"/>
  <c r="Y1091" i="8" l="1"/>
  <c r="X1091" i="8"/>
  <c r="Z1091" i="8" s="1"/>
  <c r="K1092" i="8" s="1"/>
  <c r="B1042" i="4"/>
  <c r="N1038" i="1"/>
  <c r="A1042" i="4" s="1"/>
  <c r="L1092" i="8" l="1"/>
  <c r="C1042" i="4"/>
  <c r="V1038" i="8" s="1"/>
  <c r="W1038" i="8" s="1"/>
  <c r="D1042" i="4"/>
  <c r="Y1038" i="1"/>
  <c r="X1038" i="1"/>
  <c r="Z1038" i="1" s="1"/>
  <c r="K1039" i="1" s="1"/>
  <c r="O1092" i="8" l="1"/>
  <c r="P1092" i="8" s="1"/>
  <c r="S1092" i="8" s="1"/>
  <c r="M1092" i="8"/>
  <c r="V1038" i="1"/>
  <c r="W1038" i="1" s="1"/>
  <c r="L1039" i="1"/>
  <c r="N1092" i="8" l="1"/>
  <c r="U1092" i="8"/>
  <c r="O1039" i="1"/>
  <c r="P1039" i="1" s="1"/>
  <c r="S1039" i="1" s="1"/>
  <c r="T1039" i="1" s="1"/>
  <c r="U1039" i="1" s="1"/>
  <c r="M1039" i="1"/>
  <c r="N1039" i="1" s="1"/>
  <c r="A1043" i="4" s="1"/>
  <c r="Y1092" i="8" l="1"/>
  <c r="X1092" i="8"/>
  <c r="Z1092" i="8" s="1"/>
  <c r="K1093" i="8" s="1"/>
  <c r="B1043" i="4"/>
  <c r="Y1039" i="1"/>
  <c r="X1039" i="1"/>
  <c r="L1093" i="8" l="1"/>
  <c r="Z1039" i="1"/>
  <c r="K1040" i="1" s="1"/>
  <c r="L1040" i="1" s="1"/>
  <c r="C1043" i="4"/>
  <c r="V1039" i="8" s="1"/>
  <c r="W1039" i="8" s="1"/>
  <c r="D1043" i="4"/>
  <c r="O1093" i="8" l="1"/>
  <c r="P1093" i="8" s="1"/>
  <c r="S1093" i="8" s="1"/>
  <c r="M1093" i="8"/>
  <c r="V1039" i="1"/>
  <c r="W1039" i="1" s="1"/>
  <c r="O1040" i="1"/>
  <c r="P1040" i="1" s="1"/>
  <c r="S1040" i="1" s="1"/>
  <c r="T1040" i="1" s="1"/>
  <c r="U1040" i="1" s="1"/>
  <c r="M1040" i="1"/>
  <c r="N1040" i="1" s="1"/>
  <c r="A1044" i="4" s="1"/>
  <c r="N1093" i="8" l="1"/>
  <c r="U1093" i="8"/>
  <c r="B1044" i="4"/>
  <c r="Y1040" i="1"/>
  <c r="X1040" i="1"/>
  <c r="Y1093" i="8" l="1"/>
  <c r="X1093" i="8"/>
  <c r="Z1093" i="8" s="1"/>
  <c r="K1094" i="8" s="1"/>
  <c r="Z1040" i="1"/>
  <c r="K1041" i="1" s="1"/>
  <c r="L1041" i="1" s="1"/>
  <c r="C1044" i="4"/>
  <c r="V1040" i="8" s="1"/>
  <c r="W1040" i="8" s="1"/>
  <c r="D1044" i="4"/>
  <c r="L1094" i="8" l="1"/>
  <c r="V1040" i="1"/>
  <c r="W1040" i="1" s="1"/>
  <c r="O1041" i="1"/>
  <c r="P1041" i="1" s="1"/>
  <c r="S1041" i="1" s="1"/>
  <c r="T1041" i="1" s="1"/>
  <c r="U1041" i="1" s="1"/>
  <c r="M1041" i="1"/>
  <c r="N1041" i="1" s="1"/>
  <c r="A1045" i="4" s="1"/>
  <c r="O1094" i="8" l="1"/>
  <c r="P1094" i="8" s="1"/>
  <c r="S1094" i="8" s="1"/>
  <c r="T1094" i="8" s="1"/>
  <c r="U1094" i="8" s="1"/>
  <c r="M1094" i="8"/>
  <c r="N1094" i="8" s="1"/>
  <c r="B1045" i="4"/>
  <c r="Y1041" i="1"/>
  <c r="X1041" i="1"/>
  <c r="Z1041" i="1" s="1"/>
  <c r="K1042" i="1" s="1"/>
  <c r="Y1094" i="8" l="1"/>
  <c r="X1094" i="8"/>
  <c r="Z1094" i="8" s="1"/>
  <c r="K1095" i="8" s="1"/>
  <c r="C1045" i="4"/>
  <c r="V1041" i="8" s="1"/>
  <c r="W1041" i="8" s="1"/>
  <c r="D1045" i="4"/>
  <c r="L1042" i="1"/>
  <c r="L1095" i="8" l="1"/>
  <c r="V1041" i="1"/>
  <c r="W1041" i="1" s="1"/>
  <c r="O1042" i="1"/>
  <c r="P1042" i="1" s="1"/>
  <c r="S1042" i="1" s="1"/>
  <c r="T1042" i="1" s="1"/>
  <c r="U1042" i="1" s="1"/>
  <c r="M1042" i="1"/>
  <c r="N1042" i="1" s="1"/>
  <c r="A1046" i="4" s="1"/>
  <c r="O1095" i="8" l="1"/>
  <c r="P1095" i="8" s="1"/>
  <c r="S1095" i="8" s="1"/>
  <c r="T1095" i="8" s="1"/>
  <c r="U1095" i="8" s="1"/>
  <c r="M1095" i="8"/>
  <c r="N1095" i="8" s="1"/>
  <c r="B1046" i="4"/>
  <c r="Y1042" i="1"/>
  <c r="X1042" i="1"/>
  <c r="Y1095" i="8" l="1"/>
  <c r="X1095" i="8"/>
  <c r="Z1095" i="8" s="1"/>
  <c r="K1096" i="8" s="1"/>
  <c r="Z1042" i="1"/>
  <c r="K1043" i="1" s="1"/>
  <c r="L1043" i="1" s="1"/>
  <c r="C1046" i="4"/>
  <c r="V1042" i="8" s="1"/>
  <c r="W1042" i="8" s="1"/>
  <c r="D1046" i="4"/>
  <c r="L1096" i="8" l="1"/>
  <c r="V1042" i="1"/>
  <c r="W1042" i="1" s="1"/>
  <c r="O1043" i="1"/>
  <c r="P1043" i="1" s="1"/>
  <c r="S1043" i="1" s="1"/>
  <c r="T1043" i="1" s="1"/>
  <c r="U1043" i="1" s="1"/>
  <c r="M1043" i="1"/>
  <c r="N1043" i="1" s="1"/>
  <c r="A1047" i="4" s="1"/>
  <c r="O1096" i="8" l="1"/>
  <c r="P1096" i="8" s="1"/>
  <c r="S1096" i="8" s="1"/>
  <c r="T1096" i="8" s="1"/>
  <c r="U1096" i="8" s="1"/>
  <c r="M1096" i="8"/>
  <c r="N1096" i="8" s="1"/>
  <c r="B1047" i="4"/>
  <c r="Y1043" i="1"/>
  <c r="X1043" i="1"/>
  <c r="Z1043" i="1" s="1"/>
  <c r="K1044" i="1" s="1"/>
  <c r="Y1096" i="8" l="1"/>
  <c r="X1096" i="8"/>
  <c r="Z1096" i="8" s="1"/>
  <c r="K1097" i="8" s="1"/>
  <c r="C1047" i="4"/>
  <c r="V1043" i="8" s="1"/>
  <c r="W1043" i="8" s="1"/>
  <c r="D1047" i="4"/>
  <c r="L1044" i="1"/>
  <c r="L1097" i="8" l="1"/>
  <c r="V1043" i="1"/>
  <c r="W1043" i="1" s="1"/>
  <c r="O1044" i="1"/>
  <c r="P1044" i="1" s="1"/>
  <c r="S1044" i="1" s="1"/>
  <c r="T1044" i="1" s="1"/>
  <c r="U1044" i="1" s="1"/>
  <c r="M1044" i="1"/>
  <c r="N1044" i="1" s="1"/>
  <c r="A1048" i="4" s="1"/>
  <c r="O1097" i="8" l="1"/>
  <c r="P1097" i="8" s="1"/>
  <c r="S1097" i="8" s="1"/>
  <c r="T1097" i="8" s="1"/>
  <c r="U1097" i="8" s="1"/>
  <c r="M1097" i="8"/>
  <c r="N1097" i="8" s="1"/>
  <c r="B1048" i="4"/>
  <c r="Y1044" i="1"/>
  <c r="X1044" i="1"/>
  <c r="Z1044" i="1" s="1"/>
  <c r="K1045" i="1" s="1"/>
  <c r="Y1097" i="8" l="1"/>
  <c r="X1097" i="8"/>
  <c r="Z1097" i="8" s="1"/>
  <c r="K1098" i="8" s="1"/>
  <c r="C1048" i="4"/>
  <c r="V1044" i="8" s="1"/>
  <c r="W1044" i="8" s="1"/>
  <c r="D1048" i="4"/>
  <c r="L1045" i="1"/>
  <c r="L1098" i="8" l="1"/>
  <c r="V1044" i="1"/>
  <c r="W1044" i="1" s="1"/>
  <c r="O1045" i="1"/>
  <c r="P1045" i="1" s="1"/>
  <c r="S1045" i="1" s="1"/>
  <c r="T1045" i="1" s="1"/>
  <c r="U1045" i="1" s="1"/>
  <c r="M1045" i="1"/>
  <c r="N1045" i="1" s="1"/>
  <c r="A1049" i="4" s="1"/>
  <c r="O1098" i="8" l="1"/>
  <c r="P1098" i="8" s="1"/>
  <c r="S1098" i="8" s="1"/>
  <c r="T1098" i="8" s="1"/>
  <c r="U1098" i="8" s="1"/>
  <c r="M1098" i="8"/>
  <c r="N1098" i="8" s="1"/>
  <c r="B1049" i="4"/>
  <c r="Y1045" i="1"/>
  <c r="X1045" i="1"/>
  <c r="Z1045" i="1" s="1"/>
  <c r="K1046" i="1" s="1"/>
  <c r="Y1098" i="8" l="1"/>
  <c r="X1098" i="8"/>
  <c r="Z1098" i="8" s="1"/>
  <c r="K1099" i="8" s="1"/>
  <c r="C1049" i="4"/>
  <c r="V1045" i="8" s="1"/>
  <c r="W1045" i="8" s="1"/>
  <c r="D1049" i="4"/>
  <c r="L1046" i="1"/>
  <c r="L1099" i="8" l="1"/>
  <c r="V1045" i="1"/>
  <c r="W1045" i="1" s="1"/>
  <c r="O1046" i="1"/>
  <c r="P1046" i="1" s="1"/>
  <c r="S1046" i="1" s="1"/>
  <c r="T1046" i="1" s="1"/>
  <c r="U1046" i="1" s="1"/>
  <c r="M1046" i="1"/>
  <c r="N1046" i="1" s="1"/>
  <c r="A1050" i="4" s="1"/>
  <c r="O1099" i="8" l="1"/>
  <c r="P1099" i="8" s="1"/>
  <c r="S1099" i="8" s="1"/>
  <c r="T1099" i="8" s="1"/>
  <c r="U1099" i="8" s="1"/>
  <c r="M1099" i="8"/>
  <c r="N1099" i="8" s="1"/>
  <c r="B1050" i="4"/>
  <c r="Y1046" i="1"/>
  <c r="X1046" i="1"/>
  <c r="Z1046" i="1" s="1"/>
  <c r="K1047" i="1" s="1"/>
  <c r="Y1099" i="8" l="1"/>
  <c r="X1099" i="8"/>
  <c r="Z1099" i="8" s="1"/>
  <c r="K1100" i="8" s="1"/>
  <c r="C1050" i="4"/>
  <c r="V1046" i="8" s="1"/>
  <c r="W1046" i="8" s="1"/>
  <c r="D1050" i="4"/>
  <c r="L1047" i="1"/>
  <c r="L1100" i="8" l="1"/>
  <c r="V1046" i="1"/>
  <c r="W1046" i="1" s="1"/>
  <c r="O1047" i="1"/>
  <c r="P1047" i="1" s="1"/>
  <c r="S1047" i="1" s="1"/>
  <c r="T1047" i="1" s="1"/>
  <c r="U1047" i="1" s="1"/>
  <c r="M1047" i="1"/>
  <c r="N1047" i="1" s="1"/>
  <c r="A1051" i="4" s="1"/>
  <c r="O1100" i="8" l="1"/>
  <c r="P1100" i="8" s="1"/>
  <c r="S1100" i="8" s="1"/>
  <c r="T1100" i="8" s="1"/>
  <c r="U1100" i="8" s="1"/>
  <c r="M1100" i="8"/>
  <c r="N1100" i="8" s="1"/>
  <c r="B1051" i="4"/>
  <c r="Y1047" i="1"/>
  <c r="X1047" i="1"/>
  <c r="Z1047" i="1" s="1"/>
  <c r="K1048" i="1" s="1"/>
  <c r="Y1100" i="8" l="1"/>
  <c r="X1100" i="8"/>
  <c r="Z1100" i="8" s="1"/>
  <c r="K1101" i="8" s="1"/>
  <c r="C1051" i="4"/>
  <c r="V1047" i="8" s="1"/>
  <c r="W1047" i="8" s="1"/>
  <c r="D1051" i="4"/>
  <c r="L1048" i="1"/>
  <c r="L1101" i="8" l="1"/>
  <c r="V1047" i="1"/>
  <c r="W1047" i="1" s="1"/>
  <c r="O1048" i="1"/>
  <c r="P1048" i="1" s="1"/>
  <c r="S1048" i="1" s="1"/>
  <c r="T1048" i="1" s="1"/>
  <c r="U1048" i="1" s="1"/>
  <c r="M1048" i="1"/>
  <c r="N1048" i="1" s="1"/>
  <c r="A1052" i="4" s="1"/>
  <c r="O1101" i="8" l="1"/>
  <c r="P1101" i="8" s="1"/>
  <c r="S1101" i="8" s="1"/>
  <c r="T1101" i="8" s="1"/>
  <c r="U1101" i="8" s="1"/>
  <c r="M1101" i="8"/>
  <c r="N1101" i="8" s="1"/>
  <c r="B1052" i="4"/>
  <c r="Y1048" i="1"/>
  <c r="X1048" i="1"/>
  <c r="Z1048" i="1" s="1"/>
  <c r="K1049" i="1" s="1"/>
  <c r="Y1101" i="8" l="1"/>
  <c r="X1101" i="8"/>
  <c r="Z1101" i="8" s="1"/>
  <c r="K1102" i="8" s="1"/>
  <c r="C1052" i="4"/>
  <c r="V1048" i="8" s="1"/>
  <c r="W1048" i="8" s="1"/>
  <c r="D1052" i="4"/>
  <c r="L1049" i="1"/>
  <c r="L1102" i="8" l="1"/>
  <c r="V1048" i="1"/>
  <c r="W1048" i="1" s="1"/>
  <c r="O1049" i="1"/>
  <c r="P1049" i="1" s="1"/>
  <c r="S1049" i="1" s="1"/>
  <c r="T1049" i="1" s="1"/>
  <c r="U1049" i="1" s="1"/>
  <c r="M1049" i="1"/>
  <c r="N1049" i="1" s="1"/>
  <c r="A1053" i="4" s="1"/>
  <c r="O1102" i="8" l="1"/>
  <c r="P1102" i="8" s="1"/>
  <c r="S1102" i="8" s="1"/>
  <c r="T1102" i="8" s="1"/>
  <c r="U1102" i="8" s="1"/>
  <c r="M1102" i="8"/>
  <c r="N1102" i="8" s="1"/>
  <c r="B1053" i="4"/>
  <c r="Y1049" i="1"/>
  <c r="X1049" i="1"/>
  <c r="Z1049" i="1" s="1"/>
  <c r="K1050" i="1" s="1"/>
  <c r="Y1102" i="8" l="1"/>
  <c r="X1102" i="8"/>
  <c r="Z1102" i="8" s="1"/>
  <c r="K1103" i="8" s="1"/>
  <c r="C1053" i="4"/>
  <c r="V1049" i="8" s="1"/>
  <c r="W1049" i="8" s="1"/>
  <c r="D1053" i="4"/>
  <c r="L1050" i="1"/>
  <c r="L1103" i="8" l="1"/>
  <c r="V1049" i="1"/>
  <c r="W1049" i="1" s="1"/>
  <c r="O1050" i="1"/>
  <c r="P1050" i="1" s="1"/>
  <c r="S1050" i="1" s="1"/>
  <c r="T1050" i="1" s="1"/>
  <c r="U1050" i="1" s="1"/>
  <c r="M1050" i="1"/>
  <c r="N1050" i="1" s="1"/>
  <c r="A1054" i="4" s="1"/>
  <c r="O1103" i="8" l="1"/>
  <c r="P1103" i="8" s="1"/>
  <c r="S1103" i="8" s="1"/>
  <c r="T1103" i="8" s="1"/>
  <c r="U1103" i="8" s="1"/>
  <c r="M1103" i="8"/>
  <c r="N1103" i="8" s="1"/>
  <c r="B1054" i="4"/>
  <c r="Y1050" i="1"/>
  <c r="X1050" i="1"/>
  <c r="Z1050" i="1" s="1"/>
  <c r="K1051" i="1" s="1"/>
  <c r="Y1103" i="8" l="1"/>
  <c r="X1103" i="8"/>
  <c r="Z1103" i="8" s="1"/>
  <c r="K1104" i="8" s="1"/>
  <c r="C1054" i="4"/>
  <c r="V1050" i="8" s="1"/>
  <c r="W1050" i="8" s="1"/>
  <c r="D1054" i="4"/>
  <c r="L1051" i="1"/>
  <c r="L1104" i="8" l="1"/>
  <c r="V1050" i="1"/>
  <c r="W1050" i="1" s="1"/>
  <c r="O1051" i="1"/>
  <c r="P1051" i="1" s="1"/>
  <c r="S1051" i="1" s="1"/>
  <c r="T1051" i="1" s="1"/>
  <c r="U1051" i="1" s="1"/>
  <c r="M1051" i="1"/>
  <c r="O1104" i="8" l="1"/>
  <c r="P1104" i="8" s="1"/>
  <c r="S1104" i="8" s="1"/>
  <c r="T1104" i="8" s="1"/>
  <c r="U1104" i="8" s="1"/>
  <c r="M1104" i="8"/>
  <c r="N1104" i="8" s="1"/>
  <c r="B1055" i="4"/>
  <c r="N1051" i="1"/>
  <c r="A1055" i="4" s="1"/>
  <c r="Y1104" i="8" l="1"/>
  <c r="X1104" i="8"/>
  <c r="Z1104" i="8" s="1"/>
  <c r="K1105" i="8" s="1"/>
  <c r="C1055" i="4"/>
  <c r="V1051" i="8" s="1"/>
  <c r="W1051" i="8" s="1"/>
  <c r="D1055" i="4"/>
  <c r="Y1051" i="1"/>
  <c r="X1051" i="1"/>
  <c r="Z1051" i="1" s="1"/>
  <c r="K1052" i="1" s="1"/>
  <c r="L1105" i="8" l="1"/>
  <c r="V1051" i="1"/>
  <c r="W1051" i="1" s="1"/>
  <c r="L1052" i="1"/>
  <c r="O1105" i="8" l="1"/>
  <c r="P1105" i="8" s="1"/>
  <c r="S1105" i="8" s="1"/>
  <c r="M1105" i="8"/>
  <c r="O1052" i="1"/>
  <c r="P1052" i="1" s="1"/>
  <c r="S1052" i="1" s="1"/>
  <c r="T1052" i="1" s="1"/>
  <c r="U1052" i="1" s="1"/>
  <c r="M1052" i="1"/>
  <c r="N1052" i="1" s="1"/>
  <c r="A1056" i="4" s="1"/>
  <c r="N1105" i="8" l="1"/>
  <c r="U1105" i="8"/>
  <c r="B1056" i="4"/>
  <c r="Y1052" i="1"/>
  <c r="X1052" i="1"/>
  <c r="Y1105" i="8" l="1"/>
  <c r="X1105" i="8"/>
  <c r="Z1105" i="8" s="1"/>
  <c r="K1106" i="8" s="1"/>
  <c r="C1056" i="4"/>
  <c r="V1052" i="8" s="1"/>
  <c r="W1052" i="8" s="1"/>
  <c r="D1056" i="4"/>
  <c r="Z1052" i="1"/>
  <c r="K1053" i="1" s="1"/>
  <c r="L1053" i="1" s="1"/>
  <c r="L1106" i="8" l="1"/>
  <c r="V1052" i="1"/>
  <c r="W1052" i="1" s="1"/>
  <c r="O1053" i="1"/>
  <c r="P1053" i="1" s="1"/>
  <c r="S1053" i="1" s="1"/>
  <c r="T1053" i="1" s="1"/>
  <c r="U1053" i="1" s="1"/>
  <c r="M1053" i="1"/>
  <c r="N1053" i="1" s="1"/>
  <c r="A1057" i="4" s="1"/>
  <c r="O1106" i="8" l="1"/>
  <c r="P1106" i="8" s="1"/>
  <c r="S1106" i="8" s="1"/>
  <c r="M1106" i="8"/>
  <c r="B1057" i="4"/>
  <c r="Y1053" i="1"/>
  <c r="X1053" i="1"/>
  <c r="N1106" i="8" l="1"/>
  <c r="U1106" i="8"/>
  <c r="C1057" i="4"/>
  <c r="V1053" i="8" s="1"/>
  <c r="W1053" i="8" s="1"/>
  <c r="D1057" i="4"/>
  <c r="Z1053" i="1"/>
  <c r="K1054" i="1" s="1"/>
  <c r="L1054" i="1" s="1"/>
  <c r="Y1106" i="8" l="1"/>
  <c r="X1106" i="8"/>
  <c r="V1053" i="1"/>
  <c r="W1053" i="1" s="1"/>
  <c r="O1054" i="1"/>
  <c r="P1054" i="1" s="1"/>
  <c r="S1054" i="1" s="1"/>
  <c r="T1054" i="1" s="1"/>
  <c r="U1054" i="1" s="1"/>
  <c r="M1054" i="1"/>
  <c r="N1054" i="1" s="1"/>
  <c r="A1058" i="4" s="1"/>
  <c r="Z1106" i="8" l="1"/>
  <c r="K1107" i="8" s="1"/>
  <c r="L1107" i="8" s="1"/>
  <c r="B1058" i="4"/>
  <c r="Y1054" i="1"/>
  <c r="X1054" i="1"/>
  <c r="Z1054" i="1" s="1"/>
  <c r="K1055" i="1" s="1"/>
  <c r="O1107" i="8" l="1"/>
  <c r="P1107" i="8" s="1"/>
  <c r="S1107" i="8" s="1"/>
  <c r="M1107" i="8"/>
  <c r="C1058" i="4"/>
  <c r="V1054" i="8" s="1"/>
  <c r="W1054" i="8" s="1"/>
  <c r="D1058" i="4"/>
  <c r="L1055" i="1"/>
  <c r="N1107" i="8" l="1"/>
  <c r="U1107" i="8"/>
  <c r="V1054" i="1"/>
  <c r="W1054" i="1" s="1"/>
  <c r="O1055" i="1"/>
  <c r="P1055" i="1" s="1"/>
  <c r="S1055" i="1" s="1"/>
  <c r="T1055" i="1" s="1"/>
  <c r="U1055" i="1" s="1"/>
  <c r="M1055" i="1"/>
  <c r="N1055" i="1" s="1"/>
  <c r="A1059" i="4" s="1"/>
  <c r="Y1107" i="8" l="1"/>
  <c r="X1107" i="8"/>
  <c r="Z1107" i="8" s="1"/>
  <c r="K1108" i="8" s="1"/>
  <c r="B1059" i="4"/>
  <c r="Y1055" i="1"/>
  <c r="X1055" i="1"/>
  <c r="Z1055" i="1" s="1"/>
  <c r="K1056" i="1" s="1"/>
  <c r="L1108" i="8" l="1"/>
  <c r="C1059" i="4"/>
  <c r="V1055" i="8" s="1"/>
  <c r="W1055" i="8" s="1"/>
  <c r="D1059" i="4"/>
  <c r="L1056" i="1"/>
  <c r="O1108" i="8" l="1"/>
  <c r="P1108" i="8" s="1"/>
  <c r="S1108" i="8" s="1"/>
  <c r="M1108" i="8"/>
  <c r="V1055" i="1"/>
  <c r="W1055" i="1" s="1"/>
  <c r="O1056" i="1"/>
  <c r="P1056" i="1" s="1"/>
  <c r="S1056" i="1" s="1"/>
  <c r="M1056" i="1"/>
  <c r="U1056" i="1" s="1"/>
  <c r="N1108" i="8" l="1"/>
  <c r="U1108" i="8"/>
  <c r="N1056" i="1"/>
  <c r="Y1108" i="8" l="1"/>
  <c r="X1108" i="8"/>
  <c r="A1060" i="4"/>
  <c r="Y1056" i="1"/>
  <c r="X1056" i="1"/>
  <c r="Z1056" i="1" s="1"/>
  <c r="K1057" i="1" s="1"/>
  <c r="Z1108" i="8" l="1"/>
  <c r="K1109" i="8" s="1"/>
  <c r="L1109" i="8" s="1"/>
  <c r="C1060" i="4"/>
  <c r="D1060" i="4"/>
  <c r="L1057" i="1"/>
  <c r="V1056" i="1" l="1"/>
  <c r="W1056" i="1" s="1"/>
  <c r="V1056" i="8"/>
  <c r="W1056" i="8" s="1"/>
  <c r="O1109" i="8"/>
  <c r="P1109" i="8" s="1"/>
  <c r="S1109" i="8" s="1"/>
  <c r="M1109" i="8"/>
  <c r="O1057" i="1"/>
  <c r="P1057" i="1" s="1"/>
  <c r="S1057" i="1" s="1"/>
  <c r="T1057" i="1" s="1"/>
  <c r="U1057" i="1" s="1"/>
  <c r="M1057" i="1"/>
  <c r="N1109" i="8" l="1"/>
  <c r="U1109" i="8"/>
  <c r="B1061" i="4"/>
  <c r="N1057" i="1"/>
  <c r="A1061" i="4" s="1"/>
  <c r="Y1109" i="8" l="1"/>
  <c r="X1109" i="8"/>
  <c r="Z1109" i="8" s="1"/>
  <c r="K1110" i="8" s="1"/>
  <c r="C1061" i="4"/>
  <c r="V1057" i="8" s="1"/>
  <c r="W1057" i="8" s="1"/>
  <c r="D1061" i="4"/>
  <c r="Y1057" i="1"/>
  <c r="X1057" i="1"/>
  <c r="Z1057" i="1" s="1"/>
  <c r="K1058" i="1" s="1"/>
  <c r="L1110" i="8" l="1"/>
  <c r="V1057" i="1"/>
  <c r="W1057" i="1" s="1"/>
  <c r="L1058" i="1"/>
  <c r="O1110" i="8" l="1"/>
  <c r="P1110" i="8" s="1"/>
  <c r="S1110" i="8" s="1"/>
  <c r="T1110" i="8" s="1"/>
  <c r="U1110" i="8" s="1"/>
  <c r="M1110" i="8"/>
  <c r="N1110" i="8" s="1"/>
  <c r="O1058" i="1"/>
  <c r="P1058" i="1" s="1"/>
  <c r="S1058" i="1" s="1"/>
  <c r="M1058" i="1"/>
  <c r="U1058" i="1" s="1"/>
  <c r="Y1110" i="8" l="1"/>
  <c r="X1110" i="8"/>
  <c r="Z1110" i="8" s="1"/>
  <c r="K1111" i="8" s="1"/>
  <c r="N1058" i="1"/>
  <c r="L1111" i="8" l="1"/>
  <c r="A1062" i="4"/>
  <c r="Y1058" i="1"/>
  <c r="X1058" i="1"/>
  <c r="Z1058" i="1" s="1"/>
  <c r="K1059" i="1" s="1"/>
  <c r="O1111" i="8" l="1"/>
  <c r="P1111" i="8" s="1"/>
  <c r="S1111" i="8" s="1"/>
  <c r="T1111" i="8" s="1"/>
  <c r="U1111" i="8" s="1"/>
  <c r="M1111" i="8"/>
  <c r="N1111" i="8" s="1"/>
  <c r="D1062" i="4"/>
  <c r="C1062" i="4"/>
  <c r="L1059" i="1"/>
  <c r="V1058" i="1" l="1"/>
  <c r="W1058" i="1" s="1"/>
  <c r="V1058" i="8"/>
  <c r="W1058" i="8" s="1"/>
  <c r="Y1111" i="8"/>
  <c r="X1111" i="8"/>
  <c r="Z1111" i="8" s="1"/>
  <c r="K1112" i="8" s="1"/>
  <c r="O1059" i="1"/>
  <c r="P1059" i="1" s="1"/>
  <c r="S1059" i="1" s="1"/>
  <c r="M1059" i="1"/>
  <c r="U1059" i="1" s="1"/>
  <c r="L1112" i="8" l="1"/>
  <c r="N1059" i="1"/>
  <c r="O1112" i="8" l="1"/>
  <c r="P1112" i="8" s="1"/>
  <c r="S1112" i="8" s="1"/>
  <c r="T1112" i="8" s="1"/>
  <c r="U1112" i="8" s="1"/>
  <c r="M1112" i="8"/>
  <c r="N1112" i="8" s="1"/>
  <c r="A1063" i="4"/>
  <c r="Y1059" i="1"/>
  <c r="X1059" i="1"/>
  <c r="Z1059" i="1" s="1"/>
  <c r="K1060" i="1" s="1"/>
  <c r="Y1112" i="8" l="1"/>
  <c r="X1112" i="8"/>
  <c r="Z1112" i="8" s="1"/>
  <c r="K1113" i="8" s="1"/>
  <c r="C1063" i="4"/>
  <c r="D1063" i="4"/>
  <c r="L1060" i="1"/>
  <c r="V1059" i="1" l="1"/>
  <c r="W1059" i="1" s="1"/>
  <c r="V1059" i="8"/>
  <c r="W1059" i="8" s="1"/>
  <c r="L1113" i="8"/>
  <c r="O1060" i="1"/>
  <c r="P1060" i="1" s="1"/>
  <c r="S1060" i="1" s="1"/>
  <c r="M1060" i="1"/>
  <c r="U1060" i="1" s="1"/>
  <c r="O1113" i="8" l="1"/>
  <c r="P1113" i="8" s="1"/>
  <c r="S1113" i="8" s="1"/>
  <c r="T1113" i="8" s="1"/>
  <c r="U1113" i="8" s="1"/>
  <c r="M1113" i="8"/>
  <c r="N1113" i="8" s="1"/>
  <c r="N1060" i="1"/>
  <c r="Y1113" i="8" l="1"/>
  <c r="X1113" i="8"/>
  <c r="Z1113" i="8" s="1"/>
  <c r="K1114" i="8" s="1"/>
  <c r="A1064" i="4"/>
  <c r="Y1060" i="1"/>
  <c r="X1060" i="1"/>
  <c r="Z1060" i="1" s="1"/>
  <c r="K1061" i="1" s="1"/>
  <c r="L1114" i="8" l="1"/>
  <c r="C1064" i="4"/>
  <c r="D1064" i="4"/>
  <c r="L1061" i="1"/>
  <c r="V1060" i="1" l="1"/>
  <c r="W1060" i="1" s="1"/>
  <c r="V1060" i="8"/>
  <c r="W1060" i="8" s="1"/>
  <c r="O1114" i="8"/>
  <c r="P1114" i="8" s="1"/>
  <c r="S1114" i="8" s="1"/>
  <c r="M1114" i="8"/>
  <c r="O1061" i="1"/>
  <c r="P1061" i="1" s="1"/>
  <c r="S1061" i="1" s="1"/>
  <c r="M1061" i="1"/>
  <c r="U1061" i="1" s="1"/>
  <c r="N1114" i="8" l="1"/>
  <c r="U1114" i="8"/>
  <c r="N1061" i="1"/>
  <c r="Y1114" i="8" l="1"/>
  <c r="X1114" i="8"/>
  <c r="Z1114" i="8" s="1"/>
  <c r="K1115" i="8" s="1"/>
  <c r="A1065" i="4"/>
  <c r="Y1061" i="1"/>
  <c r="X1061" i="1"/>
  <c r="Z1061" i="1" s="1"/>
  <c r="K1062" i="1" s="1"/>
  <c r="L1115" i="8" l="1"/>
  <c r="C1065" i="4"/>
  <c r="D1065" i="4"/>
  <c r="L1062" i="1"/>
  <c r="V1061" i="1" l="1"/>
  <c r="W1061" i="1" s="1"/>
  <c r="V1061" i="8"/>
  <c r="W1061" i="8" s="1"/>
  <c r="O1115" i="8"/>
  <c r="P1115" i="8" s="1"/>
  <c r="S1115" i="8" s="1"/>
  <c r="M1115" i="8"/>
  <c r="O1062" i="1"/>
  <c r="P1062" i="1" s="1"/>
  <c r="S1062" i="1" s="1"/>
  <c r="M1062" i="1"/>
  <c r="U1062" i="1" s="1"/>
  <c r="N1115" i="8" l="1"/>
  <c r="U1115" i="8"/>
  <c r="N1062" i="1"/>
  <c r="Y1115" i="8" l="1"/>
  <c r="X1115" i="8"/>
  <c r="Z1115" i="8" s="1"/>
  <c r="K1116" i="8" s="1"/>
  <c r="A1066" i="4"/>
  <c r="Y1062" i="1"/>
  <c r="X1062" i="1"/>
  <c r="Z1062" i="1" s="1"/>
  <c r="K1063" i="1" s="1"/>
  <c r="L1116" i="8" l="1"/>
  <c r="C1066" i="4"/>
  <c r="D1066" i="4"/>
  <c r="L1063" i="1"/>
  <c r="V1062" i="1" l="1"/>
  <c r="W1062" i="1" s="1"/>
  <c r="V1062" i="8"/>
  <c r="W1062" i="8" s="1"/>
  <c r="O1116" i="8"/>
  <c r="P1116" i="8" s="1"/>
  <c r="S1116" i="8" s="1"/>
  <c r="T1116" i="8" s="1"/>
  <c r="U1116" i="8" s="1"/>
  <c r="M1116" i="8"/>
  <c r="N1116" i="8" s="1"/>
  <c r="O1063" i="1"/>
  <c r="P1063" i="1" s="1"/>
  <c r="S1063" i="1" s="1"/>
  <c r="M1063" i="1"/>
  <c r="U1063" i="1" s="1"/>
  <c r="Y1116" i="8" l="1"/>
  <c r="X1116" i="8"/>
  <c r="Z1116" i="8" s="1"/>
  <c r="K1117" i="8" s="1"/>
  <c r="N1063" i="1"/>
  <c r="L1117" i="8" l="1"/>
  <c r="A1067" i="4"/>
  <c r="Y1063" i="1"/>
  <c r="X1063" i="1"/>
  <c r="Z1063" i="1" s="1"/>
  <c r="K1064" i="1" s="1"/>
  <c r="O1117" i="8" l="1"/>
  <c r="P1117" i="8" s="1"/>
  <c r="S1117" i="8" s="1"/>
  <c r="T1117" i="8" s="1"/>
  <c r="U1117" i="8" s="1"/>
  <c r="M1117" i="8"/>
  <c r="N1117" i="8" s="1"/>
  <c r="C1067" i="4"/>
  <c r="D1067" i="4"/>
  <c r="L1064" i="1"/>
  <c r="V1063" i="1" l="1"/>
  <c r="W1063" i="1" s="1"/>
  <c r="V1063" i="8"/>
  <c r="W1063" i="8" s="1"/>
  <c r="Y1117" i="8"/>
  <c r="X1117" i="8"/>
  <c r="Z1117" i="8" s="1"/>
  <c r="K1118" i="8" s="1"/>
  <c r="O1064" i="1"/>
  <c r="P1064" i="1" s="1"/>
  <c r="S1064" i="1" s="1"/>
  <c r="M1064" i="1"/>
  <c r="U1064" i="1" s="1"/>
  <c r="L1118" i="8" l="1"/>
  <c r="N1064" i="1"/>
  <c r="O1118" i="8" l="1"/>
  <c r="P1118" i="8" s="1"/>
  <c r="S1118" i="8" s="1"/>
  <c r="T1118" i="8" s="1"/>
  <c r="U1118" i="8" s="1"/>
  <c r="M1118" i="8"/>
  <c r="N1118" i="8" s="1"/>
  <c r="A1068" i="4"/>
  <c r="Y1064" i="1"/>
  <c r="X1064" i="1"/>
  <c r="Z1064" i="1" s="1"/>
  <c r="K1065" i="1" s="1"/>
  <c r="Y1118" i="8" l="1"/>
  <c r="X1118" i="8"/>
  <c r="Z1118" i="8" s="1"/>
  <c r="K1119" i="8" s="1"/>
  <c r="C1068" i="4"/>
  <c r="D1068" i="4"/>
  <c r="L1065" i="1"/>
  <c r="V1064" i="1" l="1"/>
  <c r="W1064" i="1" s="1"/>
  <c r="V1064" i="8"/>
  <c r="W1064" i="8" s="1"/>
  <c r="L1119" i="8"/>
  <c r="O1065" i="1"/>
  <c r="P1065" i="1" s="1"/>
  <c r="S1065" i="1" s="1"/>
  <c r="T1065" i="1" s="1"/>
  <c r="U1065" i="1" s="1"/>
  <c r="M1065" i="1"/>
  <c r="N1065" i="1" s="1"/>
  <c r="A1069" i="4" s="1"/>
  <c r="O1119" i="8" l="1"/>
  <c r="P1119" i="8" s="1"/>
  <c r="S1119" i="8" s="1"/>
  <c r="T1119" i="8" s="1"/>
  <c r="U1119" i="8" s="1"/>
  <c r="M1119" i="8"/>
  <c r="N1119" i="8" s="1"/>
  <c r="B1069" i="4"/>
  <c r="Y1065" i="1"/>
  <c r="X1065" i="1"/>
  <c r="Z1065" i="1" s="1"/>
  <c r="K1066" i="1" s="1"/>
  <c r="Y1119" i="8" l="1"/>
  <c r="X1119" i="8"/>
  <c r="Z1119" i="8" s="1"/>
  <c r="K1120" i="8" s="1"/>
  <c r="C1069" i="4"/>
  <c r="V1065" i="8" s="1"/>
  <c r="W1065" i="8" s="1"/>
  <c r="D1069" i="4"/>
  <c r="L1066" i="1"/>
  <c r="L1120" i="8" l="1"/>
  <c r="V1065" i="1"/>
  <c r="W1065" i="1" s="1"/>
  <c r="O1066" i="1"/>
  <c r="P1066" i="1" s="1"/>
  <c r="S1066" i="1" s="1"/>
  <c r="T1066" i="1" s="1"/>
  <c r="U1066" i="1" s="1"/>
  <c r="M1066" i="1"/>
  <c r="N1066" i="1" s="1"/>
  <c r="A1070" i="4" s="1"/>
  <c r="O1120" i="8" l="1"/>
  <c r="P1120" i="8" s="1"/>
  <c r="S1120" i="8" s="1"/>
  <c r="T1120" i="8" s="1"/>
  <c r="U1120" i="8" s="1"/>
  <c r="M1120" i="8"/>
  <c r="N1120" i="8" s="1"/>
  <c r="B1070" i="4"/>
  <c r="Y1066" i="1"/>
  <c r="X1066" i="1"/>
  <c r="Y1120" i="8" l="1"/>
  <c r="X1120" i="8"/>
  <c r="Z1120" i="8" s="1"/>
  <c r="K1121" i="8" s="1"/>
  <c r="Z1066" i="1"/>
  <c r="K1067" i="1" s="1"/>
  <c r="L1067" i="1" s="1"/>
  <c r="C1070" i="4"/>
  <c r="V1066" i="8" s="1"/>
  <c r="W1066" i="8" s="1"/>
  <c r="D1070" i="4"/>
  <c r="L1121" i="8" l="1"/>
  <c r="V1066" i="1"/>
  <c r="W1066" i="1" s="1"/>
  <c r="O1067" i="1"/>
  <c r="P1067" i="1" s="1"/>
  <c r="S1067" i="1" s="1"/>
  <c r="T1067" i="1" s="1"/>
  <c r="U1067" i="1" s="1"/>
  <c r="M1067" i="1"/>
  <c r="N1067" i="1" s="1"/>
  <c r="A1071" i="4" s="1"/>
  <c r="O1121" i="8" l="1"/>
  <c r="P1121" i="8" s="1"/>
  <c r="S1121" i="8" s="1"/>
  <c r="T1121" i="8" s="1"/>
  <c r="U1121" i="8" s="1"/>
  <c r="M1121" i="8"/>
  <c r="N1121" i="8" s="1"/>
  <c r="B1071" i="4"/>
  <c r="Y1067" i="1"/>
  <c r="X1067" i="1"/>
  <c r="Y1121" i="8" l="1"/>
  <c r="X1121" i="8"/>
  <c r="Z1121" i="8" s="1"/>
  <c r="K1122" i="8" s="1"/>
  <c r="Z1067" i="1"/>
  <c r="K1068" i="1" s="1"/>
  <c r="L1068" i="1" s="1"/>
  <c r="C1071" i="4"/>
  <c r="V1067" i="8" s="1"/>
  <c r="W1067" i="8" s="1"/>
  <c r="D1071" i="4"/>
  <c r="L1122" i="8" l="1"/>
  <c r="V1067" i="1"/>
  <c r="W1067" i="1" s="1"/>
  <c r="O1068" i="1"/>
  <c r="P1068" i="1" s="1"/>
  <c r="S1068" i="1" s="1"/>
  <c r="T1068" i="1" s="1"/>
  <c r="U1068" i="1" s="1"/>
  <c r="M1068" i="1"/>
  <c r="N1068" i="1" s="1"/>
  <c r="A1072" i="4" s="1"/>
  <c r="O1122" i="8" l="1"/>
  <c r="P1122" i="8" s="1"/>
  <c r="S1122" i="8" s="1"/>
  <c r="T1122" i="8" s="1"/>
  <c r="U1122" i="8" s="1"/>
  <c r="M1122" i="8"/>
  <c r="N1122" i="8" s="1"/>
  <c r="B1072" i="4"/>
  <c r="Y1068" i="1"/>
  <c r="X1068" i="1"/>
  <c r="Y1122" i="8" l="1"/>
  <c r="X1122" i="8"/>
  <c r="Z1122" i="8" s="1"/>
  <c r="K1123" i="8" s="1"/>
  <c r="Z1068" i="1"/>
  <c r="K1069" i="1" s="1"/>
  <c r="L1069" i="1" s="1"/>
  <c r="C1072" i="4"/>
  <c r="V1068" i="8" s="1"/>
  <c r="W1068" i="8" s="1"/>
  <c r="D1072" i="4"/>
  <c r="L1123" i="8" l="1"/>
  <c r="V1068" i="1"/>
  <c r="W1068" i="1" s="1"/>
  <c r="O1069" i="1"/>
  <c r="P1069" i="1" s="1"/>
  <c r="S1069" i="1" s="1"/>
  <c r="T1069" i="1" s="1"/>
  <c r="U1069" i="1" s="1"/>
  <c r="M1069" i="1"/>
  <c r="N1069" i="1" s="1"/>
  <c r="A1073" i="4" s="1"/>
  <c r="O1123" i="8" l="1"/>
  <c r="P1123" i="8" s="1"/>
  <c r="S1123" i="8" s="1"/>
  <c r="T1123" i="8" s="1"/>
  <c r="U1123" i="8" s="1"/>
  <c r="M1123" i="8"/>
  <c r="N1123" i="8" s="1"/>
  <c r="B1073" i="4"/>
  <c r="Y1069" i="1"/>
  <c r="X1069" i="1"/>
  <c r="Z1069" i="1" s="1"/>
  <c r="K1070" i="1" s="1"/>
  <c r="Y1123" i="8" l="1"/>
  <c r="X1123" i="8"/>
  <c r="Z1123" i="8" s="1"/>
  <c r="K1124" i="8" s="1"/>
  <c r="C1073" i="4"/>
  <c r="V1069" i="8" s="1"/>
  <c r="W1069" i="8" s="1"/>
  <c r="D1073" i="4"/>
  <c r="L1070" i="1"/>
  <c r="L1124" i="8" l="1"/>
  <c r="V1069" i="1"/>
  <c r="W1069" i="1" s="1"/>
  <c r="O1070" i="1"/>
  <c r="P1070" i="1" s="1"/>
  <c r="S1070" i="1" s="1"/>
  <c r="T1070" i="1" s="1"/>
  <c r="U1070" i="1" s="1"/>
  <c r="M1070" i="1"/>
  <c r="N1070" i="1" s="1"/>
  <c r="A1074" i="4" s="1"/>
  <c r="O1124" i="8" l="1"/>
  <c r="P1124" i="8" s="1"/>
  <c r="S1124" i="8" s="1"/>
  <c r="T1124" i="8" s="1"/>
  <c r="U1124" i="8" s="1"/>
  <c r="M1124" i="8"/>
  <c r="N1124" i="8" s="1"/>
  <c r="B1074" i="4"/>
  <c r="Y1070" i="1"/>
  <c r="X1070" i="1"/>
  <c r="Z1070" i="1" l="1"/>
  <c r="K1071" i="1" s="1"/>
  <c r="L1071" i="1" s="1"/>
  <c r="Y1124" i="8"/>
  <c r="X1124" i="8"/>
  <c r="Z1124" i="8" s="1"/>
  <c r="K1125" i="8" s="1"/>
  <c r="C1074" i="4"/>
  <c r="V1070" i="8" s="1"/>
  <c r="W1070" i="8" s="1"/>
  <c r="D1074" i="4"/>
  <c r="L1125" i="8" l="1"/>
  <c r="V1070" i="1"/>
  <c r="W1070" i="1" s="1"/>
  <c r="O1071" i="1"/>
  <c r="P1071" i="1" s="1"/>
  <c r="S1071" i="1" s="1"/>
  <c r="T1071" i="1" s="1"/>
  <c r="U1071" i="1" s="1"/>
  <c r="M1071" i="1"/>
  <c r="O1125" i="8" l="1"/>
  <c r="P1125" i="8" s="1"/>
  <c r="S1125" i="8" s="1"/>
  <c r="T1125" i="8" s="1"/>
  <c r="U1125" i="8" s="1"/>
  <c r="M1125" i="8"/>
  <c r="N1125" i="8" s="1"/>
  <c r="B1075" i="4"/>
  <c r="N1071" i="1"/>
  <c r="A1075" i="4" s="1"/>
  <c r="Y1125" i="8" l="1"/>
  <c r="X1125" i="8"/>
  <c r="Z1125" i="8" s="1"/>
  <c r="K1126" i="8" s="1"/>
  <c r="C1075" i="4"/>
  <c r="V1071" i="8" s="1"/>
  <c r="W1071" i="8" s="1"/>
  <c r="D1075" i="4"/>
  <c r="Y1071" i="1"/>
  <c r="X1071" i="1"/>
  <c r="Z1071" i="1" s="1"/>
  <c r="K1072" i="1" s="1"/>
  <c r="L1126" i="8" l="1"/>
  <c r="V1071" i="1"/>
  <c r="W1071" i="1" s="1"/>
  <c r="L1072" i="1"/>
  <c r="O1126" i="8" l="1"/>
  <c r="P1126" i="8" s="1"/>
  <c r="S1126" i="8" s="1"/>
  <c r="T1126" i="8" s="1"/>
  <c r="U1126" i="8" s="1"/>
  <c r="M1126" i="8"/>
  <c r="N1126" i="8" s="1"/>
  <c r="O1072" i="1"/>
  <c r="P1072" i="1" s="1"/>
  <c r="S1072" i="1" s="1"/>
  <c r="T1072" i="1" s="1"/>
  <c r="U1072" i="1" s="1"/>
  <c r="M1072" i="1"/>
  <c r="N1072" i="1" s="1"/>
  <c r="A1076" i="4" s="1"/>
  <c r="Y1126" i="8" l="1"/>
  <c r="X1126" i="8"/>
  <c r="Z1126" i="8" s="1"/>
  <c r="K1127" i="8" s="1"/>
  <c r="B1076" i="4"/>
  <c r="Y1072" i="1"/>
  <c r="X1072" i="1"/>
  <c r="Z1072" i="1" s="1"/>
  <c r="K1073" i="1" s="1"/>
  <c r="L1127" i="8" l="1"/>
  <c r="C1076" i="4"/>
  <c r="V1072" i="8" s="1"/>
  <c r="W1072" i="8" s="1"/>
  <c r="D1076" i="4"/>
  <c r="L1073" i="1"/>
  <c r="O1127" i="8" l="1"/>
  <c r="P1127" i="8" s="1"/>
  <c r="S1127" i="8" s="1"/>
  <c r="T1127" i="8" s="1"/>
  <c r="U1127" i="8" s="1"/>
  <c r="M1127" i="8"/>
  <c r="N1127" i="8" s="1"/>
  <c r="V1072" i="1"/>
  <c r="W1072" i="1" s="1"/>
  <c r="O1073" i="1"/>
  <c r="P1073" i="1" s="1"/>
  <c r="S1073" i="1" s="1"/>
  <c r="T1073" i="1" s="1"/>
  <c r="U1073" i="1" s="1"/>
  <c r="M1073" i="1"/>
  <c r="N1073" i="1" s="1"/>
  <c r="A1077" i="4" s="1"/>
  <c r="Y1127" i="8" l="1"/>
  <c r="X1127" i="8"/>
  <c r="Z1127" i="8" s="1"/>
  <c r="K1128" i="8" s="1"/>
  <c r="B1077" i="4"/>
  <c r="Y1073" i="1"/>
  <c r="X1073" i="1"/>
  <c r="L1128" i="8" l="1"/>
  <c r="Z1073" i="1"/>
  <c r="K1074" i="1" s="1"/>
  <c r="L1074" i="1" s="1"/>
  <c r="C1077" i="4"/>
  <c r="V1073" i="8" s="1"/>
  <c r="W1073" i="8" s="1"/>
  <c r="D1077" i="4"/>
  <c r="O1128" i="8" l="1"/>
  <c r="P1128" i="8" s="1"/>
  <c r="S1128" i="8" s="1"/>
  <c r="T1128" i="8" s="1"/>
  <c r="U1128" i="8" s="1"/>
  <c r="M1128" i="8"/>
  <c r="N1128" i="8" s="1"/>
  <c r="V1073" i="1"/>
  <c r="W1073" i="1" s="1"/>
  <c r="O1074" i="1"/>
  <c r="P1074" i="1" s="1"/>
  <c r="S1074" i="1" s="1"/>
  <c r="T1074" i="1" s="1"/>
  <c r="U1074" i="1" s="1"/>
  <c r="M1074" i="1"/>
  <c r="N1074" i="1" s="1"/>
  <c r="A1078" i="4" s="1"/>
  <c r="Y1128" i="8" l="1"/>
  <c r="X1128" i="8"/>
  <c r="Z1128" i="8" s="1"/>
  <c r="K1129" i="8" s="1"/>
  <c r="B1078" i="4"/>
  <c r="Y1074" i="1"/>
  <c r="X1074" i="1"/>
  <c r="Z1074" i="1" s="1"/>
  <c r="K1075" i="1" s="1"/>
  <c r="L1129" i="8" l="1"/>
  <c r="C1078" i="4"/>
  <c r="V1074" i="8" s="1"/>
  <c r="W1074" i="8" s="1"/>
  <c r="D1078" i="4"/>
  <c r="L1075" i="1"/>
  <c r="O1129" i="8" l="1"/>
  <c r="P1129" i="8" s="1"/>
  <c r="S1129" i="8" s="1"/>
  <c r="T1129" i="8" s="1"/>
  <c r="U1129" i="8" s="1"/>
  <c r="M1129" i="8"/>
  <c r="N1129" i="8" s="1"/>
  <c r="V1074" i="1"/>
  <c r="W1074" i="1" s="1"/>
  <c r="O1075" i="1"/>
  <c r="P1075" i="1" s="1"/>
  <c r="S1075" i="1" s="1"/>
  <c r="T1075" i="1" s="1"/>
  <c r="U1075" i="1" s="1"/>
  <c r="M1075" i="1"/>
  <c r="N1075" i="1" s="1"/>
  <c r="A1079" i="4" s="1"/>
  <c r="Y1129" i="8" l="1"/>
  <c r="X1129" i="8"/>
  <c r="Z1129" i="8" s="1"/>
  <c r="K1130" i="8" s="1"/>
  <c r="B1079" i="4"/>
  <c r="Y1075" i="1"/>
  <c r="X1075" i="1"/>
  <c r="Z1075" i="1" s="1"/>
  <c r="K1076" i="1" s="1"/>
  <c r="L1130" i="8" l="1"/>
  <c r="C1079" i="4"/>
  <c r="V1075" i="8" s="1"/>
  <c r="W1075" i="8" s="1"/>
  <c r="D1079" i="4"/>
  <c r="L1076" i="1"/>
  <c r="O1130" i="8" l="1"/>
  <c r="P1130" i="8" s="1"/>
  <c r="S1130" i="8" s="1"/>
  <c r="T1130" i="8" s="1"/>
  <c r="U1130" i="8" s="1"/>
  <c r="M1130" i="8"/>
  <c r="N1130" i="8" s="1"/>
  <c r="V1075" i="1"/>
  <c r="W1075" i="1" s="1"/>
  <c r="O1076" i="1"/>
  <c r="P1076" i="1" s="1"/>
  <c r="S1076" i="1" s="1"/>
  <c r="T1076" i="1" s="1"/>
  <c r="U1076" i="1" s="1"/>
  <c r="M1076" i="1"/>
  <c r="Y1130" i="8" l="1"/>
  <c r="X1130" i="8"/>
  <c r="Z1130" i="8" s="1"/>
  <c r="K1131" i="8" s="1"/>
  <c r="B1080" i="4"/>
  <c r="N1076" i="1"/>
  <c r="A1080" i="4" s="1"/>
  <c r="L1131" i="8" l="1"/>
  <c r="C1080" i="4"/>
  <c r="V1076" i="8" s="1"/>
  <c r="W1076" i="8" s="1"/>
  <c r="D1080" i="4"/>
  <c r="Y1076" i="1"/>
  <c r="X1076" i="1"/>
  <c r="Z1076" i="1" s="1"/>
  <c r="K1077" i="1" s="1"/>
  <c r="O1131" i="8" l="1"/>
  <c r="P1131" i="8" s="1"/>
  <c r="S1131" i="8" s="1"/>
  <c r="T1131" i="8" s="1"/>
  <c r="U1131" i="8" s="1"/>
  <c r="M1131" i="8"/>
  <c r="N1131" i="8" s="1"/>
  <c r="V1076" i="1"/>
  <c r="W1076" i="1" s="1"/>
  <c r="L1077" i="1"/>
  <c r="Y1131" i="8" l="1"/>
  <c r="X1131" i="8"/>
  <c r="Z1131" i="8" s="1"/>
  <c r="K1132" i="8" s="1"/>
  <c r="O1077" i="1"/>
  <c r="P1077" i="1" s="1"/>
  <c r="S1077" i="1" s="1"/>
  <c r="T1077" i="1" s="1"/>
  <c r="U1077" i="1" s="1"/>
  <c r="M1077" i="1"/>
  <c r="N1077" i="1" s="1"/>
  <c r="A1081" i="4" s="1"/>
  <c r="L1132" i="8" l="1"/>
  <c r="B1081" i="4"/>
  <c r="Y1077" i="1"/>
  <c r="X1077" i="1"/>
  <c r="O1132" i="8" l="1"/>
  <c r="P1132" i="8" s="1"/>
  <c r="S1132" i="8" s="1"/>
  <c r="T1132" i="8" s="1"/>
  <c r="U1132" i="8" s="1"/>
  <c r="M1132" i="8"/>
  <c r="N1132" i="8" s="1"/>
  <c r="Z1077" i="1"/>
  <c r="K1078" i="1" s="1"/>
  <c r="L1078" i="1" s="1"/>
  <c r="C1081" i="4"/>
  <c r="V1077" i="8" s="1"/>
  <c r="W1077" i="8" s="1"/>
  <c r="D1081" i="4"/>
  <c r="Y1132" i="8" l="1"/>
  <c r="X1132" i="8"/>
  <c r="Z1132" i="8" s="1"/>
  <c r="K1133" i="8" s="1"/>
  <c r="V1077" i="1"/>
  <c r="W1077" i="1" s="1"/>
  <c r="O1078" i="1"/>
  <c r="P1078" i="1" s="1"/>
  <c r="S1078" i="1" s="1"/>
  <c r="T1078" i="1" s="1"/>
  <c r="U1078" i="1" s="1"/>
  <c r="M1078" i="1"/>
  <c r="L1133" i="8" l="1"/>
  <c r="B1082" i="4"/>
  <c r="N1078" i="1"/>
  <c r="A1082" i="4" s="1"/>
  <c r="O1133" i="8" l="1"/>
  <c r="P1133" i="8" s="1"/>
  <c r="S1133" i="8" s="1"/>
  <c r="T1133" i="8" s="1"/>
  <c r="U1133" i="8" s="1"/>
  <c r="M1133" i="8"/>
  <c r="N1133" i="8" s="1"/>
  <c r="C1082" i="4"/>
  <c r="V1078" i="8" s="1"/>
  <c r="W1078" i="8" s="1"/>
  <c r="D1082" i="4"/>
  <c r="Y1078" i="1"/>
  <c r="X1078" i="1"/>
  <c r="Z1078" i="1" s="1"/>
  <c r="K1079" i="1" s="1"/>
  <c r="Y1133" i="8" l="1"/>
  <c r="X1133" i="8"/>
  <c r="Z1133" i="8" s="1"/>
  <c r="K1134" i="8" s="1"/>
  <c r="V1078" i="1"/>
  <c r="W1078" i="1" s="1"/>
  <c r="L1079" i="1"/>
  <c r="L1134" i="8" l="1"/>
  <c r="O1079" i="1"/>
  <c r="P1079" i="1" s="1"/>
  <c r="S1079" i="1" s="1"/>
  <c r="T1079" i="1" s="1"/>
  <c r="U1079" i="1" s="1"/>
  <c r="M1079" i="1"/>
  <c r="N1079" i="1" s="1"/>
  <c r="A1083" i="4" s="1"/>
  <c r="O1134" i="8" l="1"/>
  <c r="P1134" i="8" s="1"/>
  <c r="S1134" i="8" s="1"/>
  <c r="T1134" i="8" s="1"/>
  <c r="U1134" i="8" s="1"/>
  <c r="M1134" i="8"/>
  <c r="N1134" i="8" s="1"/>
  <c r="B1083" i="4"/>
  <c r="Y1079" i="1"/>
  <c r="X1079" i="1"/>
  <c r="Y1134" i="8" l="1"/>
  <c r="X1134" i="8"/>
  <c r="Z1134" i="8" s="1"/>
  <c r="K1135" i="8" s="1"/>
  <c r="Z1079" i="1"/>
  <c r="K1080" i="1" s="1"/>
  <c r="L1080" i="1" s="1"/>
  <c r="C1083" i="4"/>
  <c r="V1079" i="8" s="1"/>
  <c r="W1079" i="8" s="1"/>
  <c r="D1083" i="4"/>
  <c r="L1135" i="8" l="1"/>
  <c r="V1079" i="1"/>
  <c r="W1079" i="1" s="1"/>
  <c r="O1080" i="1"/>
  <c r="P1080" i="1" s="1"/>
  <c r="S1080" i="1" s="1"/>
  <c r="M1080" i="1"/>
  <c r="U1080" i="1" s="1"/>
  <c r="O1135" i="8" l="1"/>
  <c r="P1135" i="8" s="1"/>
  <c r="S1135" i="8" s="1"/>
  <c r="T1135" i="8" s="1"/>
  <c r="U1135" i="8" s="1"/>
  <c r="M1135" i="8"/>
  <c r="N1135" i="8" s="1"/>
  <c r="N1080" i="1"/>
  <c r="Y1135" i="8" l="1"/>
  <c r="X1135" i="8"/>
  <c r="Z1135" i="8" s="1"/>
  <c r="K1136" i="8" s="1"/>
  <c r="A1084" i="4"/>
  <c r="Y1080" i="1"/>
  <c r="X1080" i="1"/>
  <c r="Z1080" i="1" s="1"/>
  <c r="K1081" i="1" s="1"/>
  <c r="L1136" i="8" l="1"/>
  <c r="C1084" i="4"/>
  <c r="D1084" i="4"/>
  <c r="L1081" i="1"/>
  <c r="V1080" i="1" l="1"/>
  <c r="W1080" i="1" s="1"/>
  <c r="V1080" i="8"/>
  <c r="W1080" i="8" s="1"/>
  <c r="O1136" i="8"/>
  <c r="P1136" i="8" s="1"/>
  <c r="S1136" i="8" s="1"/>
  <c r="T1136" i="8" s="1"/>
  <c r="U1136" i="8" s="1"/>
  <c r="M1136" i="8"/>
  <c r="N1136" i="8" s="1"/>
  <c r="O1081" i="1"/>
  <c r="P1081" i="1" s="1"/>
  <c r="S1081" i="1" s="1"/>
  <c r="T1081" i="1" s="1"/>
  <c r="U1081" i="1" s="1"/>
  <c r="M1081" i="1"/>
  <c r="N1081" i="1" s="1"/>
  <c r="A1085" i="4" s="1"/>
  <c r="Y1136" i="8" l="1"/>
  <c r="X1136" i="8"/>
  <c r="Z1136" i="8" s="1"/>
  <c r="K1137" i="8" s="1"/>
  <c r="B1085" i="4"/>
  <c r="Y1081" i="1"/>
  <c r="X1081" i="1"/>
  <c r="L1137" i="8" l="1"/>
  <c r="Z1081" i="1"/>
  <c r="K1082" i="1" s="1"/>
  <c r="L1082" i="1" s="1"/>
  <c r="C1085" i="4"/>
  <c r="V1081" i="8" s="1"/>
  <c r="W1081" i="8" s="1"/>
  <c r="D1085" i="4"/>
  <c r="O1137" i="8" l="1"/>
  <c r="P1137" i="8" s="1"/>
  <c r="S1137" i="8" s="1"/>
  <c r="T1137" i="8" s="1"/>
  <c r="U1137" i="8" s="1"/>
  <c r="M1137" i="8"/>
  <c r="N1137" i="8" s="1"/>
  <c r="V1081" i="1"/>
  <c r="W1081" i="1" s="1"/>
  <c r="O1082" i="1"/>
  <c r="P1082" i="1" s="1"/>
  <c r="S1082" i="1" s="1"/>
  <c r="M1082" i="1"/>
  <c r="U1082" i="1" s="1"/>
  <c r="Y1137" i="8" l="1"/>
  <c r="X1137" i="8"/>
  <c r="Z1137" i="8" s="1"/>
  <c r="K1138" i="8" s="1"/>
  <c r="N1082" i="1"/>
  <c r="L1138" i="8" l="1"/>
  <c r="A1086" i="4"/>
  <c r="Y1082" i="1"/>
  <c r="X1082" i="1"/>
  <c r="Z1082" i="1" s="1"/>
  <c r="K1083" i="1" s="1"/>
  <c r="O1138" i="8" l="1"/>
  <c r="P1138" i="8" s="1"/>
  <c r="S1138" i="8" s="1"/>
  <c r="M1138" i="8"/>
  <c r="D1086" i="4"/>
  <c r="C1086" i="4"/>
  <c r="L1083" i="1"/>
  <c r="V1082" i="1" l="1"/>
  <c r="W1082" i="1" s="1"/>
  <c r="V1082" i="8"/>
  <c r="W1082" i="8" s="1"/>
  <c r="N1138" i="8"/>
  <c r="U1138" i="8"/>
  <c r="O1083" i="1"/>
  <c r="P1083" i="1" s="1"/>
  <c r="S1083" i="1" s="1"/>
  <c r="M1083" i="1"/>
  <c r="U1083" i="1" s="1"/>
  <c r="Y1138" i="8" l="1"/>
  <c r="X1138" i="8"/>
  <c r="Z1138" i="8" s="1"/>
  <c r="K1139" i="8" s="1"/>
  <c r="N1083" i="1"/>
  <c r="L1139" i="8" l="1"/>
  <c r="A1087" i="4"/>
  <c r="Y1083" i="1"/>
  <c r="X1083" i="1"/>
  <c r="Z1083" i="1" s="1"/>
  <c r="K1084" i="1" s="1"/>
  <c r="O1139" i="8" l="1"/>
  <c r="P1139" i="8" s="1"/>
  <c r="S1139" i="8" s="1"/>
  <c r="M1139" i="8"/>
  <c r="D1087" i="4"/>
  <c r="C1087" i="4"/>
  <c r="L1084" i="1"/>
  <c r="V1083" i="1" l="1"/>
  <c r="W1083" i="1" s="1"/>
  <c r="V1083" i="8"/>
  <c r="W1083" i="8" s="1"/>
  <c r="N1139" i="8"/>
  <c r="U1139" i="8"/>
  <c r="O1084" i="1"/>
  <c r="P1084" i="1" s="1"/>
  <c r="S1084" i="1" s="1"/>
  <c r="M1084" i="1"/>
  <c r="U1084" i="1" s="1"/>
  <c r="Y1139" i="8" l="1"/>
  <c r="X1139" i="8"/>
  <c r="Z1139" i="8" s="1"/>
  <c r="K1140" i="8" s="1"/>
  <c r="N1084" i="1"/>
  <c r="L1140" i="8" l="1"/>
  <c r="A1088" i="4"/>
  <c r="Y1084" i="1"/>
  <c r="X1084" i="1"/>
  <c r="Z1084" i="1" s="1"/>
  <c r="K1085" i="1" s="1"/>
  <c r="O1140" i="8" l="1"/>
  <c r="P1140" i="8" s="1"/>
  <c r="S1140" i="8" s="1"/>
  <c r="M1140" i="8"/>
  <c r="C1088" i="4"/>
  <c r="D1088" i="4"/>
  <c r="L1085" i="1"/>
  <c r="V1084" i="1" l="1"/>
  <c r="W1084" i="1" s="1"/>
  <c r="V1084" i="8"/>
  <c r="W1084" i="8" s="1"/>
  <c r="N1140" i="8"/>
  <c r="U1140" i="8"/>
  <c r="O1085" i="1"/>
  <c r="P1085" i="1" s="1"/>
  <c r="S1085" i="1" s="1"/>
  <c r="M1085" i="1"/>
  <c r="U1085" i="1" s="1"/>
  <c r="Y1140" i="8" l="1"/>
  <c r="X1140" i="8"/>
  <c r="Z1140" i="8" s="1"/>
  <c r="K1141" i="8" s="1"/>
  <c r="N1085" i="1"/>
  <c r="L1141" i="8" l="1"/>
  <c r="A1089" i="4"/>
  <c r="Y1085" i="1"/>
  <c r="X1085" i="1"/>
  <c r="Z1085" i="1" s="1"/>
  <c r="K1086" i="1" s="1"/>
  <c r="O1141" i="8" l="1"/>
  <c r="P1141" i="8" s="1"/>
  <c r="S1141" i="8" s="1"/>
  <c r="M1141" i="8"/>
  <c r="C1089" i="4"/>
  <c r="D1089" i="4"/>
  <c r="L1086" i="1"/>
  <c r="V1085" i="1" l="1"/>
  <c r="W1085" i="1" s="1"/>
  <c r="V1085" i="8"/>
  <c r="W1085" i="8" s="1"/>
  <c r="N1141" i="8"/>
  <c r="U1141" i="8"/>
  <c r="O1086" i="1"/>
  <c r="P1086" i="1" s="1"/>
  <c r="S1086" i="1" s="1"/>
  <c r="M1086" i="1"/>
  <c r="U1086" i="1" s="1"/>
  <c r="Y1141" i="8" l="1"/>
  <c r="X1141" i="8"/>
  <c r="Z1141" i="8" s="1"/>
  <c r="K1142" i="8" s="1"/>
  <c r="N1086" i="1"/>
  <c r="L1142" i="8" l="1"/>
  <c r="A1090" i="4"/>
  <c r="Y1086" i="1"/>
  <c r="X1086" i="1"/>
  <c r="Z1086" i="1" s="1"/>
  <c r="K1087" i="1" s="1"/>
  <c r="O1142" i="8" l="1"/>
  <c r="P1142" i="8" s="1"/>
  <c r="S1142" i="8" s="1"/>
  <c r="M1142" i="8"/>
  <c r="C1090" i="4"/>
  <c r="D1090" i="4"/>
  <c r="L1087" i="1"/>
  <c r="V1086" i="1" l="1"/>
  <c r="W1086" i="1" s="1"/>
  <c r="V1086" i="8"/>
  <c r="W1086" i="8" s="1"/>
  <c r="N1142" i="8"/>
  <c r="U1142" i="8"/>
  <c r="O1087" i="1"/>
  <c r="P1087" i="1" s="1"/>
  <c r="S1087" i="1" s="1"/>
  <c r="M1087" i="1"/>
  <c r="U1087" i="1" s="1"/>
  <c r="Y1142" i="8" l="1"/>
  <c r="X1142" i="8"/>
  <c r="Z1142" i="8" s="1"/>
  <c r="K1143" i="8" s="1"/>
  <c r="N1087" i="1"/>
  <c r="L1143" i="8" l="1"/>
  <c r="A1091" i="4"/>
  <c r="Y1087" i="1"/>
  <c r="X1087" i="1"/>
  <c r="Z1087" i="1" s="1"/>
  <c r="K1088" i="1" s="1"/>
  <c r="L1088" i="1" s="1"/>
  <c r="O1143" i="8" l="1"/>
  <c r="P1143" i="8" s="1"/>
  <c r="S1143" i="8" s="1"/>
  <c r="T1143" i="8" s="1"/>
  <c r="U1143" i="8" s="1"/>
  <c r="M1143" i="8"/>
  <c r="N1143" i="8" s="1"/>
  <c r="D1091" i="4"/>
  <c r="C1091" i="4"/>
  <c r="O1088" i="1"/>
  <c r="P1088" i="1" s="1"/>
  <c r="S1088" i="1" s="1"/>
  <c r="M1088" i="1"/>
  <c r="U1088" i="1" s="1"/>
  <c r="V1087" i="1" l="1"/>
  <c r="W1087" i="1" s="1"/>
  <c r="V1087" i="8"/>
  <c r="W1087" i="8" s="1"/>
  <c r="Y1143" i="8"/>
  <c r="X1143" i="8"/>
  <c r="Z1143" i="8" s="1"/>
  <c r="K1144" i="8" s="1"/>
  <c r="N1088" i="1"/>
  <c r="L1144" i="8" l="1"/>
  <c r="A1092" i="4"/>
  <c r="X1088" i="1"/>
  <c r="Y1088" i="1"/>
  <c r="O1144" i="8" l="1"/>
  <c r="P1144" i="8" s="1"/>
  <c r="S1144" i="8" s="1"/>
  <c r="T1144" i="8" s="1"/>
  <c r="U1144" i="8" s="1"/>
  <c r="M1144" i="8"/>
  <c r="N1144" i="8" s="1"/>
  <c r="C1092" i="4"/>
  <c r="D1092" i="4"/>
  <c r="Z1088" i="1"/>
  <c r="K1089" i="1" s="1"/>
  <c r="V1088" i="1" l="1"/>
  <c r="W1088" i="1" s="1"/>
  <c r="V1088" i="8"/>
  <c r="W1088" i="8" s="1"/>
  <c r="Y1144" i="8"/>
  <c r="X1144" i="8"/>
  <c r="Z1144" i="8" s="1"/>
  <c r="K1145" i="8" s="1"/>
  <c r="L1089" i="1"/>
  <c r="L1145" i="8" l="1"/>
  <c r="O1089" i="1"/>
  <c r="P1089" i="1" s="1"/>
  <c r="S1089" i="1" s="1"/>
  <c r="M1089" i="1"/>
  <c r="U1089" i="1" s="1"/>
  <c r="O1145" i="8" l="1"/>
  <c r="P1145" i="8" s="1"/>
  <c r="S1145" i="8" s="1"/>
  <c r="T1145" i="8" s="1"/>
  <c r="U1145" i="8" s="1"/>
  <c r="M1145" i="8"/>
  <c r="N1145" i="8" s="1"/>
  <c r="N1089" i="1"/>
  <c r="Y1145" i="8" l="1"/>
  <c r="X1145" i="8"/>
  <c r="Z1145" i="8" s="1"/>
  <c r="K1146" i="8" s="1"/>
  <c r="A1093" i="4"/>
  <c r="Y1089" i="1"/>
  <c r="X1089" i="1"/>
  <c r="Z1089" i="1" s="1"/>
  <c r="K1090" i="1" s="1"/>
  <c r="L1146" i="8" l="1"/>
  <c r="C1093" i="4"/>
  <c r="D1093" i="4"/>
  <c r="L1090" i="1"/>
  <c r="V1089" i="1" l="1"/>
  <c r="W1089" i="1" s="1"/>
  <c r="V1089" i="8"/>
  <c r="W1089" i="8" s="1"/>
  <c r="O1146" i="8"/>
  <c r="P1146" i="8" s="1"/>
  <c r="S1146" i="8" s="1"/>
  <c r="T1146" i="8" s="1"/>
  <c r="U1146" i="8" s="1"/>
  <c r="M1146" i="8"/>
  <c r="N1146" i="8" s="1"/>
  <c r="O1090" i="1"/>
  <c r="P1090" i="1" s="1"/>
  <c r="S1090" i="1" s="1"/>
  <c r="M1090" i="1"/>
  <c r="U1090" i="1" s="1"/>
  <c r="Y1146" i="8" l="1"/>
  <c r="X1146" i="8"/>
  <c r="Z1146" i="8" s="1"/>
  <c r="K1147" i="8" s="1"/>
  <c r="N1090" i="1"/>
  <c r="L1147" i="8" l="1"/>
  <c r="A1094" i="4"/>
  <c r="Y1090" i="1"/>
  <c r="X1090" i="1"/>
  <c r="Z1090" i="1" s="1"/>
  <c r="K1091" i="1" s="1"/>
  <c r="O1147" i="8" l="1"/>
  <c r="P1147" i="8" s="1"/>
  <c r="S1147" i="8" s="1"/>
  <c r="T1147" i="8" s="1"/>
  <c r="U1147" i="8" s="1"/>
  <c r="M1147" i="8"/>
  <c r="N1147" i="8" s="1"/>
  <c r="C1094" i="4"/>
  <c r="D1094" i="4"/>
  <c r="L1091" i="1"/>
  <c r="V1090" i="1" l="1"/>
  <c r="W1090" i="1" s="1"/>
  <c r="V1090" i="8"/>
  <c r="W1090" i="8" s="1"/>
  <c r="Y1147" i="8"/>
  <c r="X1147" i="8"/>
  <c r="Z1147" i="8" s="1"/>
  <c r="K1148" i="8" s="1"/>
  <c r="O1091" i="1"/>
  <c r="P1091" i="1" s="1"/>
  <c r="S1091" i="1" s="1"/>
  <c r="M1091" i="1"/>
  <c r="U1091" i="1" s="1"/>
  <c r="L1148" i="8" l="1"/>
  <c r="N1091" i="1"/>
  <c r="O1148" i="8" l="1"/>
  <c r="P1148" i="8" s="1"/>
  <c r="S1148" i="8" s="1"/>
  <c r="T1148" i="8" s="1"/>
  <c r="U1148" i="8" s="1"/>
  <c r="M1148" i="8"/>
  <c r="N1148" i="8" s="1"/>
  <c r="A1095" i="4"/>
  <c r="Y1091" i="1"/>
  <c r="X1091" i="1"/>
  <c r="Z1091" i="1" s="1"/>
  <c r="K1092" i="1" s="1"/>
  <c r="Y1148" i="8" l="1"/>
  <c r="X1148" i="8"/>
  <c r="Z1148" i="8" s="1"/>
  <c r="K1149" i="8" s="1"/>
  <c r="C1095" i="4"/>
  <c r="D1095" i="4"/>
  <c r="L1092" i="1"/>
  <c r="V1091" i="1" l="1"/>
  <c r="W1091" i="1" s="1"/>
  <c r="V1091" i="8"/>
  <c r="W1091" i="8" s="1"/>
  <c r="L1149" i="8"/>
  <c r="O1092" i="1"/>
  <c r="P1092" i="1" s="1"/>
  <c r="S1092" i="1" s="1"/>
  <c r="M1092" i="1"/>
  <c r="U1092" i="1" s="1"/>
  <c r="O1149" i="8" l="1"/>
  <c r="P1149" i="8" s="1"/>
  <c r="S1149" i="8" s="1"/>
  <c r="T1149" i="8" s="1"/>
  <c r="U1149" i="8" s="1"/>
  <c r="M1149" i="8"/>
  <c r="N1149" i="8" s="1"/>
  <c r="N1092" i="1"/>
  <c r="Y1149" i="8" l="1"/>
  <c r="X1149" i="8"/>
  <c r="Z1149" i="8" s="1"/>
  <c r="K1150" i="8" s="1"/>
  <c r="A1096" i="4"/>
  <c r="Y1092" i="1"/>
  <c r="X1092" i="1"/>
  <c r="Z1092" i="1" s="1"/>
  <c r="K1093" i="1" s="1"/>
  <c r="L1093" i="1" s="1"/>
  <c r="L1150" i="8" l="1"/>
  <c r="C1096" i="4"/>
  <c r="D1096" i="4"/>
  <c r="O1093" i="1"/>
  <c r="P1093" i="1" s="1"/>
  <c r="S1093" i="1" s="1"/>
  <c r="M1093" i="1"/>
  <c r="U1093" i="1" s="1"/>
  <c r="V1092" i="1" l="1"/>
  <c r="W1092" i="1" s="1"/>
  <c r="V1092" i="8"/>
  <c r="W1092" i="8" s="1"/>
  <c r="O1150" i="8"/>
  <c r="P1150" i="8" s="1"/>
  <c r="S1150" i="8" s="1"/>
  <c r="T1150" i="8" s="1"/>
  <c r="U1150" i="8" s="1"/>
  <c r="M1150" i="8"/>
  <c r="N1150" i="8" s="1"/>
  <c r="N1093" i="1"/>
  <c r="Y1150" i="8" l="1"/>
  <c r="X1150" i="8"/>
  <c r="Z1150" i="8" s="1"/>
  <c r="K1151" i="8" s="1"/>
  <c r="A1097" i="4"/>
  <c r="X1093" i="1"/>
  <c r="Y1093" i="1"/>
  <c r="L1151" i="8" l="1"/>
  <c r="C1097" i="4"/>
  <c r="D1097" i="4"/>
  <c r="Z1093" i="1"/>
  <c r="K1094" i="1" s="1"/>
  <c r="L1094" i="1" s="1"/>
  <c r="V1093" i="1" l="1"/>
  <c r="W1093" i="1" s="1"/>
  <c r="V1093" i="8"/>
  <c r="W1093" i="8" s="1"/>
  <c r="O1151" i="8"/>
  <c r="P1151" i="8" s="1"/>
  <c r="S1151" i="8" s="1"/>
  <c r="T1151" i="8" s="1"/>
  <c r="U1151" i="8" s="1"/>
  <c r="M1151" i="8"/>
  <c r="N1151" i="8" s="1"/>
  <c r="O1094" i="1"/>
  <c r="P1094" i="1" s="1"/>
  <c r="S1094" i="1" s="1"/>
  <c r="T1094" i="1" s="1"/>
  <c r="U1094" i="1" s="1"/>
  <c r="M1094" i="1"/>
  <c r="N1094" i="1" s="1"/>
  <c r="A1098" i="4" s="1"/>
  <c r="Y1151" i="8" l="1"/>
  <c r="X1151" i="8"/>
  <c r="Z1151" i="8" s="1"/>
  <c r="K1152" i="8" s="1"/>
  <c r="B1098" i="4"/>
  <c r="Y1094" i="1"/>
  <c r="X1094" i="1"/>
  <c r="L1152" i="8" l="1"/>
  <c r="Z1094" i="1"/>
  <c r="K1095" i="1" s="1"/>
  <c r="L1095" i="1" s="1"/>
  <c r="C1098" i="4"/>
  <c r="V1094" i="8" s="1"/>
  <c r="W1094" i="8" s="1"/>
  <c r="D1098" i="4"/>
  <c r="O1152" i="8" l="1"/>
  <c r="P1152" i="8" s="1"/>
  <c r="S1152" i="8" s="1"/>
  <c r="T1152" i="8" s="1"/>
  <c r="U1152" i="8" s="1"/>
  <c r="M1152" i="8"/>
  <c r="N1152" i="8" s="1"/>
  <c r="V1094" i="1"/>
  <c r="W1094" i="1" s="1"/>
  <c r="O1095" i="1"/>
  <c r="P1095" i="1" s="1"/>
  <c r="S1095" i="1" s="1"/>
  <c r="T1095" i="1" s="1"/>
  <c r="U1095" i="1" s="1"/>
  <c r="M1095" i="1"/>
  <c r="N1095" i="1" s="1"/>
  <c r="A1099" i="4" s="1"/>
  <c r="Y1152" i="8" l="1"/>
  <c r="X1152" i="8"/>
  <c r="Z1152" i="8" s="1"/>
  <c r="K1153" i="8" s="1"/>
  <c r="B1099" i="4"/>
  <c r="Y1095" i="1"/>
  <c r="X1095" i="1"/>
  <c r="Z1095" i="1" s="1"/>
  <c r="K1096" i="1" s="1"/>
  <c r="L1153" i="8" l="1"/>
  <c r="C1099" i="4"/>
  <c r="V1095" i="8" s="1"/>
  <c r="W1095" i="8" s="1"/>
  <c r="D1099" i="4"/>
  <c r="L1096" i="1"/>
  <c r="O1153" i="8" l="1"/>
  <c r="P1153" i="8" s="1"/>
  <c r="S1153" i="8" s="1"/>
  <c r="T1153" i="8" s="1"/>
  <c r="U1153" i="8" s="1"/>
  <c r="M1153" i="8"/>
  <c r="N1153" i="8" s="1"/>
  <c r="V1095" i="1"/>
  <c r="W1095" i="1" s="1"/>
  <c r="O1096" i="1"/>
  <c r="P1096" i="1" s="1"/>
  <c r="S1096" i="1" s="1"/>
  <c r="T1096" i="1" s="1"/>
  <c r="U1096" i="1" s="1"/>
  <c r="M1096" i="1"/>
  <c r="N1096" i="1" s="1"/>
  <c r="A1100" i="4" s="1"/>
  <c r="Y1153" i="8" l="1"/>
  <c r="X1153" i="8"/>
  <c r="Z1153" i="8" s="1"/>
  <c r="K1154" i="8" s="1"/>
  <c r="B1100" i="4"/>
  <c r="Y1096" i="1"/>
  <c r="X1096" i="1"/>
  <c r="Z1096" i="1" s="1"/>
  <c r="K1097" i="1" s="1"/>
  <c r="L1154" i="8" l="1"/>
  <c r="C1100" i="4"/>
  <c r="V1096" i="8" s="1"/>
  <c r="W1096" i="8" s="1"/>
  <c r="D1100" i="4"/>
  <c r="L1097" i="1"/>
  <c r="O1154" i="8" l="1"/>
  <c r="P1154" i="8" s="1"/>
  <c r="S1154" i="8" s="1"/>
  <c r="M1154" i="8"/>
  <c r="V1096" i="1"/>
  <c r="W1096" i="1" s="1"/>
  <c r="O1097" i="1"/>
  <c r="P1097" i="1" s="1"/>
  <c r="S1097" i="1" s="1"/>
  <c r="T1097" i="1" s="1"/>
  <c r="U1097" i="1" s="1"/>
  <c r="M1097" i="1"/>
  <c r="N1097" i="1" s="1"/>
  <c r="A1101" i="4" s="1"/>
  <c r="N1154" i="8" l="1"/>
  <c r="U1154" i="8"/>
  <c r="B1101" i="4"/>
  <c r="Y1097" i="1"/>
  <c r="X1097" i="1"/>
  <c r="Z1097" i="1" s="1"/>
  <c r="K1098" i="1" s="1"/>
  <c r="Y1154" i="8" l="1"/>
  <c r="X1154" i="8"/>
  <c r="Z1154" i="8" s="1"/>
  <c r="K1155" i="8" s="1"/>
  <c r="C1101" i="4"/>
  <c r="V1097" i="8" s="1"/>
  <c r="W1097" i="8" s="1"/>
  <c r="D1101" i="4"/>
  <c r="L1098" i="1"/>
  <c r="L1155" i="8" l="1"/>
  <c r="V1097" i="1"/>
  <c r="W1097" i="1" s="1"/>
  <c r="O1098" i="1"/>
  <c r="P1098" i="1" s="1"/>
  <c r="S1098" i="1" s="1"/>
  <c r="T1098" i="1" s="1"/>
  <c r="U1098" i="1" s="1"/>
  <c r="M1098" i="1"/>
  <c r="O1155" i="8" l="1"/>
  <c r="P1155" i="8" s="1"/>
  <c r="S1155" i="8" s="1"/>
  <c r="T1155" i="8" s="1"/>
  <c r="U1155" i="8" s="1"/>
  <c r="M1155" i="8"/>
  <c r="N1155" i="8" s="1"/>
  <c r="B1102" i="4"/>
  <c r="N1098" i="1"/>
  <c r="A1102" i="4" s="1"/>
  <c r="Y1155" i="8" l="1"/>
  <c r="X1155" i="8"/>
  <c r="Z1155" i="8" s="1"/>
  <c r="K1156" i="8" s="1"/>
  <c r="C1102" i="4"/>
  <c r="V1098" i="8" s="1"/>
  <c r="W1098" i="8" s="1"/>
  <c r="D1102" i="4"/>
  <c r="Y1098" i="1"/>
  <c r="X1098" i="1"/>
  <c r="Z1098" i="1" s="1"/>
  <c r="K1099" i="1" s="1"/>
  <c r="L1156" i="8" l="1"/>
  <c r="V1098" i="1"/>
  <c r="W1098" i="1" s="1"/>
  <c r="L1099" i="1"/>
  <c r="O1156" i="8" l="1"/>
  <c r="P1156" i="8" s="1"/>
  <c r="S1156" i="8" s="1"/>
  <c r="T1156" i="8" s="1"/>
  <c r="U1156" i="8" s="1"/>
  <c r="M1156" i="8"/>
  <c r="N1156" i="8" s="1"/>
  <c r="O1099" i="1"/>
  <c r="P1099" i="1" s="1"/>
  <c r="S1099" i="1" s="1"/>
  <c r="T1099" i="1" s="1"/>
  <c r="U1099" i="1" s="1"/>
  <c r="M1099" i="1"/>
  <c r="N1099" i="1" s="1"/>
  <c r="A1103" i="4" s="1"/>
  <c r="Y1156" i="8" l="1"/>
  <c r="X1156" i="8"/>
  <c r="Z1156" i="8" s="1"/>
  <c r="K1157" i="8" s="1"/>
  <c r="B1103" i="4"/>
  <c r="Y1099" i="1"/>
  <c r="X1099" i="1"/>
  <c r="Z1099" i="1" s="1"/>
  <c r="K1100" i="1" s="1"/>
  <c r="L1157" i="8" l="1"/>
  <c r="C1103" i="4"/>
  <c r="V1099" i="8" s="1"/>
  <c r="W1099" i="8" s="1"/>
  <c r="D1103" i="4"/>
  <c r="L1100" i="1"/>
  <c r="O1157" i="8" l="1"/>
  <c r="P1157" i="8" s="1"/>
  <c r="S1157" i="8" s="1"/>
  <c r="M1157" i="8"/>
  <c r="V1099" i="1"/>
  <c r="W1099" i="1" s="1"/>
  <c r="O1100" i="1"/>
  <c r="P1100" i="1" s="1"/>
  <c r="S1100" i="1" s="1"/>
  <c r="T1100" i="1" s="1"/>
  <c r="U1100" i="1" s="1"/>
  <c r="M1100" i="1"/>
  <c r="N1100" i="1" s="1"/>
  <c r="A1104" i="4" s="1"/>
  <c r="N1157" i="8" l="1"/>
  <c r="U1157" i="8"/>
  <c r="B1104" i="4"/>
  <c r="Y1100" i="1"/>
  <c r="X1100" i="1"/>
  <c r="Z1100" i="1" s="1"/>
  <c r="K1101" i="1" s="1"/>
  <c r="Y1157" i="8" l="1"/>
  <c r="X1157" i="8"/>
  <c r="Z1157" i="8" s="1"/>
  <c r="K1158" i="8" s="1"/>
  <c r="C1104" i="4"/>
  <c r="V1100" i="8" s="1"/>
  <c r="W1100" i="8" s="1"/>
  <c r="D1104" i="4"/>
  <c r="L1101" i="1"/>
  <c r="L1158" i="8" l="1"/>
  <c r="V1100" i="1"/>
  <c r="W1100" i="1" s="1"/>
  <c r="O1101" i="1"/>
  <c r="P1101" i="1" s="1"/>
  <c r="S1101" i="1" s="1"/>
  <c r="T1101" i="1" s="1"/>
  <c r="U1101" i="1" s="1"/>
  <c r="M1101" i="1"/>
  <c r="O1158" i="8" l="1"/>
  <c r="P1158" i="8" s="1"/>
  <c r="S1158" i="8" s="1"/>
  <c r="M1158" i="8"/>
  <c r="B1105" i="4"/>
  <c r="N1101" i="1"/>
  <c r="A1105" i="4" s="1"/>
  <c r="N1158" i="8" l="1"/>
  <c r="U1158" i="8"/>
  <c r="C1105" i="4"/>
  <c r="V1101" i="8" s="1"/>
  <c r="W1101" i="8" s="1"/>
  <c r="D1105" i="4"/>
  <c r="Y1101" i="1"/>
  <c r="X1101" i="1"/>
  <c r="Z1101" i="1" s="1"/>
  <c r="K1102" i="1" s="1"/>
  <c r="Y1158" i="8" l="1"/>
  <c r="X1158" i="8"/>
  <c r="Z1158" i="8" s="1"/>
  <c r="K1159" i="8" s="1"/>
  <c r="V1101" i="1"/>
  <c r="W1101" i="1" s="1"/>
  <c r="L1102" i="1"/>
  <c r="L1159" i="8" l="1"/>
  <c r="O1102" i="1"/>
  <c r="P1102" i="1" s="1"/>
  <c r="S1102" i="1" s="1"/>
  <c r="T1102" i="1" s="1"/>
  <c r="U1102" i="1" s="1"/>
  <c r="M1102" i="1"/>
  <c r="N1102" i="1" s="1"/>
  <c r="A1106" i="4" s="1"/>
  <c r="O1159" i="8" l="1"/>
  <c r="P1159" i="8" s="1"/>
  <c r="S1159" i="8" s="1"/>
  <c r="M1159" i="8"/>
  <c r="B1106" i="4"/>
  <c r="Y1102" i="1"/>
  <c r="X1102" i="1"/>
  <c r="Z1102" i="1" s="1"/>
  <c r="K1103" i="1" s="1"/>
  <c r="N1159" i="8" l="1"/>
  <c r="U1159" i="8"/>
  <c r="C1106" i="4"/>
  <c r="V1102" i="8" s="1"/>
  <c r="W1102" i="8" s="1"/>
  <c r="D1106" i="4"/>
  <c r="L1103" i="1"/>
  <c r="Y1159" i="8" l="1"/>
  <c r="X1159" i="8"/>
  <c r="Z1159" i="8" s="1"/>
  <c r="K1160" i="8" s="1"/>
  <c r="V1102" i="1"/>
  <c r="W1102" i="1" s="1"/>
  <c r="O1103" i="1"/>
  <c r="P1103" i="1" s="1"/>
  <c r="S1103" i="1" s="1"/>
  <c r="T1103" i="1" s="1"/>
  <c r="U1103" i="1" s="1"/>
  <c r="M1103" i="1"/>
  <c r="L1160" i="8" l="1"/>
  <c r="B1107" i="4"/>
  <c r="N1103" i="1"/>
  <c r="A1107" i="4" s="1"/>
  <c r="O1160" i="8" l="1"/>
  <c r="P1160" i="8" s="1"/>
  <c r="S1160" i="8" s="1"/>
  <c r="M1160" i="8"/>
  <c r="C1107" i="4"/>
  <c r="V1103" i="8" s="1"/>
  <c r="W1103" i="8" s="1"/>
  <c r="D1107" i="4"/>
  <c r="Y1103" i="1"/>
  <c r="X1103" i="1"/>
  <c r="Z1103" i="1" s="1"/>
  <c r="K1104" i="1" s="1"/>
  <c r="N1160" i="8" l="1"/>
  <c r="U1160" i="8"/>
  <c r="V1103" i="1"/>
  <c r="W1103" i="1" s="1"/>
  <c r="L1104" i="1"/>
  <c r="Y1160" i="8" l="1"/>
  <c r="X1160" i="8"/>
  <c r="Z1160" i="8" s="1"/>
  <c r="K1161" i="8" s="1"/>
  <c r="O1104" i="1"/>
  <c r="P1104" i="1" s="1"/>
  <c r="S1104" i="1" s="1"/>
  <c r="T1104" i="1" s="1"/>
  <c r="U1104" i="1" s="1"/>
  <c r="M1104" i="1"/>
  <c r="N1104" i="1" s="1"/>
  <c r="A1108" i="4" s="1"/>
  <c r="L1161" i="8" l="1"/>
  <c r="B1108" i="4"/>
  <c r="Y1104" i="1"/>
  <c r="X1104" i="1"/>
  <c r="Z1104" i="1" s="1"/>
  <c r="K1105" i="1" s="1"/>
  <c r="O1161" i="8" l="1"/>
  <c r="P1161" i="8" s="1"/>
  <c r="S1161" i="8" s="1"/>
  <c r="M1161" i="8"/>
  <c r="C1108" i="4"/>
  <c r="V1104" i="8" s="1"/>
  <c r="W1104" i="8" s="1"/>
  <c r="D1108" i="4"/>
  <c r="L1105" i="1"/>
  <c r="N1161" i="8" l="1"/>
  <c r="U1161" i="8"/>
  <c r="V1104" i="1"/>
  <c r="W1104" i="1" s="1"/>
  <c r="O1105" i="1"/>
  <c r="P1105" i="1" s="1"/>
  <c r="S1105" i="1" s="1"/>
  <c r="M1105" i="1"/>
  <c r="U1105" i="1" s="1"/>
  <c r="Y1161" i="8" l="1"/>
  <c r="X1161" i="8"/>
  <c r="Z1161" i="8" s="1"/>
  <c r="K1162" i="8" s="1"/>
  <c r="N1105" i="1"/>
  <c r="L1162" i="8" l="1"/>
  <c r="A1109" i="4"/>
  <c r="Y1105" i="1"/>
  <c r="X1105" i="1"/>
  <c r="Z1105" i="1" s="1"/>
  <c r="K1106" i="1" s="1"/>
  <c r="O1162" i="8" l="1"/>
  <c r="P1162" i="8" s="1"/>
  <c r="S1162" i="8" s="1"/>
  <c r="M1162" i="8"/>
  <c r="C1109" i="4"/>
  <c r="D1109" i="4"/>
  <c r="L1106" i="1"/>
  <c r="V1105" i="1" l="1"/>
  <c r="W1105" i="1" s="1"/>
  <c r="V1105" i="8"/>
  <c r="W1105" i="8" s="1"/>
  <c r="N1162" i="8"/>
  <c r="U1162" i="8"/>
  <c r="O1106" i="1"/>
  <c r="P1106" i="1" s="1"/>
  <c r="S1106" i="1" s="1"/>
  <c r="M1106" i="1"/>
  <c r="U1106" i="1" s="1"/>
  <c r="Y1162" i="8" l="1"/>
  <c r="X1162" i="8"/>
  <c r="Z1162" i="8" s="1"/>
  <c r="K1163" i="8" s="1"/>
  <c r="N1106" i="1"/>
  <c r="L1163" i="8" l="1"/>
  <c r="A1110" i="4"/>
  <c r="Y1106" i="1"/>
  <c r="X1106" i="1"/>
  <c r="Z1106" i="1" s="1"/>
  <c r="K1107" i="1" s="1"/>
  <c r="O1163" i="8" l="1"/>
  <c r="P1163" i="8" s="1"/>
  <c r="S1163" i="8" s="1"/>
  <c r="M1163" i="8"/>
  <c r="C1110" i="4"/>
  <c r="D1110" i="4"/>
  <c r="L1107" i="1"/>
  <c r="V1106" i="1" l="1"/>
  <c r="W1106" i="1" s="1"/>
  <c r="V1106" i="8"/>
  <c r="W1106" i="8" s="1"/>
  <c r="N1163" i="8"/>
  <c r="U1163" i="8"/>
  <c r="O1107" i="1"/>
  <c r="P1107" i="1" s="1"/>
  <c r="S1107" i="1" s="1"/>
  <c r="M1107" i="1"/>
  <c r="U1107" i="1" s="1"/>
  <c r="Y1163" i="8" l="1"/>
  <c r="X1163" i="8"/>
  <c r="Z1163" i="8" s="1"/>
  <c r="K1164" i="8" s="1"/>
  <c r="N1107" i="1"/>
  <c r="L1164" i="8" l="1"/>
  <c r="A1111" i="4"/>
  <c r="Y1107" i="1"/>
  <c r="X1107" i="1"/>
  <c r="Z1107" i="1" s="1"/>
  <c r="K1108" i="1" s="1"/>
  <c r="O1164" i="8" l="1"/>
  <c r="P1164" i="8" s="1"/>
  <c r="S1164" i="8" s="1"/>
  <c r="M1164" i="8"/>
  <c r="C1111" i="4"/>
  <c r="D1111" i="4"/>
  <c r="L1108" i="1"/>
  <c r="V1107" i="1" l="1"/>
  <c r="W1107" i="1" s="1"/>
  <c r="V1107" i="8"/>
  <c r="W1107" i="8" s="1"/>
  <c r="N1164" i="8"/>
  <c r="U1164" i="8"/>
  <c r="O1108" i="1"/>
  <c r="P1108" i="1" s="1"/>
  <c r="S1108" i="1" s="1"/>
  <c r="M1108" i="1"/>
  <c r="U1108" i="1" s="1"/>
  <c r="Y1164" i="8" l="1"/>
  <c r="X1164" i="8"/>
  <c r="Z1164" i="8" s="1"/>
  <c r="K1165" i="8" s="1"/>
  <c r="N1108" i="1"/>
  <c r="L1165" i="8" l="1"/>
  <c r="A1112" i="4"/>
  <c r="Y1108" i="1"/>
  <c r="X1108" i="1"/>
  <c r="Z1108" i="1" s="1"/>
  <c r="K1109" i="1" s="1"/>
  <c r="O1165" i="8" l="1"/>
  <c r="P1165" i="8" s="1"/>
  <c r="S1165" i="8" s="1"/>
  <c r="M1165" i="8"/>
  <c r="C1112" i="4"/>
  <c r="D1112" i="4"/>
  <c r="L1109" i="1"/>
  <c r="V1108" i="1" l="1"/>
  <c r="W1108" i="1" s="1"/>
  <c r="V1108" i="8"/>
  <c r="W1108" i="8" s="1"/>
  <c r="N1165" i="8"/>
  <c r="U1165" i="8"/>
  <c r="O1109" i="1"/>
  <c r="P1109" i="1" s="1"/>
  <c r="S1109" i="1" s="1"/>
  <c r="M1109" i="1"/>
  <c r="U1109" i="1" s="1"/>
  <c r="Y1165" i="8" l="1"/>
  <c r="X1165" i="8"/>
  <c r="Z1165" i="8" s="1"/>
  <c r="K1166" i="8" s="1"/>
  <c r="N1109" i="1"/>
  <c r="L1166" i="8" l="1"/>
  <c r="A1113" i="4"/>
  <c r="Y1109" i="1"/>
  <c r="X1109" i="1"/>
  <c r="Z1109" i="1" s="1"/>
  <c r="K1110" i="1" s="1"/>
  <c r="O1166" i="8" l="1"/>
  <c r="P1166" i="8" s="1"/>
  <c r="S1166" i="8" s="1"/>
  <c r="M1166" i="8"/>
  <c r="C1113" i="4"/>
  <c r="D1113" i="4"/>
  <c r="L1110" i="1"/>
  <c r="V1109" i="1" l="1"/>
  <c r="W1109" i="1" s="1"/>
  <c r="V1109" i="8"/>
  <c r="W1109" i="8" s="1"/>
  <c r="N1166" i="8"/>
  <c r="U1166" i="8"/>
  <c r="O1110" i="1"/>
  <c r="P1110" i="1" s="1"/>
  <c r="S1110" i="1" s="1"/>
  <c r="T1110" i="1" s="1"/>
  <c r="U1110" i="1" s="1"/>
  <c r="M1110" i="1"/>
  <c r="Y1166" i="8" l="1"/>
  <c r="X1166" i="8"/>
  <c r="Z1166" i="8" s="1"/>
  <c r="K1167" i="8" s="1"/>
  <c r="B1114" i="4"/>
  <c r="N1110" i="1"/>
  <c r="A1114" i="4" s="1"/>
  <c r="L1167" i="8" l="1"/>
  <c r="C1114" i="4"/>
  <c r="V1110" i="8" s="1"/>
  <c r="W1110" i="8" s="1"/>
  <c r="D1114" i="4"/>
  <c r="Y1110" i="1"/>
  <c r="X1110" i="1"/>
  <c r="Z1110" i="1" s="1"/>
  <c r="K1111" i="1" s="1"/>
  <c r="O1167" i="8" l="1"/>
  <c r="P1167" i="8" s="1"/>
  <c r="S1167" i="8" s="1"/>
  <c r="M1167" i="8"/>
  <c r="V1110" i="1"/>
  <c r="W1110" i="1" s="1"/>
  <c r="L1111" i="1"/>
  <c r="N1167" i="8" l="1"/>
  <c r="U1167" i="8"/>
  <c r="O1111" i="1"/>
  <c r="P1111" i="1" s="1"/>
  <c r="S1111" i="1" s="1"/>
  <c r="T1111" i="1" s="1"/>
  <c r="U1111" i="1" s="1"/>
  <c r="M1111" i="1"/>
  <c r="Y1167" i="8" l="1"/>
  <c r="X1167" i="8"/>
  <c r="Z1167" i="8" s="1"/>
  <c r="K1168" i="8" s="1"/>
  <c r="B1115" i="4"/>
  <c r="N1111" i="1"/>
  <c r="A1115" i="4" s="1"/>
  <c r="L1168" i="8" l="1"/>
  <c r="C1115" i="4"/>
  <c r="V1111" i="8" s="1"/>
  <c r="W1111" i="8" s="1"/>
  <c r="D1115" i="4"/>
  <c r="Y1111" i="1"/>
  <c r="X1111" i="1"/>
  <c r="Z1111" i="1" s="1"/>
  <c r="K1112" i="1" s="1"/>
  <c r="O1168" i="8" l="1"/>
  <c r="P1168" i="8" s="1"/>
  <c r="S1168" i="8" s="1"/>
  <c r="M1168" i="8"/>
  <c r="V1111" i="1"/>
  <c r="W1111" i="1" s="1"/>
  <c r="L1112" i="1"/>
  <c r="N1168" i="8" l="1"/>
  <c r="U1168" i="8"/>
  <c r="O1112" i="1"/>
  <c r="P1112" i="1" s="1"/>
  <c r="S1112" i="1" s="1"/>
  <c r="T1112" i="1" s="1"/>
  <c r="U1112" i="1" s="1"/>
  <c r="M1112" i="1"/>
  <c r="N1112" i="1" s="1"/>
  <c r="A1116" i="4" s="1"/>
  <c r="Y1168" i="8" l="1"/>
  <c r="X1168" i="8"/>
  <c r="Z1168" i="8" s="1"/>
  <c r="K1169" i="8" s="1"/>
  <c r="B1116" i="4"/>
  <c r="Y1112" i="1"/>
  <c r="X1112" i="1"/>
  <c r="Z1112" i="1" s="1"/>
  <c r="K1113" i="1" s="1"/>
  <c r="L1169" i="8" l="1"/>
  <c r="C1116" i="4"/>
  <c r="V1112" i="8" s="1"/>
  <c r="W1112" i="8" s="1"/>
  <c r="D1116" i="4"/>
  <c r="L1113" i="1"/>
  <c r="O1169" i="8" l="1"/>
  <c r="P1169" i="8" s="1"/>
  <c r="S1169" i="8" s="1"/>
  <c r="M1169" i="8"/>
  <c r="V1112" i="1"/>
  <c r="W1112" i="1" s="1"/>
  <c r="O1113" i="1"/>
  <c r="P1113" i="1" s="1"/>
  <c r="S1113" i="1" s="1"/>
  <c r="T1113" i="1" s="1"/>
  <c r="U1113" i="1" s="1"/>
  <c r="M1113" i="1"/>
  <c r="N1113" i="1" s="1"/>
  <c r="A1117" i="4" s="1"/>
  <c r="N1169" i="8" l="1"/>
  <c r="U1169" i="8"/>
  <c r="B1117" i="4"/>
  <c r="Y1113" i="1"/>
  <c r="X1113" i="1"/>
  <c r="Z1113" i="1" s="1"/>
  <c r="K1114" i="1" s="1"/>
  <c r="Y1169" i="8" l="1"/>
  <c r="X1169" i="8"/>
  <c r="Z1169" i="8" s="1"/>
  <c r="K1170" i="8" s="1"/>
  <c r="C1117" i="4"/>
  <c r="V1113" i="8" s="1"/>
  <c r="W1113" i="8" s="1"/>
  <c r="D1117" i="4"/>
  <c r="L1114" i="1"/>
  <c r="L1170" i="8" l="1"/>
  <c r="V1113" i="1"/>
  <c r="W1113" i="1" s="1"/>
  <c r="O1114" i="1"/>
  <c r="P1114" i="1" s="1"/>
  <c r="S1114" i="1" s="1"/>
  <c r="M1114" i="1"/>
  <c r="U1114" i="1" s="1"/>
  <c r="O1170" i="8" l="1"/>
  <c r="P1170" i="8" s="1"/>
  <c r="S1170" i="8" s="1"/>
  <c r="M1170" i="8"/>
  <c r="N1114" i="1"/>
  <c r="N1170" i="8" l="1"/>
  <c r="U1170" i="8"/>
  <c r="A1118" i="4"/>
  <c r="Y1114" i="1"/>
  <c r="X1114" i="1"/>
  <c r="Z1114" i="1" l="1"/>
  <c r="K1115" i="1" s="1"/>
  <c r="L1115" i="1" s="1"/>
  <c r="Y1170" i="8"/>
  <c r="X1170" i="8"/>
  <c r="Z1170" i="8" s="1"/>
  <c r="K1171" i="8" s="1"/>
  <c r="C1118" i="4"/>
  <c r="D1118" i="4"/>
  <c r="V1114" i="1" l="1"/>
  <c r="W1114" i="1" s="1"/>
  <c r="V1114" i="8"/>
  <c r="W1114" i="8" s="1"/>
  <c r="L1171" i="8"/>
  <c r="O1115" i="1"/>
  <c r="P1115" i="1" s="1"/>
  <c r="S1115" i="1" s="1"/>
  <c r="M1115" i="1"/>
  <c r="U1115" i="1" s="1"/>
  <c r="O1171" i="8" l="1"/>
  <c r="P1171" i="8" s="1"/>
  <c r="S1171" i="8" s="1"/>
  <c r="M1171" i="8"/>
  <c r="N1115" i="1"/>
  <c r="N1171" i="8" l="1"/>
  <c r="U1171" i="8"/>
  <c r="A1119" i="4"/>
  <c r="Y1115" i="1"/>
  <c r="X1115" i="1"/>
  <c r="Z1115" i="1" s="1"/>
  <c r="K1116" i="1" s="1"/>
  <c r="Y1171" i="8" l="1"/>
  <c r="X1171" i="8"/>
  <c r="Z1171" i="8" s="1"/>
  <c r="K1172" i="8" s="1"/>
  <c r="C1119" i="4"/>
  <c r="D1119" i="4"/>
  <c r="L1116" i="1"/>
  <c r="V1115" i="1" l="1"/>
  <c r="W1115" i="1" s="1"/>
  <c r="V1115" i="8"/>
  <c r="W1115" i="8" s="1"/>
  <c r="L1172" i="8"/>
  <c r="O1116" i="1"/>
  <c r="P1116" i="1" s="1"/>
  <c r="S1116" i="1" s="1"/>
  <c r="T1116" i="1" s="1"/>
  <c r="U1116" i="1" s="1"/>
  <c r="M1116" i="1"/>
  <c r="O1172" i="8" l="1"/>
  <c r="P1172" i="8" s="1"/>
  <c r="S1172" i="8" s="1"/>
  <c r="M1172" i="8"/>
  <c r="B1120" i="4"/>
  <c r="N1116" i="1"/>
  <c r="A1120" i="4" s="1"/>
  <c r="N1172" i="8" l="1"/>
  <c r="U1172" i="8"/>
  <c r="C1120" i="4"/>
  <c r="V1116" i="8" s="1"/>
  <c r="W1116" i="8" s="1"/>
  <c r="D1120" i="4"/>
  <c r="Y1116" i="1"/>
  <c r="X1116" i="1"/>
  <c r="Z1116" i="1" s="1"/>
  <c r="K1117" i="1" s="1"/>
  <c r="Y1172" i="8" l="1"/>
  <c r="X1172" i="8"/>
  <c r="Z1172" i="8" s="1"/>
  <c r="K1173" i="8" s="1"/>
  <c r="V1116" i="1"/>
  <c r="W1116" i="1" s="1"/>
  <c r="L1117" i="1"/>
  <c r="L1173" i="8" l="1"/>
  <c r="O1117" i="1"/>
  <c r="P1117" i="1" s="1"/>
  <c r="S1117" i="1" s="1"/>
  <c r="T1117" i="1" s="1"/>
  <c r="U1117" i="1" s="1"/>
  <c r="M1117" i="1"/>
  <c r="N1117" i="1" s="1"/>
  <c r="A1121" i="4" s="1"/>
  <c r="O1173" i="8" l="1"/>
  <c r="P1173" i="8" s="1"/>
  <c r="S1173" i="8" s="1"/>
  <c r="T1173" i="8" s="1"/>
  <c r="U1173" i="8" s="1"/>
  <c r="M1173" i="8"/>
  <c r="N1173" i="8" s="1"/>
  <c r="B1121" i="4"/>
  <c r="Y1117" i="1"/>
  <c r="X1117" i="1"/>
  <c r="Y1173" i="8" l="1"/>
  <c r="X1173" i="8"/>
  <c r="Z1173" i="8" s="1"/>
  <c r="K1174" i="8" s="1"/>
  <c r="Z1117" i="1"/>
  <c r="K1118" i="1" s="1"/>
  <c r="L1118" i="1" s="1"/>
  <c r="C1121" i="4"/>
  <c r="V1117" i="8" s="1"/>
  <c r="W1117" i="8" s="1"/>
  <c r="D1121" i="4"/>
  <c r="L1174" i="8" l="1"/>
  <c r="V1117" i="1"/>
  <c r="W1117" i="1" s="1"/>
  <c r="O1118" i="1"/>
  <c r="P1118" i="1" s="1"/>
  <c r="S1118" i="1" s="1"/>
  <c r="T1118" i="1" s="1"/>
  <c r="U1118" i="1" s="1"/>
  <c r="M1118" i="1"/>
  <c r="O1174" i="8" l="1"/>
  <c r="P1174" i="8" s="1"/>
  <c r="S1174" i="8" s="1"/>
  <c r="T1174" i="8" s="1"/>
  <c r="U1174" i="8" s="1"/>
  <c r="M1174" i="8"/>
  <c r="N1174" i="8" s="1"/>
  <c r="B1122" i="4"/>
  <c r="N1118" i="1"/>
  <c r="A1122" i="4" s="1"/>
  <c r="Y1174" i="8" l="1"/>
  <c r="X1174" i="8"/>
  <c r="Z1174" i="8" s="1"/>
  <c r="K1175" i="8" s="1"/>
  <c r="C1122" i="4"/>
  <c r="V1118" i="8" s="1"/>
  <c r="W1118" i="8" s="1"/>
  <c r="D1122" i="4"/>
  <c r="Y1118" i="1"/>
  <c r="X1118" i="1"/>
  <c r="Z1118" i="1" s="1"/>
  <c r="K1119" i="1" s="1"/>
  <c r="L1175" i="8" l="1"/>
  <c r="V1118" i="1"/>
  <c r="W1118" i="1" s="1"/>
  <c r="L1119" i="1"/>
  <c r="O1175" i="8" l="1"/>
  <c r="P1175" i="8" s="1"/>
  <c r="S1175" i="8" s="1"/>
  <c r="T1175" i="8" s="1"/>
  <c r="U1175" i="8" s="1"/>
  <c r="M1175" i="8"/>
  <c r="N1175" i="8" s="1"/>
  <c r="O1119" i="1"/>
  <c r="P1119" i="1" s="1"/>
  <c r="S1119" i="1" s="1"/>
  <c r="T1119" i="1" s="1"/>
  <c r="U1119" i="1" s="1"/>
  <c r="M1119" i="1"/>
  <c r="N1119" i="1" s="1"/>
  <c r="A1123" i="4" s="1"/>
  <c r="Y1175" i="8" l="1"/>
  <c r="X1175" i="8"/>
  <c r="Z1175" i="8" s="1"/>
  <c r="K1176" i="8" s="1"/>
  <c r="B1123" i="4"/>
  <c r="Y1119" i="1"/>
  <c r="X1119" i="1"/>
  <c r="Z1119" i="1" s="1"/>
  <c r="K1120" i="1" s="1"/>
  <c r="L1176" i="8" l="1"/>
  <c r="C1123" i="4"/>
  <c r="V1119" i="8" s="1"/>
  <c r="W1119" i="8" s="1"/>
  <c r="D1123" i="4"/>
  <c r="L1120" i="1"/>
  <c r="O1176" i="8" l="1"/>
  <c r="P1176" i="8" s="1"/>
  <c r="S1176" i="8" s="1"/>
  <c r="T1176" i="8" s="1"/>
  <c r="U1176" i="8" s="1"/>
  <c r="M1176" i="8"/>
  <c r="N1176" i="8" s="1"/>
  <c r="V1119" i="1"/>
  <c r="W1119" i="1" s="1"/>
  <c r="O1120" i="1"/>
  <c r="P1120" i="1" s="1"/>
  <c r="S1120" i="1" s="1"/>
  <c r="T1120" i="1" s="1"/>
  <c r="U1120" i="1" s="1"/>
  <c r="M1120" i="1"/>
  <c r="N1120" i="1" s="1"/>
  <c r="A1124" i="4" s="1"/>
  <c r="Y1176" i="8" l="1"/>
  <c r="X1176" i="8"/>
  <c r="Z1176" i="8" s="1"/>
  <c r="K1177" i="8" s="1"/>
  <c r="B1124" i="4"/>
  <c r="Y1120" i="1"/>
  <c r="X1120" i="1"/>
  <c r="L1177" i="8" l="1"/>
  <c r="Z1120" i="1"/>
  <c r="K1121" i="1" s="1"/>
  <c r="L1121" i="1" s="1"/>
  <c r="C1124" i="4"/>
  <c r="V1120" i="8" s="1"/>
  <c r="W1120" i="8" s="1"/>
  <c r="D1124" i="4"/>
  <c r="O1177" i="8" l="1"/>
  <c r="P1177" i="8" s="1"/>
  <c r="S1177" i="8" s="1"/>
  <c r="T1177" i="8" s="1"/>
  <c r="U1177" i="8" s="1"/>
  <c r="M1177" i="8"/>
  <c r="N1177" i="8" s="1"/>
  <c r="V1120" i="1"/>
  <c r="W1120" i="1" s="1"/>
  <c r="O1121" i="1"/>
  <c r="P1121" i="1" s="1"/>
  <c r="S1121" i="1" s="1"/>
  <c r="T1121" i="1" s="1"/>
  <c r="U1121" i="1" s="1"/>
  <c r="M1121" i="1"/>
  <c r="N1121" i="1" s="1"/>
  <c r="A1125" i="4" s="1"/>
  <c r="Y1177" i="8" l="1"/>
  <c r="X1177" i="8"/>
  <c r="Z1177" i="8" s="1"/>
  <c r="K1178" i="8" s="1"/>
  <c r="B1125" i="4"/>
  <c r="Y1121" i="1"/>
  <c r="X1121" i="1"/>
  <c r="Z1121" i="1" s="1"/>
  <c r="K1122" i="1" s="1"/>
  <c r="L1178" i="8" l="1"/>
  <c r="C1125" i="4"/>
  <c r="V1121" i="8" s="1"/>
  <c r="W1121" i="8" s="1"/>
  <c r="D1125" i="4"/>
  <c r="L1122" i="1"/>
  <c r="O1178" i="8" l="1"/>
  <c r="P1178" i="8" s="1"/>
  <c r="S1178" i="8" s="1"/>
  <c r="T1178" i="8" s="1"/>
  <c r="U1178" i="8" s="1"/>
  <c r="M1178" i="8"/>
  <c r="N1178" i="8" s="1"/>
  <c r="V1121" i="1"/>
  <c r="W1121" i="1" s="1"/>
  <c r="O1122" i="1"/>
  <c r="P1122" i="1" s="1"/>
  <c r="S1122" i="1" s="1"/>
  <c r="T1122" i="1" s="1"/>
  <c r="U1122" i="1" s="1"/>
  <c r="M1122" i="1"/>
  <c r="Y1178" i="8" l="1"/>
  <c r="X1178" i="8"/>
  <c r="Z1178" i="8" s="1"/>
  <c r="K1179" i="8" s="1"/>
  <c r="B1126" i="4"/>
  <c r="N1122" i="1"/>
  <c r="A1126" i="4" s="1"/>
  <c r="L1179" i="8" l="1"/>
  <c r="C1126" i="4"/>
  <c r="V1122" i="8" s="1"/>
  <c r="W1122" i="8" s="1"/>
  <c r="D1126" i="4"/>
  <c r="Y1122" i="1"/>
  <c r="X1122" i="1"/>
  <c r="Z1122" i="1" s="1"/>
  <c r="K1123" i="1" s="1"/>
  <c r="O1179" i="8" l="1"/>
  <c r="P1179" i="8" s="1"/>
  <c r="S1179" i="8" s="1"/>
  <c r="T1179" i="8" s="1"/>
  <c r="U1179" i="8" s="1"/>
  <c r="M1179" i="8"/>
  <c r="N1179" i="8" s="1"/>
  <c r="V1122" i="1"/>
  <c r="W1122" i="1" s="1"/>
  <c r="L1123" i="1"/>
  <c r="Y1179" i="8" l="1"/>
  <c r="X1179" i="8"/>
  <c r="Z1179" i="8" s="1"/>
  <c r="K1180" i="8" s="1"/>
  <c r="O1123" i="1"/>
  <c r="P1123" i="1" s="1"/>
  <c r="S1123" i="1" s="1"/>
  <c r="T1123" i="1" s="1"/>
  <c r="U1123" i="1" s="1"/>
  <c r="M1123" i="1"/>
  <c r="N1123" i="1" s="1"/>
  <c r="A1127" i="4" s="1"/>
  <c r="L1180" i="8" l="1"/>
  <c r="B1127" i="4"/>
  <c r="Y1123" i="1"/>
  <c r="X1123" i="1"/>
  <c r="Z1123" i="1" s="1"/>
  <c r="K1124" i="1" s="1"/>
  <c r="O1180" i="8" l="1"/>
  <c r="P1180" i="8" s="1"/>
  <c r="S1180" i="8" s="1"/>
  <c r="T1180" i="8" s="1"/>
  <c r="U1180" i="8" s="1"/>
  <c r="M1180" i="8"/>
  <c r="N1180" i="8" s="1"/>
  <c r="C1127" i="4"/>
  <c r="V1123" i="8" s="1"/>
  <c r="W1123" i="8" s="1"/>
  <c r="D1127" i="4"/>
  <c r="L1124" i="1"/>
  <c r="Y1180" i="8" l="1"/>
  <c r="X1180" i="8"/>
  <c r="Z1180" i="8" s="1"/>
  <c r="K1181" i="8" s="1"/>
  <c r="V1123" i="1"/>
  <c r="W1123" i="1" s="1"/>
  <c r="O1124" i="1"/>
  <c r="P1124" i="1" s="1"/>
  <c r="S1124" i="1" s="1"/>
  <c r="T1124" i="1" s="1"/>
  <c r="U1124" i="1" s="1"/>
  <c r="M1124" i="1"/>
  <c r="N1124" i="1" s="1"/>
  <c r="A1128" i="4" s="1"/>
  <c r="L1181" i="8" l="1"/>
  <c r="B1128" i="4"/>
  <c r="Y1124" i="1"/>
  <c r="X1124" i="1"/>
  <c r="Z1124" i="1" s="1"/>
  <c r="K1125" i="1" s="1"/>
  <c r="O1181" i="8" l="1"/>
  <c r="P1181" i="8" s="1"/>
  <c r="S1181" i="8" s="1"/>
  <c r="T1181" i="8" s="1"/>
  <c r="U1181" i="8" s="1"/>
  <c r="M1181" i="8"/>
  <c r="N1181" i="8" s="1"/>
  <c r="C1128" i="4"/>
  <c r="V1124" i="8" s="1"/>
  <c r="W1124" i="8" s="1"/>
  <c r="D1128" i="4"/>
  <c r="L1125" i="1"/>
  <c r="Y1181" i="8" l="1"/>
  <c r="X1181" i="8"/>
  <c r="Z1181" i="8" s="1"/>
  <c r="K1182" i="8" s="1"/>
  <c r="V1124" i="1"/>
  <c r="W1124" i="1" s="1"/>
  <c r="O1125" i="1"/>
  <c r="P1125" i="1" s="1"/>
  <c r="S1125" i="1" s="1"/>
  <c r="T1125" i="1" s="1"/>
  <c r="U1125" i="1" s="1"/>
  <c r="M1125" i="1"/>
  <c r="N1125" i="1" s="1"/>
  <c r="A1129" i="4" s="1"/>
  <c r="L1182" i="8" l="1"/>
  <c r="B1129" i="4"/>
  <c r="Y1125" i="1"/>
  <c r="X1125" i="1"/>
  <c r="O1182" i="8" l="1"/>
  <c r="P1182" i="8" s="1"/>
  <c r="S1182" i="8" s="1"/>
  <c r="T1182" i="8" s="1"/>
  <c r="U1182" i="8" s="1"/>
  <c r="M1182" i="8"/>
  <c r="N1182" i="8" s="1"/>
  <c r="Z1125" i="1"/>
  <c r="K1126" i="1" s="1"/>
  <c r="L1126" i="1" s="1"/>
  <c r="C1129" i="4"/>
  <c r="V1125" i="8" s="1"/>
  <c r="W1125" i="8" s="1"/>
  <c r="D1129" i="4"/>
  <c r="Y1182" i="8" l="1"/>
  <c r="X1182" i="8"/>
  <c r="Z1182" i="8" s="1"/>
  <c r="K1183" i="8" s="1"/>
  <c r="V1125" i="1"/>
  <c r="W1125" i="1" s="1"/>
  <c r="O1126" i="1"/>
  <c r="P1126" i="1" s="1"/>
  <c r="S1126" i="1" s="1"/>
  <c r="T1126" i="1" s="1"/>
  <c r="U1126" i="1" s="1"/>
  <c r="M1126" i="1"/>
  <c r="N1126" i="1" s="1"/>
  <c r="A1130" i="4" s="1"/>
  <c r="L1183" i="8" l="1"/>
  <c r="B1130" i="4"/>
  <c r="Y1126" i="1"/>
  <c r="X1126" i="1"/>
  <c r="Z1126" i="1" s="1"/>
  <c r="K1127" i="1" s="1"/>
  <c r="O1183" i="8" l="1"/>
  <c r="P1183" i="8" s="1"/>
  <c r="S1183" i="8" s="1"/>
  <c r="M1183" i="8"/>
  <c r="C1130" i="4"/>
  <c r="V1126" i="8" s="1"/>
  <c r="W1126" i="8" s="1"/>
  <c r="D1130" i="4"/>
  <c r="L1127" i="1"/>
  <c r="N1183" i="8" l="1"/>
  <c r="U1183" i="8"/>
  <c r="V1126" i="1"/>
  <c r="W1126" i="1" s="1"/>
  <c r="O1127" i="1"/>
  <c r="P1127" i="1" s="1"/>
  <c r="S1127" i="1" s="1"/>
  <c r="T1127" i="1" s="1"/>
  <c r="U1127" i="1" s="1"/>
  <c r="M1127" i="1"/>
  <c r="N1127" i="1" s="1"/>
  <c r="A1131" i="4" s="1"/>
  <c r="Y1183" i="8" l="1"/>
  <c r="X1183" i="8"/>
  <c r="Z1183" i="8" s="1"/>
  <c r="K1184" i="8" s="1"/>
  <c r="B1131" i="4"/>
  <c r="Y1127" i="1"/>
  <c r="X1127" i="1"/>
  <c r="Z1127" i="1" s="1"/>
  <c r="K1128" i="1" s="1"/>
  <c r="L1184" i="8" l="1"/>
  <c r="C1131" i="4"/>
  <c r="V1127" i="8" s="1"/>
  <c r="W1127" i="8" s="1"/>
  <c r="D1131" i="4"/>
  <c r="L1128" i="1"/>
  <c r="O1184" i="8" l="1"/>
  <c r="P1184" i="8" s="1"/>
  <c r="S1184" i="8" s="1"/>
  <c r="M1184" i="8"/>
  <c r="V1127" i="1"/>
  <c r="W1127" i="1" s="1"/>
  <c r="O1128" i="1"/>
  <c r="P1128" i="1" s="1"/>
  <c r="S1128" i="1" s="1"/>
  <c r="T1128" i="1" s="1"/>
  <c r="U1128" i="1" s="1"/>
  <c r="M1128" i="1"/>
  <c r="N1128" i="1" s="1"/>
  <c r="A1132" i="4" s="1"/>
  <c r="N1184" i="8" l="1"/>
  <c r="U1184" i="8"/>
  <c r="B1132" i="4"/>
  <c r="Y1128" i="1"/>
  <c r="X1128" i="1"/>
  <c r="Z1128" i="1" s="1"/>
  <c r="K1129" i="1" s="1"/>
  <c r="Y1184" i="8" l="1"/>
  <c r="X1184" i="8"/>
  <c r="Z1184" i="8" s="1"/>
  <c r="K1185" i="8" s="1"/>
  <c r="C1132" i="4"/>
  <c r="V1128" i="8" s="1"/>
  <c r="W1128" i="8" s="1"/>
  <c r="D1132" i="4"/>
  <c r="L1129" i="1"/>
  <c r="L1185" i="8" l="1"/>
  <c r="V1128" i="1"/>
  <c r="W1128" i="1" s="1"/>
  <c r="O1129" i="1"/>
  <c r="P1129" i="1" s="1"/>
  <c r="S1129" i="1" s="1"/>
  <c r="T1129" i="1" s="1"/>
  <c r="U1129" i="1" s="1"/>
  <c r="M1129" i="1"/>
  <c r="N1129" i="1" s="1"/>
  <c r="A1133" i="4" s="1"/>
  <c r="O1185" i="8" l="1"/>
  <c r="P1185" i="8" s="1"/>
  <c r="S1185" i="8" s="1"/>
  <c r="M1185" i="8"/>
  <c r="B1133" i="4"/>
  <c r="Y1129" i="1"/>
  <c r="X1129" i="1"/>
  <c r="Z1129" i="1" s="1"/>
  <c r="K1130" i="1" s="1"/>
  <c r="N1185" i="8" l="1"/>
  <c r="U1185" i="8"/>
  <c r="C1133" i="4"/>
  <c r="V1129" i="8" s="1"/>
  <c r="W1129" i="8" s="1"/>
  <c r="D1133" i="4"/>
  <c r="L1130" i="1"/>
  <c r="Y1185" i="8" l="1"/>
  <c r="X1185" i="8"/>
  <c r="Z1185" i="8" s="1"/>
  <c r="K1186" i="8" s="1"/>
  <c r="V1129" i="1"/>
  <c r="W1129" i="1" s="1"/>
  <c r="O1130" i="1"/>
  <c r="P1130" i="1" s="1"/>
  <c r="S1130" i="1" s="1"/>
  <c r="T1130" i="1" s="1"/>
  <c r="U1130" i="1" s="1"/>
  <c r="M1130" i="1"/>
  <c r="N1130" i="1" s="1"/>
  <c r="A1134" i="4" s="1"/>
  <c r="L1186" i="8" l="1"/>
  <c r="B1134" i="4"/>
  <c r="Y1130" i="1"/>
  <c r="X1130" i="1"/>
  <c r="Z1130" i="1" s="1"/>
  <c r="K1131" i="1" s="1"/>
  <c r="O1186" i="8" l="1"/>
  <c r="P1186" i="8" s="1"/>
  <c r="S1186" i="8" s="1"/>
  <c r="T1186" i="8" s="1"/>
  <c r="U1186" i="8" s="1"/>
  <c r="M1186" i="8"/>
  <c r="N1186" i="8" s="1"/>
  <c r="C1134" i="4"/>
  <c r="V1130" i="8" s="1"/>
  <c r="W1130" i="8" s="1"/>
  <c r="D1134" i="4"/>
  <c r="L1131" i="1"/>
  <c r="Y1186" i="8" l="1"/>
  <c r="X1186" i="8"/>
  <c r="Z1186" i="8" s="1"/>
  <c r="K1187" i="8" s="1"/>
  <c r="V1130" i="1"/>
  <c r="W1130" i="1" s="1"/>
  <c r="O1131" i="1"/>
  <c r="P1131" i="1" s="1"/>
  <c r="S1131" i="1" s="1"/>
  <c r="T1131" i="1" s="1"/>
  <c r="U1131" i="1" s="1"/>
  <c r="M1131" i="1"/>
  <c r="N1131" i="1" s="1"/>
  <c r="A1135" i="4" s="1"/>
  <c r="L1187" i="8" l="1"/>
  <c r="B1135" i="4"/>
  <c r="Y1131" i="1"/>
  <c r="X1131" i="1"/>
  <c r="Z1131" i="1" s="1"/>
  <c r="K1132" i="1" s="1"/>
  <c r="O1187" i="8" l="1"/>
  <c r="P1187" i="8" s="1"/>
  <c r="S1187" i="8" s="1"/>
  <c r="T1187" i="8" s="1"/>
  <c r="U1187" i="8" s="1"/>
  <c r="M1187" i="8"/>
  <c r="N1187" i="8" s="1"/>
  <c r="C1135" i="4"/>
  <c r="V1131" i="8" s="1"/>
  <c r="W1131" i="8" s="1"/>
  <c r="D1135" i="4"/>
  <c r="L1132" i="1"/>
  <c r="Y1187" i="8" l="1"/>
  <c r="X1187" i="8"/>
  <c r="Z1187" i="8" s="1"/>
  <c r="K1188" i="8" s="1"/>
  <c r="V1131" i="1"/>
  <c r="W1131" i="1" s="1"/>
  <c r="O1132" i="1"/>
  <c r="P1132" i="1" s="1"/>
  <c r="S1132" i="1" s="1"/>
  <c r="T1132" i="1" s="1"/>
  <c r="U1132" i="1" s="1"/>
  <c r="M1132" i="1"/>
  <c r="N1132" i="1" s="1"/>
  <c r="A1136" i="4" s="1"/>
  <c r="L1188" i="8" l="1"/>
  <c r="B1136" i="4"/>
  <c r="Y1132" i="1"/>
  <c r="X1132" i="1"/>
  <c r="Z1132" i="1" s="1"/>
  <c r="K1133" i="1" s="1"/>
  <c r="O1188" i="8" l="1"/>
  <c r="P1188" i="8" s="1"/>
  <c r="S1188" i="8" s="1"/>
  <c r="T1188" i="8" s="1"/>
  <c r="U1188" i="8" s="1"/>
  <c r="M1188" i="8"/>
  <c r="N1188" i="8" s="1"/>
  <c r="C1136" i="4"/>
  <c r="V1132" i="8" s="1"/>
  <c r="W1132" i="8" s="1"/>
  <c r="D1136" i="4"/>
  <c r="L1133" i="1"/>
  <c r="Y1188" i="8" l="1"/>
  <c r="X1188" i="8"/>
  <c r="Z1188" i="8" s="1"/>
  <c r="K1189" i="8" s="1"/>
  <c r="V1132" i="1"/>
  <c r="W1132" i="1" s="1"/>
  <c r="O1133" i="1"/>
  <c r="P1133" i="1" s="1"/>
  <c r="S1133" i="1" s="1"/>
  <c r="T1133" i="1" s="1"/>
  <c r="U1133" i="1" s="1"/>
  <c r="M1133" i="1"/>
  <c r="N1133" i="1" s="1"/>
  <c r="A1137" i="4" s="1"/>
  <c r="L1189" i="8" l="1"/>
  <c r="B1137" i="4"/>
  <c r="Y1133" i="1"/>
  <c r="X1133" i="1"/>
  <c r="Z1133" i="1" s="1"/>
  <c r="K1134" i="1" s="1"/>
  <c r="O1189" i="8" l="1"/>
  <c r="P1189" i="8" s="1"/>
  <c r="S1189" i="8" s="1"/>
  <c r="M1189" i="8"/>
  <c r="C1137" i="4"/>
  <c r="V1133" i="8" s="1"/>
  <c r="W1133" i="8" s="1"/>
  <c r="D1137" i="4"/>
  <c r="L1134" i="1"/>
  <c r="N1189" i="8" l="1"/>
  <c r="U1189" i="8"/>
  <c r="V1133" i="1"/>
  <c r="W1133" i="1" s="1"/>
  <c r="O1134" i="1"/>
  <c r="P1134" i="1" s="1"/>
  <c r="S1134" i="1" s="1"/>
  <c r="T1134" i="1" s="1"/>
  <c r="U1134" i="1" s="1"/>
  <c r="M1134" i="1"/>
  <c r="N1134" i="1" s="1"/>
  <c r="A1138" i="4" s="1"/>
  <c r="Y1189" i="8" l="1"/>
  <c r="X1189" i="8"/>
  <c r="Z1189" i="8" s="1"/>
  <c r="K1190" i="8" s="1"/>
  <c r="B1138" i="4"/>
  <c r="Y1134" i="1"/>
  <c r="X1134" i="1"/>
  <c r="Z1134" i="1" s="1"/>
  <c r="K1135" i="1" s="1"/>
  <c r="L1190" i="8" l="1"/>
  <c r="C1138" i="4"/>
  <c r="V1134" i="8" s="1"/>
  <c r="W1134" i="8" s="1"/>
  <c r="D1138" i="4"/>
  <c r="L1135" i="1"/>
  <c r="O1190" i="8" l="1"/>
  <c r="P1190" i="8" s="1"/>
  <c r="S1190" i="8" s="1"/>
  <c r="T1190" i="8" s="1"/>
  <c r="U1190" i="8" s="1"/>
  <c r="M1190" i="8"/>
  <c r="N1190" i="8" s="1"/>
  <c r="V1134" i="1"/>
  <c r="W1134" i="1" s="1"/>
  <c r="O1135" i="1"/>
  <c r="P1135" i="1" s="1"/>
  <c r="S1135" i="1" s="1"/>
  <c r="T1135" i="1" s="1"/>
  <c r="U1135" i="1" s="1"/>
  <c r="M1135" i="1"/>
  <c r="Y1190" i="8" l="1"/>
  <c r="X1190" i="8"/>
  <c r="Z1190" i="8" s="1"/>
  <c r="K1191" i="8" s="1"/>
  <c r="B1139" i="4"/>
  <c r="N1135" i="1"/>
  <c r="A1139" i="4" s="1"/>
  <c r="L1191" i="8" l="1"/>
  <c r="C1139" i="4"/>
  <c r="V1135" i="8" s="1"/>
  <c r="W1135" i="8" s="1"/>
  <c r="D1139" i="4"/>
  <c r="Y1135" i="1"/>
  <c r="X1135" i="1"/>
  <c r="Z1135" i="1" s="1"/>
  <c r="K1136" i="1" s="1"/>
  <c r="O1191" i="8" l="1"/>
  <c r="P1191" i="8" s="1"/>
  <c r="S1191" i="8" s="1"/>
  <c r="M1191" i="8"/>
  <c r="V1135" i="1"/>
  <c r="W1135" i="1" s="1"/>
  <c r="L1136" i="1"/>
  <c r="N1191" i="8" l="1"/>
  <c r="U1191" i="8"/>
  <c r="O1136" i="1"/>
  <c r="P1136" i="1" s="1"/>
  <c r="S1136" i="1" s="1"/>
  <c r="T1136" i="1" s="1"/>
  <c r="U1136" i="1" s="1"/>
  <c r="M1136" i="1"/>
  <c r="Y1191" i="8" l="1"/>
  <c r="X1191" i="8"/>
  <c r="Z1191" i="8" s="1"/>
  <c r="K1192" i="8" s="1"/>
  <c r="B1140" i="4"/>
  <c r="N1136" i="1"/>
  <c r="A1140" i="4" s="1"/>
  <c r="L1192" i="8" l="1"/>
  <c r="C1140" i="4"/>
  <c r="V1136" i="8" s="1"/>
  <c r="W1136" i="8" s="1"/>
  <c r="D1140" i="4"/>
  <c r="Y1136" i="1"/>
  <c r="X1136" i="1"/>
  <c r="Z1136" i="1" s="1"/>
  <c r="K1137" i="1" s="1"/>
  <c r="O1192" i="8" l="1"/>
  <c r="P1192" i="8" s="1"/>
  <c r="S1192" i="8" s="1"/>
  <c r="T1192" i="8" s="1"/>
  <c r="U1192" i="8" s="1"/>
  <c r="M1192" i="8"/>
  <c r="N1192" i="8" s="1"/>
  <c r="V1136" i="1"/>
  <c r="W1136" i="1" s="1"/>
  <c r="L1137" i="1"/>
  <c r="Y1192" i="8" l="1"/>
  <c r="X1192" i="8"/>
  <c r="Z1192" i="8" s="1"/>
  <c r="K1193" i="8" s="1"/>
  <c r="O1137" i="1"/>
  <c r="P1137" i="1" s="1"/>
  <c r="S1137" i="1" s="1"/>
  <c r="T1137" i="1" s="1"/>
  <c r="U1137" i="1" s="1"/>
  <c r="M1137" i="1"/>
  <c r="N1137" i="1" s="1"/>
  <c r="A1141" i="4" s="1"/>
  <c r="L1193" i="8" l="1"/>
  <c r="B1141" i="4"/>
  <c r="Y1137" i="1"/>
  <c r="X1137" i="1"/>
  <c r="Z1137" i="1" s="1"/>
  <c r="K1138" i="1" s="1"/>
  <c r="O1193" i="8" l="1"/>
  <c r="P1193" i="8" s="1"/>
  <c r="S1193" i="8" s="1"/>
  <c r="M1193" i="8"/>
  <c r="C1141" i="4"/>
  <c r="V1137" i="8" s="1"/>
  <c r="W1137" i="8" s="1"/>
  <c r="D1141" i="4"/>
  <c r="L1138" i="1"/>
  <c r="N1193" i="8" l="1"/>
  <c r="U1193" i="8"/>
  <c r="V1137" i="1"/>
  <c r="W1137" i="1" s="1"/>
  <c r="O1138" i="1"/>
  <c r="P1138" i="1" s="1"/>
  <c r="S1138" i="1" s="1"/>
  <c r="M1138" i="1"/>
  <c r="U1138" i="1" s="1"/>
  <c r="Y1193" i="8" l="1"/>
  <c r="X1193" i="8"/>
  <c r="Z1193" i="8" s="1"/>
  <c r="K1194" i="8" s="1"/>
  <c r="N1138" i="1"/>
  <c r="L1194" i="8" l="1"/>
  <c r="A1142" i="4"/>
  <c r="Y1138" i="1"/>
  <c r="X1138" i="1"/>
  <c r="O1194" i="8" l="1"/>
  <c r="P1194" i="8" s="1"/>
  <c r="S1194" i="8" s="1"/>
  <c r="M1194" i="8"/>
  <c r="Z1138" i="1"/>
  <c r="K1139" i="1" s="1"/>
  <c r="L1139" i="1" s="1"/>
  <c r="C1142" i="4"/>
  <c r="D1142" i="4"/>
  <c r="V1138" i="1" l="1"/>
  <c r="W1138" i="1" s="1"/>
  <c r="V1138" i="8"/>
  <c r="W1138" i="8" s="1"/>
  <c r="N1194" i="8"/>
  <c r="U1194" i="8"/>
  <c r="O1139" i="1"/>
  <c r="P1139" i="1" s="1"/>
  <c r="S1139" i="1" s="1"/>
  <c r="M1139" i="1"/>
  <c r="U1139" i="1" s="1"/>
  <c r="Y1194" i="8" l="1"/>
  <c r="X1194" i="8"/>
  <c r="Z1194" i="8" s="1"/>
  <c r="K1195" i="8" s="1"/>
  <c r="N1139" i="1"/>
  <c r="L1195" i="8" l="1"/>
  <c r="A1143" i="4"/>
  <c r="Y1139" i="1"/>
  <c r="X1139" i="1"/>
  <c r="Z1139" i="1" s="1"/>
  <c r="K1140" i="1" s="1"/>
  <c r="O1195" i="8" l="1"/>
  <c r="P1195" i="8" s="1"/>
  <c r="S1195" i="8" s="1"/>
  <c r="M1195" i="8"/>
  <c r="C1143" i="4"/>
  <c r="D1143" i="4"/>
  <c r="L1140" i="1"/>
  <c r="V1139" i="1" l="1"/>
  <c r="W1139" i="1" s="1"/>
  <c r="V1139" i="8"/>
  <c r="W1139" i="8" s="1"/>
  <c r="N1195" i="8"/>
  <c r="U1195" i="8"/>
  <c r="O1140" i="1"/>
  <c r="P1140" i="1" s="1"/>
  <c r="S1140" i="1" s="1"/>
  <c r="M1140" i="1"/>
  <c r="U1140" i="1" s="1"/>
  <c r="Y1195" i="8" l="1"/>
  <c r="X1195" i="8"/>
  <c r="Z1195" i="8" s="1"/>
  <c r="K1196" i="8" s="1"/>
  <c r="N1140" i="1"/>
  <c r="L1196" i="8" l="1"/>
  <c r="A1144" i="4"/>
  <c r="Y1140" i="1"/>
  <c r="X1140" i="1"/>
  <c r="Z1140" i="1" s="1"/>
  <c r="K1141" i="1" s="1"/>
  <c r="O1196" i="8" l="1"/>
  <c r="P1196" i="8" s="1"/>
  <c r="S1196" i="8" s="1"/>
  <c r="M1196" i="8"/>
  <c r="D1144" i="4"/>
  <c r="C1144" i="4"/>
  <c r="L1141" i="1"/>
  <c r="V1140" i="1" l="1"/>
  <c r="W1140" i="1" s="1"/>
  <c r="V1140" i="8"/>
  <c r="W1140" i="8" s="1"/>
  <c r="N1196" i="8"/>
  <c r="U1196" i="8"/>
  <c r="O1141" i="1"/>
  <c r="P1141" i="1" s="1"/>
  <c r="S1141" i="1" s="1"/>
  <c r="M1141" i="1"/>
  <c r="U1141" i="1" s="1"/>
  <c r="Y1196" i="8" l="1"/>
  <c r="X1196" i="8"/>
  <c r="Z1196" i="8" s="1"/>
  <c r="K1197" i="8" s="1"/>
  <c r="N1141" i="1"/>
  <c r="L1197" i="8" l="1"/>
  <c r="A1145" i="4"/>
  <c r="Y1141" i="1"/>
  <c r="X1141" i="1"/>
  <c r="Z1141" i="1" s="1"/>
  <c r="K1142" i="1" s="1"/>
  <c r="O1197" i="8" l="1"/>
  <c r="P1197" i="8" s="1"/>
  <c r="S1197" i="8" s="1"/>
  <c r="M1197" i="8"/>
  <c r="C1145" i="4"/>
  <c r="D1145" i="4"/>
  <c r="L1142" i="1"/>
  <c r="V1141" i="1" l="1"/>
  <c r="W1141" i="1" s="1"/>
  <c r="V1141" i="8"/>
  <c r="W1141" i="8" s="1"/>
  <c r="N1197" i="8"/>
  <c r="U1197" i="8"/>
  <c r="O1142" i="1"/>
  <c r="P1142" i="1" s="1"/>
  <c r="S1142" i="1" s="1"/>
  <c r="M1142" i="1"/>
  <c r="U1142" i="1" s="1"/>
  <c r="Y1197" i="8" l="1"/>
  <c r="X1197" i="8"/>
  <c r="Z1197" i="8" s="1"/>
  <c r="K1198" i="8" s="1"/>
  <c r="N1142" i="1"/>
  <c r="L1198" i="8" l="1"/>
  <c r="A1146" i="4"/>
  <c r="Y1142" i="1"/>
  <c r="X1142" i="1"/>
  <c r="Z1142" i="1" s="1"/>
  <c r="K1143" i="1" s="1"/>
  <c r="O1198" i="8" l="1"/>
  <c r="P1198" i="8" s="1"/>
  <c r="S1198" i="8" s="1"/>
  <c r="M1198" i="8"/>
  <c r="C1146" i="4"/>
  <c r="D1146" i="4"/>
  <c r="L1143" i="1"/>
  <c r="V1142" i="1" l="1"/>
  <c r="W1142" i="1" s="1"/>
  <c r="V1142" i="8"/>
  <c r="W1142" i="8" s="1"/>
  <c r="N1198" i="8"/>
  <c r="U1198" i="8"/>
  <c r="O1143" i="1"/>
  <c r="P1143" i="1" s="1"/>
  <c r="S1143" i="1" s="1"/>
  <c r="T1143" i="1" s="1"/>
  <c r="U1143" i="1" s="1"/>
  <c r="M1143" i="1"/>
  <c r="N1143" i="1" s="1"/>
  <c r="A1147" i="4" s="1"/>
  <c r="Y1198" i="8" l="1"/>
  <c r="X1198" i="8"/>
  <c r="Z1198" i="8" s="1"/>
  <c r="K1199" i="8" s="1"/>
  <c r="B1147" i="4"/>
  <c r="Y1143" i="1"/>
  <c r="X1143" i="1"/>
  <c r="Z1143" i="1" s="1"/>
  <c r="K1144" i="1" s="1"/>
  <c r="L1199" i="8" l="1"/>
  <c r="C1147" i="4"/>
  <c r="V1143" i="8" s="1"/>
  <c r="W1143" i="8" s="1"/>
  <c r="D1147" i="4"/>
  <c r="L1144" i="1"/>
  <c r="O1199" i="8" l="1"/>
  <c r="P1199" i="8" s="1"/>
  <c r="S1199" i="8" s="1"/>
  <c r="M1199" i="8"/>
  <c r="V1143" i="1"/>
  <c r="W1143" i="1" s="1"/>
  <c r="O1144" i="1"/>
  <c r="P1144" i="1" s="1"/>
  <c r="S1144" i="1" s="1"/>
  <c r="T1144" i="1" s="1"/>
  <c r="U1144" i="1" s="1"/>
  <c r="M1144" i="1"/>
  <c r="N1144" i="1" s="1"/>
  <c r="A1148" i="4" s="1"/>
  <c r="N1199" i="8" l="1"/>
  <c r="U1199" i="8"/>
  <c r="B1148" i="4"/>
  <c r="Y1144" i="1"/>
  <c r="X1144" i="1"/>
  <c r="Y1199" i="8" l="1"/>
  <c r="X1199" i="8"/>
  <c r="Z1199" i="8" s="1"/>
  <c r="K1200" i="8" s="1"/>
  <c r="Z1144" i="1"/>
  <c r="K1145" i="1" s="1"/>
  <c r="L1145" i="1" s="1"/>
  <c r="C1148" i="4"/>
  <c r="V1144" i="8" s="1"/>
  <c r="W1144" i="8" s="1"/>
  <c r="D1148" i="4"/>
  <c r="L1200" i="8" l="1"/>
  <c r="V1144" i="1"/>
  <c r="W1144" i="1" s="1"/>
  <c r="O1145" i="1"/>
  <c r="P1145" i="1" s="1"/>
  <c r="S1145" i="1" s="1"/>
  <c r="T1145" i="1" s="1"/>
  <c r="U1145" i="1" s="1"/>
  <c r="M1145" i="1"/>
  <c r="O1200" i="8" l="1"/>
  <c r="P1200" i="8" s="1"/>
  <c r="S1200" i="8" s="1"/>
  <c r="T1200" i="8" s="1"/>
  <c r="U1200" i="8" s="1"/>
  <c r="M1200" i="8"/>
  <c r="N1200" i="8" s="1"/>
  <c r="B1149" i="4"/>
  <c r="N1145" i="1"/>
  <c r="A1149" i="4" s="1"/>
  <c r="Y1200" i="8" l="1"/>
  <c r="X1200" i="8"/>
  <c r="Z1200" i="8" s="1"/>
  <c r="K1201" i="8" s="1"/>
  <c r="C1149" i="4"/>
  <c r="V1145" i="8" s="1"/>
  <c r="W1145" i="8" s="1"/>
  <c r="D1149" i="4"/>
  <c r="Y1145" i="1"/>
  <c r="X1145" i="1"/>
  <c r="Z1145" i="1" s="1"/>
  <c r="K1146" i="1" s="1"/>
  <c r="L1201" i="8" l="1"/>
  <c r="V1145" i="1"/>
  <c r="W1145" i="1" s="1"/>
  <c r="L1146" i="1"/>
  <c r="O1201" i="8" l="1"/>
  <c r="P1201" i="8" s="1"/>
  <c r="S1201" i="8" s="1"/>
  <c r="T1201" i="8" s="1"/>
  <c r="U1201" i="8" s="1"/>
  <c r="M1201" i="8"/>
  <c r="N1201" i="8" s="1"/>
  <c r="O1146" i="1"/>
  <c r="P1146" i="1" s="1"/>
  <c r="S1146" i="1" s="1"/>
  <c r="T1146" i="1" s="1"/>
  <c r="U1146" i="1" s="1"/>
  <c r="M1146" i="1"/>
  <c r="N1146" i="1" s="1"/>
  <c r="A1150" i="4" s="1"/>
  <c r="Y1201" i="8" l="1"/>
  <c r="X1201" i="8"/>
  <c r="Z1201" i="8" s="1"/>
  <c r="K1202" i="8" s="1"/>
  <c r="B1150" i="4"/>
  <c r="Y1146" i="1"/>
  <c r="X1146" i="1"/>
  <c r="Z1146" i="1" s="1"/>
  <c r="K1147" i="1" s="1"/>
  <c r="L1202" i="8" l="1"/>
  <c r="C1150" i="4"/>
  <c r="V1146" i="8" s="1"/>
  <c r="W1146" i="8" s="1"/>
  <c r="D1150" i="4"/>
  <c r="L1147" i="1"/>
  <c r="O1202" i="8" l="1"/>
  <c r="P1202" i="8" s="1"/>
  <c r="S1202" i="8" s="1"/>
  <c r="T1202" i="8" s="1"/>
  <c r="U1202" i="8" s="1"/>
  <c r="M1202" i="8"/>
  <c r="N1202" i="8" s="1"/>
  <c r="V1146" i="1"/>
  <c r="W1146" i="1" s="1"/>
  <c r="O1147" i="1"/>
  <c r="P1147" i="1" s="1"/>
  <c r="S1147" i="1" s="1"/>
  <c r="T1147" i="1" s="1"/>
  <c r="U1147" i="1" s="1"/>
  <c r="M1147" i="1"/>
  <c r="N1147" i="1" s="1"/>
  <c r="A1151" i="4" s="1"/>
  <c r="Y1202" i="8" l="1"/>
  <c r="X1202" i="8"/>
  <c r="Z1202" i="8" s="1"/>
  <c r="K1203" i="8" s="1"/>
  <c r="B1151" i="4"/>
  <c r="Y1147" i="1"/>
  <c r="X1147" i="1"/>
  <c r="Z1147" i="1" s="1"/>
  <c r="K1148" i="1" s="1"/>
  <c r="L1203" i="8" l="1"/>
  <c r="C1151" i="4"/>
  <c r="V1147" i="8" s="1"/>
  <c r="W1147" i="8" s="1"/>
  <c r="D1151" i="4"/>
  <c r="L1148" i="1"/>
  <c r="O1203" i="8" l="1"/>
  <c r="P1203" i="8" s="1"/>
  <c r="S1203" i="8" s="1"/>
  <c r="T1203" i="8" s="1"/>
  <c r="U1203" i="8" s="1"/>
  <c r="M1203" i="8"/>
  <c r="N1203" i="8" s="1"/>
  <c r="V1147" i="1"/>
  <c r="W1147" i="1" s="1"/>
  <c r="O1148" i="1"/>
  <c r="P1148" i="1" s="1"/>
  <c r="S1148" i="1" s="1"/>
  <c r="T1148" i="1" s="1"/>
  <c r="U1148" i="1" s="1"/>
  <c r="M1148" i="1"/>
  <c r="N1148" i="1" s="1"/>
  <c r="A1152" i="4" s="1"/>
  <c r="Y1203" i="8" l="1"/>
  <c r="X1203" i="8"/>
  <c r="Z1203" i="8" s="1"/>
  <c r="K1204" i="8" s="1"/>
  <c r="B1152" i="4"/>
  <c r="Y1148" i="1"/>
  <c r="X1148" i="1"/>
  <c r="Z1148" i="1" s="1"/>
  <c r="K1149" i="1" s="1"/>
  <c r="L1204" i="8" l="1"/>
  <c r="C1152" i="4"/>
  <c r="V1148" i="8" s="1"/>
  <c r="W1148" i="8" s="1"/>
  <c r="D1152" i="4"/>
  <c r="L1149" i="1"/>
  <c r="O1204" i="8" l="1"/>
  <c r="P1204" i="8" s="1"/>
  <c r="S1204" i="8" s="1"/>
  <c r="T1204" i="8" s="1"/>
  <c r="U1204" i="8" s="1"/>
  <c r="M1204" i="8"/>
  <c r="N1204" i="8" s="1"/>
  <c r="V1148" i="1"/>
  <c r="W1148" i="1" s="1"/>
  <c r="O1149" i="1"/>
  <c r="P1149" i="1" s="1"/>
  <c r="S1149" i="1" s="1"/>
  <c r="T1149" i="1" s="1"/>
  <c r="U1149" i="1" s="1"/>
  <c r="M1149" i="1"/>
  <c r="N1149" i="1" s="1"/>
  <c r="A1153" i="4" s="1"/>
  <c r="Y1204" i="8" l="1"/>
  <c r="X1204" i="8"/>
  <c r="Z1204" i="8" s="1"/>
  <c r="K1205" i="8" s="1"/>
  <c r="B1153" i="4"/>
  <c r="Y1149" i="1"/>
  <c r="X1149" i="1"/>
  <c r="Z1149" i="1" s="1"/>
  <c r="K1150" i="1" s="1"/>
  <c r="L1205" i="8" l="1"/>
  <c r="C1153" i="4"/>
  <c r="V1149" i="8" s="1"/>
  <c r="W1149" i="8" s="1"/>
  <c r="D1153" i="4"/>
  <c r="L1150" i="1"/>
  <c r="O1205" i="8" l="1"/>
  <c r="P1205" i="8" s="1"/>
  <c r="S1205" i="8" s="1"/>
  <c r="T1205" i="8" s="1"/>
  <c r="U1205" i="8" s="1"/>
  <c r="M1205" i="8"/>
  <c r="N1205" i="8" s="1"/>
  <c r="V1149" i="1"/>
  <c r="W1149" i="1" s="1"/>
  <c r="O1150" i="1"/>
  <c r="P1150" i="1" s="1"/>
  <c r="S1150" i="1" s="1"/>
  <c r="T1150" i="1" s="1"/>
  <c r="U1150" i="1" s="1"/>
  <c r="M1150" i="1"/>
  <c r="N1150" i="1" s="1"/>
  <c r="A1154" i="4" s="1"/>
  <c r="Y1205" i="8" l="1"/>
  <c r="X1205" i="8"/>
  <c r="Z1205" i="8" s="1"/>
  <c r="K1206" i="8" s="1"/>
  <c r="B1154" i="4"/>
  <c r="Y1150" i="1"/>
  <c r="X1150" i="1"/>
  <c r="L1206" i="8" l="1"/>
  <c r="Z1150" i="1"/>
  <c r="K1151" i="1" s="1"/>
  <c r="L1151" i="1" s="1"/>
  <c r="C1154" i="4"/>
  <c r="V1150" i="8" s="1"/>
  <c r="W1150" i="8" s="1"/>
  <c r="D1154" i="4"/>
  <c r="O1206" i="8" l="1"/>
  <c r="P1206" i="8" s="1"/>
  <c r="S1206" i="8" s="1"/>
  <c r="T1206" i="8" s="1"/>
  <c r="U1206" i="8" s="1"/>
  <c r="M1206" i="8"/>
  <c r="N1206" i="8" s="1"/>
  <c r="V1150" i="1"/>
  <c r="W1150" i="1" s="1"/>
  <c r="O1151" i="1"/>
  <c r="P1151" i="1" s="1"/>
  <c r="S1151" i="1" s="1"/>
  <c r="T1151" i="1" s="1"/>
  <c r="U1151" i="1" s="1"/>
  <c r="M1151" i="1"/>
  <c r="Y1206" i="8" l="1"/>
  <c r="X1206" i="8"/>
  <c r="Z1206" i="8" s="1"/>
  <c r="K1207" i="8" s="1"/>
  <c r="B1155" i="4"/>
  <c r="N1151" i="1"/>
  <c r="A1155" i="4" s="1"/>
  <c r="L1207" i="8" l="1"/>
  <c r="C1155" i="4"/>
  <c r="V1151" i="8" s="1"/>
  <c r="W1151" i="8" s="1"/>
  <c r="D1155" i="4"/>
  <c r="Y1151" i="1"/>
  <c r="X1151" i="1"/>
  <c r="Z1151" i="1" s="1"/>
  <c r="K1152" i="1" s="1"/>
  <c r="O1207" i="8" l="1"/>
  <c r="P1207" i="8" s="1"/>
  <c r="S1207" i="8" s="1"/>
  <c r="T1207" i="8" s="1"/>
  <c r="U1207" i="8" s="1"/>
  <c r="M1207" i="8"/>
  <c r="N1207" i="8" s="1"/>
  <c r="V1151" i="1"/>
  <c r="W1151" i="1" s="1"/>
  <c r="L1152" i="1"/>
  <c r="Y1207" i="8" l="1"/>
  <c r="X1207" i="8"/>
  <c r="Z1207" i="8" s="1"/>
  <c r="K1208" i="8" s="1"/>
  <c r="O1152" i="1"/>
  <c r="P1152" i="1" s="1"/>
  <c r="S1152" i="1" s="1"/>
  <c r="T1152" i="1" s="1"/>
  <c r="U1152" i="1" s="1"/>
  <c r="M1152" i="1"/>
  <c r="N1152" i="1" s="1"/>
  <c r="A1156" i="4" s="1"/>
  <c r="L1208" i="8" l="1"/>
  <c r="B1156" i="4"/>
  <c r="Y1152" i="1"/>
  <c r="X1152" i="1"/>
  <c r="Z1152" i="1" s="1"/>
  <c r="K1153" i="1" s="1"/>
  <c r="O1208" i="8" l="1"/>
  <c r="P1208" i="8" s="1"/>
  <c r="S1208" i="8" s="1"/>
  <c r="T1208" i="8" s="1"/>
  <c r="U1208" i="8" s="1"/>
  <c r="M1208" i="8"/>
  <c r="N1208" i="8" s="1"/>
  <c r="C1156" i="4"/>
  <c r="V1152" i="8" s="1"/>
  <c r="W1152" i="8" s="1"/>
  <c r="D1156" i="4"/>
  <c r="L1153" i="1"/>
  <c r="Y1208" i="8" l="1"/>
  <c r="X1208" i="8"/>
  <c r="Z1208" i="8" s="1"/>
  <c r="K1209" i="8" s="1"/>
  <c r="V1152" i="1"/>
  <c r="W1152" i="1" s="1"/>
  <c r="O1153" i="1"/>
  <c r="P1153" i="1" s="1"/>
  <c r="S1153" i="1" s="1"/>
  <c r="T1153" i="1" s="1"/>
  <c r="U1153" i="1" s="1"/>
  <c r="M1153" i="1"/>
  <c r="N1153" i="1" s="1"/>
  <c r="A1157" i="4" s="1"/>
  <c r="L1209" i="8" l="1"/>
  <c r="B1157" i="4"/>
  <c r="Y1153" i="1"/>
  <c r="X1153" i="1"/>
  <c r="Z1153" i="1" s="1"/>
  <c r="K1154" i="1" s="1"/>
  <c r="O1209" i="8" l="1"/>
  <c r="P1209" i="8" s="1"/>
  <c r="S1209" i="8" s="1"/>
  <c r="T1209" i="8" s="1"/>
  <c r="U1209" i="8" s="1"/>
  <c r="M1209" i="8"/>
  <c r="N1209" i="8" s="1"/>
  <c r="C1157" i="4"/>
  <c r="V1153" i="8" s="1"/>
  <c r="W1153" i="8" s="1"/>
  <c r="D1157" i="4"/>
  <c r="L1154" i="1"/>
  <c r="Y1209" i="8" l="1"/>
  <c r="X1209" i="8"/>
  <c r="Z1209" i="8" s="1"/>
  <c r="K1210" i="8" s="1"/>
  <c r="V1153" i="1"/>
  <c r="W1153" i="1" s="1"/>
  <c r="O1154" i="1"/>
  <c r="P1154" i="1" s="1"/>
  <c r="S1154" i="1" s="1"/>
  <c r="M1154" i="1"/>
  <c r="U1154" i="1" s="1"/>
  <c r="L1210" i="8" l="1"/>
  <c r="N1154" i="1"/>
  <c r="O1210" i="8" l="1"/>
  <c r="P1210" i="8" s="1"/>
  <c r="S1210" i="8" s="1"/>
  <c r="T1210" i="8" s="1"/>
  <c r="U1210" i="8" s="1"/>
  <c r="M1210" i="8"/>
  <c r="N1210" i="8" s="1"/>
  <c r="A1158" i="4"/>
  <c r="Y1154" i="1"/>
  <c r="X1154" i="1"/>
  <c r="Z1154" i="1" s="1"/>
  <c r="K1155" i="1" s="1"/>
  <c r="Y1210" i="8" l="1"/>
  <c r="X1210" i="8"/>
  <c r="Z1210" i="8" s="1"/>
  <c r="K1211" i="8" s="1"/>
  <c r="C1158" i="4"/>
  <c r="D1158" i="4"/>
  <c r="L1155" i="1"/>
  <c r="V1154" i="1" l="1"/>
  <c r="W1154" i="1" s="1"/>
  <c r="V1154" i="8"/>
  <c r="W1154" i="8" s="1"/>
  <c r="L1211" i="8"/>
  <c r="O1155" i="1"/>
  <c r="P1155" i="1" s="1"/>
  <c r="S1155" i="1" s="1"/>
  <c r="T1155" i="1" s="1"/>
  <c r="U1155" i="1" s="1"/>
  <c r="M1155" i="1"/>
  <c r="N1155" i="1" s="1"/>
  <c r="A1159" i="4" s="1"/>
  <c r="O1211" i="8" l="1"/>
  <c r="P1211" i="8" s="1"/>
  <c r="S1211" i="8" s="1"/>
  <c r="T1211" i="8" s="1"/>
  <c r="U1211" i="8" s="1"/>
  <c r="M1211" i="8"/>
  <c r="N1211" i="8" s="1"/>
  <c r="B1159" i="4"/>
  <c r="Y1155" i="1"/>
  <c r="X1155" i="1"/>
  <c r="Z1155" i="1" s="1"/>
  <c r="K1156" i="1" s="1"/>
  <c r="Y1211" i="8" l="1"/>
  <c r="X1211" i="8"/>
  <c r="Z1211" i="8" s="1"/>
  <c r="K1212" i="8" s="1"/>
  <c r="C1159" i="4"/>
  <c r="V1155" i="8" s="1"/>
  <c r="W1155" i="8" s="1"/>
  <c r="D1159" i="4"/>
  <c r="L1156" i="1"/>
  <c r="L1212" i="8" l="1"/>
  <c r="V1155" i="1"/>
  <c r="W1155" i="1" s="1"/>
  <c r="O1156" i="1"/>
  <c r="P1156" i="1" s="1"/>
  <c r="S1156" i="1" s="1"/>
  <c r="T1156" i="1" s="1"/>
  <c r="U1156" i="1" s="1"/>
  <c r="M1156" i="1"/>
  <c r="O1212" i="8" l="1"/>
  <c r="P1212" i="8" s="1"/>
  <c r="S1212" i="8" s="1"/>
  <c r="T1212" i="8" s="1"/>
  <c r="U1212" i="8" s="1"/>
  <c r="M1212" i="8"/>
  <c r="N1212" i="8" s="1"/>
  <c r="B1160" i="4"/>
  <c r="N1156" i="1"/>
  <c r="A1160" i="4" s="1"/>
  <c r="Y1212" i="8" l="1"/>
  <c r="X1212" i="8"/>
  <c r="Z1212" i="8" s="1"/>
  <c r="K1213" i="8" s="1"/>
  <c r="C1160" i="4"/>
  <c r="V1156" i="8" s="1"/>
  <c r="W1156" i="8" s="1"/>
  <c r="D1160" i="4"/>
  <c r="Y1156" i="1"/>
  <c r="X1156" i="1"/>
  <c r="Z1156" i="1" s="1"/>
  <c r="K1157" i="1" s="1"/>
  <c r="L1213" i="8" l="1"/>
  <c r="V1156" i="1"/>
  <c r="W1156" i="1" s="1"/>
  <c r="L1157" i="1"/>
  <c r="O1213" i="8" l="1"/>
  <c r="P1213" i="8" s="1"/>
  <c r="S1213" i="8" s="1"/>
  <c r="T1213" i="8" s="1"/>
  <c r="U1213" i="8" s="1"/>
  <c r="M1213" i="8"/>
  <c r="N1213" i="8" s="1"/>
  <c r="O1157" i="1"/>
  <c r="P1157" i="1" s="1"/>
  <c r="S1157" i="1" s="1"/>
  <c r="M1157" i="1"/>
  <c r="U1157" i="1" s="1"/>
  <c r="Y1213" i="8" l="1"/>
  <c r="X1213" i="8"/>
  <c r="Z1213" i="8" s="1"/>
  <c r="K1214" i="8" s="1"/>
  <c r="N1157" i="1"/>
  <c r="L1214" i="8" l="1"/>
  <c r="A1161" i="4"/>
  <c r="Y1157" i="1"/>
  <c r="X1157" i="1"/>
  <c r="Z1157" i="1" s="1"/>
  <c r="K1158" i="1" s="1"/>
  <c r="O1214" i="8" l="1"/>
  <c r="P1214" i="8" s="1"/>
  <c r="S1214" i="8" s="1"/>
  <c r="T1214" i="8" s="1"/>
  <c r="U1214" i="8" s="1"/>
  <c r="M1214" i="8"/>
  <c r="N1214" i="8" s="1"/>
  <c r="D1161" i="4"/>
  <c r="C1161" i="4"/>
  <c r="L1158" i="1"/>
  <c r="V1157" i="1" l="1"/>
  <c r="W1157" i="1" s="1"/>
  <c r="V1157" i="8"/>
  <c r="W1157" i="8" s="1"/>
  <c r="Y1214" i="8"/>
  <c r="X1214" i="8"/>
  <c r="Z1214" i="8" s="1"/>
  <c r="K1215" i="8" s="1"/>
  <c r="O1158" i="1"/>
  <c r="P1158" i="1" s="1"/>
  <c r="S1158" i="1" s="1"/>
  <c r="M1158" i="1"/>
  <c r="U1158" i="1" s="1"/>
  <c r="L1215" i="8" l="1"/>
  <c r="N1158" i="1"/>
  <c r="O1215" i="8" l="1"/>
  <c r="P1215" i="8" s="1"/>
  <c r="S1215" i="8" s="1"/>
  <c r="T1215" i="8" s="1"/>
  <c r="U1215" i="8" s="1"/>
  <c r="M1215" i="8"/>
  <c r="N1215" i="8" s="1"/>
  <c r="A1162" i="4"/>
  <c r="Y1158" i="1"/>
  <c r="X1158" i="1"/>
  <c r="Z1158" i="1" s="1"/>
  <c r="K1159" i="1" s="1"/>
  <c r="Y1215" i="8" l="1"/>
  <c r="X1215" i="8"/>
  <c r="Z1215" i="8" s="1"/>
  <c r="K1216" i="8" s="1"/>
  <c r="C1162" i="4"/>
  <c r="D1162" i="4"/>
  <c r="L1159" i="1"/>
  <c r="V1158" i="1" l="1"/>
  <c r="W1158" i="1" s="1"/>
  <c r="V1158" i="8"/>
  <c r="W1158" i="8" s="1"/>
  <c r="L1216" i="8"/>
  <c r="O1159" i="1"/>
  <c r="P1159" i="1" s="1"/>
  <c r="S1159" i="1" s="1"/>
  <c r="M1159" i="1"/>
  <c r="U1159" i="1" s="1"/>
  <c r="O1216" i="8" l="1"/>
  <c r="P1216" i="8" s="1"/>
  <c r="S1216" i="8" s="1"/>
  <c r="M1216" i="8"/>
  <c r="N1159" i="1"/>
  <c r="N1216" i="8" l="1"/>
  <c r="U1216" i="8"/>
  <c r="A1163" i="4"/>
  <c r="Y1159" i="1"/>
  <c r="X1159" i="1"/>
  <c r="Z1159" i="1" s="1"/>
  <c r="K1160" i="1" s="1"/>
  <c r="Y1216" i="8" l="1"/>
  <c r="X1216" i="8"/>
  <c r="Z1216" i="8" s="1"/>
  <c r="K1217" i="8" s="1"/>
  <c r="C1163" i="4"/>
  <c r="D1163" i="4"/>
  <c r="L1160" i="1"/>
  <c r="V1159" i="1" l="1"/>
  <c r="W1159" i="1" s="1"/>
  <c r="V1159" i="8"/>
  <c r="W1159" i="8" s="1"/>
  <c r="L1217" i="8"/>
  <c r="O1160" i="1"/>
  <c r="P1160" i="1" s="1"/>
  <c r="S1160" i="1" s="1"/>
  <c r="M1160" i="1"/>
  <c r="U1160" i="1" s="1"/>
  <c r="O1217" i="8" l="1"/>
  <c r="P1217" i="8" s="1"/>
  <c r="S1217" i="8" s="1"/>
  <c r="T1217" i="8" s="1"/>
  <c r="U1217" i="8" s="1"/>
  <c r="M1217" i="8"/>
  <c r="N1217" i="8" s="1"/>
  <c r="N1160" i="1"/>
  <c r="Y1217" i="8" l="1"/>
  <c r="X1217" i="8"/>
  <c r="Z1217" i="8" s="1"/>
  <c r="K1218" i="8" s="1"/>
  <c r="A1164" i="4"/>
  <c r="Y1160" i="1"/>
  <c r="X1160" i="1"/>
  <c r="Z1160" i="1" s="1"/>
  <c r="K1161" i="1" s="1"/>
  <c r="L1218" i="8" l="1"/>
  <c r="C1164" i="4"/>
  <c r="D1164" i="4"/>
  <c r="L1161" i="1"/>
  <c r="V1160" i="1" l="1"/>
  <c r="W1160" i="1" s="1"/>
  <c r="V1160" i="8"/>
  <c r="W1160" i="8" s="1"/>
  <c r="O1218" i="8"/>
  <c r="P1218" i="8" s="1"/>
  <c r="S1218" i="8" s="1"/>
  <c r="M1218" i="8"/>
  <c r="O1161" i="1"/>
  <c r="P1161" i="1" s="1"/>
  <c r="S1161" i="1" s="1"/>
  <c r="M1161" i="1"/>
  <c r="U1161" i="1" s="1"/>
  <c r="N1218" i="8" l="1"/>
  <c r="U1218" i="8"/>
  <c r="N1161" i="1"/>
  <c r="Y1218" i="8" l="1"/>
  <c r="X1218" i="8"/>
  <c r="Z1218" i="8" s="1"/>
  <c r="K1219" i="8" s="1"/>
  <c r="A1165" i="4"/>
  <c r="Y1161" i="1"/>
  <c r="X1161" i="1"/>
  <c r="Z1161" i="1" s="1"/>
  <c r="K1162" i="1" s="1"/>
  <c r="L1219" i="8" l="1"/>
  <c r="C1165" i="4"/>
  <c r="D1165" i="4"/>
  <c r="L1162" i="1"/>
  <c r="V1161" i="1" l="1"/>
  <c r="W1161" i="1" s="1"/>
  <c r="V1161" i="8"/>
  <c r="W1161" i="8" s="1"/>
  <c r="O1219" i="8"/>
  <c r="P1219" i="8" s="1"/>
  <c r="S1219" i="8" s="1"/>
  <c r="M1219" i="8"/>
  <c r="O1162" i="1"/>
  <c r="P1162" i="1" s="1"/>
  <c r="S1162" i="1" s="1"/>
  <c r="M1162" i="1"/>
  <c r="U1162" i="1" s="1"/>
  <c r="N1219" i="8" l="1"/>
  <c r="U1219" i="8"/>
  <c r="N1162" i="1"/>
  <c r="Y1219" i="8" l="1"/>
  <c r="X1219" i="8"/>
  <c r="Z1219" i="8" s="1"/>
  <c r="K1220" i="8" s="1"/>
  <c r="A1166" i="4"/>
  <c r="Y1162" i="1"/>
  <c r="X1162" i="1"/>
  <c r="Z1162" i="1" s="1"/>
  <c r="K1163" i="1" s="1"/>
  <c r="L1220" i="8" l="1"/>
  <c r="D1166" i="4"/>
  <c r="C1166" i="4"/>
  <c r="L1163" i="1"/>
  <c r="V1162" i="1" l="1"/>
  <c r="W1162" i="1" s="1"/>
  <c r="V1162" i="8"/>
  <c r="W1162" i="8" s="1"/>
  <c r="O1220" i="8"/>
  <c r="P1220" i="8" s="1"/>
  <c r="S1220" i="8" s="1"/>
  <c r="M1220" i="8"/>
  <c r="O1163" i="1"/>
  <c r="P1163" i="1" s="1"/>
  <c r="S1163" i="1" s="1"/>
  <c r="M1163" i="1"/>
  <c r="U1163" i="1" s="1"/>
  <c r="N1220" i="8" l="1"/>
  <c r="U1220" i="8"/>
  <c r="N1163" i="1"/>
  <c r="Y1220" i="8" l="1"/>
  <c r="X1220" i="8"/>
  <c r="Z1220" i="8" s="1"/>
  <c r="K1221" i="8" s="1"/>
  <c r="A1167" i="4"/>
  <c r="Y1163" i="1"/>
  <c r="X1163" i="1"/>
  <c r="Z1163" i="1" s="1"/>
  <c r="K1164" i="1" s="1"/>
  <c r="L1221" i="8" l="1"/>
  <c r="C1167" i="4"/>
  <c r="D1167" i="4"/>
  <c r="L1164" i="1"/>
  <c r="V1163" i="1" l="1"/>
  <c r="W1163" i="1" s="1"/>
  <c r="V1163" i="8"/>
  <c r="W1163" i="8" s="1"/>
  <c r="O1221" i="8"/>
  <c r="P1221" i="8" s="1"/>
  <c r="S1221" i="8" s="1"/>
  <c r="M1221" i="8"/>
  <c r="O1164" i="1"/>
  <c r="P1164" i="1" s="1"/>
  <c r="S1164" i="1" s="1"/>
  <c r="M1164" i="1"/>
  <c r="U1164" i="1" s="1"/>
  <c r="N1221" i="8" l="1"/>
  <c r="U1221" i="8"/>
  <c r="N1164" i="1"/>
  <c r="Y1221" i="8" l="1"/>
  <c r="X1221" i="8"/>
  <c r="Z1221" i="8" s="1"/>
  <c r="K1222" i="8" s="1"/>
  <c r="A1168" i="4"/>
  <c r="Y1164" i="1"/>
  <c r="X1164" i="1"/>
  <c r="Z1164" i="1" s="1"/>
  <c r="K1165" i="1" s="1"/>
  <c r="L1222" i="8" l="1"/>
  <c r="C1168" i="4"/>
  <c r="D1168" i="4"/>
  <c r="L1165" i="1"/>
  <c r="V1164" i="1" l="1"/>
  <c r="W1164" i="1" s="1"/>
  <c r="V1164" i="8"/>
  <c r="W1164" i="8" s="1"/>
  <c r="O1222" i="8"/>
  <c r="P1222" i="8" s="1"/>
  <c r="S1222" i="8" s="1"/>
  <c r="M1222" i="8"/>
  <c r="O1165" i="1"/>
  <c r="P1165" i="1" s="1"/>
  <c r="S1165" i="1" s="1"/>
  <c r="M1165" i="1"/>
  <c r="U1165" i="1" s="1"/>
  <c r="N1222" i="8" l="1"/>
  <c r="U1222" i="8"/>
  <c r="N1165" i="1"/>
  <c r="Y1222" i="8" l="1"/>
  <c r="X1222" i="8"/>
  <c r="Z1222" i="8" s="1"/>
  <c r="K1223" i="8" s="1"/>
  <c r="A1169" i="4"/>
  <c r="Y1165" i="1"/>
  <c r="X1165" i="1"/>
  <c r="Z1165" i="1" s="1"/>
  <c r="K1166" i="1" s="1"/>
  <c r="L1223" i="8" l="1"/>
  <c r="D1169" i="4"/>
  <c r="C1169" i="4"/>
  <c r="L1166" i="1"/>
  <c r="V1165" i="1" l="1"/>
  <c r="W1165" i="1" s="1"/>
  <c r="V1165" i="8"/>
  <c r="W1165" i="8" s="1"/>
  <c r="O1223" i="8"/>
  <c r="P1223" i="8" s="1"/>
  <c r="S1223" i="8" s="1"/>
  <c r="M1223" i="8"/>
  <c r="O1166" i="1"/>
  <c r="P1166" i="1" s="1"/>
  <c r="S1166" i="1" s="1"/>
  <c r="M1166" i="1"/>
  <c r="U1166" i="1" s="1"/>
  <c r="N1223" i="8" l="1"/>
  <c r="U1223" i="8"/>
  <c r="N1166" i="1"/>
  <c r="Y1223" i="8" l="1"/>
  <c r="X1223" i="8"/>
  <c r="Z1223" i="8" s="1"/>
  <c r="K1224" i="8" s="1"/>
  <c r="A1170" i="4"/>
  <c r="Y1166" i="1"/>
  <c r="X1166" i="1"/>
  <c r="Z1166" i="1" s="1"/>
  <c r="K1167" i="1" s="1"/>
  <c r="L1224" i="8" l="1"/>
  <c r="C1170" i="4"/>
  <c r="D1170" i="4"/>
  <c r="L1167" i="1"/>
  <c r="V1166" i="1" l="1"/>
  <c r="W1166" i="1" s="1"/>
  <c r="V1166" i="8"/>
  <c r="W1166" i="8" s="1"/>
  <c r="O1224" i="8"/>
  <c r="P1224" i="8" s="1"/>
  <c r="S1224" i="8" s="1"/>
  <c r="M1224" i="8"/>
  <c r="O1167" i="1"/>
  <c r="P1167" i="1" s="1"/>
  <c r="S1167" i="1" s="1"/>
  <c r="M1167" i="1"/>
  <c r="U1167" i="1" s="1"/>
  <c r="N1224" i="8" l="1"/>
  <c r="U1224" i="8"/>
  <c r="N1167" i="1"/>
  <c r="Y1224" i="8" l="1"/>
  <c r="X1224" i="8"/>
  <c r="Z1224" i="8" s="1"/>
  <c r="K1225" i="8" s="1"/>
  <c r="A1171" i="4"/>
  <c r="Y1167" i="1"/>
  <c r="X1167" i="1"/>
  <c r="Z1167" i="1" s="1"/>
  <c r="K1168" i="1" s="1"/>
  <c r="L1225" i="8" l="1"/>
  <c r="D1171" i="4"/>
  <c r="C1171" i="4"/>
  <c r="L1168" i="1"/>
  <c r="V1167" i="1" l="1"/>
  <c r="W1167" i="1" s="1"/>
  <c r="V1167" i="8"/>
  <c r="W1167" i="8" s="1"/>
  <c r="O1225" i="8"/>
  <c r="P1225" i="8" s="1"/>
  <c r="S1225" i="8" s="1"/>
  <c r="M1225" i="8"/>
  <c r="O1168" i="1"/>
  <c r="P1168" i="1" s="1"/>
  <c r="S1168" i="1" s="1"/>
  <c r="M1168" i="1"/>
  <c r="U1168" i="1" s="1"/>
  <c r="N1225" i="8" l="1"/>
  <c r="U1225" i="8"/>
  <c r="N1168" i="1"/>
  <c r="Y1225" i="8" l="1"/>
  <c r="X1225" i="8"/>
  <c r="Z1225" i="8" s="1"/>
  <c r="K1226" i="8" s="1"/>
  <c r="A1172" i="4"/>
  <c r="Y1168" i="1"/>
  <c r="X1168" i="1"/>
  <c r="Z1168" i="1" s="1"/>
  <c r="K1169" i="1" s="1"/>
  <c r="L1226" i="8" l="1"/>
  <c r="D1172" i="4"/>
  <c r="C1172" i="4"/>
  <c r="L1169" i="1"/>
  <c r="V1168" i="1" l="1"/>
  <c r="W1168" i="1" s="1"/>
  <c r="V1168" i="8"/>
  <c r="W1168" i="8" s="1"/>
  <c r="O1226" i="8"/>
  <c r="P1226" i="8" s="1"/>
  <c r="S1226" i="8" s="1"/>
  <c r="M1226" i="8"/>
  <c r="O1169" i="1"/>
  <c r="P1169" i="1" s="1"/>
  <c r="S1169" i="1" s="1"/>
  <c r="M1169" i="1"/>
  <c r="U1169" i="1" s="1"/>
  <c r="N1226" i="8" l="1"/>
  <c r="U1226" i="8"/>
  <c r="N1169" i="1"/>
  <c r="Y1226" i="8" l="1"/>
  <c r="X1226" i="8"/>
  <c r="Z1226" i="8" s="1"/>
  <c r="K1227" i="8" s="1"/>
  <c r="A1173" i="4"/>
  <c r="Y1169" i="1"/>
  <c r="X1169" i="1"/>
  <c r="Z1169" i="1" s="1"/>
  <c r="K1170" i="1" s="1"/>
  <c r="L1227" i="8" l="1"/>
  <c r="C1173" i="4"/>
  <c r="D1173" i="4"/>
  <c r="L1170" i="1"/>
  <c r="V1169" i="1" l="1"/>
  <c r="W1169" i="1" s="1"/>
  <c r="V1169" i="8"/>
  <c r="W1169" i="8" s="1"/>
  <c r="O1227" i="8"/>
  <c r="P1227" i="8" s="1"/>
  <c r="S1227" i="8" s="1"/>
  <c r="M1227" i="8"/>
  <c r="O1170" i="1"/>
  <c r="P1170" i="1" s="1"/>
  <c r="S1170" i="1" s="1"/>
  <c r="M1170" i="1"/>
  <c r="U1170" i="1" s="1"/>
  <c r="N1227" i="8" l="1"/>
  <c r="U1227" i="8"/>
  <c r="N1170" i="1"/>
  <c r="Y1227" i="8" l="1"/>
  <c r="X1227" i="8"/>
  <c r="Z1227" i="8" s="1"/>
  <c r="K1228" i="8" s="1"/>
  <c r="A1174" i="4"/>
  <c r="Y1170" i="1"/>
  <c r="X1170" i="1"/>
  <c r="Z1170" i="1" s="1"/>
  <c r="K1171" i="1" s="1"/>
  <c r="L1228" i="8" l="1"/>
  <c r="C1174" i="4"/>
  <c r="D1174" i="4"/>
  <c r="L1171" i="1"/>
  <c r="V1170" i="1" l="1"/>
  <c r="W1170" i="1" s="1"/>
  <c r="V1170" i="8"/>
  <c r="W1170" i="8" s="1"/>
  <c r="O1228" i="8"/>
  <c r="P1228" i="8" s="1"/>
  <c r="S1228" i="8" s="1"/>
  <c r="M1228" i="8"/>
  <c r="O1171" i="1"/>
  <c r="P1171" i="1" s="1"/>
  <c r="S1171" i="1" s="1"/>
  <c r="M1171" i="1"/>
  <c r="U1171" i="1" s="1"/>
  <c r="N1228" i="8" l="1"/>
  <c r="U1228" i="8"/>
  <c r="N1171" i="1"/>
  <c r="Y1228" i="8" l="1"/>
  <c r="X1228" i="8"/>
  <c r="Z1228" i="8" s="1"/>
  <c r="K1229" i="8" s="1"/>
  <c r="A1175" i="4"/>
  <c r="Y1171" i="1"/>
  <c r="X1171" i="1"/>
  <c r="L1229" i="8" l="1"/>
  <c r="D1175" i="4"/>
  <c r="C1175" i="4"/>
  <c r="Z1171" i="1"/>
  <c r="K1172" i="1" s="1"/>
  <c r="L1172" i="1" s="1"/>
  <c r="V1171" i="1" l="1"/>
  <c r="W1171" i="1" s="1"/>
  <c r="V1171" i="8"/>
  <c r="W1171" i="8" s="1"/>
  <c r="O1229" i="8"/>
  <c r="P1229" i="8" s="1"/>
  <c r="S1229" i="8" s="1"/>
  <c r="M1229" i="8"/>
  <c r="O1172" i="1"/>
  <c r="P1172" i="1" s="1"/>
  <c r="S1172" i="1" s="1"/>
  <c r="M1172" i="1"/>
  <c r="U1172" i="1" s="1"/>
  <c r="N1229" i="8" l="1"/>
  <c r="U1229" i="8"/>
  <c r="N1172" i="1"/>
  <c r="Y1229" i="8" l="1"/>
  <c r="X1229" i="8"/>
  <c r="Z1229" i="8" s="1"/>
  <c r="K1230" i="8" s="1"/>
  <c r="A1176" i="4"/>
  <c r="Y1172" i="1"/>
  <c r="X1172" i="1"/>
  <c r="Z1172" i="1" s="1"/>
  <c r="K1173" i="1" s="1"/>
  <c r="L1230" i="8" l="1"/>
  <c r="C1176" i="4"/>
  <c r="D1176" i="4"/>
  <c r="L1173" i="1"/>
  <c r="V1172" i="1" l="1"/>
  <c r="W1172" i="1" s="1"/>
  <c r="V1172" i="8"/>
  <c r="W1172" i="8" s="1"/>
  <c r="O1230" i="8"/>
  <c r="P1230" i="8" s="1"/>
  <c r="S1230" i="8" s="1"/>
  <c r="T1230" i="8" s="1"/>
  <c r="U1230" i="8" s="1"/>
  <c r="M1230" i="8"/>
  <c r="N1230" i="8" s="1"/>
  <c r="O1173" i="1"/>
  <c r="P1173" i="1" s="1"/>
  <c r="S1173" i="1" s="1"/>
  <c r="T1173" i="1" s="1"/>
  <c r="U1173" i="1" s="1"/>
  <c r="M1173" i="1"/>
  <c r="N1173" i="1" s="1"/>
  <c r="A1177" i="4" s="1"/>
  <c r="Y1230" i="8" l="1"/>
  <c r="X1230" i="8"/>
  <c r="Z1230" i="8" s="1"/>
  <c r="K1231" i="8" s="1"/>
  <c r="B1177" i="4"/>
  <c r="Y1173" i="1"/>
  <c r="X1173" i="1"/>
  <c r="Z1173" i="1" s="1"/>
  <c r="K1174" i="1" s="1"/>
  <c r="L1231" i="8" l="1"/>
  <c r="C1177" i="4"/>
  <c r="D1177" i="4"/>
  <c r="L1174" i="1"/>
  <c r="V1173" i="1" l="1"/>
  <c r="W1173" i="1" s="1"/>
  <c r="V1173" i="8"/>
  <c r="W1173" i="8" s="1"/>
  <c r="O1231" i="8"/>
  <c r="P1231" i="8" s="1"/>
  <c r="S1231" i="8" s="1"/>
  <c r="T1231" i="8" s="1"/>
  <c r="U1231" i="8" s="1"/>
  <c r="M1231" i="8"/>
  <c r="N1231" i="8" s="1"/>
  <c r="O1174" i="1"/>
  <c r="P1174" i="1" s="1"/>
  <c r="S1174" i="1" s="1"/>
  <c r="T1174" i="1" s="1"/>
  <c r="U1174" i="1" s="1"/>
  <c r="M1174" i="1"/>
  <c r="N1174" i="1" s="1"/>
  <c r="A1178" i="4" s="1"/>
  <c r="Y1231" i="8" l="1"/>
  <c r="X1231" i="8"/>
  <c r="Z1231" i="8" s="1"/>
  <c r="K1232" i="8" s="1"/>
  <c r="B1178" i="4"/>
  <c r="Y1174" i="1"/>
  <c r="X1174" i="1"/>
  <c r="Z1174" i="1" s="1"/>
  <c r="K1175" i="1" s="1"/>
  <c r="L1232" i="8" l="1"/>
  <c r="C1178" i="4"/>
  <c r="D1178" i="4"/>
  <c r="L1175" i="1"/>
  <c r="V1174" i="1" l="1"/>
  <c r="W1174" i="1" s="1"/>
  <c r="V1174" i="8"/>
  <c r="W1174" i="8" s="1"/>
  <c r="O1232" i="8"/>
  <c r="P1232" i="8" s="1"/>
  <c r="S1232" i="8" s="1"/>
  <c r="T1232" i="8" s="1"/>
  <c r="U1232" i="8" s="1"/>
  <c r="M1232" i="8"/>
  <c r="N1232" i="8" s="1"/>
  <c r="O1175" i="1"/>
  <c r="P1175" i="1" s="1"/>
  <c r="S1175" i="1" s="1"/>
  <c r="T1175" i="1" s="1"/>
  <c r="U1175" i="1" s="1"/>
  <c r="M1175" i="1"/>
  <c r="N1175" i="1" s="1"/>
  <c r="A1179" i="4" s="1"/>
  <c r="Y1232" i="8" l="1"/>
  <c r="X1232" i="8"/>
  <c r="Z1232" i="8" s="1"/>
  <c r="K1233" i="8" s="1"/>
  <c r="B1179" i="4"/>
  <c r="Y1175" i="1"/>
  <c r="X1175" i="1"/>
  <c r="Z1175" i="1" s="1"/>
  <c r="K1176" i="1" s="1"/>
  <c r="L1233" i="8" l="1"/>
  <c r="C1179" i="4"/>
  <c r="D1179" i="4"/>
  <c r="L1176" i="1"/>
  <c r="V1175" i="1" l="1"/>
  <c r="W1175" i="1" s="1"/>
  <c r="V1175" i="8"/>
  <c r="W1175" i="8" s="1"/>
  <c r="O1233" i="8"/>
  <c r="P1233" i="8" s="1"/>
  <c r="S1233" i="8" s="1"/>
  <c r="T1233" i="8" s="1"/>
  <c r="M1233" i="8"/>
  <c r="N1233" i="8" s="1"/>
  <c r="O1176" i="1"/>
  <c r="P1176" i="1" s="1"/>
  <c r="S1176" i="1" s="1"/>
  <c r="T1176" i="1" s="1"/>
  <c r="U1176" i="1" s="1"/>
  <c r="M1176" i="1"/>
  <c r="N1176" i="1" s="1"/>
  <c r="A1180" i="4" s="1"/>
  <c r="U1233" i="8" l="1"/>
  <c r="Y1233" i="8"/>
  <c r="X1233" i="8"/>
  <c r="Z1233" i="8" s="1"/>
  <c r="K1234" i="8" s="1"/>
  <c r="B1180" i="4"/>
  <c r="Y1176" i="1"/>
  <c r="X1176" i="1"/>
  <c r="Z1176" i="1" s="1"/>
  <c r="K1177" i="1" s="1"/>
  <c r="L1234" i="8" l="1"/>
  <c r="C1180" i="4"/>
  <c r="D1180" i="4"/>
  <c r="L1177" i="1"/>
  <c r="V1176" i="1" l="1"/>
  <c r="W1176" i="1" s="1"/>
  <c r="V1176" i="8"/>
  <c r="W1176" i="8" s="1"/>
  <c r="O1234" i="8"/>
  <c r="P1234" i="8" s="1"/>
  <c r="S1234" i="8" s="1"/>
  <c r="T1234" i="8" s="1"/>
  <c r="U1234" i="8" s="1"/>
  <c r="M1234" i="8"/>
  <c r="N1234" i="8" s="1"/>
  <c r="O1177" i="1"/>
  <c r="P1177" i="1" s="1"/>
  <c r="S1177" i="1" s="1"/>
  <c r="T1177" i="1" s="1"/>
  <c r="U1177" i="1" s="1"/>
  <c r="M1177" i="1"/>
  <c r="N1177" i="1" s="1"/>
  <c r="A1181" i="4" s="1"/>
  <c r="Y1234" i="8" l="1"/>
  <c r="X1234" i="8"/>
  <c r="Z1234" i="8" s="1"/>
  <c r="K1235" i="8" s="1"/>
  <c r="B1181" i="4"/>
  <c r="Y1177" i="1"/>
  <c r="X1177" i="1"/>
  <c r="Z1177" i="1" s="1"/>
  <c r="K1178" i="1" s="1"/>
  <c r="L1235" i="8" l="1"/>
  <c r="C1181" i="4"/>
  <c r="V1177" i="8" s="1"/>
  <c r="W1177" i="8" s="1"/>
  <c r="D1181" i="4"/>
  <c r="L1178" i="1"/>
  <c r="O1235" i="8" l="1"/>
  <c r="P1235" i="8" s="1"/>
  <c r="S1235" i="8" s="1"/>
  <c r="T1235" i="8" s="1"/>
  <c r="U1235" i="8" s="1"/>
  <c r="M1235" i="8"/>
  <c r="N1235" i="8" s="1"/>
  <c r="V1177" i="1"/>
  <c r="W1177" i="1" s="1"/>
  <c r="O1178" i="1"/>
  <c r="P1178" i="1" s="1"/>
  <c r="S1178" i="1" s="1"/>
  <c r="T1178" i="1" s="1"/>
  <c r="U1178" i="1" s="1"/>
  <c r="M1178" i="1"/>
  <c r="Y1235" i="8" l="1"/>
  <c r="X1235" i="8"/>
  <c r="Z1235" i="8" s="1"/>
  <c r="K1236" i="8" s="1"/>
  <c r="B1182" i="4"/>
  <c r="N1178" i="1"/>
  <c r="A1182" i="4" s="1"/>
  <c r="L1236" i="8" l="1"/>
  <c r="C1182" i="4"/>
  <c r="V1178" i="8" s="1"/>
  <c r="W1178" i="8" s="1"/>
  <c r="D1182" i="4"/>
  <c r="Y1178" i="1"/>
  <c r="X1178" i="1"/>
  <c r="Z1178" i="1" s="1"/>
  <c r="K1179" i="1" s="1"/>
  <c r="O1236" i="8" l="1"/>
  <c r="P1236" i="8" s="1"/>
  <c r="S1236" i="8" s="1"/>
  <c r="T1236" i="8" s="1"/>
  <c r="U1236" i="8" s="1"/>
  <c r="M1236" i="8"/>
  <c r="N1236" i="8" s="1"/>
  <c r="V1178" i="1"/>
  <c r="W1178" i="1" s="1"/>
  <c r="L1179" i="1"/>
  <c r="Y1236" i="8" l="1"/>
  <c r="X1236" i="8"/>
  <c r="Z1236" i="8" s="1"/>
  <c r="K1237" i="8" s="1"/>
  <c r="O1179" i="1"/>
  <c r="P1179" i="1" s="1"/>
  <c r="S1179" i="1" s="1"/>
  <c r="T1179" i="1" s="1"/>
  <c r="U1179" i="1" s="1"/>
  <c r="M1179" i="1"/>
  <c r="N1179" i="1" s="1"/>
  <c r="A1183" i="4" s="1"/>
  <c r="L1237" i="8" l="1"/>
  <c r="B1183" i="4"/>
  <c r="Y1179" i="1"/>
  <c r="X1179" i="1"/>
  <c r="Z1179" i="1" s="1"/>
  <c r="K1180" i="1" s="1"/>
  <c r="O1237" i="8" l="1"/>
  <c r="P1237" i="8" s="1"/>
  <c r="S1237" i="8" s="1"/>
  <c r="T1237" i="8" s="1"/>
  <c r="U1237" i="8" s="1"/>
  <c r="M1237" i="8"/>
  <c r="N1237" i="8" s="1"/>
  <c r="C1183" i="4"/>
  <c r="V1179" i="8" s="1"/>
  <c r="W1179" i="8" s="1"/>
  <c r="D1183" i="4"/>
  <c r="L1180" i="1"/>
  <c r="Y1237" i="8" l="1"/>
  <c r="X1237" i="8"/>
  <c r="Z1237" i="8" s="1"/>
  <c r="K1238" i="8" s="1"/>
  <c r="V1179" i="1"/>
  <c r="W1179" i="1" s="1"/>
  <c r="O1180" i="1"/>
  <c r="P1180" i="1" s="1"/>
  <c r="S1180" i="1" s="1"/>
  <c r="T1180" i="1" s="1"/>
  <c r="U1180" i="1" s="1"/>
  <c r="M1180" i="1"/>
  <c r="L1238" i="8" l="1"/>
  <c r="B1184" i="4"/>
  <c r="N1180" i="1"/>
  <c r="A1184" i="4" s="1"/>
  <c r="O1238" i="8" l="1"/>
  <c r="P1238" i="8" s="1"/>
  <c r="S1238" i="8" s="1"/>
  <c r="T1238" i="8" s="1"/>
  <c r="U1238" i="8" s="1"/>
  <c r="M1238" i="8"/>
  <c r="N1238" i="8" s="1"/>
  <c r="C1184" i="4"/>
  <c r="V1180" i="8" s="1"/>
  <c r="W1180" i="8" s="1"/>
  <c r="D1184" i="4"/>
  <c r="Y1180" i="1"/>
  <c r="X1180" i="1"/>
  <c r="Z1180" i="1" s="1"/>
  <c r="K1181" i="1" s="1"/>
  <c r="Y1238" i="8" l="1"/>
  <c r="X1238" i="8"/>
  <c r="Z1238" i="8" s="1"/>
  <c r="K1239" i="8" s="1"/>
  <c r="V1180" i="1"/>
  <c r="W1180" i="1" s="1"/>
  <c r="L1181" i="1"/>
  <c r="L1239" i="8" l="1"/>
  <c r="O1181" i="1"/>
  <c r="P1181" i="1" s="1"/>
  <c r="S1181" i="1" s="1"/>
  <c r="T1181" i="1" s="1"/>
  <c r="U1181" i="1" s="1"/>
  <c r="M1181" i="1"/>
  <c r="N1181" i="1" s="1"/>
  <c r="A1185" i="4" s="1"/>
  <c r="O1239" i="8" l="1"/>
  <c r="P1239" i="8" s="1"/>
  <c r="S1239" i="8" s="1"/>
  <c r="T1239" i="8" s="1"/>
  <c r="U1239" i="8" s="1"/>
  <c r="M1239" i="8"/>
  <c r="N1239" i="8" s="1"/>
  <c r="B1185" i="4"/>
  <c r="Y1181" i="1"/>
  <c r="X1181" i="1"/>
  <c r="Z1181" i="1" s="1"/>
  <c r="K1182" i="1" s="1"/>
  <c r="Y1239" i="8" l="1"/>
  <c r="X1239" i="8"/>
  <c r="Z1239" i="8" s="1"/>
  <c r="K1240" i="8" s="1"/>
  <c r="C1185" i="4"/>
  <c r="V1181" i="8" s="1"/>
  <c r="W1181" i="8" s="1"/>
  <c r="D1185" i="4"/>
  <c r="L1182" i="1"/>
  <c r="L1240" i="8" l="1"/>
  <c r="V1181" i="1"/>
  <c r="W1181" i="1" s="1"/>
  <c r="O1182" i="1"/>
  <c r="P1182" i="1" s="1"/>
  <c r="S1182" i="1" s="1"/>
  <c r="T1182" i="1" s="1"/>
  <c r="M1182" i="1"/>
  <c r="N1182" i="1" s="1"/>
  <c r="A1186" i="4" s="1"/>
  <c r="O1240" i="8" l="1"/>
  <c r="P1240" i="8" s="1"/>
  <c r="S1240" i="8" s="1"/>
  <c r="T1240" i="8" s="1"/>
  <c r="U1240" i="8" s="1"/>
  <c r="M1240" i="8"/>
  <c r="N1240" i="8" s="1"/>
  <c r="U1182" i="1"/>
  <c r="B1186" i="4"/>
  <c r="Y1182" i="1"/>
  <c r="X1182" i="1"/>
  <c r="Z1182" i="1" s="1"/>
  <c r="K1183" i="1" s="1"/>
  <c r="Y1240" i="8" l="1"/>
  <c r="X1240" i="8"/>
  <c r="Z1240" i="8" s="1"/>
  <c r="K1241" i="8" s="1"/>
  <c r="C1186" i="4"/>
  <c r="V1182" i="8" s="1"/>
  <c r="W1182" i="8" s="1"/>
  <c r="D1186" i="4"/>
  <c r="L1183" i="1"/>
  <c r="L1241" i="8" l="1"/>
  <c r="V1182" i="1"/>
  <c r="W1182" i="1" s="1"/>
  <c r="O1183" i="1"/>
  <c r="P1183" i="1" s="1"/>
  <c r="S1183" i="1" s="1"/>
  <c r="M1183" i="1"/>
  <c r="U1183" i="1" s="1"/>
  <c r="O1241" i="8" l="1"/>
  <c r="P1241" i="8" s="1"/>
  <c r="S1241" i="8" s="1"/>
  <c r="T1241" i="8" s="1"/>
  <c r="U1241" i="8" s="1"/>
  <c r="M1241" i="8"/>
  <c r="N1241" i="8" s="1"/>
  <c r="N1183" i="1"/>
  <c r="Y1241" i="8" l="1"/>
  <c r="X1241" i="8"/>
  <c r="Z1241" i="8" s="1"/>
  <c r="K1242" i="8" s="1"/>
  <c r="A1187" i="4"/>
  <c r="Y1183" i="1"/>
  <c r="X1183" i="1"/>
  <c r="Z1183" i="1" s="1"/>
  <c r="K1184" i="1" s="1"/>
  <c r="L1242" i="8" l="1"/>
  <c r="C1187" i="4"/>
  <c r="D1187" i="4"/>
  <c r="L1184" i="1"/>
  <c r="V1183" i="1" l="1"/>
  <c r="W1183" i="1" s="1"/>
  <c r="V1183" i="8"/>
  <c r="W1183" i="8" s="1"/>
  <c r="O1242" i="8"/>
  <c r="P1242" i="8" s="1"/>
  <c r="S1242" i="8" s="1"/>
  <c r="T1242" i="8" s="1"/>
  <c r="U1242" i="8" s="1"/>
  <c r="M1242" i="8"/>
  <c r="N1242" i="8" s="1"/>
  <c r="O1184" i="1"/>
  <c r="P1184" i="1" s="1"/>
  <c r="S1184" i="1" s="1"/>
  <c r="M1184" i="1"/>
  <c r="U1184" i="1" s="1"/>
  <c r="Y1242" i="8" l="1"/>
  <c r="X1242" i="8"/>
  <c r="Z1242" i="8" s="1"/>
  <c r="K1243" i="8" s="1"/>
  <c r="N1184" i="1"/>
  <c r="L1243" i="8" l="1"/>
  <c r="A1188" i="4"/>
  <c r="Y1184" i="1"/>
  <c r="X1184" i="1"/>
  <c r="Z1184" i="1" s="1"/>
  <c r="K1185" i="1" s="1"/>
  <c r="O1243" i="8" l="1"/>
  <c r="P1243" i="8" s="1"/>
  <c r="S1243" i="8" s="1"/>
  <c r="T1243" i="8" s="1"/>
  <c r="U1243" i="8" s="1"/>
  <c r="M1243" i="8"/>
  <c r="N1243" i="8" s="1"/>
  <c r="C1188" i="4"/>
  <c r="D1188" i="4"/>
  <c r="L1185" i="1"/>
  <c r="V1184" i="1" l="1"/>
  <c r="W1184" i="1" s="1"/>
  <c r="V1184" i="8"/>
  <c r="W1184" i="8" s="1"/>
  <c r="Y1243" i="8"/>
  <c r="X1243" i="8"/>
  <c r="Z1243" i="8" s="1"/>
  <c r="K1244" i="8" s="1"/>
  <c r="O1185" i="1"/>
  <c r="P1185" i="1" s="1"/>
  <c r="S1185" i="1" s="1"/>
  <c r="M1185" i="1"/>
  <c r="U1185" i="1" s="1"/>
  <c r="L1244" i="8" l="1"/>
  <c r="N1185" i="1"/>
  <c r="O1244" i="8" l="1"/>
  <c r="P1244" i="8" s="1"/>
  <c r="S1244" i="8" s="1"/>
  <c r="T1244" i="8" s="1"/>
  <c r="U1244" i="8" s="1"/>
  <c r="M1244" i="8"/>
  <c r="N1244" i="8" s="1"/>
  <c r="A1189" i="4"/>
  <c r="Y1185" i="1"/>
  <c r="X1185" i="1"/>
  <c r="Z1185" i="1" s="1"/>
  <c r="K1186" i="1" s="1"/>
  <c r="Y1244" i="8" l="1"/>
  <c r="X1244" i="8"/>
  <c r="Z1244" i="8" s="1"/>
  <c r="K1245" i="8" s="1"/>
  <c r="C1189" i="4"/>
  <c r="D1189" i="4"/>
  <c r="L1186" i="1"/>
  <c r="V1185" i="1" l="1"/>
  <c r="W1185" i="1" s="1"/>
  <c r="V1185" i="8"/>
  <c r="W1185" i="8" s="1"/>
  <c r="L1245" i="8"/>
  <c r="O1186" i="1"/>
  <c r="P1186" i="1" s="1"/>
  <c r="S1186" i="1" s="1"/>
  <c r="T1186" i="1" s="1"/>
  <c r="U1186" i="1" s="1"/>
  <c r="M1186" i="1"/>
  <c r="N1186" i="1" s="1"/>
  <c r="A1190" i="4" s="1"/>
  <c r="O1245" i="8" l="1"/>
  <c r="P1245" i="8" s="1"/>
  <c r="S1245" i="8" s="1"/>
  <c r="T1245" i="8" s="1"/>
  <c r="U1245" i="8" s="1"/>
  <c r="M1245" i="8"/>
  <c r="N1245" i="8" s="1"/>
  <c r="B1190" i="4"/>
  <c r="Y1186" i="1"/>
  <c r="X1186" i="1"/>
  <c r="Z1186" i="1" s="1"/>
  <c r="K1187" i="1" s="1"/>
  <c r="Y1245" i="8" l="1"/>
  <c r="X1245" i="8"/>
  <c r="Z1245" i="8" s="1"/>
  <c r="K1246" i="8" s="1"/>
  <c r="C1190" i="4"/>
  <c r="V1186" i="8" s="1"/>
  <c r="W1186" i="8" s="1"/>
  <c r="D1190" i="4"/>
  <c r="L1187" i="1"/>
  <c r="L1246" i="8" l="1"/>
  <c r="V1186" i="1"/>
  <c r="W1186" i="1" s="1"/>
  <c r="O1187" i="1"/>
  <c r="P1187" i="1" s="1"/>
  <c r="S1187" i="1" s="1"/>
  <c r="T1187" i="1" s="1"/>
  <c r="U1187" i="1" s="1"/>
  <c r="M1187" i="1"/>
  <c r="N1187" i="1" s="1"/>
  <c r="A1191" i="4" s="1"/>
  <c r="O1246" i="8" l="1"/>
  <c r="P1246" i="8" s="1"/>
  <c r="S1246" i="8" s="1"/>
  <c r="T1246" i="8" s="1"/>
  <c r="U1246" i="8" s="1"/>
  <c r="M1246" i="8"/>
  <c r="N1246" i="8" s="1"/>
  <c r="B1191" i="4"/>
  <c r="Y1187" i="1"/>
  <c r="X1187" i="1"/>
  <c r="Z1187" i="1" s="1"/>
  <c r="K1188" i="1" s="1"/>
  <c r="Y1246" i="8" l="1"/>
  <c r="X1246" i="8"/>
  <c r="Z1246" i="8" s="1"/>
  <c r="K1247" i="8" s="1"/>
  <c r="C1191" i="4"/>
  <c r="V1187" i="8" s="1"/>
  <c r="W1187" i="8" s="1"/>
  <c r="D1191" i="4"/>
  <c r="L1188" i="1"/>
  <c r="L1247" i="8" l="1"/>
  <c r="V1187" i="1"/>
  <c r="W1187" i="1" s="1"/>
  <c r="O1188" i="1"/>
  <c r="P1188" i="1" s="1"/>
  <c r="S1188" i="1" s="1"/>
  <c r="T1188" i="1" s="1"/>
  <c r="U1188" i="1" s="1"/>
  <c r="M1188" i="1"/>
  <c r="O1247" i="8" l="1"/>
  <c r="P1247" i="8" s="1"/>
  <c r="S1247" i="8" s="1"/>
  <c r="T1247" i="8" s="1"/>
  <c r="U1247" i="8" s="1"/>
  <c r="M1247" i="8"/>
  <c r="N1247" i="8" s="1"/>
  <c r="B1192" i="4"/>
  <c r="N1188" i="1"/>
  <c r="A1192" i="4" s="1"/>
  <c r="Y1247" i="8" l="1"/>
  <c r="X1247" i="8"/>
  <c r="Z1247" i="8" s="1"/>
  <c r="K1248" i="8" s="1"/>
  <c r="C1192" i="4"/>
  <c r="V1188" i="8" s="1"/>
  <c r="W1188" i="8" s="1"/>
  <c r="D1192" i="4"/>
  <c r="Y1188" i="1"/>
  <c r="X1188" i="1"/>
  <c r="Z1188" i="1" s="1"/>
  <c r="K1189" i="1" s="1"/>
  <c r="L1248" i="8" l="1"/>
  <c r="V1188" i="1"/>
  <c r="W1188" i="1" s="1"/>
  <c r="L1189" i="1"/>
  <c r="O1248" i="8" l="1"/>
  <c r="P1248" i="8" s="1"/>
  <c r="S1248" i="8" s="1"/>
  <c r="T1248" i="8" s="1"/>
  <c r="U1248" i="8" s="1"/>
  <c r="M1248" i="8"/>
  <c r="N1248" i="8" s="1"/>
  <c r="O1189" i="1"/>
  <c r="P1189" i="1" s="1"/>
  <c r="S1189" i="1" s="1"/>
  <c r="M1189" i="1"/>
  <c r="U1189" i="1" s="1"/>
  <c r="Y1248" i="8" l="1"/>
  <c r="X1248" i="8"/>
  <c r="Z1248" i="8" s="1"/>
  <c r="K1249" i="8" s="1"/>
  <c r="N1189" i="1"/>
  <c r="L1249" i="8" l="1"/>
  <c r="A1193" i="4"/>
  <c r="Y1189" i="1"/>
  <c r="X1189" i="1"/>
  <c r="Z1189" i="1" s="1"/>
  <c r="K1190" i="1" s="1"/>
  <c r="O1249" i="8" l="1"/>
  <c r="P1249" i="8" s="1"/>
  <c r="S1249" i="8" s="1"/>
  <c r="T1249" i="8" s="1"/>
  <c r="U1249" i="8" s="1"/>
  <c r="M1249" i="8"/>
  <c r="N1249" i="8" s="1"/>
  <c r="C1193" i="4"/>
  <c r="D1193" i="4"/>
  <c r="L1190" i="1"/>
  <c r="V1189" i="1" l="1"/>
  <c r="W1189" i="1" s="1"/>
  <c r="V1189" i="8"/>
  <c r="W1189" i="8" s="1"/>
  <c r="Y1249" i="8"/>
  <c r="X1249" i="8"/>
  <c r="Z1249" i="8" s="1"/>
  <c r="K1250" i="8" s="1"/>
  <c r="O1190" i="1"/>
  <c r="P1190" i="1" s="1"/>
  <c r="S1190" i="1" s="1"/>
  <c r="T1190" i="1" s="1"/>
  <c r="U1190" i="1" s="1"/>
  <c r="M1190" i="1"/>
  <c r="N1190" i="1" s="1"/>
  <c r="A1194" i="4" s="1"/>
  <c r="L1250" i="8" l="1"/>
  <c r="B1194" i="4"/>
  <c r="Y1190" i="1"/>
  <c r="X1190" i="1"/>
  <c r="Z1190" i="1" s="1"/>
  <c r="K1191" i="1" s="1"/>
  <c r="O1250" i="8" l="1"/>
  <c r="P1250" i="8" s="1"/>
  <c r="S1250" i="8" s="1"/>
  <c r="T1250" i="8" s="1"/>
  <c r="U1250" i="8" s="1"/>
  <c r="M1250" i="8"/>
  <c r="N1250" i="8" s="1"/>
  <c r="C1194" i="4"/>
  <c r="V1190" i="8" s="1"/>
  <c r="W1190" i="8" s="1"/>
  <c r="D1194" i="4"/>
  <c r="L1191" i="1"/>
  <c r="Y1250" i="8" l="1"/>
  <c r="X1250" i="8"/>
  <c r="Z1250" i="8" s="1"/>
  <c r="K1251" i="8" s="1"/>
  <c r="V1190" i="1"/>
  <c r="W1190" i="1" s="1"/>
  <c r="O1191" i="1"/>
  <c r="P1191" i="1" s="1"/>
  <c r="S1191" i="1" s="1"/>
  <c r="M1191" i="1"/>
  <c r="U1191" i="1" s="1"/>
  <c r="L1251" i="8" l="1"/>
  <c r="N1191" i="1"/>
  <c r="O1251" i="8" l="1"/>
  <c r="P1251" i="8" s="1"/>
  <c r="S1251" i="8" s="1"/>
  <c r="T1251" i="8" s="1"/>
  <c r="U1251" i="8" s="1"/>
  <c r="M1251" i="8"/>
  <c r="N1251" i="8" s="1"/>
  <c r="A1195" i="4"/>
  <c r="Y1191" i="1"/>
  <c r="X1191" i="1"/>
  <c r="Z1191" i="1" s="1"/>
  <c r="K1192" i="1" s="1"/>
  <c r="Y1251" i="8" l="1"/>
  <c r="X1251" i="8"/>
  <c r="Z1251" i="8" s="1"/>
  <c r="K1252" i="8" s="1"/>
  <c r="C1195" i="4"/>
  <c r="D1195" i="4"/>
  <c r="L1192" i="1"/>
  <c r="V1191" i="1" l="1"/>
  <c r="W1191" i="1" s="1"/>
  <c r="V1191" i="8"/>
  <c r="W1191" i="8" s="1"/>
  <c r="L1252" i="8"/>
  <c r="O1192" i="1"/>
  <c r="P1192" i="1" s="1"/>
  <c r="S1192" i="1" s="1"/>
  <c r="T1192" i="1" s="1"/>
  <c r="U1192" i="1" s="1"/>
  <c r="M1192" i="1"/>
  <c r="N1192" i="1" s="1"/>
  <c r="A1196" i="4" s="1"/>
  <c r="O1252" i="8" l="1"/>
  <c r="P1252" i="8" s="1"/>
  <c r="S1252" i="8" s="1"/>
  <c r="T1252" i="8" s="1"/>
  <c r="U1252" i="8" s="1"/>
  <c r="M1252" i="8"/>
  <c r="N1252" i="8" s="1"/>
  <c r="B1196" i="4"/>
  <c r="Y1192" i="1"/>
  <c r="X1192" i="1"/>
  <c r="Z1192" i="1" s="1"/>
  <c r="K1193" i="1" s="1"/>
  <c r="Y1252" i="8" l="1"/>
  <c r="X1252" i="8"/>
  <c r="Z1252" i="8" s="1"/>
  <c r="K1253" i="8" s="1"/>
  <c r="C1196" i="4"/>
  <c r="V1192" i="8" s="1"/>
  <c r="W1192" i="8" s="1"/>
  <c r="D1196" i="4"/>
  <c r="L1193" i="1"/>
  <c r="L1253" i="8" l="1"/>
  <c r="V1192" i="1"/>
  <c r="W1192" i="1" s="1"/>
  <c r="O1193" i="1"/>
  <c r="P1193" i="1" s="1"/>
  <c r="S1193" i="1" s="1"/>
  <c r="M1193" i="1"/>
  <c r="U1193" i="1" s="1"/>
  <c r="O1253" i="8" l="1"/>
  <c r="P1253" i="8" s="1"/>
  <c r="S1253" i="8" s="1"/>
  <c r="T1253" i="8" s="1"/>
  <c r="M1253" i="8"/>
  <c r="N1253" i="8" s="1"/>
  <c r="N1193" i="1"/>
  <c r="U1253" i="8" l="1"/>
  <c r="Y1253" i="8"/>
  <c r="X1253" i="8"/>
  <c r="Z1253" i="8" s="1"/>
  <c r="K1254" i="8" s="1"/>
  <c r="A1197" i="4"/>
  <c r="Y1193" i="1"/>
  <c r="X1193" i="1"/>
  <c r="Z1193" i="1" s="1"/>
  <c r="K1194" i="1" s="1"/>
  <c r="L1254" i="8" l="1"/>
  <c r="C1197" i="4"/>
  <c r="D1197" i="4"/>
  <c r="L1194" i="1"/>
  <c r="V1193" i="1" l="1"/>
  <c r="W1193" i="1" s="1"/>
  <c r="V1193" i="8"/>
  <c r="W1193" i="8" s="1"/>
  <c r="O1254" i="8"/>
  <c r="P1254" i="8" s="1"/>
  <c r="S1254" i="8" s="1"/>
  <c r="T1254" i="8" s="1"/>
  <c r="U1254" i="8" s="1"/>
  <c r="M1254" i="8"/>
  <c r="N1254" i="8" s="1"/>
  <c r="O1194" i="1"/>
  <c r="P1194" i="1" s="1"/>
  <c r="S1194" i="1" s="1"/>
  <c r="M1194" i="1"/>
  <c r="U1194" i="1" s="1"/>
  <c r="Y1254" i="8" l="1"/>
  <c r="X1254" i="8"/>
  <c r="Z1254" i="8" s="1"/>
  <c r="K1255" i="8" s="1"/>
  <c r="N1194" i="1"/>
  <c r="L1255" i="8" l="1"/>
  <c r="A1198" i="4"/>
  <c r="Y1194" i="1"/>
  <c r="X1194" i="1"/>
  <c r="Z1194" i="1" s="1"/>
  <c r="K1195" i="1" s="1"/>
  <c r="O1255" i="8" l="1"/>
  <c r="P1255" i="8" s="1"/>
  <c r="S1255" i="8" s="1"/>
  <c r="T1255" i="8" s="1"/>
  <c r="U1255" i="8" s="1"/>
  <c r="M1255" i="8"/>
  <c r="N1255" i="8" s="1"/>
  <c r="C1198" i="4"/>
  <c r="D1198" i="4"/>
  <c r="L1195" i="1"/>
  <c r="V1194" i="1" l="1"/>
  <c r="W1194" i="1" s="1"/>
  <c r="V1194" i="8"/>
  <c r="W1194" i="8" s="1"/>
  <c r="Y1255" i="8"/>
  <c r="X1255" i="8"/>
  <c r="Z1255" i="8" s="1"/>
  <c r="K1256" i="8" s="1"/>
  <c r="O1195" i="1"/>
  <c r="P1195" i="1" s="1"/>
  <c r="S1195" i="1" s="1"/>
  <c r="M1195" i="1"/>
  <c r="U1195" i="1" s="1"/>
  <c r="L1256" i="8" l="1"/>
  <c r="N1195" i="1"/>
  <c r="O1256" i="8" l="1"/>
  <c r="P1256" i="8" s="1"/>
  <c r="S1256" i="8" s="1"/>
  <c r="T1256" i="8" s="1"/>
  <c r="U1256" i="8" s="1"/>
  <c r="M1256" i="8"/>
  <c r="N1256" i="8" s="1"/>
  <c r="A1199" i="4"/>
  <c r="Y1195" i="1"/>
  <c r="X1195" i="1"/>
  <c r="Z1195" i="1" s="1"/>
  <c r="K1196" i="1" s="1"/>
  <c r="Y1256" i="8" l="1"/>
  <c r="X1256" i="8"/>
  <c r="Z1256" i="8" s="1"/>
  <c r="K1257" i="8" s="1"/>
  <c r="D1199" i="4"/>
  <c r="C1199" i="4"/>
  <c r="L1196" i="1"/>
  <c r="V1195" i="1" l="1"/>
  <c r="W1195" i="1" s="1"/>
  <c r="V1195" i="8"/>
  <c r="W1195" i="8" s="1"/>
  <c r="L1257" i="8"/>
  <c r="O1196" i="1"/>
  <c r="P1196" i="1" s="1"/>
  <c r="S1196" i="1" s="1"/>
  <c r="M1196" i="1"/>
  <c r="U1196" i="1" s="1"/>
  <c r="O1257" i="8" l="1"/>
  <c r="P1257" i="8" s="1"/>
  <c r="S1257" i="8" s="1"/>
  <c r="T1257" i="8" s="1"/>
  <c r="U1257" i="8" s="1"/>
  <c r="M1257" i="8"/>
  <c r="N1257" i="8" s="1"/>
  <c r="N1196" i="1"/>
  <c r="Y1257" i="8" l="1"/>
  <c r="X1257" i="8"/>
  <c r="Z1257" i="8" s="1"/>
  <c r="K1258" i="8" s="1"/>
  <c r="A1200" i="4"/>
  <c r="Y1196" i="1"/>
  <c r="X1196" i="1"/>
  <c r="Z1196" i="1" s="1"/>
  <c r="K1197" i="1" s="1"/>
  <c r="L1258" i="8" l="1"/>
  <c r="C1200" i="4"/>
  <c r="D1200" i="4"/>
  <c r="L1197" i="1"/>
  <c r="V1196" i="1" l="1"/>
  <c r="W1196" i="1" s="1"/>
  <c r="V1196" i="8"/>
  <c r="W1196" i="8" s="1"/>
  <c r="O1258" i="8"/>
  <c r="P1258" i="8" s="1"/>
  <c r="S1258" i="8" s="1"/>
  <c r="T1258" i="8" s="1"/>
  <c r="M1258" i="8"/>
  <c r="N1258" i="8" s="1"/>
  <c r="O1197" i="1"/>
  <c r="P1197" i="1" s="1"/>
  <c r="S1197" i="1" s="1"/>
  <c r="M1197" i="1"/>
  <c r="U1197" i="1" s="1"/>
  <c r="U1258" i="8" l="1"/>
  <c r="Y1258" i="8"/>
  <c r="X1258" i="8"/>
  <c r="Z1258" i="8" s="1"/>
  <c r="K1259" i="8" s="1"/>
  <c r="N1197" i="1"/>
  <c r="L1259" i="8" l="1"/>
  <c r="A1201" i="4"/>
  <c r="Y1197" i="1"/>
  <c r="X1197" i="1"/>
  <c r="Z1197" i="1" s="1"/>
  <c r="K1198" i="1" s="1"/>
  <c r="O1259" i="8" l="1"/>
  <c r="P1259" i="8" s="1"/>
  <c r="S1259" i="8" s="1"/>
  <c r="T1259" i="8" s="1"/>
  <c r="M1259" i="8"/>
  <c r="N1259" i="8" s="1"/>
  <c r="D1201" i="4"/>
  <c r="C1201" i="4"/>
  <c r="L1198" i="1"/>
  <c r="V1197" i="1" l="1"/>
  <c r="W1197" i="1" s="1"/>
  <c r="V1197" i="8"/>
  <c r="W1197" i="8" s="1"/>
  <c r="U1259" i="8"/>
  <c r="Y1259" i="8"/>
  <c r="X1259" i="8"/>
  <c r="O1198" i="1"/>
  <c r="P1198" i="1" s="1"/>
  <c r="S1198" i="1" s="1"/>
  <c r="M1198" i="1"/>
  <c r="U1198" i="1" s="1"/>
  <c r="Z1259" i="8" l="1"/>
  <c r="K1260" i="8" s="1"/>
  <c r="L1260" i="8" s="1"/>
  <c r="N1198" i="1"/>
  <c r="O1260" i="8" l="1"/>
  <c r="P1260" i="8" s="1"/>
  <c r="S1260" i="8" s="1"/>
  <c r="T1260" i="8" s="1"/>
  <c r="M1260" i="8"/>
  <c r="N1260" i="8" s="1"/>
  <c r="A1202" i="4"/>
  <c r="Y1198" i="1"/>
  <c r="X1198" i="1"/>
  <c r="Z1198" i="1" l="1"/>
  <c r="K1199" i="1" s="1"/>
  <c r="U1260" i="8"/>
  <c r="Y1260" i="8"/>
  <c r="X1260" i="8"/>
  <c r="Z1260" i="8" s="1"/>
  <c r="K1261" i="8" s="1"/>
  <c r="C1202" i="4"/>
  <c r="D1202" i="4"/>
  <c r="L1199" i="1"/>
  <c r="V1198" i="1" l="1"/>
  <c r="W1198" i="1" s="1"/>
  <c r="V1198" i="8"/>
  <c r="W1198" i="8" s="1"/>
  <c r="L1261" i="8"/>
  <c r="O1199" i="1"/>
  <c r="P1199" i="1" s="1"/>
  <c r="S1199" i="1" s="1"/>
  <c r="M1199" i="1"/>
  <c r="U1199" i="1" s="1"/>
  <c r="O1261" i="8" l="1"/>
  <c r="P1261" i="8" s="1"/>
  <c r="S1261" i="8" s="1"/>
  <c r="T1261" i="8" s="1"/>
  <c r="U1261" i="8" s="1"/>
  <c r="M1261" i="8"/>
  <c r="N1261" i="8" s="1"/>
  <c r="N1199" i="1"/>
  <c r="Y1261" i="8" l="1"/>
  <c r="X1261" i="8"/>
  <c r="Z1261" i="8" s="1"/>
  <c r="K1262" i="8" s="1"/>
  <c r="A1203" i="4"/>
  <c r="Y1199" i="1"/>
  <c r="X1199" i="1"/>
  <c r="Z1199" i="1" s="1"/>
  <c r="K1200" i="1" s="1"/>
  <c r="L1262" i="8" l="1"/>
  <c r="C1203" i="4"/>
  <c r="D1203" i="4"/>
  <c r="L1200" i="1"/>
  <c r="V1199" i="1" l="1"/>
  <c r="W1199" i="1" s="1"/>
  <c r="V1199" i="8"/>
  <c r="W1199" i="8" s="1"/>
  <c r="O1262" i="8"/>
  <c r="P1262" i="8" s="1"/>
  <c r="S1262" i="8" s="1"/>
  <c r="T1262" i="8" s="1"/>
  <c r="U1262" i="8" s="1"/>
  <c r="M1262" i="8"/>
  <c r="N1262" i="8" s="1"/>
  <c r="O1200" i="1"/>
  <c r="P1200" i="1" s="1"/>
  <c r="S1200" i="1" s="1"/>
  <c r="T1200" i="1" s="1"/>
  <c r="U1200" i="1" s="1"/>
  <c r="M1200" i="1"/>
  <c r="N1200" i="1" s="1"/>
  <c r="A1204" i="4" s="1"/>
  <c r="Y1262" i="8" l="1"/>
  <c r="X1262" i="8"/>
  <c r="Z1262" i="8" s="1"/>
  <c r="K1263" i="8" s="1"/>
  <c r="B1204" i="4"/>
  <c r="Y1200" i="1"/>
  <c r="X1200" i="1"/>
  <c r="Z1200" i="1" s="1"/>
  <c r="K1201" i="1" s="1"/>
  <c r="L1263" i="8" l="1"/>
  <c r="C1204" i="4"/>
  <c r="D1204" i="4"/>
  <c r="L1201" i="1"/>
  <c r="V1200" i="1" l="1"/>
  <c r="W1200" i="1" s="1"/>
  <c r="V1200" i="8"/>
  <c r="W1200" i="8" s="1"/>
  <c r="O1263" i="8"/>
  <c r="P1263" i="8" s="1"/>
  <c r="S1263" i="8" s="1"/>
  <c r="T1263" i="8" s="1"/>
  <c r="U1263" i="8" s="1"/>
  <c r="M1263" i="8"/>
  <c r="N1263" i="8" s="1"/>
  <c r="O1201" i="1"/>
  <c r="P1201" i="1" s="1"/>
  <c r="S1201" i="1" s="1"/>
  <c r="T1201" i="1" s="1"/>
  <c r="U1201" i="1" s="1"/>
  <c r="M1201" i="1"/>
  <c r="N1201" i="1" s="1"/>
  <c r="A1205" i="4" s="1"/>
  <c r="Y1263" i="8" l="1"/>
  <c r="X1263" i="8"/>
  <c r="Z1263" i="8" s="1"/>
  <c r="K1264" i="8" s="1"/>
  <c r="B1205" i="4"/>
  <c r="Y1201" i="1"/>
  <c r="X1201" i="1"/>
  <c r="Z1201" i="1" s="1"/>
  <c r="K1202" i="1" s="1"/>
  <c r="L1264" i="8" l="1"/>
  <c r="C1205" i="4"/>
  <c r="D1205" i="4"/>
  <c r="L1202" i="1"/>
  <c r="V1201" i="1" l="1"/>
  <c r="W1201" i="1" s="1"/>
  <c r="V1201" i="8"/>
  <c r="W1201" i="8" s="1"/>
  <c r="O1264" i="8"/>
  <c r="P1264" i="8" s="1"/>
  <c r="S1264" i="8" s="1"/>
  <c r="T1264" i="8" s="1"/>
  <c r="U1264" i="8" s="1"/>
  <c r="M1264" i="8"/>
  <c r="N1264" i="8" s="1"/>
  <c r="O1202" i="1"/>
  <c r="P1202" i="1" s="1"/>
  <c r="S1202" i="1" s="1"/>
  <c r="T1202" i="1" s="1"/>
  <c r="U1202" i="1" s="1"/>
  <c r="M1202" i="1"/>
  <c r="N1202" i="1" s="1"/>
  <c r="A1206" i="4" s="1"/>
  <c r="Y1264" i="8" l="1"/>
  <c r="X1264" i="8"/>
  <c r="B1206" i="4"/>
  <c r="Y1202" i="1"/>
  <c r="X1202" i="1"/>
  <c r="Z1202" i="1" s="1"/>
  <c r="K1203" i="1" s="1"/>
  <c r="Z1264" i="8" l="1"/>
  <c r="K1265" i="8" s="1"/>
  <c r="L1265" i="8" s="1"/>
  <c r="C1206" i="4"/>
  <c r="D1206" i="4"/>
  <c r="L1203" i="1"/>
  <c r="V1202" i="1" l="1"/>
  <c r="W1202" i="1" s="1"/>
  <c r="V1202" i="8"/>
  <c r="W1202" i="8" s="1"/>
  <c r="O1265" i="8"/>
  <c r="P1265" i="8" s="1"/>
  <c r="S1265" i="8" s="1"/>
  <c r="T1265" i="8" s="1"/>
  <c r="M1265" i="8"/>
  <c r="N1265" i="8" s="1"/>
  <c r="O1203" i="1"/>
  <c r="P1203" i="1" s="1"/>
  <c r="S1203" i="1" s="1"/>
  <c r="T1203" i="1" s="1"/>
  <c r="U1203" i="1" s="1"/>
  <c r="M1203" i="1"/>
  <c r="N1203" i="1" s="1"/>
  <c r="A1207" i="4" s="1"/>
  <c r="U1265" i="8" l="1"/>
  <c r="Y1265" i="8"/>
  <c r="X1265" i="8"/>
  <c r="Z1265" i="8" s="1"/>
  <c r="K1266" i="8" s="1"/>
  <c r="B1207" i="4"/>
  <c r="Y1203" i="1"/>
  <c r="X1203" i="1"/>
  <c r="Z1203" i="1" s="1"/>
  <c r="K1204" i="1" s="1"/>
  <c r="L1266" i="8" l="1"/>
  <c r="C1207" i="4"/>
  <c r="V1203" i="8" s="1"/>
  <c r="W1203" i="8" s="1"/>
  <c r="D1207" i="4"/>
  <c r="L1204" i="1"/>
  <c r="O1266" i="8" l="1"/>
  <c r="P1266" i="8" s="1"/>
  <c r="S1266" i="8" s="1"/>
  <c r="T1266" i="8" s="1"/>
  <c r="U1266" i="8" s="1"/>
  <c r="M1266" i="8"/>
  <c r="N1266" i="8" s="1"/>
  <c r="V1203" i="1"/>
  <c r="W1203" i="1" s="1"/>
  <c r="O1204" i="1"/>
  <c r="P1204" i="1" s="1"/>
  <c r="S1204" i="1" s="1"/>
  <c r="T1204" i="1" s="1"/>
  <c r="U1204" i="1" s="1"/>
  <c r="M1204" i="1"/>
  <c r="N1204" i="1" s="1"/>
  <c r="A1208" i="4" s="1"/>
  <c r="Y1266" i="8" l="1"/>
  <c r="X1266" i="8"/>
  <c r="Z1266" i="8" s="1"/>
  <c r="K1267" i="8" s="1"/>
  <c r="B1208" i="4"/>
  <c r="Y1204" i="1"/>
  <c r="X1204" i="1"/>
  <c r="Z1204" i="1" s="1"/>
  <c r="K1205" i="1" s="1"/>
  <c r="L1267" i="8" l="1"/>
  <c r="C1208" i="4"/>
  <c r="V1204" i="8" s="1"/>
  <c r="W1204" i="8" s="1"/>
  <c r="D1208" i="4"/>
  <c r="L1205" i="1"/>
  <c r="O1267" i="8" l="1"/>
  <c r="P1267" i="8" s="1"/>
  <c r="S1267" i="8" s="1"/>
  <c r="T1267" i="8" s="1"/>
  <c r="U1267" i="8" s="1"/>
  <c r="M1267" i="8"/>
  <c r="N1267" i="8" s="1"/>
  <c r="V1204" i="1"/>
  <c r="W1204" i="1" s="1"/>
  <c r="O1205" i="1"/>
  <c r="P1205" i="1" s="1"/>
  <c r="S1205" i="1" s="1"/>
  <c r="T1205" i="1" s="1"/>
  <c r="U1205" i="1" s="1"/>
  <c r="M1205" i="1"/>
  <c r="N1205" i="1" s="1"/>
  <c r="A1209" i="4" s="1"/>
  <c r="Y1267" i="8" l="1"/>
  <c r="X1267" i="8"/>
  <c r="Z1267" i="8" s="1"/>
  <c r="K1268" i="8" s="1"/>
  <c r="B1209" i="4"/>
  <c r="Y1205" i="1"/>
  <c r="X1205" i="1"/>
  <c r="Z1205" i="1" s="1"/>
  <c r="K1206" i="1" s="1"/>
  <c r="L1268" i="8" l="1"/>
  <c r="C1209" i="4"/>
  <c r="V1205" i="8" s="1"/>
  <c r="W1205" i="8" s="1"/>
  <c r="D1209" i="4"/>
  <c r="L1206" i="1"/>
  <c r="O1268" i="8" l="1"/>
  <c r="P1268" i="8" s="1"/>
  <c r="S1268" i="8" s="1"/>
  <c r="T1268" i="8" s="1"/>
  <c r="U1268" i="8" s="1"/>
  <c r="M1268" i="8"/>
  <c r="N1268" i="8" s="1"/>
  <c r="V1205" i="1"/>
  <c r="W1205" i="1" s="1"/>
  <c r="O1206" i="1"/>
  <c r="P1206" i="1" s="1"/>
  <c r="S1206" i="1" s="1"/>
  <c r="T1206" i="1" s="1"/>
  <c r="U1206" i="1" s="1"/>
  <c r="M1206" i="1"/>
  <c r="N1206" i="1" s="1"/>
  <c r="A1210" i="4" s="1"/>
  <c r="Y1268" i="8" l="1"/>
  <c r="X1268" i="8"/>
  <c r="B1210" i="4"/>
  <c r="Y1206" i="1"/>
  <c r="X1206" i="1"/>
  <c r="Z1206" i="1" s="1"/>
  <c r="K1207" i="1" s="1"/>
  <c r="Z1268" i="8" l="1"/>
  <c r="K1269" i="8" s="1"/>
  <c r="L1269" i="8" s="1"/>
  <c r="C1210" i="4"/>
  <c r="V1206" i="8" s="1"/>
  <c r="W1206" i="8" s="1"/>
  <c r="D1210" i="4"/>
  <c r="L1207" i="1"/>
  <c r="O1269" i="8" l="1"/>
  <c r="P1269" i="8" s="1"/>
  <c r="S1269" i="8" s="1"/>
  <c r="T1269" i="8" s="1"/>
  <c r="U1269" i="8" s="1"/>
  <c r="M1269" i="8"/>
  <c r="N1269" i="8" s="1"/>
  <c r="V1206" i="1"/>
  <c r="W1206" i="1" s="1"/>
  <c r="O1207" i="1"/>
  <c r="P1207" i="1" s="1"/>
  <c r="S1207" i="1" s="1"/>
  <c r="T1207" i="1" s="1"/>
  <c r="U1207" i="1" s="1"/>
  <c r="M1207" i="1"/>
  <c r="N1207" i="1" s="1"/>
  <c r="A1211" i="4" s="1"/>
  <c r="Y1269" i="8" l="1"/>
  <c r="X1269" i="8"/>
  <c r="B1211" i="4"/>
  <c r="Y1207" i="1"/>
  <c r="X1207" i="1"/>
  <c r="Z1269" i="8" l="1"/>
  <c r="K1270" i="8" s="1"/>
  <c r="L1270" i="8" s="1"/>
  <c r="C1211" i="4"/>
  <c r="V1207" i="8" s="1"/>
  <c r="W1207" i="8" s="1"/>
  <c r="D1211" i="4"/>
  <c r="Z1207" i="1"/>
  <c r="K1208" i="1" s="1"/>
  <c r="L1208" i="1" s="1"/>
  <c r="O1270" i="8" l="1"/>
  <c r="P1270" i="8" s="1"/>
  <c r="S1270" i="8" s="1"/>
  <c r="T1270" i="8" s="1"/>
  <c r="U1270" i="8" s="1"/>
  <c r="M1270" i="8"/>
  <c r="N1270" i="8" s="1"/>
  <c r="V1207" i="1"/>
  <c r="W1207" i="1" s="1"/>
  <c r="O1208" i="1"/>
  <c r="P1208" i="1" s="1"/>
  <c r="S1208" i="1" s="1"/>
  <c r="T1208" i="1" s="1"/>
  <c r="U1208" i="1" s="1"/>
  <c r="M1208" i="1"/>
  <c r="N1208" i="1" s="1"/>
  <c r="A1212" i="4" s="1"/>
  <c r="Y1270" i="8" l="1"/>
  <c r="X1270" i="8"/>
  <c r="B1212" i="4"/>
  <c r="Y1208" i="1"/>
  <c r="X1208" i="1"/>
  <c r="Z1208" i="1" s="1"/>
  <c r="K1209" i="1" s="1"/>
  <c r="Z1270" i="8" l="1"/>
  <c r="K1271" i="8" s="1"/>
  <c r="L1271" i="8" s="1"/>
  <c r="C1212" i="4"/>
  <c r="V1208" i="8" s="1"/>
  <c r="W1208" i="8" s="1"/>
  <c r="D1212" i="4"/>
  <c r="L1209" i="1"/>
  <c r="O1271" i="8" l="1"/>
  <c r="P1271" i="8" s="1"/>
  <c r="S1271" i="8" s="1"/>
  <c r="T1271" i="8" s="1"/>
  <c r="U1271" i="8" s="1"/>
  <c r="M1271" i="8"/>
  <c r="N1271" i="8" s="1"/>
  <c r="V1208" i="1"/>
  <c r="W1208" i="1" s="1"/>
  <c r="O1209" i="1"/>
  <c r="P1209" i="1" s="1"/>
  <c r="S1209" i="1" s="1"/>
  <c r="T1209" i="1" s="1"/>
  <c r="U1209" i="1" s="1"/>
  <c r="M1209" i="1"/>
  <c r="N1209" i="1" s="1"/>
  <c r="A1213" i="4" s="1"/>
  <c r="Y1271" i="8" l="1"/>
  <c r="X1271" i="8"/>
  <c r="Z1271" i="8" s="1"/>
  <c r="K1272" i="8" s="1"/>
  <c r="B1213" i="4"/>
  <c r="Y1209" i="1"/>
  <c r="X1209" i="1"/>
  <c r="Z1209" i="1" s="1"/>
  <c r="K1210" i="1" s="1"/>
  <c r="L1272" i="8" l="1"/>
  <c r="C1213" i="4"/>
  <c r="V1209" i="8" s="1"/>
  <c r="W1209" i="8" s="1"/>
  <c r="D1213" i="4"/>
  <c r="L1210" i="1"/>
  <c r="O1272" i="8" l="1"/>
  <c r="P1272" i="8" s="1"/>
  <c r="S1272" i="8" s="1"/>
  <c r="T1272" i="8" s="1"/>
  <c r="M1272" i="8"/>
  <c r="N1272" i="8" s="1"/>
  <c r="V1209" i="1"/>
  <c r="W1209" i="1" s="1"/>
  <c r="O1210" i="1"/>
  <c r="P1210" i="1" s="1"/>
  <c r="S1210" i="1" s="1"/>
  <c r="T1210" i="1" s="1"/>
  <c r="U1210" i="1" s="1"/>
  <c r="M1210" i="1"/>
  <c r="N1210" i="1" s="1"/>
  <c r="A1214" i="4" s="1"/>
  <c r="U1272" i="8" l="1"/>
  <c r="Y1272" i="8"/>
  <c r="X1272" i="8"/>
  <c r="Z1272" i="8" s="1"/>
  <c r="K1273" i="8" s="1"/>
  <c r="B1214" i="4"/>
  <c r="Y1210" i="1"/>
  <c r="X1210" i="1"/>
  <c r="Z1210" i="1" s="1"/>
  <c r="K1211" i="1" s="1"/>
  <c r="L1273" i="8" l="1"/>
  <c r="C1214" i="4"/>
  <c r="V1210" i="8" s="1"/>
  <c r="W1210" i="8" s="1"/>
  <c r="D1214" i="4"/>
  <c r="L1211" i="1"/>
  <c r="O1273" i="8" l="1"/>
  <c r="P1273" i="8" s="1"/>
  <c r="S1273" i="8" s="1"/>
  <c r="M1273" i="8"/>
  <c r="V1210" i="1"/>
  <c r="W1210" i="1" s="1"/>
  <c r="O1211" i="1"/>
  <c r="P1211" i="1" s="1"/>
  <c r="S1211" i="1" s="1"/>
  <c r="T1211" i="1" s="1"/>
  <c r="U1211" i="1" s="1"/>
  <c r="M1211" i="1"/>
  <c r="N1211" i="1" s="1"/>
  <c r="A1215" i="4" s="1"/>
  <c r="N1273" i="8" l="1"/>
  <c r="U1273" i="8"/>
  <c r="B1215" i="4"/>
  <c r="Y1211" i="1"/>
  <c r="X1211" i="1"/>
  <c r="Z1211" i="1" s="1"/>
  <c r="K1212" i="1" s="1"/>
  <c r="Y1273" i="8" l="1"/>
  <c r="X1273" i="8"/>
  <c r="Z1273" i="8" s="1"/>
  <c r="K1274" i="8" s="1"/>
  <c r="C1215" i="4"/>
  <c r="V1211" i="8" s="1"/>
  <c r="W1211" i="8" s="1"/>
  <c r="D1215" i="4"/>
  <c r="L1212" i="1"/>
  <c r="L1274" i="8" l="1"/>
  <c r="V1211" i="1"/>
  <c r="W1211" i="1" s="1"/>
  <c r="O1212" i="1"/>
  <c r="P1212" i="1" s="1"/>
  <c r="S1212" i="1" s="1"/>
  <c r="T1212" i="1" s="1"/>
  <c r="U1212" i="1" s="1"/>
  <c r="M1212" i="1"/>
  <c r="O1274" i="8" l="1"/>
  <c r="P1274" i="8" s="1"/>
  <c r="S1274" i="8" s="1"/>
  <c r="T1274" i="8" s="1"/>
  <c r="U1274" i="8" s="1"/>
  <c r="M1274" i="8"/>
  <c r="N1274" i="8" s="1"/>
  <c r="B1216" i="4"/>
  <c r="N1212" i="1"/>
  <c r="A1216" i="4" s="1"/>
  <c r="Y1274" i="8" l="1"/>
  <c r="X1274" i="8"/>
  <c r="Z1274" i="8" s="1"/>
  <c r="K1275" i="8" s="1"/>
  <c r="C1216" i="4"/>
  <c r="V1212" i="8" s="1"/>
  <c r="W1212" i="8" s="1"/>
  <c r="D1216" i="4"/>
  <c r="Y1212" i="1"/>
  <c r="X1212" i="1"/>
  <c r="Z1212" i="1" s="1"/>
  <c r="K1213" i="1" s="1"/>
  <c r="L1275" i="8" l="1"/>
  <c r="V1212" i="1"/>
  <c r="W1212" i="1" s="1"/>
  <c r="L1213" i="1"/>
  <c r="O1275" i="8" l="1"/>
  <c r="P1275" i="8" s="1"/>
  <c r="S1275" i="8" s="1"/>
  <c r="T1275" i="8" s="1"/>
  <c r="U1275" i="8" s="1"/>
  <c r="M1275" i="8"/>
  <c r="N1275" i="8" s="1"/>
  <c r="O1213" i="1"/>
  <c r="P1213" i="1" s="1"/>
  <c r="S1213" i="1" s="1"/>
  <c r="T1213" i="1" s="1"/>
  <c r="U1213" i="1" s="1"/>
  <c r="M1213" i="1"/>
  <c r="N1213" i="1" s="1"/>
  <c r="A1217" i="4" s="1"/>
  <c r="Y1275" i="8" l="1"/>
  <c r="X1275" i="8"/>
  <c r="Z1275" i="8" s="1"/>
  <c r="K1276" i="8" s="1"/>
  <c r="B1217" i="4"/>
  <c r="Y1213" i="1"/>
  <c r="X1213" i="1"/>
  <c r="Z1213" i="1" s="1"/>
  <c r="K1214" i="1" s="1"/>
  <c r="L1276" i="8" l="1"/>
  <c r="C1217" i="4"/>
  <c r="V1213" i="8" s="1"/>
  <c r="W1213" i="8" s="1"/>
  <c r="D1217" i="4"/>
  <c r="L1214" i="1"/>
  <c r="O1276" i="8" l="1"/>
  <c r="P1276" i="8" s="1"/>
  <c r="S1276" i="8" s="1"/>
  <c r="T1276" i="8" s="1"/>
  <c r="U1276" i="8" s="1"/>
  <c r="M1276" i="8"/>
  <c r="N1276" i="8" s="1"/>
  <c r="V1213" i="1"/>
  <c r="W1213" i="1" s="1"/>
  <c r="O1214" i="1"/>
  <c r="P1214" i="1" s="1"/>
  <c r="S1214" i="1" s="1"/>
  <c r="T1214" i="1" s="1"/>
  <c r="U1214" i="1" s="1"/>
  <c r="M1214" i="1"/>
  <c r="N1214" i="1" s="1"/>
  <c r="A1218" i="4" s="1"/>
  <c r="Y1276" i="8" l="1"/>
  <c r="X1276" i="8"/>
  <c r="Z1276" i="8" s="1"/>
  <c r="K1277" i="8" s="1"/>
  <c r="B1218" i="4"/>
  <c r="Y1214" i="1"/>
  <c r="X1214" i="1"/>
  <c r="Z1214" i="1" s="1"/>
  <c r="K1215" i="1" s="1"/>
  <c r="L1277" i="8" l="1"/>
  <c r="C1218" i="4"/>
  <c r="V1214" i="8" s="1"/>
  <c r="W1214" i="8" s="1"/>
  <c r="D1218" i="4"/>
  <c r="L1215" i="1"/>
  <c r="O1277" i="8" l="1"/>
  <c r="P1277" i="8" s="1"/>
  <c r="S1277" i="8" s="1"/>
  <c r="T1277" i="8" s="1"/>
  <c r="U1277" i="8" s="1"/>
  <c r="M1277" i="8"/>
  <c r="N1277" i="8" s="1"/>
  <c r="V1214" i="1"/>
  <c r="W1214" i="1" s="1"/>
  <c r="O1215" i="1"/>
  <c r="P1215" i="1" s="1"/>
  <c r="S1215" i="1" s="1"/>
  <c r="T1215" i="1" s="1"/>
  <c r="U1215" i="1" s="1"/>
  <c r="M1215" i="1"/>
  <c r="N1215" i="1" s="1"/>
  <c r="A1219" i="4" s="1"/>
  <c r="Y1277" i="8" l="1"/>
  <c r="X1277" i="8"/>
  <c r="Z1277" i="8" s="1"/>
  <c r="K1278" i="8" s="1"/>
  <c r="B1219" i="4"/>
  <c r="Y1215" i="1"/>
  <c r="X1215" i="1"/>
  <c r="Z1215" i="1" s="1"/>
  <c r="K1216" i="1" s="1"/>
  <c r="L1278" i="8" l="1"/>
  <c r="C1219" i="4"/>
  <c r="V1215" i="8" s="1"/>
  <c r="W1215" i="8" s="1"/>
  <c r="D1219" i="4"/>
  <c r="L1216" i="1"/>
  <c r="O1278" i="8" l="1"/>
  <c r="P1278" i="8" s="1"/>
  <c r="S1278" i="8" s="1"/>
  <c r="T1278" i="8" s="1"/>
  <c r="U1278" i="8" s="1"/>
  <c r="M1278" i="8"/>
  <c r="N1278" i="8" s="1"/>
  <c r="V1215" i="1"/>
  <c r="W1215" i="1" s="1"/>
  <c r="O1216" i="1"/>
  <c r="P1216" i="1" s="1"/>
  <c r="S1216" i="1" s="1"/>
  <c r="M1216" i="1"/>
  <c r="U1216" i="1" s="1"/>
  <c r="Y1278" i="8" l="1"/>
  <c r="X1278" i="8"/>
  <c r="Z1278" i="8" s="1"/>
  <c r="K1279" i="8" s="1"/>
  <c r="N1216" i="1"/>
  <c r="L1279" i="8" l="1"/>
  <c r="A1220" i="4"/>
  <c r="Y1216" i="1"/>
  <c r="X1216" i="1"/>
  <c r="Z1216" i="1" s="1"/>
  <c r="K1217" i="1" s="1"/>
  <c r="O1279" i="8" l="1"/>
  <c r="P1279" i="8" s="1"/>
  <c r="S1279" i="8" s="1"/>
  <c r="T1279" i="8" s="1"/>
  <c r="U1279" i="8" s="1"/>
  <c r="M1279" i="8"/>
  <c r="N1279" i="8" s="1"/>
  <c r="C1220" i="4"/>
  <c r="D1220" i="4"/>
  <c r="L1217" i="1"/>
  <c r="V1216" i="1" l="1"/>
  <c r="W1216" i="1" s="1"/>
  <c r="V1216" i="8"/>
  <c r="W1216" i="8" s="1"/>
  <c r="Y1279" i="8"/>
  <c r="X1279" i="8"/>
  <c r="Z1279" i="8" s="1"/>
  <c r="K1280" i="8" s="1"/>
  <c r="O1217" i="1"/>
  <c r="P1217" i="1" s="1"/>
  <c r="S1217" i="1" s="1"/>
  <c r="T1217" i="1" s="1"/>
  <c r="U1217" i="1" s="1"/>
  <c r="M1217" i="1"/>
  <c r="N1217" i="1" s="1"/>
  <c r="A1221" i="4" s="1"/>
  <c r="L1280" i="8" l="1"/>
  <c r="B1221" i="4"/>
  <c r="Y1217" i="1"/>
  <c r="X1217" i="1"/>
  <c r="Z1217" i="1" s="1"/>
  <c r="K1218" i="1" s="1"/>
  <c r="O1280" i="8" l="1"/>
  <c r="P1280" i="8" s="1"/>
  <c r="S1280" i="8" s="1"/>
  <c r="T1280" i="8" s="1"/>
  <c r="U1280" i="8" s="1"/>
  <c r="M1280" i="8"/>
  <c r="N1280" i="8" s="1"/>
  <c r="C1221" i="4"/>
  <c r="V1217" i="8" s="1"/>
  <c r="W1217" i="8" s="1"/>
  <c r="D1221" i="4"/>
  <c r="L1218" i="1"/>
  <c r="Y1280" i="8" l="1"/>
  <c r="X1280" i="8"/>
  <c r="Z1280" i="8" s="1"/>
  <c r="K1281" i="8" s="1"/>
  <c r="V1217" i="1"/>
  <c r="W1217" i="1" s="1"/>
  <c r="O1218" i="1"/>
  <c r="P1218" i="1" s="1"/>
  <c r="S1218" i="1" s="1"/>
  <c r="M1218" i="1"/>
  <c r="U1218" i="1" s="1"/>
  <c r="L1281" i="8" l="1"/>
  <c r="N1218" i="1"/>
  <c r="O1281" i="8" l="1"/>
  <c r="P1281" i="8" s="1"/>
  <c r="S1281" i="8" s="1"/>
  <c r="T1281" i="8" s="1"/>
  <c r="U1281" i="8" s="1"/>
  <c r="M1281" i="8"/>
  <c r="N1281" i="8" s="1"/>
  <c r="A1222" i="4"/>
  <c r="Y1218" i="1"/>
  <c r="X1218" i="1"/>
  <c r="Z1218" i="1" s="1"/>
  <c r="K1219" i="1" s="1"/>
  <c r="Y1281" i="8" l="1"/>
  <c r="X1281" i="8"/>
  <c r="Z1281" i="8" s="1"/>
  <c r="K1282" i="8" s="1"/>
  <c r="C1222" i="4"/>
  <c r="D1222" i="4"/>
  <c r="L1219" i="1"/>
  <c r="V1218" i="1" l="1"/>
  <c r="W1218" i="1" s="1"/>
  <c r="V1218" i="8"/>
  <c r="W1218" i="8" s="1"/>
  <c r="L1282" i="8"/>
  <c r="O1219" i="1"/>
  <c r="P1219" i="1" s="1"/>
  <c r="S1219" i="1" s="1"/>
  <c r="M1219" i="1"/>
  <c r="U1219" i="1" s="1"/>
  <c r="O1282" i="8" l="1"/>
  <c r="P1282" i="8" s="1"/>
  <c r="S1282" i="8" s="1"/>
  <c r="M1282" i="8"/>
  <c r="N1219" i="1"/>
  <c r="N1282" i="8" l="1"/>
  <c r="U1282" i="8"/>
  <c r="A1223" i="4"/>
  <c r="Y1219" i="1"/>
  <c r="X1219" i="1"/>
  <c r="Y1282" i="8" l="1"/>
  <c r="X1282" i="8"/>
  <c r="Z1282" i="8" s="1"/>
  <c r="K1283" i="8" s="1"/>
  <c r="C1223" i="4"/>
  <c r="D1223" i="4"/>
  <c r="Z1219" i="1"/>
  <c r="K1220" i="1" s="1"/>
  <c r="L1220" i="1" s="1"/>
  <c r="V1219" i="1" l="1"/>
  <c r="W1219" i="1" s="1"/>
  <c r="V1219" i="8"/>
  <c r="W1219" i="8" s="1"/>
  <c r="L1283" i="8"/>
  <c r="O1220" i="1"/>
  <c r="P1220" i="1" s="1"/>
  <c r="S1220" i="1" s="1"/>
  <c r="M1220" i="1"/>
  <c r="U1220" i="1" s="1"/>
  <c r="O1283" i="8" l="1"/>
  <c r="P1283" i="8" s="1"/>
  <c r="S1283" i="8" s="1"/>
  <c r="M1283" i="8"/>
  <c r="N1220" i="1"/>
  <c r="N1283" i="8" l="1"/>
  <c r="U1283" i="8"/>
  <c r="A1224" i="4"/>
  <c r="Y1220" i="1"/>
  <c r="X1220" i="1"/>
  <c r="Z1220" i="1" s="1"/>
  <c r="K1221" i="1" s="1"/>
  <c r="Y1283" i="8" l="1"/>
  <c r="X1283" i="8"/>
  <c r="Z1283" i="8" s="1"/>
  <c r="K1284" i="8" s="1"/>
  <c r="D1224" i="4"/>
  <c r="C1224" i="4"/>
  <c r="L1221" i="1"/>
  <c r="V1220" i="1" l="1"/>
  <c r="W1220" i="1" s="1"/>
  <c r="V1220" i="8"/>
  <c r="W1220" i="8" s="1"/>
  <c r="L1284" i="8"/>
  <c r="O1221" i="1"/>
  <c r="P1221" i="1" s="1"/>
  <c r="S1221" i="1" s="1"/>
  <c r="M1221" i="1"/>
  <c r="U1221" i="1" s="1"/>
  <c r="O1284" i="8" l="1"/>
  <c r="P1284" i="8" s="1"/>
  <c r="S1284" i="8" s="1"/>
  <c r="M1284" i="8"/>
  <c r="N1221" i="1"/>
  <c r="N1284" i="8" l="1"/>
  <c r="U1284" i="8"/>
  <c r="A1225" i="4"/>
  <c r="Y1221" i="1"/>
  <c r="X1221" i="1"/>
  <c r="Z1221" i="1" l="1"/>
  <c r="K1222" i="1" s="1"/>
  <c r="L1222" i="1" s="1"/>
  <c r="Y1284" i="8"/>
  <c r="X1284" i="8"/>
  <c r="Z1284" i="8" s="1"/>
  <c r="K1285" i="8" s="1"/>
  <c r="C1225" i="4"/>
  <c r="D1225" i="4"/>
  <c r="V1221" i="1" l="1"/>
  <c r="W1221" i="1" s="1"/>
  <c r="V1221" i="8"/>
  <c r="W1221" i="8" s="1"/>
  <c r="L1285" i="8"/>
  <c r="O1222" i="1"/>
  <c r="P1222" i="1" s="1"/>
  <c r="S1222" i="1" s="1"/>
  <c r="M1222" i="1"/>
  <c r="U1222" i="1" s="1"/>
  <c r="O1285" i="8" l="1"/>
  <c r="P1285" i="8" s="1"/>
  <c r="S1285" i="8" s="1"/>
  <c r="M1285" i="8"/>
  <c r="N1222" i="1"/>
  <c r="N1285" i="8" l="1"/>
  <c r="U1285" i="8"/>
  <c r="A1226" i="4"/>
  <c r="Y1222" i="1"/>
  <c r="X1222" i="1"/>
  <c r="Z1222" i="1" s="1"/>
  <c r="K1223" i="1" s="1"/>
  <c r="Y1285" i="8" l="1"/>
  <c r="X1285" i="8"/>
  <c r="Z1285" i="8" s="1"/>
  <c r="K1286" i="8" s="1"/>
  <c r="C1226" i="4"/>
  <c r="D1226" i="4"/>
  <c r="L1223" i="1"/>
  <c r="V1222" i="1" l="1"/>
  <c r="W1222" i="1" s="1"/>
  <c r="V1222" i="8"/>
  <c r="W1222" i="8" s="1"/>
  <c r="L1286" i="8"/>
  <c r="O1223" i="1"/>
  <c r="P1223" i="1" s="1"/>
  <c r="S1223" i="1" s="1"/>
  <c r="M1223" i="1"/>
  <c r="U1223" i="1" s="1"/>
  <c r="O1286" i="8" l="1"/>
  <c r="P1286" i="8" s="1"/>
  <c r="S1286" i="8" s="1"/>
  <c r="M1286" i="8"/>
  <c r="N1223" i="1"/>
  <c r="N1286" i="8" l="1"/>
  <c r="U1286" i="8"/>
  <c r="A1227" i="4"/>
  <c r="Y1223" i="1"/>
  <c r="X1223" i="1"/>
  <c r="Z1223" i="1" s="1"/>
  <c r="K1224" i="1" s="1"/>
  <c r="Y1286" i="8" l="1"/>
  <c r="X1286" i="8"/>
  <c r="Z1286" i="8" s="1"/>
  <c r="K1287" i="8" s="1"/>
  <c r="C1227" i="4"/>
  <c r="D1227" i="4"/>
  <c r="L1224" i="1"/>
  <c r="V1223" i="1" l="1"/>
  <c r="W1223" i="1" s="1"/>
  <c r="V1223" i="8"/>
  <c r="W1223" i="8" s="1"/>
  <c r="L1287" i="8"/>
  <c r="O1224" i="1"/>
  <c r="P1224" i="1" s="1"/>
  <c r="S1224" i="1" s="1"/>
  <c r="M1224" i="1"/>
  <c r="U1224" i="1" s="1"/>
  <c r="O1287" i="8" l="1"/>
  <c r="P1287" i="8" s="1"/>
  <c r="S1287" i="8" s="1"/>
  <c r="T1287" i="8" s="1"/>
  <c r="U1287" i="8" s="1"/>
  <c r="M1287" i="8"/>
  <c r="N1287" i="8" s="1"/>
  <c r="N1224" i="1"/>
  <c r="Y1287" i="8" l="1"/>
  <c r="X1287" i="8"/>
  <c r="A1228" i="4"/>
  <c r="Y1224" i="1"/>
  <c r="X1224" i="1"/>
  <c r="Z1224" i="1" s="1"/>
  <c r="K1225" i="1" s="1"/>
  <c r="Z1287" i="8" l="1"/>
  <c r="K1288" i="8" s="1"/>
  <c r="L1288" i="8" s="1"/>
  <c r="C1228" i="4"/>
  <c r="D1228" i="4"/>
  <c r="L1225" i="1"/>
  <c r="V1224" i="1" l="1"/>
  <c r="W1224" i="1" s="1"/>
  <c r="V1224" i="8"/>
  <c r="W1224" i="8" s="1"/>
  <c r="O1288" i="8"/>
  <c r="P1288" i="8" s="1"/>
  <c r="S1288" i="8" s="1"/>
  <c r="T1288" i="8" s="1"/>
  <c r="U1288" i="8" s="1"/>
  <c r="M1288" i="8"/>
  <c r="N1288" i="8" s="1"/>
  <c r="O1225" i="1"/>
  <c r="P1225" i="1" s="1"/>
  <c r="S1225" i="1" s="1"/>
  <c r="M1225" i="1"/>
  <c r="U1225" i="1" s="1"/>
  <c r="Y1288" i="8" l="1"/>
  <c r="X1288" i="8"/>
  <c r="Z1288" i="8" s="1"/>
  <c r="K1289" i="8" s="1"/>
  <c r="N1225" i="1"/>
  <c r="L1289" i="8" l="1"/>
  <c r="A1229" i="4"/>
  <c r="Y1225" i="1"/>
  <c r="X1225" i="1"/>
  <c r="Z1225" i="1" s="1"/>
  <c r="K1226" i="1" s="1"/>
  <c r="O1289" i="8" l="1"/>
  <c r="P1289" i="8" s="1"/>
  <c r="S1289" i="8" s="1"/>
  <c r="T1289" i="8" s="1"/>
  <c r="U1289" i="8" s="1"/>
  <c r="M1289" i="8"/>
  <c r="N1289" i="8" s="1"/>
  <c r="C1229" i="4"/>
  <c r="D1229" i="4"/>
  <c r="L1226" i="1"/>
  <c r="V1225" i="1" l="1"/>
  <c r="W1225" i="1" s="1"/>
  <c r="V1225" i="8"/>
  <c r="W1225" i="8" s="1"/>
  <c r="Y1289" i="8"/>
  <c r="X1289" i="8"/>
  <c r="Z1289" i="8" s="1"/>
  <c r="K1290" i="8" s="1"/>
  <c r="O1226" i="1"/>
  <c r="P1226" i="1" s="1"/>
  <c r="S1226" i="1" s="1"/>
  <c r="M1226" i="1"/>
  <c r="U1226" i="1" s="1"/>
  <c r="L1290" i="8" l="1"/>
  <c r="N1226" i="1"/>
  <c r="O1290" i="8" l="1"/>
  <c r="P1290" i="8" s="1"/>
  <c r="S1290" i="8" s="1"/>
  <c r="T1290" i="8" s="1"/>
  <c r="U1290" i="8" s="1"/>
  <c r="M1290" i="8"/>
  <c r="N1290" i="8" s="1"/>
  <c r="A1230" i="4"/>
  <c r="Y1226" i="1"/>
  <c r="X1226" i="1"/>
  <c r="Z1226" i="1" s="1"/>
  <c r="K1227" i="1" s="1"/>
  <c r="Y1290" i="8" l="1"/>
  <c r="X1290" i="8"/>
  <c r="Z1290" i="8" s="1"/>
  <c r="K1291" i="8" s="1"/>
  <c r="C1230" i="4"/>
  <c r="D1230" i="4"/>
  <c r="L1227" i="1"/>
  <c r="V1226" i="1" l="1"/>
  <c r="W1226" i="1" s="1"/>
  <c r="V1226" i="8"/>
  <c r="W1226" i="8" s="1"/>
  <c r="L1291" i="8"/>
  <c r="O1227" i="1"/>
  <c r="P1227" i="1" s="1"/>
  <c r="S1227" i="1" s="1"/>
  <c r="M1227" i="1"/>
  <c r="U1227" i="1" s="1"/>
  <c r="O1291" i="8" l="1"/>
  <c r="P1291" i="8" s="1"/>
  <c r="S1291" i="8" s="1"/>
  <c r="T1291" i="8" s="1"/>
  <c r="U1291" i="8" s="1"/>
  <c r="M1291" i="8"/>
  <c r="N1291" i="8" s="1"/>
  <c r="N1227" i="1"/>
  <c r="Y1291" i="8" l="1"/>
  <c r="X1291" i="8"/>
  <c r="Z1291" i="8" s="1"/>
  <c r="K1292" i="8" s="1"/>
  <c r="A1231" i="4"/>
  <c r="Y1227" i="1"/>
  <c r="X1227" i="1"/>
  <c r="Z1227" i="1" s="1"/>
  <c r="K1228" i="1" s="1"/>
  <c r="L1292" i="8" l="1"/>
  <c r="C1231" i="4"/>
  <c r="D1231" i="4"/>
  <c r="L1228" i="1"/>
  <c r="V1227" i="1" l="1"/>
  <c r="W1227" i="1" s="1"/>
  <c r="V1227" i="8"/>
  <c r="W1227" i="8" s="1"/>
  <c r="O1292" i="8"/>
  <c r="P1292" i="8" s="1"/>
  <c r="S1292" i="8" s="1"/>
  <c r="T1292" i="8" s="1"/>
  <c r="U1292" i="8" s="1"/>
  <c r="M1292" i="8"/>
  <c r="N1292" i="8" s="1"/>
  <c r="O1228" i="1"/>
  <c r="P1228" i="1" s="1"/>
  <c r="S1228" i="1" s="1"/>
  <c r="M1228" i="1"/>
  <c r="U1228" i="1" s="1"/>
  <c r="Y1292" i="8" l="1"/>
  <c r="X1292" i="8"/>
  <c r="Z1292" i="8" s="1"/>
  <c r="K1293" i="8" s="1"/>
  <c r="N1228" i="1"/>
  <c r="L1293" i="8" l="1"/>
  <c r="A1232" i="4"/>
  <c r="Y1228" i="1"/>
  <c r="X1228" i="1"/>
  <c r="Z1228" i="1" s="1"/>
  <c r="K1229" i="1" s="1"/>
  <c r="O1293" i="8" l="1"/>
  <c r="P1293" i="8" s="1"/>
  <c r="S1293" i="8" s="1"/>
  <c r="T1293" i="8" s="1"/>
  <c r="M1293" i="8"/>
  <c r="N1293" i="8" s="1"/>
  <c r="C1232" i="4"/>
  <c r="D1232" i="4"/>
  <c r="L1229" i="1"/>
  <c r="U1293" i="8" l="1"/>
  <c r="V1228" i="1"/>
  <c r="W1228" i="1" s="1"/>
  <c r="V1228" i="8"/>
  <c r="W1228" i="8" s="1"/>
  <c r="Y1293" i="8"/>
  <c r="X1293" i="8"/>
  <c r="Z1293" i="8" s="1"/>
  <c r="K1294" i="8" s="1"/>
  <c r="O1229" i="1"/>
  <c r="P1229" i="1" s="1"/>
  <c r="S1229" i="1" s="1"/>
  <c r="M1229" i="1"/>
  <c r="U1229" i="1" s="1"/>
  <c r="L1294" i="8" l="1"/>
  <c r="N1229" i="1"/>
  <c r="O1294" i="8" l="1"/>
  <c r="P1294" i="8" s="1"/>
  <c r="S1294" i="8" s="1"/>
  <c r="T1294" i="8" s="1"/>
  <c r="U1294" i="8" s="1"/>
  <c r="M1294" i="8"/>
  <c r="N1294" i="8" s="1"/>
  <c r="A1233" i="4"/>
  <c r="Y1229" i="1"/>
  <c r="X1229" i="1"/>
  <c r="Z1229" i="1" s="1"/>
  <c r="K1230" i="1" s="1"/>
  <c r="Y1294" i="8" l="1"/>
  <c r="X1294" i="8"/>
  <c r="Z1294" i="8" s="1"/>
  <c r="K1295" i="8" s="1"/>
  <c r="C1233" i="4"/>
  <c r="D1233" i="4"/>
  <c r="L1230" i="1"/>
  <c r="V1229" i="1" l="1"/>
  <c r="W1229" i="1" s="1"/>
  <c r="V1229" i="8"/>
  <c r="W1229" i="8" s="1"/>
  <c r="L1295" i="8"/>
  <c r="O1230" i="1"/>
  <c r="P1230" i="1" s="1"/>
  <c r="S1230" i="1" s="1"/>
  <c r="T1230" i="1" s="1"/>
  <c r="U1230" i="1" s="1"/>
  <c r="M1230" i="1"/>
  <c r="N1230" i="1" s="1"/>
  <c r="A1234" i="4" s="1"/>
  <c r="O1295" i="8" l="1"/>
  <c r="P1295" i="8" s="1"/>
  <c r="S1295" i="8" s="1"/>
  <c r="T1295" i="8" s="1"/>
  <c r="U1295" i="8" s="1"/>
  <c r="M1295" i="8"/>
  <c r="N1295" i="8" s="1"/>
  <c r="B1234" i="4"/>
  <c r="Y1230" i="1"/>
  <c r="X1230" i="1"/>
  <c r="Z1230" i="1" s="1"/>
  <c r="K1231" i="1" s="1"/>
  <c r="Y1295" i="8" l="1"/>
  <c r="X1295" i="8"/>
  <c r="Z1295" i="8" s="1"/>
  <c r="K1296" i="8" s="1"/>
  <c r="C1234" i="4"/>
  <c r="D1234" i="4"/>
  <c r="L1231" i="1"/>
  <c r="V1230" i="1" l="1"/>
  <c r="W1230" i="1" s="1"/>
  <c r="V1230" i="8"/>
  <c r="W1230" i="8" s="1"/>
  <c r="L1296" i="8"/>
  <c r="O1231" i="1"/>
  <c r="P1231" i="1" s="1"/>
  <c r="S1231" i="1" s="1"/>
  <c r="T1231" i="1" s="1"/>
  <c r="U1231" i="1" s="1"/>
  <c r="M1231" i="1"/>
  <c r="N1231" i="1" s="1"/>
  <c r="A1235" i="4" s="1"/>
  <c r="O1296" i="8" l="1"/>
  <c r="P1296" i="8" s="1"/>
  <c r="S1296" i="8" s="1"/>
  <c r="T1296" i="8" s="1"/>
  <c r="U1296" i="8" s="1"/>
  <c r="M1296" i="8"/>
  <c r="N1296" i="8" s="1"/>
  <c r="B1235" i="4"/>
  <c r="Y1231" i="1"/>
  <c r="X1231" i="1"/>
  <c r="Z1231" i="1" s="1"/>
  <c r="K1232" i="1" s="1"/>
  <c r="Y1296" i="8" l="1"/>
  <c r="X1296" i="8"/>
  <c r="Z1296" i="8" s="1"/>
  <c r="K1297" i="8" s="1"/>
  <c r="C1235" i="4"/>
  <c r="D1235" i="4"/>
  <c r="L1232" i="1"/>
  <c r="V1231" i="1" l="1"/>
  <c r="W1231" i="1" s="1"/>
  <c r="V1231" i="8"/>
  <c r="W1231" i="8" s="1"/>
  <c r="L1297" i="8"/>
  <c r="O1232" i="1"/>
  <c r="P1232" i="1" s="1"/>
  <c r="S1232" i="1" s="1"/>
  <c r="T1232" i="1" s="1"/>
  <c r="U1232" i="1" s="1"/>
  <c r="M1232" i="1"/>
  <c r="N1232" i="1" s="1"/>
  <c r="A1236" i="4" s="1"/>
  <c r="O1297" i="8" l="1"/>
  <c r="P1297" i="8" s="1"/>
  <c r="S1297" i="8" s="1"/>
  <c r="M1297" i="8"/>
  <c r="B1236" i="4"/>
  <c r="Y1232" i="1"/>
  <c r="X1232" i="1"/>
  <c r="Z1232" i="1" s="1"/>
  <c r="K1233" i="1" s="1"/>
  <c r="N1297" i="8" l="1"/>
  <c r="U1297" i="8"/>
  <c r="C1236" i="4"/>
  <c r="D1236" i="4"/>
  <c r="L1233" i="1"/>
  <c r="V1232" i="1" l="1"/>
  <c r="W1232" i="1" s="1"/>
  <c r="V1232" i="8"/>
  <c r="W1232" i="8" s="1"/>
  <c r="Y1297" i="8"/>
  <c r="X1297" i="8"/>
  <c r="Z1297" i="8" s="1"/>
  <c r="K1298" i="8" s="1"/>
  <c r="O1233" i="1"/>
  <c r="P1233" i="1" s="1"/>
  <c r="S1233" i="1" s="1"/>
  <c r="T1233" i="1" s="1"/>
  <c r="U1233" i="1" s="1"/>
  <c r="M1233" i="1"/>
  <c r="N1233" i="1" s="1"/>
  <c r="A1237" i="4" s="1"/>
  <c r="L1298" i="8" l="1"/>
  <c r="B1237" i="4"/>
  <c r="Y1233" i="1"/>
  <c r="X1233" i="1"/>
  <c r="Z1233" i="1" s="1"/>
  <c r="K1234" i="1" s="1"/>
  <c r="O1298" i="8" l="1"/>
  <c r="P1298" i="8" s="1"/>
  <c r="S1298" i="8" s="1"/>
  <c r="T1298" i="8" s="1"/>
  <c r="U1298" i="8" s="1"/>
  <c r="M1298" i="8"/>
  <c r="N1298" i="8" s="1"/>
  <c r="C1237" i="4"/>
  <c r="D1237" i="4"/>
  <c r="L1234" i="1"/>
  <c r="V1233" i="1" l="1"/>
  <c r="W1233" i="1" s="1"/>
  <c r="V1233" i="8"/>
  <c r="W1233" i="8" s="1"/>
  <c r="Y1298" i="8"/>
  <c r="X1298" i="8"/>
  <c r="Z1298" i="8" s="1"/>
  <c r="K1299" i="8" s="1"/>
  <c r="O1234" i="1"/>
  <c r="P1234" i="1" s="1"/>
  <c r="S1234" i="1" s="1"/>
  <c r="T1234" i="1" s="1"/>
  <c r="U1234" i="1" s="1"/>
  <c r="M1234" i="1"/>
  <c r="N1234" i="1" s="1"/>
  <c r="A1238" i="4" s="1"/>
  <c r="L1299" i="8" l="1"/>
  <c r="B1238" i="4"/>
  <c r="Y1234" i="1"/>
  <c r="X1234" i="1"/>
  <c r="Z1234" i="1" s="1"/>
  <c r="K1235" i="1" s="1"/>
  <c r="O1299" i="8" l="1"/>
  <c r="P1299" i="8" s="1"/>
  <c r="S1299" i="8" s="1"/>
  <c r="T1299" i="8" s="1"/>
  <c r="U1299" i="8" s="1"/>
  <c r="M1299" i="8"/>
  <c r="N1299" i="8" s="1"/>
  <c r="C1238" i="4"/>
  <c r="D1238" i="4"/>
  <c r="L1235" i="1"/>
  <c r="V1234" i="1" l="1"/>
  <c r="W1234" i="1" s="1"/>
  <c r="V1234" i="8"/>
  <c r="W1234" i="8" s="1"/>
  <c r="Y1299" i="8"/>
  <c r="X1299" i="8"/>
  <c r="Z1299" i="8" s="1"/>
  <c r="K1300" i="8" s="1"/>
  <c r="O1235" i="1"/>
  <c r="P1235" i="1" s="1"/>
  <c r="S1235" i="1" s="1"/>
  <c r="T1235" i="1" s="1"/>
  <c r="U1235" i="1" s="1"/>
  <c r="M1235" i="1"/>
  <c r="N1235" i="1" s="1"/>
  <c r="A1239" i="4" s="1"/>
  <c r="L1300" i="8" l="1"/>
  <c r="B1239" i="4"/>
  <c r="Y1235" i="1"/>
  <c r="X1235" i="1"/>
  <c r="Z1235" i="1" s="1"/>
  <c r="K1236" i="1" s="1"/>
  <c r="O1300" i="8" l="1"/>
  <c r="P1300" i="8" s="1"/>
  <c r="S1300" i="8" s="1"/>
  <c r="M1300" i="8"/>
  <c r="C1239" i="4"/>
  <c r="D1239" i="4"/>
  <c r="L1236" i="1"/>
  <c r="V1235" i="1" l="1"/>
  <c r="W1235" i="1" s="1"/>
  <c r="V1235" i="8"/>
  <c r="W1235" i="8" s="1"/>
  <c r="N1300" i="8"/>
  <c r="U1300" i="8"/>
  <c r="O1236" i="1"/>
  <c r="P1236" i="1" s="1"/>
  <c r="S1236" i="1" s="1"/>
  <c r="T1236" i="1" s="1"/>
  <c r="U1236" i="1" s="1"/>
  <c r="M1236" i="1"/>
  <c r="N1236" i="1" s="1"/>
  <c r="A1240" i="4" s="1"/>
  <c r="Y1300" i="8" l="1"/>
  <c r="X1300" i="8"/>
  <c r="Z1300" i="8" s="1"/>
  <c r="K1301" i="8" s="1"/>
  <c r="B1240" i="4"/>
  <c r="Y1236" i="1"/>
  <c r="X1236" i="1"/>
  <c r="Z1236" i="1" s="1"/>
  <c r="K1237" i="1" s="1"/>
  <c r="L1301" i="8" l="1"/>
  <c r="C1240" i="4"/>
  <c r="D1240" i="4"/>
  <c r="L1237" i="1"/>
  <c r="V1236" i="1" l="1"/>
  <c r="W1236" i="1" s="1"/>
  <c r="V1236" i="8"/>
  <c r="W1236" i="8" s="1"/>
  <c r="O1301" i="8"/>
  <c r="P1301" i="8" s="1"/>
  <c r="S1301" i="8" s="1"/>
  <c r="T1301" i="8" s="1"/>
  <c r="M1301" i="8"/>
  <c r="N1301" i="8" s="1"/>
  <c r="O1237" i="1"/>
  <c r="P1237" i="1" s="1"/>
  <c r="S1237" i="1" s="1"/>
  <c r="T1237" i="1" s="1"/>
  <c r="U1237" i="1" s="1"/>
  <c r="M1237" i="1"/>
  <c r="N1237" i="1" s="1"/>
  <c r="A1241" i="4" s="1"/>
  <c r="U1301" i="8" l="1"/>
  <c r="Y1301" i="8"/>
  <c r="X1301" i="8"/>
  <c r="Z1301" i="8" s="1"/>
  <c r="K1302" i="8" s="1"/>
  <c r="B1241" i="4"/>
  <c r="Y1237" i="1"/>
  <c r="X1237" i="1"/>
  <c r="Z1237" i="1" s="1"/>
  <c r="K1238" i="1" s="1"/>
  <c r="L1302" i="8" l="1"/>
  <c r="C1241" i="4"/>
  <c r="D1241" i="4"/>
  <c r="L1238" i="1"/>
  <c r="V1237" i="1" l="1"/>
  <c r="W1237" i="1" s="1"/>
  <c r="V1237" i="8"/>
  <c r="W1237" i="8" s="1"/>
  <c r="O1302" i="8"/>
  <c r="P1302" i="8" s="1"/>
  <c r="S1302" i="8" s="1"/>
  <c r="T1302" i="8" s="1"/>
  <c r="U1302" i="8" s="1"/>
  <c r="M1302" i="8"/>
  <c r="N1302" i="8" s="1"/>
  <c r="O1238" i="1"/>
  <c r="P1238" i="1" s="1"/>
  <c r="S1238" i="1" s="1"/>
  <c r="T1238" i="1" s="1"/>
  <c r="U1238" i="1" s="1"/>
  <c r="M1238" i="1"/>
  <c r="N1238" i="1" s="1"/>
  <c r="A1242" i="4" s="1"/>
  <c r="Y1302" i="8" l="1"/>
  <c r="X1302" i="8"/>
  <c r="Z1302" i="8" s="1"/>
  <c r="K1303" i="8" s="1"/>
  <c r="B1242" i="4"/>
  <c r="Y1238" i="1"/>
  <c r="X1238" i="1"/>
  <c r="Z1238" i="1" s="1"/>
  <c r="K1239" i="1" s="1"/>
  <c r="L1303" i="8" l="1"/>
  <c r="C1242" i="4"/>
  <c r="D1242" i="4"/>
  <c r="L1239" i="1"/>
  <c r="V1238" i="1" l="1"/>
  <c r="W1238" i="1" s="1"/>
  <c r="V1238" i="8"/>
  <c r="W1238" i="8" s="1"/>
  <c r="O1303" i="8"/>
  <c r="P1303" i="8" s="1"/>
  <c r="S1303" i="8" s="1"/>
  <c r="T1303" i="8" s="1"/>
  <c r="U1303" i="8" s="1"/>
  <c r="M1303" i="8"/>
  <c r="N1303" i="8" s="1"/>
  <c r="O1239" i="1"/>
  <c r="P1239" i="1" s="1"/>
  <c r="S1239" i="1" s="1"/>
  <c r="T1239" i="1" s="1"/>
  <c r="U1239" i="1" s="1"/>
  <c r="M1239" i="1"/>
  <c r="N1239" i="1" s="1"/>
  <c r="A1243" i="4" s="1"/>
  <c r="Y1303" i="8" l="1"/>
  <c r="X1303" i="8"/>
  <c r="Z1303" i="8" s="1"/>
  <c r="K1304" i="8" s="1"/>
  <c r="B1243" i="4"/>
  <c r="Y1239" i="1"/>
  <c r="X1239" i="1"/>
  <c r="Z1239" i="1" s="1"/>
  <c r="K1240" i="1" s="1"/>
  <c r="L1304" i="8" l="1"/>
  <c r="C1243" i="4"/>
  <c r="D1243" i="4"/>
  <c r="L1240" i="1"/>
  <c r="V1239" i="1" l="1"/>
  <c r="W1239" i="1" s="1"/>
  <c r="V1239" i="8"/>
  <c r="W1239" i="8" s="1"/>
  <c r="O1304" i="8"/>
  <c r="P1304" i="8" s="1"/>
  <c r="S1304" i="8" s="1"/>
  <c r="T1304" i="8" s="1"/>
  <c r="U1304" i="8" s="1"/>
  <c r="M1304" i="8"/>
  <c r="N1304" i="8" s="1"/>
  <c r="O1240" i="1"/>
  <c r="P1240" i="1" s="1"/>
  <c r="S1240" i="1" s="1"/>
  <c r="T1240" i="1" s="1"/>
  <c r="U1240" i="1" s="1"/>
  <c r="M1240" i="1"/>
  <c r="Y1304" i="8" l="1"/>
  <c r="X1304" i="8"/>
  <c r="Z1304" i="8" s="1"/>
  <c r="K1305" i="8" s="1"/>
  <c r="B1244" i="4"/>
  <c r="N1240" i="1"/>
  <c r="A1244" i="4" s="1"/>
  <c r="L1305" i="8" l="1"/>
  <c r="C1244" i="4"/>
  <c r="D1244" i="4"/>
  <c r="Y1240" i="1"/>
  <c r="X1240" i="1"/>
  <c r="Z1240" i="1" s="1"/>
  <c r="K1241" i="1" s="1"/>
  <c r="V1240" i="1" l="1"/>
  <c r="W1240" i="1" s="1"/>
  <c r="V1240" i="8"/>
  <c r="W1240" i="8" s="1"/>
  <c r="O1305" i="8"/>
  <c r="P1305" i="8" s="1"/>
  <c r="S1305" i="8" s="1"/>
  <c r="T1305" i="8" s="1"/>
  <c r="U1305" i="8" s="1"/>
  <c r="M1305" i="8"/>
  <c r="N1305" i="8" s="1"/>
  <c r="L1241" i="1"/>
  <c r="Y1305" i="8" l="1"/>
  <c r="X1305" i="8"/>
  <c r="Z1305" i="8" s="1"/>
  <c r="K1306" i="8" s="1"/>
  <c r="O1241" i="1"/>
  <c r="P1241" i="1" s="1"/>
  <c r="S1241" i="1" s="1"/>
  <c r="T1241" i="1" s="1"/>
  <c r="U1241" i="1" s="1"/>
  <c r="M1241" i="1"/>
  <c r="N1241" i="1" s="1"/>
  <c r="A1245" i="4" s="1"/>
  <c r="L1306" i="8" l="1"/>
  <c r="B1245" i="4"/>
  <c r="Y1241" i="1"/>
  <c r="X1241" i="1"/>
  <c r="Z1241" i="1" s="1"/>
  <c r="K1242" i="1" s="1"/>
  <c r="O1306" i="8" l="1"/>
  <c r="P1306" i="8" s="1"/>
  <c r="S1306" i="8" s="1"/>
  <c r="T1306" i="8" s="1"/>
  <c r="U1306" i="8" s="1"/>
  <c r="M1306" i="8"/>
  <c r="N1306" i="8" s="1"/>
  <c r="C1245" i="4"/>
  <c r="D1245" i="4"/>
  <c r="L1242" i="1"/>
  <c r="V1241" i="1" l="1"/>
  <c r="W1241" i="1" s="1"/>
  <c r="V1241" i="8"/>
  <c r="W1241" i="8" s="1"/>
  <c r="Y1306" i="8"/>
  <c r="X1306" i="8"/>
  <c r="Z1306" i="8" s="1"/>
  <c r="K1307" i="8" s="1"/>
  <c r="O1242" i="1"/>
  <c r="P1242" i="1" s="1"/>
  <c r="S1242" i="1" s="1"/>
  <c r="T1242" i="1" s="1"/>
  <c r="U1242" i="1" s="1"/>
  <c r="M1242" i="1"/>
  <c r="L1307" i="8" l="1"/>
  <c r="B1246" i="4"/>
  <c r="N1242" i="1"/>
  <c r="A1246" i="4" s="1"/>
  <c r="O1307" i="8" l="1"/>
  <c r="P1307" i="8" s="1"/>
  <c r="S1307" i="8" s="1"/>
  <c r="M1307" i="8"/>
  <c r="C1246" i="4"/>
  <c r="D1246" i="4"/>
  <c r="Y1242" i="1"/>
  <c r="X1242" i="1"/>
  <c r="Z1242" i="1" s="1"/>
  <c r="K1243" i="1" s="1"/>
  <c r="V1242" i="1" l="1"/>
  <c r="W1242" i="1" s="1"/>
  <c r="V1242" i="8"/>
  <c r="W1242" i="8" s="1"/>
  <c r="N1307" i="8"/>
  <c r="U1307" i="8"/>
  <c r="L1243" i="1"/>
  <c r="Y1307" i="8" l="1"/>
  <c r="X1307" i="8"/>
  <c r="Z1307" i="8" s="1"/>
  <c r="K1308" i="8" s="1"/>
  <c r="O1243" i="1"/>
  <c r="P1243" i="1" s="1"/>
  <c r="S1243" i="1" s="1"/>
  <c r="T1243" i="1" s="1"/>
  <c r="U1243" i="1" s="1"/>
  <c r="M1243" i="1"/>
  <c r="N1243" i="1" s="1"/>
  <c r="A1247" i="4" s="1"/>
  <c r="L1308" i="8" l="1"/>
  <c r="B1247" i="4"/>
  <c r="Y1243" i="1"/>
  <c r="X1243" i="1"/>
  <c r="Z1243" i="1" s="1"/>
  <c r="K1244" i="1" s="1"/>
  <c r="O1308" i="8" l="1"/>
  <c r="P1308" i="8" s="1"/>
  <c r="S1308" i="8" s="1"/>
  <c r="T1308" i="8" s="1"/>
  <c r="U1308" i="8" s="1"/>
  <c r="M1308" i="8"/>
  <c r="N1308" i="8" s="1"/>
  <c r="C1247" i="4"/>
  <c r="D1247" i="4"/>
  <c r="L1244" i="1"/>
  <c r="V1243" i="1" l="1"/>
  <c r="W1243" i="1" s="1"/>
  <c r="V1243" i="8"/>
  <c r="W1243" i="8" s="1"/>
  <c r="Y1308" i="8"/>
  <c r="X1308" i="8"/>
  <c r="Z1308" i="8" s="1"/>
  <c r="K1309" i="8" s="1"/>
  <c r="O1244" i="1"/>
  <c r="P1244" i="1" s="1"/>
  <c r="S1244" i="1" s="1"/>
  <c r="T1244" i="1" s="1"/>
  <c r="U1244" i="1" s="1"/>
  <c r="M1244" i="1"/>
  <c r="L1309" i="8" l="1"/>
  <c r="B1248" i="4"/>
  <c r="N1244" i="1"/>
  <c r="A1248" i="4" s="1"/>
  <c r="O1309" i="8" l="1"/>
  <c r="P1309" i="8" s="1"/>
  <c r="S1309" i="8" s="1"/>
  <c r="M1309" i="8"/>
  <c r="C1248" i="4"/>
  <c r="D1248" i="4"/>
  <c r="Y1244" i="1"/>
  <c r="X1244" i="1"/>
  <c r="Z1244" i="1" s="1"/>
  <c r="K1245" i="1" s="1"/>
  <c r="V1244" i="1" l="1"/>
  <c r="W1244" i="1" s="1"/>
  <c r="V1244" i="8"/>
  <c r="W1244" i="8" s="1"/>
  <c r="N1309" i="8"/>
  <c r="U1309" i="8"/>
  <c r="L1245" i="1"/>
  <c r="Y1309" i="8" l="1"/>
  <c r="X1309" i="8"/>
  <c r="Z1309" i="8" s="1"/>
  <c r="K1310" i="8" s="1"/>
  <c r="O1245" i="1"/>
  <c r="P1245" i="1" s="1"/>
  <c r="S1245" i="1" s="1"/>
  <c r="T1245" i="1" s="1"/>
  <c r="U1245" i="1" s="1"/>
  <c r="M1245" i="1"/>
  <c r="N1245" i="1" s="1"/>
  <c r="A1249" i="4" s="1"/>
  <c r="L1310" i="8" l="1"/>
  <c r="B1249" i="4"/>
  <c r="Y1245" i="1"/>
  <c r="X1245" i="1"/>
  <c r="Z1245" i="1" s="1"/>
  <c r="K1246" i="1" s="1"/>
  <c r="O1310" i="8" l="1"/>
  <c r="P1310" i="8" s="1"/>
  <c r="S1310" i="8" s="1"/>
  <c r="M1310" i="8"/>
  <c r="C1249" i="4"/>
  <c r="D1249" i="4"/>
  <c r="L1246" i="1"/>
  <c r="V1245" i="1" l="1"/>
  <c r="W1245" i="1" s="1"/>
  <c r="V1245" i="8"/>
  <c r="W1245" i="8" s="1"/>
  <c r="N1310" i="8"/>
  <c r="U1310" i="8"/>
  <c r="O1246" i="1"/>
  <c r="P1246" i="1" s="1"/>
  <c r="S1246" i="1" s="1"/>
  <c r="T1246" i="1" s="1"/>
  <c r="U1246" i="1" s="1"/>
  <c r="M1246" i="1"/>
  <c r="N1246" i="1" s="1"/>
  <c r="A1250" i="4" s="1"/>
  <c r="Y1310" i="8" l="1"/>
  <c r="X1310" i="8"/>
  <c r="Z1310" i="8" s="1"/>
  <c r="K1311" i="8" s="1"/>
  <c r="B1250" i="4"/>
  <c r="Y1246" i="1"/>
  <c r="X1246" i="1"/>
  <c r="Z1246" i="1" s="1"/>
  <c r="K1247" i="1" s="1"/>
  <c r="L1311" i="8" l="1"/>
  <c r="C1250" i="4"/>
  <c r="D1250" i="4"/>
  <c r="L1247" i="1"/>
  <c r="V1246" i="1" l="1"/>
  <c r="W1246" i="1" s="1"/>
  <c r="V1246" i="8"/>
  <c r="W1246" i="8" s="1"/>
  <c r="O1311" i="8"/>
  <c r="P1311" i="8" s="1"/>
  <c r="S1311" i="8" s="1"/>
  <c r="T1311" i="8" s="1"/>
  <c r="U1311" i="8" s="1"/>
  <c r="M1311" i="8"/>
  <c r="N1311" i="8" s="1"/>
  <c r="O1247" i="1"/>
  <c r="P1247" i="1" s="1"/>
  <c r="S1247" i="1" s="1"/>
  <c r="T1247" i="1" s="1"/>
  <c r="U1247" i="1" s="1"/>
  <c r="M1247" i="1"/>
  <c r="N1247" i="1" s="1"/>
  <c r="A1251" i="4" s="1"/>
  <c r="Y1311" i="8" l="1"/>
  <c r="X1311" i="8"/>
  <c r="Z1311" i="8" s="1"/>
  <c r="K1312" i="8" s="1"/>
  <c r="B1251" i="4"/>
  <c r="Y1247" i="1"/>
  <c r="X1247" i="1"/>
  <c r="Z1247" i="1" s="1"/>
  <c r="K1248" i="1" s="1"/>
  <c r="L1312" i="8" l="1"/>
  <c r="C1251" i="4"/>
  <c r="D1251" i="4"/>
  <c r="L1248" i="1"/>
  <c r="V1247" i="1" l="1"/>
  <c r="W1247" i="1" s="1"/>
  <c r="V1247" i="8"/>
  <c r="W1247" i="8" s="1"/>
  <c r="O1312" i="8"/>
  <c r="P1312" i="8" s="1"/>
  <c r="S1312" i="8" s="1"/>
  <c r="T1312" i="8" s="1"/>
  <c r="U1312" i="8" s="1"/>
  <c r="M1312" i="8"/>
  <c r="N1312" i="8" s="1"/>
  <c r="O1248" i="1"/>
  <c r="P1248" i="1" s="1"/>
  <c r="S1248" i="1" s="1"/>
  <c r="T1248" i="1" s="1"/>
  <c r="U1248" i="1" s="1"/>
  <c r="M1248" i="1"/>
  <c r="N1248" i="1" s="1"/>
  <c r="A1252" i="4" s="1"/>
  <c r="Y1312" i="8" l="1"/>
  <c r="X1312" i="8"/>
  <c r="Z1312" i="8" s="1"/>
  <c r="K1313" i="8" s="1"/>
  <c r="B1252" i="4"/>
  <c r="Y1248" i="1"/>
  <c r="X1248" i="1"/>
  <c r="Z1248" i="1" s="1"/>
  <c r="K1249" i="1" s="1"/>
  <c r="L1313" i="8" l="1"/>
  <c r="C1252" i="4"/>
  <c r="D1252" i="4"/>
  <c r="L1249" i="1"/>
  <c r="V1248" i="1" l="1"/>
  <c r="W1248" i="1" s="1"/>
  <c r="V1248" i="8"/>
  <c r="W1248" i="8" s="1"/>
  <c r="O1313" i="8"/>
  <c r="P1313" i="8" s="1"/>
  <c r="S1313" i="8" s="1"/>
  <c r="T1313" i="8" s="1"/>
  <c r="U1313" i="8" s="1"/>
  <c r="M1313" i="8"/>
  <c r="N1313" i="8" s="1"/>
  <c r="O1249" i="1"/>
  <c r="P1249" i="1" s="1"/>
  <c r="S1249" i="1" s="1"/>
  <c r="T1249" i="1" s="1"/>
  <c r="U1249" i="1" s="1"/>
  <c r="M1249" i="1"/>
  <c r="N1249" i="1" s="1"/>
  <c r="A1253" i="4" s="1"/>
  <c r="Y1313" i="8" l="1"/>
  <c r="X1313" i="8"/>
  <c r="Z1313" i="8" s="1"/>
  <c r="K1314" i="8" s="1"/>
  <c r="B1253" i="4"/>
  <c r="Y1249" i="1"/>
  <c r="X1249" i="1"/>
  <c r="Z1249" i="1" s="1"/>
  <c r="K1250" i="1" s="1"/>
  <c r="L1314" i="8" l="1"/>
  <c r="C1253" i="4"/>
  <c r="D1253" i="4"/>
  <c r="L1250" i="1"/>
  <c r="V1249" i="1" l="1"/>
  <c r="W1249" i="1" s="1"/>
  <c r="V1249" i="8"/>
  <c r="W1249" i="8" s="1"/>
  <c r="O1314" i="8"/>
  <c r="P1314" i="8" s="1"/>
  <c r="S1314" i="8" s="1"/>
  <c r="T1314" i="8" s="1"/>
  <c r="U1314" i="8" s="1"/>
  <c r="M1314" i="8"/>
  <c r="N1314" i="8" s="1"/>
  <c r="O1250" i="1"/>
  <c r="P1250" i="1" s="1"/>
  <c r="S1250" i="1" s="1"/>
  <c r="T1250" i="1" s="1"/>
  <c r="U1250" i="1" s="1"/>
  <c r="M1250" i="1"/>
  <c r="N1250" i="1" s="1"/>
  <c r="A1254" i="4" s="1"/>
  <c r="Y1314" i="8" l="1"/>
  <c r="X1314" i="8"/>
  <c r="Z1314" i="8" s="1"/>
  <c r="K1315" i="8" s="1"/>
  <c r="B1254" i="4"/>
  <c r="Y1250" i="1"/>
  <c r="X1250" i="1"/>
  <c r="Z1250" i="1" s="1"/>
  <c r="K1251" i="1" s="1"/>
  <c r="L1315" i="8" l="1"/>
  <c r="C1254" i="4"/>
  <c r="D1254" i="4"/>
  <c r="L1251" i="1"/>
  <c r="V1250" i="1" l="1"/>
  <c r="W1250" i="1" s="1"/>
  <c r="V1250" i="8"/>
  <c r="W1250" i="8" s="1"/>
  <c r="O1315" i="8"/>
  <c r="P1315" i="8" s="1"/>
  <c r="S1315" i="8" s="1"/>
  <c r="T1315" i="8" s="1"/>
  <c r="U1315" i="8" s="1"/>
  <c r="M1315" i="8"/>
  <c r="N1315" i="8" s="1"/>
  <c r="O1251" i="1"/>
  <c r="P1251" i="1" s="1"/>
  <c r="S1251" i="1" s="1"/>
  <c r="T1251" i="1" s="1"/>
  <c r="U1251" i="1" s="1"/>
  <c r="M1251" i="1"/>
  <c r="N1251" i="1" s="1"/>
  <c r="A1255" i="4" s="1"/>
  <c r="Y1315" i="8" l="1"/>
  <c r="X1315" i="8"/>
  <c r="Z1315" i="8" s="1"/>
  <c r="K1316" i="8" s="1"/>
  <c r="B1255" i="4"/>
  <c r="Y1251" i="1"/>
  <c r="X1251" i="1"/>
  <c r="Z1251" i="1" s="1"/>
  <c r="K1252" i="1" s="1"/>
  <c r="L1316" i="8" l="1"/>
  <c r="C1255" i="4"/>
  <c r="D1255" i="4"/>
  <c r="L1252" i="1"/>
  <c r="V1251" i="1" l="1"/>
  <c r="W1251" i="1" s="1"/>
  <c r="V1251" i="8"/>
  <c r="W1251" i="8" s="1"/>
  <c r="O1316" i="8"/>
  <c r="P1316" i="8" s="1"/>
  <c r="S1316" i="8" s="1"/>
  <c r="M1316" i="8"/>
  <c r="O1252" i="1"/>
  <c r="P1252" i="1" s="1"/>
  <c r="S1252" i="1" s="1"/>
  <c r="T1252" i="1" s="1"/>
  <c r="U1252" i="1" s="1"/>
  <c r="M1252" i="1"/>
  <c r="N1252" i="1" s="1"/>
  <c r="A1256" i="4" s="1"/>
  <c r="N1316" i="8" l="1"/>
  <c r="U1316" i="8"/>
  <c r="B1256" i="4"/>
  <c r="Y1252" i="1"/>
  <c r="X1252" i="1"/>
  <c r="Z1252" i="1" s="1"/>
  <c r="K1253" i="1" s="1"/>
  <c r="Y1316" i="8" l="1"/>
  <c r="X1316" i="8"/>
  <c r="Z1316" i="8" s="1"/>
  <c r="K1317" i="8" s="1"/>
  <c r="C1256" i="4"/>
  <c r="V1252" i="8" s="1"/>
  <c r="W1252" i="8" s="1"/>
  <c r="D1256" i="4"/>
  <c r="L1253" i="1"/>
  <c r="L1317" i="8" l="1"/>
  <c r="V1252" i="1"/>
  <c r="W1252" i="1" s="1"/>
  <c r="O1253" i="1"/>
  <c r="P1253" i="1" s="1"/>
  <c r="S1253" i="1" s="1"/>
  <c r="T1253" i="1" s="1"/>
  <c r="U1253" i="1" s="1"/>
  <c r="M1253" i="1"/>
  <c r="N1253" i="1" s="1"/>
  <c r="A1257" i="4" s="1"/>
  <c r="O1317" i="8" l="1"/>
  <c r="P1317" i="8" s="1"/>
  <c r="S1317" i="8" s="1"/>
  <c r="M1317" i="8"/>
  <c r="B1257" i="4"/>
  <c r="Y1253" i="1"/>
  <c r="X1253" i="1"/>
  <c r="Z1253" i="1" s="1"/>
  <c r="K1254" i="1" s="1"/>
  <c r="N1317" i="8" l="1"/>
  <c r="U1317" i="8"/>
  <c r="C1257" i="4"/>
  <c r="V1253" i="8" s="1"/>
  <c r="W1253" i="8" s="1"/>
  <c r="D1257" i="4"/>
  <c r="L1254" i="1"/>
  <c r="Y1317" i="8" l="1"/>
  <c r="X1317" i="8"/>
  <c r="Z1317" i="8" s="1"/>
  <c r="K1318" i="8" s="1"/>
  <c r="V1253" i="1"/>
  <c r="W1253" i="1" s="1"/>
  <c r="O1254" i="1"/>
  <c r="P1254" i="1" s="1"/>
  <c r="S1254" i="1" s="1"/>
  <c r="T1254" i="1" s="1"/>
  <c r="U1254" i="1" s="1"/>
  <c r="M1254" i="1"/>
  <c r="N1254" i="1" s="1"/>
  <c r="A1258" i="4" s="1"/>
  <c r="L1318" i="8" l="1"/>
  <c r="B1258" i="4"/>
  <c r="Y1254" i="1"/>
  <c r="X1254" i="1"/>
  <c r="Z1254" i="1" s="1"/>
  <c r="K1255" i="1" s="1"/>
  <c r="O1318" i="8" l="1"/>
  <c r="P1318" i="8" s="1"/>
  <c r="S1318" i="8" s="1"/>
  <c r="M1318" i="8"/>
  <c r="C1258" i="4"/>
  <c r="V1254" i="8" s="1"/>
  <c r="W1254" i="8" s="1"/>
  <c r="D1258" i="4"/>
  <c r="L1255" i="1"/>
  <c r="N1318" i="8" l="1"/>
  <c r="U1318" i="8"/>
  <c r="V1254" i="1"/>
  <c r="W1254" i="1" s="1"/>
  <c r="O1255" i="1"/>
  <c r="P1255" i="1" s="1"/>
  <c r="S1255" i="1" s="1"/>
  <c r="T1255" i="1" s="1"/>
  <c r="U1255" i="1" s="1"/>
  <c r="M1255" i="1"/>
  <c r="N1255" i="1" s="1"/>
  <c r="A1259" i="4" s="1"/>
  <c r="Y1318" i="8" l="1"/>
  <c r="X1318" i="8"/>
  <c r="Z1318" i="8" s="1"/>
  <c r="K1319" i="8" s="1"/>
  <c r="B1259" i="4"/>
  <c r="Y1255" i="1"/>
  <c r="X1255" i="1"/>
  <c r="Z1255" i="1" s="1"/>
  <c r="K1256" i="1" s="1"/>
  <c r="L1319" i="8" l="1"/>
  <c r="C1259" i="4"/>
  <c r="V1255" i="8" s="1"/>
  <c r="W1255" i="8" s="1"/>
  <c r="D1259" i="4"/>
  <c r="L1256" i="1"/>
  <c r="O1319" i="8" l="1"/>
  <c r="P1319" i="8" s="1"/>
  <c r="S1319" i="8" s="1"/>
  <c r="M1319" i="8"/>
  <c r="V1255" i="1"/>
  <c r="W1255" i="1" s="1"/>
  <c r="O1256" i="1"/>
  <c r="P1256" i="1" s="1"/>
  <c r="S1256" i="1" s="1"/>
  <c r="T1256" i="1" s="1"/>
  <c r="U1256" i="1" s="1"/>
  <c r="M1256" i="1"/>
  <c r="N1256" i="1" s="1"/>
  <c r="A1260" i="4" s="1"/>
  <c r="N1319" i="8" l="1"/>
  <c r="U1319" i="8"/>
  <c r="B1260" i="4"/>
  <c r="Y1256" i="1"/>
  <c r="X1256" i="1"/>
  <c r="Z1256" i="1" s="1"/>
  <c r="K1257" i="1" s="1"/>
  <c r="Y1319" i="8" l="1"/>
  <c r="X1319" i="8"/>
  <c r="Z1319" i="8" s="1"/>
  <c r="K1320" i="8" s="1"/>
  <c r="C1260" i="4"/>
  <c r="V1256" i="8" s="1"/>
  <c r="W1256" i="8" s="1"/>
  <c r="D1260" i="4"/>
  <c r="L1257" i="1"/>
  <c r="L1320" i="8" l="1"/>
  <c r="V1256" i="1"/>
  <c r="W1256" i="1" s="1"/>
  <c r="O1257" i="1"/>
  <c r="P1257" i="1" s="1"/>
  <c r="S1257" i="1" s="1"/>
  <c r="T1257" i="1" s="1"/>
  <c r="U1257" i="1" s="1"/>
  <c r="M1257" i="1"/>
  <c r="N1257" i="1" s="1"/>
  <c r="A1261" i="4" s="1"/>
  <c r="O1320" i="8" l="1"/>
  <c r="P1320" i="8" s="1"/>
  <c r="S1320" i="8" s="1"/>
  <c r="M1320" i="8"/>
  <c r="B1261" i="4"/>
  <c r="Y1257" i="1"/>
  <c r="X1257" i="1"/>
  <c r="Z1257" i="1" s="1"/>
  <c r="K1258" i="1" s="1"/>
  <c r="N1320" i="8" l="1"/>
  <c r="U1320" i="8"/>
  <c r="C1261" i="4"/>
  <c r="V1257" i="8" s="1"/>
  <c r="W1257" i="8" s="1"/>
  <c r="D1261" i="4"/>
  <c r="L1258" i="1"/>
  <c r="Y1320" i="8" l="1"/>
  <c r="X1320" i="8"/>
  <c r="V1257" i="1"/>
  <c r="W1257" i="1" s="1"/>
  <c r="O1258" i="1"/>
  <c r="P1258" i="1" s="1"/>
  <c r="S1258" i="1" s="1"/>
  <c r="T1258" i="1" s="1"/>
  <c r="U1258" i="1" s="1"/>
  <c r="M1258" i="1"/>
  <c r="Z1320" i="8" l="1"/>
  <c r="K1321" i="8" s="1"/>
  <c r="L1321" i="8" s="1"/>
  <c r="B1262" i="4"/>
  <c r="N1258" i="1"/>
  <c r="A1262" i="4" s="1"/>
  <c r="O1321" i="8" l="1"/>
  <c r="P1321" i="8" s="1"/>
  <c r="S1321" i="8" s="1"/>
  <c r="M1321" i="8"/>
  <c r="C1262" i="4"/>
  <c r="V1258" i="8" s="1"/>
  <c r="W1258" i="8" s="1"/>
  <c r="D1262" i="4"/>
  <c r="Y1258" i="1"/>
  <c r="X1258" i="1"/>
  <c r="Z1258" i="1" s="1"/>
  <c r="K1259" i="1" s="1"/>
  <c r="N1321" i="8" l="1"/>
  <c r="U1321" i="8"/>
  <c r="V1258" i="1"/>
  <c r="W1258" i="1" s="1"/>
  <c r="L1259" i="1"/>
  <c r="Y1321" i="8" l="1"/>
  <c r="X1321" i="8"/>
  <c r="Z1321" i="8" s="1"/>
  <c r="K1322" i="8" s="1"/>
  <c r="O1259" i="1"/>
  <c r="P1259" i="1" s="1"/>
  <c r="S1259" i="1" s="1"/>
  <c r="T1259" i="1" s="1"/>
  <c r="U1259" i="1" s="1"/>
  <c r="M1259" i="1"/>
  <c r="N1259" i="1" s="1"/>
  <c r="A1263" i="4" s="1"/>
  <c r="L1322" i="8" l="1"/>
  <c r="B1263" i="4"/>
  <c r="Y1259" i="1"/>
  <c r="X1259" i="1"/>
  <c r="Z1259" i="1" s="1"/>
  <c r="K1260" i="1" s="1"/>
  <c r="O1322" i="8" l="1"/>
  <c r="P1322" i="8" s="1"/>
  <c r="S1322" i="8" s="1"/>
  <c r="M1322" i="8"/>
  <c r="C1263" i="4"/>
  <c r="V1259" i="8" s="1"/>
  <c r="W1259" i="8" s="1"/>
  <c r="D1263" i="4"/>
  <c r="L1260" i="1"/>
  <c r="N1322" i="8" l="1"/>
  <c r="U1322" i="8"/>
  <c r="V1259" i="1"/>
  <c r="W1259" i="1" s="1"/>
  <c r="O1260" i="1"/>
  <c r="P1260" i="1" s="1"/>
  <c r="S1260" i="1" s="1"/>
  <c r="T1260" i="1" s="1"/>
  <c r="U1260" i="1" s="1"/>
  <c r="M1260" i="1"/>
  <c r="N1260" i="1" s="1"/>
  <c r="A1264" i="4" s="1"/>
  <c r="Y1322" i="8" l="1"/>
  <c r="X1322" i="8"/>
  <c r="Z1322" i="8" s="1"/>
  <c r="K1323" i="8" s="1"/>
  <c r="B1264" i="4"/>
  <c r="Y1260" i="1"/>
  <c r="X1260" i="1"/>
  <c r="Z1260" i="1" s="1"/>
  <c r="K1261" i="1" s="1"/>
  <c r="L1323" i="8" l="1"/>
  <c r="C1264" i="4"/>
  <c r="V1260" i="8" s="1"/>
  <c r="W1260" i="8" s="1"/>
  <c r="D1264" i="4"/>
  <c r="L1261" i="1"/>
  <c r="O1323" i="8" l="1"/>
  <c r="P1323" i="8" s="1"/>
  <c r="S1323" i="8" s="1"/>
  <c r="M1323" i="8"/>
  <c r="V1260" i="1"/>
  <c r="W1260" i="1" s="1"/>
  <c r="O1261" i="1"/>
  <c r="P1261" i="1" s="1"/>
  <c r="S1261" i="1" s="1"/>
  <c r="T1261" i="1" s="1"/>
  <c r="U1261" i="1" s="1"/>
  <c r="M1261" i="1"/>
  <c r="N1261" i="1" s="1"/>
  <c r="A1265" i="4" s="1"/>
  <c r="N1323" i="8" l="1"/>
  <c r="U1323" i="8"/>
  <c r="B1265" i="4"/>
  <c r="Y1261" i="1"/>
  <c r="X1261" i="1"/>
  <c r="Z1261" i="1" s="1"/>
  <c r="K1262" i="1" s="1"/>
  <c r="Y1323" i="8" l="1"/>
  <c r="X1323" i="8"/>
  <c r="C1265" i="4"/>
  <c r="V1261" i="8" s="1"/>
  <c r="W1261" i="8" s="1"/>
  <c r="D1265" i="4"/>
  <c r="L1262" i="1"/>
  <c r="Z1323" i="8" l="1"/>
  <c r="K1324" i="8" s="1"/>
  <c r="L1324" i="8" s="1"/>
  <c r="V1261" i="1"/>
  <c r="W1261" i="1" s="1"/>
  <c r="O1262" i="1"/>
  <c r="P1262" i="1" s="1"/>
  <c r="S1262" i="1" s="1"/>
  <c r="T1262" i="1" s="1"/>
  <c r="U1262" i="1" s="1"/>
  <c r="M1262" i="1"/>
  <c r="N1262" i="1" s="1"/>
  <c r="A1266" i="4" s="1"/>
  <c r="O1324" i="8" l="1"/>
  <c r="P1324" i="8" s="1"/>
  <c r="S1324" i="8" s="1"/>
  <c r="M1324" i="8"/>
  <c r="B1266" i="4"/>
  <c r="Y1262" i="1"/>
  <c r="X1262" i="1"/>
  <c r="Z1262" i="1" s="1"/>
  <c r="K1263" i="1" s="1"/>
  <c r="N1324" i="8" l="1"/>
  <c r="U1324" i="8"/>
  <c r="C1266" i="4"/>
  <c r="V1262" i="8" s="1"/>
  <c r="W1262" i="8" s="1"/>
  <c r="D1266" i="4"/>
  <c r="L1263" i="1"/>
  <c r="Y1324" i="8" l="1"/>
  <c r="X1324" i="8"/>
  <c r="Z1324" i="8" s="1"/>
  <c r="K1325" i="8" s="1"/>
  <c r="V1262" i="1"/>
  <c r="W1262" i="1" s="1"/>
  <c r="O1263" i="1"/>
  <c r="P1263" i="1" s="1"/>
  <c r="S1263" i="1" s="1"/>
  <c r="T1263" i="1" s="1"/>
  <c r="U1263" i="1" s="1"/>
  <c r="M1263" i="1"/>
  <c r="L1325" i="8" l="1"/>
  <c r="B1267" i="4"/>
  <c r="N1263" i="1"/>
  <c r="A1267" i="4" s="1"/>
  <c r="O1325" i="8" l="1"/>
  <c r="P1325" i="8" s="1"/>
  <c r="S1325" i="8" s="1"/>
  <c r="M1325" i="8"/>
  <c r="C1267" i="4"/>
  <c r="V1263" i="8" s="1"/>
  <c r="W1263" i="8" s="1"/>
  <c r="D1267" i="4"/>
  <c r="Y1263" i="1"/>
  <c r="X1263" i="1"/>
  <c r="Z1263" i="1" s="1"/>
  <c r="K1264" i="1" s="1"/>
  <c r="N1325" i="8" l="1"/>
  <c r="U1325" i="8"/>
  <c r="V1263" i="1"/>
  <c r="W1263" i="1" s="1"/>
  <c r="L1264" i="1"/>
  <c r="Y1325" i="8" l="1"/>
  <c r="X1325" i="8"/>
  <c r="Z1325" i="8" s="1"/>
  <c r="K1326" i="8" s="1"/>
  <c r="O1264" i="1"/>
  <c r="P1264" i="1" s="1"/>
  <c r="S1264" i="1" s="1"/>
  <c r="T1264" i="1" s="1"/>
  <c r="U1264" i="1" s="1"/>
  <c r="M1264" i="1"/>
  <c r="N1264" i="1" s="1"/>
  <c r="A1268" i="4" s="1"/>
  <c r="L1326" i="8" l="1"/>
  <c r="B1268" i="4"/>
  <c r="Y1264" i="1"/>
  <c r="X1264" i="1"/>
  <c r="Z1264" i="1" s="1"/>
  <c r="K1265" i="1" s="1"/>
  <c r="O1326" i="8" l="1"/>
  <c r="P1326" i="8" s="1"/>
  <c r="S1326" i="8" s="1"/>
  <c r="M1326" i="8"/>
  <c r="C1268" i="4"/>
  <c r="V1264" i="8" s="1"/>
  <c r="W1264" i="8" s="1"/>
  <c r="D1268" i="4"/>
  <c r="L1265" i="1"/>
  <c r="N1326" i="8" l="1"/>
  <c r="U1326" i="8"/>
  <c r="V1264" i="1"/>
  <c r="W1264" i="1" s="1"/>
  <c r="O1265" i="1"/>
  <c r="P1265" i="1" s="1"/>
  <c r="S1265" i="1" s="1"/>
  <c r="T1265" i="1" s="1"/>
  <c r="U1265" i="1" s="1"/>
  <c r="M1265" i="1"/>
  <c r="N1265" i="1" s="1"/>
  <c r="A1269" i="4" s="1"/>
  <c r="Y1326" i="8" l="1"/>
  <c r="X1326" i="8"/>
  <c r="B1269" i="4"/>
  <c r="Y1265" i="1"/>
  <c r="X1265" i="1"/>
  <c r="Z1265" i="1" s="1"/>
  <c r="K1266" i="1" s="1"/>
  <c r="Z1326" i="8" l="1"/>
  <c r="K1327" i="8" s="1"/>
  <c r="L1327" i="8" s="1"/>
  <c r="C1269" i="4"/>
  <c r="V1265" i="8" s="1"/>
  <c r="W1265" i="8" s="1"/>
  <c r="D1269" i="4"/>
  <c r="L1266" i="1"/>
  <c r="O1327" i="8" l="1"/>
  <c r="P1327" i="8" s="1"/>
  <c r="S1327" i="8" s="1"/>
  <c r="M1327" i="8"/>
  <c r="V1265" i="1"/>
  <c r="W1265" i="1" s="1"/>
  <c r="O1266" i="1"/>
  <c r="P1266" i="1" s="1"/>
  <c r="S1266" i="1" s="1"/>
  <c r="T1266" i="1" s="1"/>
  <c r="U1266" i="1" s="1"/>
  <c r="M1266" i="1"/>
  <c r="N1266" i="1" s="1"/>
  <c r="A1270" i="4" s="1"/>
  <c r="N1327" i="8" l="1"/>
  <c r="U1327" i="8"/>
  <c r="B1270" i="4"/>
  <c r="Y1266" i="1"/>
  <c r="X1266" i="1"/>
  <c r="Z1266" i="1" s="1"/>
  <c r="K1267" i="1" s="1"/>
  <c r="Y1327" i="8" l="1"/>
  <c r="X1327" i="8"/>
  <c r="C1270" i="4"/>
  <c r="V1266" i="8" s="1"/>
  <c r="W1266" i="8" s="1"/>
  <c r="D1270" i="4"/>
  <c r="L1267" i="1"/>
  <c r="Z1327" i="8" l="1"/>
  <c r="K1328" i="8" s="1"/>
  <c r="L1328" i="8" s="1"/>
  <c r="V1266" i="1"/>
  <c r="W1266" i="1" s="1"/>
  <c r="O1267" i="1"/>
  <c r="P1267" i="1" s="1"/>
  <c r="S1267" i="1" s="1"/>
  <c r="T1267" i="1" s="1"/>
  <c r="U1267" i="1" s="1"/>
  <c r="M1267" i="1"/>
  <c r="N1267" i="1" s="1"/>
  <c r="A1271" i="4" s="1"/>
  <c r="O1328" i="8" l="1"/>
  <c r="P1328" i="8" s="1"/>
  <c r="S1328" i="8" s="1"/>
  <c r="M1328" i="8"/>
  <c r="B1271" i="4"/>
  <c r="Y1267" i="1"/>
  <c r="X1267" i="1"/>
  <c r="Z1267" i="1" s="1"/>
  <c r="K1268" i="1" s="1"/>
  <c r="N1328" i="8" l="1"/>
  <c r="U1328" i="8"/>
  <c r="C1271" i="4"/>
  <c r="V1267" i="8" s="1"/>
  <c r="W1267" i="8" s="1"/>
  <c r="D1271" i="4"/>
  <c r="L1268" i="1"/>
  <c r="Y1328" i="8" l="1"/>
  <c r="X1328" i="8"/>
  <c r="Z1328" i="8" s="1"/>
  <c r="K1329" i="8" s="1"/>
  <c r="V1267" i="1"/>
  <c r="W1267" i="1" s="1"/>
  <c r="O1268" i="1"/>
  <c r="P1268" i="1" s="1"/>
  <c r="S1268" i="1" s="1"/>
  <c r="T1268" i="1" s="1"/>
  <c r="U1268" i="1" s="1"/>
  <c r="M1268" i="1"/>
  <c r="L1329" i="8" l="1"/>
  <c r="B1272" i="4"/>
  <c r="N1268" i="1"/>
  <c r="A1272" i="4" s="1"/>
  <c r="O1329" i="8" l="1"/>
  <c r="P1329" i="8" s="1"/>
  <c r="S1329" i="8" s="1"/>
  <c r="M1329" i="8"/>
  <c r="C1272" i="4"/>
  <c r="V1268" i="8" s="1"/>
  <c r="W1268" i="8" s="1"/>
  <c r="D1272" i="4"/>
  <c r="Y1268" i="1"/>
  <c r="X1268" i="1"/>
  <c r="Z1268" i="1" s="1"/>
  <c r="K1269" i="1" s="1"/>
  <c r="N1329" i="8" l="1"/>
  <c r="U1329" i="8"/>
  <c r="V1268" i="1"/>
  <c r="W1268" i="1" s="1"/>
  <c r="L1269" i="1"/>
  <c r="Y1329" i="8" l="1"/>
  <c r="X1329" i="8"/>
  <c r="Z1329" i="8" s="1"/>
  <c r="K1330" i="8" s="1"/>
  <c r="O1269" i="1"/>
  <c r="P1269" i="1" s="1"/>
  <c r="S1269" i="1" s="1"/>
  <c r="T1269" i="1" s="1"/>
  <c r="U1269" i="1" s="1"/>
  <c r="M1269" i="1"/>
  <c r="N1269" i="1" s="1"/>
  <c r="A1273" i="4" s="1"/>
  <c r="L1330" i="8" l="1"/>
  <c r="B1273" i="4"/>
  <c r="Y1269" i="1"/>
  <c r="X1269" i="1"/>
  <c r="Z1269" i="1" s="1"/>
  <c r="K1270" i="1" s="1"/>
  <c r="O1330" i="8" l="1"/>
  <c r="P1330" i="8" s="1"/>
  <c r="S1330" i="8" s="1"/>
  <c r="M1330" i="8"/>
  <c r="C1273" i="4"/>
  <c r="V1269" i="8" s="1"/>
  <c r="W1269" i="8" s="1"/>
  <c r="D1273" i="4"/>
  <c r="L1270" i="1"/>
  <c r="N1330" i="8" l="1"/>
  <c r="U1330" i="8"/>
  <c r="V1269" i="1"/>
  <c r="W1269" i="1" s="1"/>
  <c r="O1270" i="1"/>
  <c r="P1270" i="1" s="1"/>
  <c r="S1270" i="1" s="1"/>
  <c r="T1270" i="1" s="1"/>
  <c r="U1270" i="1" s="1"/>
  <c r="M1270" i="1"/>
  <c r="N1270" i="1" s="1"/>
  <c r="A1274" i="4" s="1"/>
  <c r="Y1330" i="8" l="1"/>
  <c r="X1330" i="8"/>
  <c r="Z1330" i="8" s="1"/>
  <c r="K1331" i="8" s="1"/>
  <c r="B1274" i="4"/>
  <c r="Y1270" i="1"/>
  <c r="X1270" i="1"/>
  <c r="Z1270" i="1" s="1"/>
  <c r="K1271" i="1" s="1"/>
  <c r="L1331" i="8" l="1"/>
  <c r="C1274" i="4"/>
  <c r="V1270" i="8" s="1"/>
  <c r="W1270" i="8" s="1"/>
  <c r="D1274" i="4"/>
  <c r="L1271" i="1"/>
  <c r="O1331" i="8" l="1"/>
  <c r="P1331" i="8" s="1"/>
  <c r="S1331" i="8" s="1"/>
  <c r="M1331" i="8"/>
  <c r="V1270" i="1"/>
  <c r="W1270" i="1" s="1"/>
  <c r="O1271" i="1"/>
  <c r="P1271" i="1" s="1"/>
  <c r="S1271" i="1" s="1"/>
  <c r="T1271" i="1" s="1"/>
  <c r="U1271" i="1" s="1"/>
  <c r="M1271" i="1"/>
  <c r="N1271" i="1" s="1"/>
  <c r="A1275" i="4" s="1"/>
  <c r="N1331" i="8" l="1"/>
  <c r="U1331" i="8"/>
  <c r="B1275" i="4"/>
  <c r="Y1271" i="1"/>
  <c r="X1271" i="1"/>
  <c r="Z1271" i="1" s="1"/>
  <c r="K1272" i="1" s="1"/>
  <c r="Y1331" i="8" l="1"/>
  <c r="X1331" i="8"/>
  <c r="Z1331" i="8" s="1"/>
  <c r="K1332" i="8" s="1"/>
  <c r="C1275" i="4"/>
  <c r="V1271" i="8" s="1"/>
  <c r="W1271" i="8" s="1"/>
  <c r="D1275" i="4"/>
  <c r="L1272" i="1"/>
  <c r="L1332" i="8" l="1"/>
  <c r="V1271" i="1"/>
  <c r="W1271" i="1" s="1"/>
  <c r="O1272" i="1"/>
  <c r="P1272" i="1" s="1"/>
  <c r="S1272" i="1" s="1"/>
  <c r="T1272" i="1" s="1"/>
  <c r="U1272" i="1" s="1"/>
  <c r="M1272" i="1"/>
  <c r="O1332" i="8" l="1"/>
  <c r="P1332" i="8" s="1"/>
  <c r="S1332" i="8" s="1"/>
  <c r="M1332" i="8"/>
  <c r="B1276" i="4"/>
  <c r="N1272" i="1"/>
  <c r="A1276" i="4" s="1"/>
  <c r="N1332" i="8" l="1"/>
  <c r="U1332" i="8"/>
  <c r="C1276" i="4"/>
  <c r="V1272" i="8" s="1"/>
  <c r="W1272" i="8" s="1"/>
  <c r="D1276" i="4"/>
  <c r="Y1272" i="1"/>
  <c r="X1272" i="1"/>
  <c r="Z1272" i="1" s="1"/>
  <c r="K1273" i="1" s="1"/>
  <c r="Y1332" i="8" l="1"/>
  <c r="X1332" i="8"/>
  <c r="Z1332" i="8" s="1"/>
  <c r="K1333" i="8" s="1"/>
  <c r="V1272" i="1"/>
  <c r="W1272" i="1" s="1"/>
  <c r="L1273" i="1"/>
  <c r="L1333" i="8" l="1"/>
  <c r="O1273" i="1"/>
  <c r="P1273" i="1" s="1"/>
  <c r="S1273" i="1" s="1"/>
  <c r="M1273" i="1"/>
  <c r="U1273" i="1" s="1"/>
  <c r="O1333" i="8" l="1"/>
  <c r="P1333" i="8" s="1"/>
  <c r="S1333" i="8" s="1"/>
  <c r="M1333" i="8"/>
  <c r="N1273" i="1"/>
  <c r="N1333" i="8" l="1"/>
  <c r="U1333" i="8"/>
  <c r="A1277" i="4"/>
  <c r="Y1273" i="1"/>
  <c r="X1273" i="1"/>
  <c r="Z1273" i="1" s="1"/>
  <c r="K1274" i="1" s="1"/>
  <c r="Y1333" i="8" l="1"/>
  <c r="X1333" i="8"/>
  <c r="C1277" i="4"/>
  <c r="D1277" i="4"/>
  <c r="L1274" i="1"/>
  <c r="V1273" i="1" l="1"/>
  <c r="W1273" i="1" s="1"/>
  <c r="V1273" i="8"/>
  <c r="W1273" i="8" s="1"/>
  <c r="Z1333" i="8"/>
  <c r="K1334" i="8" s="1"/>
  <c r="L1334" i="8" s="1"/>
  <c r="O1274" i="1"/>
  <c r="P1274" i="1" s="1"/>
  <c r="S1274" i="1" s="1"/>
  <c r="T1274" i="1" s="1"/>
  <c r="U1274" i="1" s="1"/>
  <c r="M1274" i="1"/>
  <c r="N1274" i="1" s="1"/>
  <c r="A1278" i="4" s="1"/>
  <c r="O1334" i="8" l="1"/>
  <c r="P1334" i="8" s="1"/>
  <c r="S1334" i="8" s="1"/>
  <c r="M1334" i="8"/>
  <c r="B1278" i="4"/>
  <c r="Y1274" i="1"/>
  <c r="X1274" i="1"/>
  <c r="Z1274" i="1" s="1"/>
  <c r="K1275" i="1" s="1"/>
  <c r="N1334" i="8" l="1"/>
  <c r="U1334" i="8"/>
  <c r="C1278" i="4"/>
  <c r="V1274" i="8" s="1"/>
  <c r="W1274" i="8" s="1"/>
  <c r="D1278" i="4"/>
  <c r="L1275" i="1"/>
  <c r="Y1334" i="8" l="1"/>
  <c r="X1334" i="8"/>
  <c r="Z1334" i="8" s="1"/>
  <c r="K1335" i="8" s="1"/>
  <c r="V1274" i="1"/>
  <c r="W1274" i="1" s="1"/>
  <c r="O1275" i="1"/>
  <c r="P1275" i="1" s="1"/>
  <c r="S1275" i="1" s="1"/>
  <c r="T1275" i="1" s="1"/>
  <c r="U1275" i="1" s="1"/>
  <c r="M1275" i="1"/>
  <c r="L1335" i="8" l="1"/>
  <c r="B1279" i="4"/>
  <c r="N1275" i="1"/>
  <c r="A1279" i="4" s="1"/>
  <c r="O1335" i="8" l="1"/>
  <c r="P1335" i="8" s="1"/>
  <c r="S1335" i="8" s="1"/>
  <c r="M1335" i="8"/>
  <c r="C1279" i="4"/>
  <c r="V1275" i="8" s="1"/>
  <c r="W1275" i="8" s="1"/>
  <c r="D1279" i="4"/>
  <c r="Y1275" i="1"/>
  <c r="X1275" i="1"/>
  <c r="Z1275" i="1" s="1"/>
  <c r="K1276" i="1" s="1"/>
  <c r="N1335" i="8" l="1"/>
  <c r="U1335" i="8"/>
  <c r="V1275" i="1"/>
  <c r="W1275" i="1" s="1"/>
  <c r="L1276" i="1"/>
  <c r="Y1335" i="8" l="1"/>
  <c r="X1335" i="8"/>
  <c r="Z1335" i="8" s="1"/>
  <c r="K1336" i="8" s="1"/>
  <c r="O1276" i="1"/>
  <c r="P1276" i="1" s="1"/>
  <c r="S1276" i="1" s="1"/>
  <c r="T1276" i="1" s="1"/>
  <c r="U1276" i="1" s="1"/>
  <c r="M1276" i="1"/>
  <c r="N1276" i="1" s="1"/>
  <c r="A1280" i="4" s="1"/>
  <c r="L1336" i="8" l="1"/>
  <c r="B1280" i="4"/>
  <c r="Y1276" i="1"/>
  <c r="X1276" i="1"/>
  <c r="Z1276" i="1" s="1"/>
  <c r="K1277" i="1" s="1"/>
  <c r="O1336" i="8" l="1"/>
  <c r="P1336" i="8" s="1"/>
  <c r="S1336" i="8" s="1"/>
  <c r="M1336" i="8"/>
  <c r="C1280" i="4"/>
  <c r="V1276" i="8" s="1"/>
  <c r="W1276" i="8" s="1"/>
  <c r="D1280" i="4"/>
  <c r="L1277" i="1"/>
  <c r="N1336" i="8" l="1"/>
  <c r="U1336" i="8"/>
  <c r="V1276" i="1"/>
  <c r="W1276" i="1" s="1"/>
  <c r="O1277" i="1"/>
  <c r="P1277" i="1" s="1"/>
  <c r="S1277" i="1" s="1"/>
  <c r="T1277" i="1" s="1"/>
  <c r="U1277" i="1" s="1"/>
  <c r="M1277" i="1"/>
  <c r="N1277" i="1" s="1"/>
  <c r="A1281" i="4" s="1"/>
  <c r="Y1336" i="8" l="1"/>
  <c r="X1336" i="8"/>
  <c r="Z1336" i="8" s="1"/>
  <c r="K1337" i="8" s="1"/>
  <c r="B1281" i="4"/>
  <c r="Y1277" i="1"/>
  <c r="X1277" i="1"/>
  <c r="Z1277" i="1" s="1"/>
  <c r="K1278" i="1" s="1"/>
  <c r="L1337" i="8" l="1"/>
  <c r="C1281" i="4"/>
  <c r="V1277" i="8" s="1"/>
  <c r="W1277" i="8" s="1"/>
  <c r="D1281" i="4"/>
  <c r="L1278" i="1"/>
  <c r="O1337" i="8" l="1"/>
  <c r="P1337" i="8" s="1"/>
  <c r="S1337" i="8" s="1"/>
  <c r="T1337" i="8" s="1"/>
  <c r="U1337" i="8" s="1"/>
  <c r="M1337" i="8"/>
  <c r="N1337" i="8" s="1"/>
  <c r="V1277" i="1"/>
  <c r="W1277" i="1" s="1"/>
  <c r="O1278" i="1"/>
  <c r="P1278" i="1" s="1"/>
  <c r="S1278" i="1" s="1"/>
  <c r="T1278" i="1" s="1"/>
  <c r="U1278" i="1" s="1"/>
  <c r="M1278" i="1"/>
  <c r="N1278" i="1" s="1"/>
  <c r="A1282" i="4" s="1"/>
  <c r="Y1337" i="8" l="1"/>
  <c r="X1337" i="8"/>
  <c r="Z1337" i="8" s="1"/>
  <c r="K1338" i="8" s="1"/>
  <c r="B1282" i="4"/>
  <c r="Y1278" i="1"/>
  <c r="X1278" i="1"/>
  <c r="L1338" i="8" l="1"/>
  <c r="Z1278" i="1"/>
  <c r="K1279" i="1" s="1"/>
  <c r="L1279" i="1" s="1"/>
  <c r="C1282" i="4"/>
  <c r="V1278" i="8" s="1"/>
  <c r="W1278" i="8" s="1"/>
  <c r="D1282" i="4"/>
  <c r="O1338" i="8" l="1"/>
  <c r="P1338" i="8" s="1"/>
  <c r="S1338" i="8" s="1"/>
  <c r="M1338" i="8"/>
  <c r="V1278" i="1"/>
  <c r="W1278" i="1" s="1"/>
  <c r="O1279" i="1"/>
  <c r="P1279" i="1" s="1"/>
  <c r="S1279" i="1" s="1"/>
  <c r="T1279" i="1" s="1"/>
  <c r="U1279" i="1" s="1"/>
  <c r="M1279" i="1"/>
  <c r="N1279" i="1" s="1"/>
  <c r="A1283" i="4" s="1"/>
  <c r="N1338" i="8" l="1"/>
  <c r="U1338" i="8"/>
  <c r="B1283" i="4"/>
  <c r="Y1279" i="1"/>
  <c r="X1279" i="1"/>
  <c r="Z1279" i="1" s="1"/>
  <c r="K1280" i="1" s="1"/>
  <c r="Y1338" i="8" l="1"/>
  <c r="X1338" i="8"/>
  <c r="Z1338" i="8" s="1"/>
  <c r="K1339" i="8" s="1"/>
  <c r="C1283" i="4"/>
  <c r="V1279" i="8" s="1"/>
  <c r="W1279" i="8" s="1"/>
  <c r="D1283" i="4"/>
  <c r="L1280" i="1"/>
  <c r="L1339" i="8" l="1"/>
  <c r="V1279" i="1"/>
  <c r="W1279" i="1" s="1"/>
  <c r="O1280" i="1"/>
  <c r="P1280" i="1" s="1"/>
  <c r="S1280" i="1" s="1"/>
  <c r="T1280" i="1" s="1"/>
  <c r="U1280" i="1" s="1"/>
  <c r="M1280" i="1"/>
  <c r="N1280" i="1" s="1"/>
  <c r="A1284" i="4" s="1"/>
  <c r="O1339" i="8" l="1"/>
  <c r="P1339" i="8" s="1"/>
  <c r="S1339" i="8" s="1"/>
  <c r="T1339" i="8" s="1"/>
  <c r="U1339" i="8" s="1"/>
  <c r="M1339" i="8"/>
  <c r="N1339" i="8" s="1"/>
  <c r="B1284" i="4"/>
  <c r="Y1280" i="1"/>
  <c r="X1280" i="1"/>
  <c r="Z1280" i="1" s="1"/>
  <c r="K1281" i="1" s="1"/>
  <c r="Y1339" i="8" l="1"/>
  <c r="X1339" i="8"/>
  <c r="Z1339" i="8" s="1"/>
  <c r="K1340" i="8" s="1"/>
  <c r="C1284" i="4"/>
  <c r="V1280" i="8" s="1"/>
  <c r="W1280" i="8" s="1"/>
  <c r="D1284" i="4"/>
  <c r="L1281" i="1"/>
  <c r="L1340" i="8" l="1"/>
  <c r="V1280" i="1"/>
  <c r="W1280" i="1" s="1"/>
  <c r="O1281" i="1"/>
  <c r="P1281" i="1" s="1"/>
  <c r="S1281" i="1" s="1"/>
  <c r="T1281" i="1" s="1"/>
  <c r="U1281" i="1" s="1"/>
  <c r="M1281" i="1"/>
  <c r="N1281" i="1" s="1"/>
  <c r="A1285" i="4" s="1"/>
  <c r="O1340" i="8" l="1"/>
  <c r="P1340" i="8" s="1"/>
  <c r="S1340" i="8" s="1"/>
  <c r="T1340" i="8" s="1"/>
  <c r="U1340" i="8" s="1"/>
  <c r="M1340" i="8"/>
  <c r="N1340" i="8" s="1"/>
  <c r="B1285" i="4"/>
  <c r="Y1281" i="1"/>
  <c r="X1281" i="1"/>
  <c r="Z1281" i="1" s="1"/>
  <c r="K1282" i="1" s="1"/>
  <c r="Y1340" i="8" l="1"/>
  <c r="X1340" i="8"/>
  <c r="Z1340" i="8" s="1"/>
  <c r="K1341" i="8" s="1"/>
  <c r="C1285" i="4"/>
  <c r="V1281" i="8" s="1"/>
  <c r="W1281" i="8" s="1"/>
  <c r="D1285" i="4"/>
  <c r="L1282" i="1"/>
  <c r="L1341" i="8" l="1"/>
  <c r="V1281" i="1"/>
  <c r="W1281" i="1" s="1"/>
  <c r="O1282" i="1"/>
  <c r="P1282" i="1" s="1"/>
  <c r="S1282" i="1" s="1"/>
  <c r="M1282" i="1"/>
  <c r="U1282" i="1" s="1"/>
  <c r="O1341" i="8" l="1"/>
  <c r="P1341" i="8" s="1"/>
  <c r="S1341" i="8" s="1"/>
  <c r="T1341" i="8" s="1"/>
  <c r="U1341" i="8" s="1"/>
  <c r="M1341" i="8"/>
  <c r="N1341" i="8" s="1"/>
  <c r="N1282" i="1"/>
  <c r="Y1341" i="8" l="1"/>
  <c r="X1341" i="8"/>
  <c r="Z1341" i="8" s="1"/>
  <c r="K1342" i="8" s="1"/>
  <c r="A1286" i="4"/>
  <c r="Y1282" i="1"/>
  <c r="X1282" i="1"/>
  <c r="Z1282" i="1" s="1"/>
  <c r="K1283" i="1" s="1"/>
  <c r="L1342" i="8" l="1"/>
  <c r="C1286" i="4"/>
  <c r="D1286" i="4"/>
  <c r="L1283" i="1"/>
  <c r="V1282" i="1" l="1"/>
  <c r="W1282" i="1" s="1"/>
  <c r="V1282" i="8"/>
  <c r="W1282" i="8" s="1"/>
  <c r="O1342" i="8"/>
  <c r="P1342" i="8" s="1"/>
  <c r="S1342" i="8" s="1"/>
  <c r="T1342" i="8" s="1"/>
  <c r="U1342" i="8" s="1"/>
  <c r="M1342" i="8"/>
  <c r="N1342" i="8" s="1"/>
  <c r="O1283" i="1"/>
  <c r="P1283" i="1" s="1"/>
  <c r="S1283" i="1" s="1"/>
  <c r="M1283" i="1"/>
  <c r="U1283" i="1" s="1"/>
  <c r="Y1342" i="8" l="1"/>
  <c r="X1342" i="8"/>
  <c r="Z1342" i="8" s="1"/>
  <c r="K1343" i="8" s="1"/>
  <c r="N1283" i="1"/>
  <c r="L1343" i="8" l="1"/>
  <c r="A1287" i="4"/>
  <c r="Y1283" i="1"/>
  <c r="X1283" i="1"/>
  <c r="Z1283" i="1" s="1"/>
  <c r="K1284" i="1" s="1"/>
  <c r="O1343" i="8" l="1"/>
  <c r="P1343" i="8" s="1"/>
  <c r="S1343" i="8" s="1"/>
  <c r="T1343" i="8" s="1"/>
  <c r="U1343" i="8" s="1"/>
  <c r="M1343" i="8"/>
  <c r="N1343" i="8" s="1"/>
  <c r="C1287" i="4"/>
  <c r="D1287" i="4"/>
  <c r="L1284" i="1"/>
  <c r="V1283" i="1" l="1"/>
  <c r="W1283" i="1" s="1"/>
  <c r="V1283" i="8"/>
  <c r="W1283" i="8" s="1"/>
  <c r="Y1343" i="8"/>
  <c r="X1343" i="8"/>
  <c r="Z1343" i="8" s="1"/>
  <c r="K1344" i="8" s="1"/>
  <c r="O1284" i="1"/>
  <c r="P1284" i="1" s="1"/>
  <c r="S1284" i="1" s="1"/>
  <c r="M1284" i="1"/>
  <c r="U1284" i="1" s="1"/>
  <c r="L1344" i="8" l="1"/>
  <c r="N1284" i="1"/>
  <c r="O1344" i="8" l="1"/>
  <c r="P1344" i="8" s="1"/>
  <c r="S1344" i="8" s="1"/>
  <c r="M1344" i="8"/>
  <c r="A1288" i="4"/>
  <c r="Y1284" i="1"/>
  <c r="X1284" i="1"/>
  <c r="Z1284" i="1" s="1"/>
  <c r="K1285" i="1" s="1"/>
  <c r="N1344" i="8" l="1"/>
  <c r="U1344" i="8"/>
  <c r="C1288" i="4"/>
  <c r="D1288" i="4"/>
  <c r="L1285" i="1"/>
  <c r="V1284" i="1" l="1"/>
  <c r="W1284" i="1" s="1"/>
  <c r="V1284" i="8"/>
  <c r="W1284" i="8" s="1"/>
  <c r="Y1344" i="8"/>
  <c r="X1344" i="8"/>
  <c r="Z1344" i="8" s="1"/>
  <c r="K1345" i="8" s="1"/>
  <c r="O1285" i="1"/>
  <c r="P1285" i="1" s="1"/>
  <c r="S1285" i="1" s="1"/>
  <c r="M1285" i="1"/>
  <c r="U1285" i="1" s="1"/>
  <c r="L1345" i="8" l="1"/>
  <c r="N1285" i="1"/>
  <c r="O1345" i="8" l="1"/>
  <c r="P1345" i="8" s="1"/>
  <c r="S1345" i="8" s="1"/>
  <c r="M1345" i="8"/>
  <c r="A1289" i="4"/>
  <c r="Y1285" i="1"/>
  <c r="X1285" i="1"/>
  <c r="Z1285" i="1" s="1"/>
  <c r="K1286" i="1" s="1"/>
  <c r="N1345" i="8" l="1"/>
  <c r="U1345" i="8"/>
  <c r="D1289" i="4"/>
  <c r="C1289" i="4"/>
  <c r="L1286" i="1"/>
  <c r="V1285" i="1" l="1"/>
  <c r="W1285" i="1" s="1"/>
  <c r="V1285" i="8"/>
  <c r="W1285" i="8" s="1"/>
  <c r="Y1345" i="8"/>
  <c r="X1345" i="8"/>
  <c r="Z1345" i="8" s="1"/>
  <c r="K1346" i="8" s="1"/>
  <c r="O1286" i="1"/>
  <c r="P1286" i="1" s="1"/>
  <c r="S1286" i="1" s="1"/>
  <c r="M1286" i="1"/>
  <c r="U1286" i="1" s="1"/>
  <c r="L1346" i="8" l="1"/>
  <c r="N1286" i="1"/>
  <c r="O1346" i="8" l="1"/>
  <c r="P1346" i="8" s="1"/>
  <c r="S1346" i="8" s="1"/>
  <c r="M1346" i="8"/>
  <c r="A1290" i="4"/>
  <c r="Y1286" i="1"/>
  <c r="X1286" i="1"/>
  <c r="Z1286" i="1" s="1"/>
  <c r="K1287" i="1" s="1"/>
  <c r="N1346" i="8" l="1"/>
  <c r="U1346" i="8"/>
  <c r="C1290" i="4"/>
  <c r="D1290" i="4"/>
  <c r="L1287" i="1"/>
  <c r="V1286" i="1" l="1"/>
  <c r="W1286" i="1" s="1"/>
  <c r="V1286" i="8"/>
  <c r="W1286" i="8" s="1"/>
  <c r="Y1346" i="8"/>
  <c r="X1346" i="8"/>
  <c r="Z1346" i="8" s="1"/>
  <c r="K1347" i="8" s="1"/>
  <c r="O1287" i="1"/>
  <c r="P1287" i="1" s="1"/>
  <c r="S1287" i="1" s="1"/>
  <c r="T1287" i="1" s="1"/>
  <c r="U1287" i="1" s="1"/>
  <c r="M1287" i="1"/>
  <c r="N1287" i="1" s="1"/>
  <c r="A1291" i="4" s="1"/>
  <c r="L1347" i="8" l="1"/>
  <c r="B1291" i="4"/>
  <c r="Y1287" i="1"/>
  <c r="X1287" i="1"/>
  <c r="Z1287" i="1" s="1"/>
  <c r="K1288" i="1" s="1"/>
  <c r="O1347" i="8" l="1"/>
  <c r="P1347" i="8" s="1"/>
  <c r="S1347" i="8" s="1"/>
  <c r="M1347" i="8"/>
  <c r="C1291" i="4"/>
  <c r="V1287" i="8" s="1"/>
  <c r="W1287" i="8" s="1"/>
  <c r="D1291" i="4"/>
  <c r="L1288" i="1"/>
  <c r="N1347" i="8" l="1"/>
  <c r="U1347" i="8"/>
  <c r="V1287" i="1"/>
  <c r="W1287" i="1" s="1"/>
  <c r="O1288" i="1"/>
  <c r="P1288" i="1" s="1"/>
  <c r="S1288" i="1" s="1"/>
  <c r="T1288" i="1" s="1"/>
  <c r="U1288" i="1" s="1"/>
  <c r="M1288" i="1"/>
  <c r="N1288" i="1" s="1"/>
  <c r="A1292" i="4" s="1"/>
  <c r="Y1347" i="8" l="1"/>
  <c r="X1347" i="8"/>
  <c r="Z1347" i="8" s="1"/>
  <c r="K1348" i="8" s="1"/>
  <c r="B1292" i="4"/>
  <c r="Y1288" i="1"/>
  <c r="X1288" i="1"/>
  <c r="Z1288" i="1" s="1"/>
  <c r="K1289" i="1" s="1"/>
  <c r="L1348" i="8" l="1"/>
  <c r="C1292" i="4"/>
  <c r="V1288" i="8" s="1"/>
  <c r="W1288" i="8" s="1"/>
  <c r="D1292" i="4"/>
  <c r="L1289" i="1"/>
  <c r="O1348" i="8" l="1"/>
  <c r="P1348" i="8" s="1"/>
  <c r="S1348" i="8" s="1"/>
  <c r="M1348" i="8"/>
  <c r="V1288" i="1"/>
  <c r="W1288" i="1" s="1"/>
  <c r="O1289" i="1"/>
  <c r="P1289" i="1" s="1"/>
  <c r="S1289" i="1" s="1"/>
  <c r="T1289" i="1" s="1"/>
  <c r="U1289" i="1" s="1"/>
  <c r="M1289" i="1"/>
  <c r="N1289" i="1" s="1"/>
  <c r="A1293" i="4" s="1"/>
  <c r="N1348" i="8" l="1"/>
  <c r="U1348" i="8"/>
  <c r="B1293" i="4"/>
  <c r="Y1289" i="1"/>
  <c r="X1289" i="1"/>
  <c r="Z1289" i="1" s="1"/>
  <c r="K1290" i="1" s="1"/>
  <c r="Y1348" i="8" l="1"/>
  <c r="X1348" i="8"/>
  <c r="Z1348" i="8" s="1"/>
  <c r="K1349" i="8" s="1"/>
  <c r="C1293" i="4"/>
  <c r="V1289" i="8" s="1"/>
  <c r="W1289" i="8" s="1"/>
  <c r="D1293" i="4"/>
  <c r="L1290" i="1"/>
  <c r="L1349" i="8" l="1"/>
  <c r="V1289" i="1"/>
  <c r="W1289" i="1" s="1"/>
  <c r="O1290" i="1"/>
  <c r="P1290" i="1" s="1"/>
  <c r="S1290" i="1" s="1"/>
  <c r="T1290" i="1" s="1"/>
  <c r="U1290" i="1" s="1"/>
  <c r="M1290" i="1"/>
  <c r="N1290" i="1" s="1"/>
  <c r="A1294" i="4" s="1"/>
  <c r="O1349" i="8" l="1"/>
  <c r="P1349" i="8" s="1"/>
  <c r="S1349" i="8" s="1"/>
  <c r="T1349" i="8" s="1"/>
  <c r="U1349" i="8" s="1"/>
  <c r="M1349" i="8"/>
  <c r="N1349" i="8" s="1"/>
  <c r="B1294" i="4"/>
  <c r="Y1290" i="1"/>
  <c r="X1290" i="1"/>
  <c r="Z1290" i="1" s="1"/>
  <c r="K1291" i="1" s="1"/>
  <c r="Y1349" i="8" l="1"/>
  <c r="X1349" i="8"/>
  <c r="Z1349" i="8" s="1"/>
  <c r="K1350" i="8" s="1"/>
  <c r="C1294" i="4"/>
  <c r="V1290" i="8" s="1"/>
  <c r="W1290" i="8" s="1"/>
  <c r="D1294" i="4"/>
  <c r="L1291" i="1"/>
  <c r="L1350" i="8" l="1"/>
  <c r="V1290" i="1"/>
  <c r="W1290" i="1" s="1"/>
  <c r="O1291" i="1"/>
  <c r="P1291" i="1" s="1"/>
  <c r="S1291" i="1" s="1"/>
  <c r="T1291" i="1" s="1"/>
  <c r="U1291" i="1" s="1"/>
  <c r="M1291" i="1"/>
  <c r="N1291" i="1" s="1"/>
  <c r="A1295" i="4" s="1"/>
  <c r="O1350" i="8" l="1"/>
  <c r="P1350" i="8" s="1"/>
  <c r="S1350" i="8" s="1"/>
  <c r="T1350" i="8" s="1"/>
  <c r="M1350" i="8"/>
  <c r="N1350" i="8" s="1"/>
  <c r="B1295" i="4"/>
  <c r="Y1291" i="1"/>
  <c r="X1291" i="1"/>
  <c r="U1350" i="8" l="1"/>
  <c r="Y1350" i="8"/>
  <c r="X1350" i="8"/>
  <c r="Z1350" i="8" s="1"/>
  <c r="K1351" i="8" s="1"/>
  <c r="Z1291" i="1"/>
  <c r="K1292" i="1" s="1"/>
  <c r="L1292" i="1" s="1"/>
  <c r="C1295" i="4"/>
  <c r="V1291" i="8" s="1"/>
  <c r="W1291" i="8" s="1"/>
  <c r="D1295" i="4"/>
  <c r="L1351" i="8" l="1"/>
  <c r="V1291" i="1"/>
  <c r="W1291" i="1" s="1"/>
  <c r="O1292" i="1"/>
  <c r="P1292" i="1" s="1"/>
  <c r="S1292" i="1" s="1"/>
  <c r="T1292" i="1" s="1"/>
  <c r="U1292" i="1" s="1"/>
  <c r="M1292" i="1"/>
  <c r="N1292" i="1" s="1"/>
  <c r="A1296" i="4" s="1"/>
  <c r="O1351" i="8" l="1"/>
  <c r="P1351" i="8" s="1"/>
  <c r="S1351" i="8" s="1"/>
  <c r="T1351" i="8" s="1"/>
  <c r="U1351" i="8" s="1"/>
  <c r="M1351" i="8"/>
  <c r="N1351" i="8" s="1"/>
  <c r="B1296" i="4"/>
  <c r="Y1292" i="1"/>
  <c r="X1292" i="1"/>
  <c r="Z1292" i="1" s="1"/>
  <c r="K1293" i="1" s="1"/>
  <c r="Y1351" i="8" l="1"/>
  <c r="X1351" i="8"/>
  <c r="Z1351" i="8" s="1"/>
  <c r="K1352" i="8" s="1"/>
  <c r="C1296" i="4"/>
  <c r="V1292" i="8" s="1"/>
  <c r="W1292" i="8" s="1"/>
  <c r="D1296" i="4"/>
  <c r="L1293" i="1"/>
  <c r="L1352" i="8" l="1"/>
  <c r="V1292" i="1"/>
  <c r="W1292" i="1" s="1"/>
  <c r="O1293" i="1"/>
  <c r="P1293" i="1" s="1"/>
  <c r="S1293" i="1" s="1"/>
  <c r="T1293" i="1" s="1"/>
  <c r="U1293" i="1" s="1"/>
  <c r="M1293" i="1"/>
  <c r="N1293" i="1" s="1"/>
  <c r="A1297" i="4" s="1"/>
  <c r="O1352" i="8" l="1"/>
  <c r="P1352" i="8" s="1"/>
  <c r="S1352" i="8" s="1"/>
  <c r="T1352" i="8" s="1"/>
  <c r="U1352" i="8" s="1"/>
  <c r="M1352" i="8"/>
  <c r="N1352" i="8" s="1"/>
  <c r="B1297" i="4"/>
  <c r="Y1293" i="1"/>
  <c r="X1293" i="1"/>
  <c r="Z1293" i="1" s="1"/>
  <c r="K1294" i="1" s="1"/>
  <c r="Y1352" i="8" l="1"/>
  <c r="X1352" i="8"/>
  <c r="Z1352" i="8" s="1"/>
  <c r="K1353" i="8" s="1"/>
  <c r="C1297" i="4"/>
  <c r="V1293" i="8" s="1"/>
  <c r="W1293" i="8" s="1"/>
  <c r="D1297" i="4"/>
  <c r="L1294" i="1"/>
  <c r="L1353" i="8" l="1"/>
  <c r="V1293" i="1"/>
  <c r="W1293" i="1" s="1"/>
  <c r="O1294" i="1"/>
  <c r="P1294" i="1" s="1"/>
  <c r="S1294" i="1" s="1"/>
  <c r="T1294" i="1" s="1"/>
  <c r="U1294" i="1" s="1"/>
  <c r="M1294" i="1"/>
  <c r="O1353" i="8" l="1"/>
  <c r="P1353" i="8" s="1"/>
  <c r="S1353" i="8" s="1"/>
  <c r="T1353" i="8" s="1"/>
  <c r="U1353" i="8" s="1"/>
  <c r="M1353" i="8"/>
  <c r="N1353" i="8" s="1"/>
  <c r="B1298" i="4"/>
  <c r="N1294" i="1"/>
  <c r="A1298" i="4" s="1"/>
  <c r="Y1353" i="8" l="1"/>
  <c r="X1353" i="8"/>
  <c r="Z1353" i="8" s="1"/>
  <c r="K1354" i="8" s="1"/>
  <c r="C1298" i="4"/>
  <c r="V1294" i="8" s="1"/>
  <c r="W1294" i="8" s="1"/>
  <c r="D1298" i="4"/>
  <c r="Y1294" i="1"/>
  <c r="X1294" i="1"/>
  <c r="Z1294" i="1" s="1"/>
  <c r="K1295" i="1" s="1"/>
  <c r="L1354" i="8" l="1"/>
  <c r="V1294" i="1"/>
  <c r="W1294" i="1" s="1"/>
  <c r="L1295" i="1"/>
  <c r="O1354" i="8" l="1"/>
  <c r="P1354" i="8" s="1"/>
  <c r="S1354" i="8" s="1"/>
  <c r="T1354" i="8" s="1"/>
  <c r="U1354" i="8" s="1"/>
  <c r="M1354" i="8"/>
  <c r="N1354" i="8" s="1"/>
  <c r="O1295" i="1"/>
  <c r="P1295" i="1" s="1"/>
  <c r="S1295" i="1" s="1"/>
  <c r="T1295" i="1" s="1"/>
  <c r="U1295" i="1" s="1"/>
  <c r="M1295" i="1"/>
  <c r="N1295" i="1" s="1"/>
  <c r="A1299" i="4" s="1"/>
  <c r="Y1354" i="8" l="1"/>
  <c r="X1354" i="8"/>
  <c r="Z1354" i="8" s="1"/>
  <c r="K1355" i="8" s="1"/>
  <c r="B1299" i="4"/>
  <c r="Y1295" i="1"/>
  <c r="X1295" i="1"/>
  <c r="Z1295" i="1" s="1"/>
  <c r="K1296" i="1" s="1"/>
  <c r="L1355" i="8" l="1"/>
  <c r="C1299" i="4"/>
  <c r="V1295" i="8" s="1"/>
  <c r="W1295" i="8" s="1"/>
  <c r="D1299" i="4"/>
  <c r="L1296" i="1"/>
  <c r="O1355" i="8" l="1"/>
  <c r="P1355" i="8" s="1"/>
  <c r="S1355" i="8" s="1"/>
  <c r="T1355" i="8" s="1"/>
  <c r="U1355" i="8" s="1"/>
  <c r="M1355" i="8"/>
  <c r="N1355" i="8" s="1"/>
  <c r="V1295" i="1"/>
  <c r="W1295" i="1" s="1"/>
  <c r="O1296" i="1"/>
  <c r="P1296" i="1" s="1"/>
  <c r="S1296" i="1" s="1"/>
  <c r="T1296" i="1" s="1"/>
  <c r="U1296" i="1" s="1"/>
  <c r="M1296" i="1"/>
  <c r="N1296" i="1" s="1"/>
  <c r="A1300" i="4" s="1"/>
  <c r="Y1355" i="8" l="1"/>
  <c r="X1355" i="8"/>
  <c r="Z1355" i="8" s="1"/>
  <c r="K1356" i="8" s="1"/>
  <c r="B1300" i="4"/>
  <c r="Y1296" i="1"/>
  <c r="X1296" i="1"/>
  <c r="Z1296" i="1" s="1"/>
  <c r="K1297" i="1" s="1"/>
  <c r="L1356" i="8" l="1"/>
  <c r="C1300" i="4"/>
  <c r="V1296" i="8" s="1"/>
  <c r="W1296" i="8" s="1"/>
  <c r="D1300" i="4"/>
  <c r="L1297" i="1"/>
  <c r="O1356" i="8" l="1"/>
  <c r="P1356" i="8" s="1"/>
  <c r="S1356" i="8" s="1"/>
  <c r="T1356" i="8" s="1"/>
  <c r="U1356" i="8" s="1"/>
  <c r="M1356" i="8"/>
  <c r="N1356" i="8" s="1"/>
  <c r="V1296" i="1"/>
  <c r="W1296" i="1" s="1"/>
  <c r="O1297" i="1"/>
  <c r="P1297" i="1" s="1"/>
  <c r="S1297" i="1" s="1"/>
  <c r="M1297" i="1"/>
  <c r="U1297" i="1" s="1"/>
  <c r="Y1356" i="8" l="1"/>
  <c r="X1356" i="8"/>
  <c r="Z1356" i="8" s="1"/>
  <c r="K1357" i="8" s="1"/>
  <c r="N1297" i="1"/>
  <c r="L1357" i="8" l="1"/>
  <c r="A1301" i="4"/>
  <c r="Y1297" i="1"/>
  <c r="X1297" i="1"/>
  <c r="Z1297" i="1" s="1"/>
  <c r="K1298" i="1" s="1"/>
  <c r="O1357" i="8" l="1"/>
  <c r="P1357" i="8" s="1"/>
  <c r="S1357" i="8" s="1"/>
  <c r="T1357" i="8" s="1"/>
  <c r="U1357" i="8" s="1"/>
  <c r="M1357" i="8"/>
  <c r="N1357" i="8" s="1"/>
  <c r="C1301" i="4"/>
  <c r="D1301" i="4"/>
  <c r="L1298" i="1"/>
  <c r="V1297" i="1" l="1"/>
  <c r="W1297" i="1" s="1"/>
  <c r="V1297" i="8"/>
  <c r="W1297" i="8" s="1"/>
  <c r="Y1357" i="8"/>
  <c r="X1357" i="8"/>
  <c r="Z1357" i="8" s="1"/>
  <c r="K1358" i="8" s="1"/>
  <c r="O1298" i="1"/>
  <c r="P1298" i="1" s="1"/>
  <c r="S1298" i="1" s="1"/>
  <c r="T1298" i="1" s="1"/>
  <c r="U1298" i="1" s="1"/>
  <c r="M1298" i="1"/>
  <c r="N1298" i="1" s="1"/>
  <c r="A1302" i="4" s="1"/>
  <c r="L1358" i="8" l="1"/>
  <c r="B1302" i="4"/>
  <c r="Y1298" i="1"/>
  <c r="X1298" i="1"/>
  <c r="Z1298" i="1" s="1"/>
  <c r="K1299" i="1" s="1"/>
  <c r="O1358" i="8" l="1"/>
  <c r="P1358" i="8" s="1"/>
  <c r="S1358" i="8" s="1"/>
  <c r="T1358" i="8" s="1"/>
  <c r="U1358" i="8" s="1"/>
  <c r="M1358" i="8"/>
  <c r="N1358" i="8" s="1"/>
  <c r="C1302" i="4"/>
  <c r="V1298" i="8" s="1"/>
  <c r="W1298" i="8" s="1"/>
  <c r="D1302" i="4"/>
  <c r="L1299" i="1"/>
  <c r="Y1358" i="8" l="1"/>
  <c r="X1358" i="8"/>
  <c r="Z1358" i="8" s="1"/>
  <c r="K1359" i="8" s="1"/>
  <c r="V1298" i="1"/>
  <c r="W1298" i="1" s="1"/>
  <c r="O1299" i="1"/>
  <c r="P1299" i="1" s="1"/>
  <c r="S1299" i="1" s="1"/>
  <c r="T1299" i="1" s="1"/>
  <c r="U1299" i="1" s="1"/>
  <c r="M1299" i="1"/>
  <c r="N1299" i="1" s="1"/>
  <c r="A1303" i="4" s="1"/>
  <c r="L1359" i="8" l="1"/>
  <c r="B1303" i="4"/>
  <c r="Y1299" i="1"/>
  <c r="X1299" i="1"/>
  <c r="Z1299" i="1" s="1"/>
  <c r="K1300" i="1" s="1"/>
  <c r="O1359" i="8" l="1"/>
  <c r="P1359" i="8" s="1"/>
  <c r="S1359" i="8" s="1"/>
  <c r="T1359" i="8" s="1"/>
  <c r="U1359" i="8" s="1"/>
  <c r="M1359" i="8"/>
  <c r="N1359" i="8" s="1"/>
  <c r="C1303" i="4"/>
  <c r="V1299" i="8" s="1"/>
  <c r="W1299" i="8" s="1"/>
  <c r="D1303" i="4"/>
  <c r="L1300" i="1"/>
  <c r="Y1359" i="8" l="1"/>
  <c r="X1359" i="8"/>
  <c r="Z1359" i="8" s="1"/>
  <c r="K1360" i="8" s="1"/>
  <c r="V1299" i="1"/>
  <c r="W1299" i="1" s="1"/>
  <c r="O1300" i="1"/>
  <c r="P1300" i="1" s="1"/>
  <c r="S1300" i="1" s="1"/>
  <c r="M1300" i="1"/>
  <c r="U1300" i="1" s="1"/>
  <c r="L1360" i="8" l="1"/>
  <c r="N1300" i="1"/>
  <c r="O1360" i="8" l="1"/>
  <c r="P1360" i="8" s="1"/>
  <c r="S1360" i="8" s="1"/>
  <c r="T1360" i="8" s="1"/>
  <c r="M1360" i="8"/>
  <c r="N1360" i="8" s="1"/>
  <c r="A1304" i="4"/>
  <c r="Y1300" i="1"/>
  <c r="X1300" i="1"/>
  <c r="Z1300" i="1" s="1"/>
  <c r="K1301" i="1" s="1"/>
  <c r="U1360" i="8" l="1"/>
  <c r="Y1360" i="8"/>
  <c r="X1360" i="8"/>
  <c r="Z1360" i="8" s="1"/>
  <c r="K1361" i="8" s="1"/>
  <c r="C1304" i="4"/>
  <c r="D1304" i="4"/>
  <c r="L1301" i="1"/>
  <c r="V1300" i="1" l="1"/>
  <c r="W1300" i="1" s="1"/>
  <c r="V1300" i="8"/>
  <c r="W1300" i="8" s="1"/>
  <c r="L1361" i="8"/>
  <c r="O1301" i="1"/>
  <c r="P1301" i="1" s="1"/>
  <c r="S1301" i="1" s="1"/>
  <c r="T1301" i="1" s="1"/>
  <c r="U1301" i="1" s="1"/>
  <c r="M1301" i="1"/>
  <c r="N1301" i="1" s="1"/>
  <c r="A1305" i="4" s="1"/>
  <c r="O1361" i="8" l="1"/>
  <c r="P1361" i="8" s="1"/>
  <c r="S1361" i="8" s="1"/>
  <c r="T1361" i="8" s="1"/>
  <c r="U1361" i="8" s="1"/>
  <c r="M1361" i="8"/>
  <c r="N1361" i="8" s="1"/>
  <c r="B1305" i="4"/>
  <c r="Y1301" i="1"/>
  <c r="X1301" i="1"/>
  <c r="Z1301" i="1" s="1"/>
  <c r="K1302" i="1" s="1"/>
  <c r="Y1361" i="8" l="1"/>
  <c r="X1361" i="8"/>
  <c r="Z1361" i="8" s="1"/>
  <c r="K1362" i="8" s="1"/>
  <c r="C1305" i="4"/>
  <c r="V1301" i="8" s="1"/>
  <c r="W1301" i="8" s="1"/>
  <c r="D1305" i="4"/>
  <c r="L1302" i="1"/>
  <c r="L1362" i="8" l="1"/>
  <c r="V1301" i="1"/>
  <c r="W1301" i="1" s="1"/>
  <c r="O1302" i="1"/>
  <c r="P1302" i="1" s="1"/>
  <c r="S1302" i="1" s="1"/>
  <c r="T1302" i="1" s="1"/>
  <c r="U1302" i="1" s="1"/>
  <c r="M1302" i="1"/>
  <c r="N1302" i="1" s="1"/>
  <c r="A1306" i="4" s="1"/>
  <c r="O1362" i="8" l="1"/>
  <c r="P1362" i="8" s="1"/>
  <c r="S1362" i="8" s="1"/>
  <c r="T1362" i="8" s="1"/>
  <c r="U1362" i="8" s="1"/>
  <c r="M1362" i="8"/>
  <c r="N1362" i="8" s="1"/>
  <c r="B1306" i="4"/>
  <c r="Y1302" i="1"/>
  <c r="X1302" i="1"/>
  <c r="Z1302" i="1" s="1"/>
  <c r="K1303" i="1" s="1"/>
  <c r="Y1362" i="8" l="1"/>
  <c r="X1362" i="8"/>
  <c r="Z1362" i="8" s="1"/>
  <c r="K1363" i="8" s="1"/>
  <c r="C1306" i="4"/>
  <c r="V1302" i="8" s="1"/>
  <c r="W1302" i="8" s="1"/>
  <c r="D1306" i="4"/>
  <c r="L1303" i="1"/>
  <c r="L1363" i="8" l="1"/>
  <c r="V1302" i="1"/>
  <c r="W1302" i="1" s="1"/>
  <c r="O1303" i="1"/>
  <c r="P1303" i="1" s="1"/>
  <c r="S1303" i="1" s="1"/>
  <c r="T1303" i="1" s="1"/>
  <c r="U1303" i="1" s="1"/>
  <c r="M1303" i="1"/>
  <c r="N1303" i="1" s="1"/>
  <c r="A1307" i="4" s="1"/>
  <c r="O1363" i="8" l="1"/>
  <c r="P1363" i="8" s="1"/>
  <c r="S1363" i="8" s="1"/>
  <c r="M1363" i="8"/>
  <c r="B1307" i="4"/>
  <c r="Y1303" i="1"/>
  <c r="X1303" i="1"/>
  <c r="Z1303" i="1" s="1"/>
  <c r="K1304" i="1" s="1"/>
  <c r="N1363" i="8" l="1"/>
  <c r="U1363" i="8"/>
  <c r="C1307" i="4"/>
  <c r="V1303" i="8" s="1"/>
  <c r="W1303" i="8" s="1"/>
  <c r="D1307" i="4"/>
  <c r="L1304" i="1"/>
  <c r="Y1363" i="8" l="1"/>
  <c r="X1363" i="8"/>
  <c r="Z1363" i="8" s="1"/>
  <c r="K1364" i="8" s="1"/>
  <c r="V1303" i="1"/>
  <c r="W1303" i="1" s="1"/>
  <c r="O1304" i="1"/>
  <c r="P1304" i="1" s="1"/>
  <c r="S1304" i="1" s="1"/>
  <c r="T1304" i="1" s="1"/>
  <c r="U1304" i="1" s="1"/>
  <c r="M1304" i="1"/>
  <c r="N1304" i="1" s="1"/>
  <c r="A1308" i="4" s="1"/>
  <c r="L1364" i="8" l="1"/>
  <c r="B1308" i="4"/>
  <c r="Y1304" i="1"/>
  <c r="X1304" i="1"/>
  <c r="O1364" i="8" l="1"/>
  <c r="P1364" i="8" s="1"/>
  <c r="S1364" i="8" s="1"/>
  <c r="T1364" i="8" s="1"/>
  <c r="U1364" i="8" s="1"/>
  <c r="M1364" i="8"/>
  <c r="N1364" i="8" s="1"/>
  <c r="C1308" i="4"/>
  <c r="V1304" i="8" s="1"/>
  <c r="W1304" i="8" s="1"/>
  <c r="D1308" i="4"/>
  <c r="Z1304" i="1"/>
  <c r="K1305" i="1" s="1"/>
  <c r="L1305" i="1" s="1"/>
  <c r="Y1364" i="8" l="1"/>
  <c r="X1364" i="8"/>
  <c r="Z1364" i="8" s="1"/>
  <c r="K1365" i="8" s="1"/>
  <c r="V1304" i="1"/>
  <c r="W1304" i="1" s="1"/>
  <c r="O1305" i="1"/>
  <c r="P1305" i="1" s="1"/>
  <c r="S1305" i="1" s="1"/>
  <c r="T1305" i="1" s="1"/>
  <c r="U1305" i="1" s="1"/>
  <c r="M1305" i="1"/>
  <c r="N1305" i="1" s="1"/>
  <c r="A1309" i="4" s="1"/>
  <c r="L1365" i="8" l="1"/>
  <c r="B1309" i="4"/>
  <c r="Y1305" i="1"/>
  <c r="X1305" i="1"/>
  <c r="Z1305" i="1" s="1"/>
  <c r="K1306" i="1" s="1"/>
  <c r="O1365" i="8" l="1"/>
  <c r="P1365" i="8" s="1"/>
  <c r="S1365" i="8" s="1"/>
  <c r="M1365" i="8"/>
  <c r="C1309" i="4"/>
  <c r="V1305" i="8" s="1"/>
  <c r="W1305" i="8" s="1"/>
  <c r="D1309" i="4"/>
  <c r="L1306" i="1"/>
  <c r="N1365" i="8" l="1"/>
  <c r="U1365" i="8"/>
  <c r="V1305" i="1"/>
  <c r="W1305" i="1" s="1"/>
  <c r="O1306" i="1"/>
  <c r="P1306" i="1" s="1"/>
  <c r="S1306" i="1" s="1"/>
  <c r="T1306" i="1" s="1"/>
  <c r="U1306" i="1" s="1"/>
  <c r="M1306" i="1"/>
  <c r="N1306" i="1" s="1"/>
  <c r="A1310" i="4" s="1"/>
  <c r="Y1365" i="8" l="1"/>
  <c r="X1365" i="8"/>
  <c r="Z1365" i="8" s="1"/>
  <c r="K1366" i="8" s="1"/>
  <c r="B1310" i="4"/>
  <c r="Y1306" i="1"/>
  <c r="X1306" i="1"/>
  <c r="Z1306" i="1" s="1"/>
  <c r="K1307" i="1" s="1"/>
  <c r="L1366" i="8" l="1"/>
  <c r="C1310" i="4"/>
  <c r="V1306" i="8" s="1"/>
  <c r="W1306" i="8" s="1"/>
  <c r="D1310" i="4"/>
  <c r="L1307" i="1"/>
  <c r="O1366" i="8" l="1"/>
  <c r="P1366" i="8" s="1"/>
  <c r="S1366" i="8" s="1"/>
  <c r="T1366" i="8" s="1"/>
  <c r="U1366" i="8" s="1"/>
  <c r="M1366" i="8"/>
  <c r="N1366" i="8" s="1"/>
  <c r="V1306" i="1"/>
  <c r="W1306" i="1" s="1"/>
  <c r="O1307" i="1"/>
  <c r="P1307" i="1" s="1"/>
  <c r="S1307" i="1" s="1"/>
  <c r="M1307" i="1"/>
  <c r="U1307" i="1" s="1"/>
  <c r="Y1366" i="8" l="1"/>
  <c r="X1366" i="8"/>
  <c r="Z1366" i="8" s="1"/>
  <c r="K1367" i="8" s="1"/>
  <c r="N1307" i="1"/>
  <c r="L1367" i="8" l="1"/>
  <c r="A1311" i="4"/>
  <c r="Y1307" i="1"/>
  <c r="X1307" i="1"/>
  <c r="Z1307" i="1" s="1"/>
  <c r="K1308" i="1" s="1"/>
  <c r="O1367" i="8" l="1"/>
  <c r="P1367" i="8" s="1"/>
  <c r="S1367" i="8" s="1"/>
  <c r="T1367" i="8" s="1"/>
  <c r="U1367" i="8" s="1"/>
  <c r="M1367" i="8"/>
  <c r="N1367" i="8" s="1"/>
  <c r="C1311" i="4"/>
  <c r="D1311" i="4"/>
  <c r="L1308" i="1"/>
  <c r="V1307" i="1" l="1"/>
  <c r="W1307" i="1" s="1"/>
  <c r="V1307" i="8"/>
  <c r="W1307" i="8" s="1"/>
  <c r="Y1367" i="8"/>
  <c r="X1367" i="8"/>
  <c r="Z1367" i="8" s="1"/>
  <c r="K1368" i="8" s="1"/>
  <c r="O1308" i="1"/>
  <c r="P1308" i="1" s="1"/>
  <c r="S1308" i="1" s="1"/>
  <c r="T1308" i="1" s="1"/>
  <c r="U1308" i="1" s="1"/>
  <c r="M1308" i="1"/>
  <c r="N1308" i="1" s="1"/>
  <c r="A1312" i="4" s="1"/>
  <c r="L1368" i="8" l="1"/>
  <c r="B1312" i="4"/>
  <c r="Y1308" i="1"/>
  <c r="X1308" i="1"/>
  <c r="Z1308" i="1" s="1"/>
  <c r="K1309" i="1" s="1"/>
  <c r="O1368" i="8" l="1"/>
  <c r="P1368" i="8" s="1"/>
  <c r="S1368" i="8" s="1"/>
  <c r="T1368" i="8" s="1"/>
  <c r="U1368" i="8" s="1"/>
  <c r="M1368" i="8"/>
  <c r="N1368" i="8" s="1"/>
  <c r="C1312" i="4"/>
  <c r="V1308" i="8" s="1"/>
  <c r="W1308" i="8" s="1"/>
  <c r="D1312" i="4"/>
  <c r="L1309" i="1"/>
  <c r="Y1368" i="8" l="1"/>
  <c r="X1368" i="8"/>
  <c r="Z1368" i="8" s="1"/>
  <c r="K1369" i="8" s="1"/>
  <c r="V1308" i="1"/>
  <c r="W1308" i="1" s="1"/>
  <c r="O1309" i="1"/>
  <c r="P1309" i="1" s="1"/>
  <c r="S1309" i="1" s="1"/>
  <c r="M1309" i="1"/>
  <c r="U1309" i="1" s="1"/>
  <c r="L1369" i="8" l="1"/>
  <c r="N1309" i="1"/>
  <c r="O1369" i="8" l="1"/>
  <c r="P1369" i="8" s="1"/>
  <c r="S1369" i="8" s="1"/>
  <c r="M1369" i="8"/>
  <c r="A1313" i="4"/>
  <c r="Y1309" i="1"/>
  <c r="X1309" i="1"/>
  <c r="Z1309" i="1" s="1"/>
  <c r="K1310" i="1" s="1"/>
  <c r="N1369" i="8" l="1"/>
  <c r="U1369" i="8"/>
  <c r="C1313" i="4"/>
  <c r="D1313" i="4"/>
  <c r="L1310" i="1"/>
  <c r="V1309" i="1" l="1"/>
  <c r="W1309" i="1" s="1"/>
  <c r="V1309" i="8"/>
  <c r="W1309" i="8" s="1"/>
  <c r="Y1369" i="8"/>
  <c r="X1369" i="8"/>
  <c r="Z1369" i="8" s="1"/>
  <c r="K1370" i="8" s="1"/>
  <c r="O1310" i="1"/>
  <c r="P1310" i="1" s="1"/>
  <c r="S1310" i="1" s="1"/>
  <c r="M1310" i="1"/>
  <c r="U1310" i="1" s="1"/>
  <c r="L1370" i="8" l="1"/>
  <c r="N1310" i="1"/>
  <c r="O1370" i="8" l="1"/>
  <c r="P1370" i="8" s="1"/>
  <c r="S1370" i="8" s="1"/>
  <c r="M1370" i="8"/>
  <c r="A1314" i="4"/>
  <c r="Y1310" i="1"/>
  <c r="X1310" i="1"/>
  <c r="Z1310" i="1" s="1"/>
  <c r="K1311" i="1" s="1"/>
  <c r="N1370" i="8" l="1"/>
  <c r="U1370" i="8"/>
  <c r="C1314" i="4"/>
  <c r="D1314" i="4"/>
  <c r="L1311" i="1"/>
  <c r="V1310" i="1" l="1"/>
  <c r="W1310" i="1" s="1"/>
  <c r="V1310" i="8"/>
  <c r="W1310" i="8" s="1"/>
  <c r="Y1370" i="8"/>
  <c r="X1370" i="8"/>
  <c r="Z1370" i="8" s="1"/>
  <c r="K1371" i="8" s="1"/>
  <c r="O1311" i="1"/>
  <c r="P1311" i="1" s="1"/>
  <c r="S1311" i="1" s="1"/>
  <c r="T1311" i="1" s="1"/>
  <c r="M1311" i="1"/>
  <c r="N1311" i="1" s="1"/>
  <c r="A1315" i="4" s="1"/>
  <c r="L1371" i="8" l="1"/>
  <c r="U1311" i="1"/>
  <c r="B1315" i="4"/>
  <c r="Y1311" i="1"/>
  <c r="X1311" i="1"/>
  <c r="Z1311" i="1" s="1"/>
  <c r="K1312" i="1" s="1"/>
  <c r="O1371" i="8" l="1"/>
  <c r="P1371" i="8" s="1"/>
  <c r="S1371" i="8" s="1"/>
  <c r="M1371" i="8"/>
  <c r="C1315" i="4"/>
  <c r="V1311" i="8" s="1"/>
  <c r="W1311" i="8" s="1"/>
  <c r="D1315" i="4"/>
  <c r="L1312" i="1"/>
  <c r="N1371" i="8" l="1"/>
  <c r="U1371" i="8"/>
  <c r="V1311" i="1"/>
  <c r="W1311" i="1" s="1"/>
  <c r="O1312" i="1"/>
  <c r="P1312" i="1" s="1"/>
  <c r="S1312" i="1" s="1"/>
  <c r="T1312" i="1" s="1"/>
  <c r="U1312" i="1" s="1"/>
  <c r="M1312" i="1"/>
  <c r="N1312" i="1" s="1"/>
  <c r="A1316" i="4" s="1"/>
  <c r="Y1371" i="8" l="1"/>
  <c r="X1371" i="8"/>
  <c r="Z1371" i="8" s="1"/>
  <c r="K1372" i="8" s="1"/>
  <c r="B1316" i="4"/>
  <c r="Y1312" i="1"/>
  <c r="X1312" i="1"/>
  <c r="Z1312" i="1" s="1"/>
  <c r="K1313" i="1" s="1"/>
  <c r="L1372" i="8" l="1"/>
  <c r="C1316" i="4"/>
  <c r="V1312" i="8" s="1"/>
  <c r="W1312" i="8" s="1"/>
  <c r="D1316" i="4"/>
  <c r="L1313" i="1"/>
  <c r="O1372" i="8" l="1"/>
  <c r="P1372" i="8" s="1"/>
  <c r="S1372" i="8" s="1"/>
  <c r="M1372" i="8"/>
  <c r="V1312" i="1"/>
  <c r="W1312" i="1" s="1"/>
  <c r="O1313" i="1"/>
  <c r="P1313" i="1" s="1"/>
  <c r="S1313" i="1" s="1"/>
  <c r="T1313" i="1" s="1"/>
  <c r="U1313" i="1" s="1"/>
  <c r="M1313" i="1"/>
  <c r="N1372" i="8" l="1"/>
  <c r="U1372" i="8"/>
  <c r="B1317" i="4"/>
  <c r="N1313" i="1"/>
  <c r="A1317" i="4" s="1"/>
  <c r="Y1372" i="8" l="1"/>
  <c r="X1372" i="8"/>
  <c r="Z1372" i="8" s="1"/>
  <c r="K1373" i="8" s="1"/>
  <c r="C1317" i="4"/>
  <c r="V1313" i="8" s="1"/>
  <c r="W1313" i="8" s="1"/>
  <c r="D1317" i="4"/>
  <c r="Y1313" i="1"/>
  <c r="X1313" i="1"/>
  <c r="Z1313" i="1" s="1"/>
  <c r="K1314" i="1" s="1"/>
  <c r="L1373" i="8" l="1"/>
  <c r="V1313" i="1"/>
  <c r="W1313" i="1" s="1"/>
  <c r="L1314" i="1"/>
  <c r="O1373" i="8" l="1"/>
  <c r="P1373" i="8" s="1"/>
  <c r="S1373" i="8" s="1"/>
  <c r="M1373" i="8"/>
  <c r="O1314" i="1"/>
  <c r="P1314" i="1" s="1"/>
  <c r="S1314" i="1" s="1"/>
  <c r="T1314" i="1" s="1"/>
  <c r="U1314" i="1" s="1"/>
  <c r="M1314" i="1"/>
  <c r="N1314" i="1" s="1"/>
  <c r="A1318" i="4" s="1"/>
  <c r="N1373" i="8" l="1"/>
  <c r="U1373" i="8"/>
  <c r="B1318" i="4"/>
  <c r="Y1314" i="1"/>
  <c r="X1314" i="1"/>
  <c r="Z1314" i="1" s="1"/>
  <c r="K1315" i="1" s="1"/>
  <c r="Y1373" i="8" l="1"/>
  <c r="X1373" i="8"/>
  <c r="Z1373" i="8" s="1"/>
  <c r="K1374" i="8" s="1"/>
  <c r="C1318" i="4"/>
  <c r="V1314" i="8" s="1"/>
  <c r="W1314" i="8" s="1"/>
  <c r="D1318" i="4"/>
  <c r="L1315" i="1"/>
  <c r="L1374" i="8" l="1"/>
  <c r="V1314" i="1"/>
  <c r="W1314" i="1" s="1"/>
  <c r="O1315" i="1"/>
  <c r="P1315" i="1" s="1"/>
  <c r="S1315" i="1" s="1"/>
  <c r="T1315" i="1" s="1"/>
  <c r="U1315" i="1" s="1"/>
  <c r="M1315" i="1"/>
  <c r="N1315" i="1" s="1"/>
  <c r="A1319" i="4" s="1"/>
  <c r="O1374" i="8" l="1"/>
  <c r="P1374" i="8" s="1"/>
  <c r="S1374" i="8" s="1"/>
  <c r="M1374" i="8"/>
  <c r="B1319" i="4"/>
  <c r="Y1315" i="1"/>
  <c r="X1315" i="1"/>
  <c r="Z1315" i="1" s="1"/>
  <c r="K1316" i="1" s="1"/>
  <c r="N1374" i="8" l="1"/>
  <c r="U1374" i="8"/>
  <c r="C1319" i="4"/>
  <c r="V1315" i="8" s="1"/>
  <c r="W1315" i="8" s="1"/>
  <c r="D1319" i="4"/>
  <c r="L1316" i="1"/>
  <c r="Y1374" i="8" l="1"/>
  <c r="X1374" i="8"/>
  <c r="Z1374" i="8" s="1"/>
  <c r="K1375" i="8" s="1"/>
  <c r="V1315" i="1"/>
  <c r="W1315" i="1" s="1"/>
  <c r="O1316" i="1"/>
  <c r="P1316" i="1" s="1"/>
  <c r="S1316" i="1" s="1"/>
  <c r="M1316" i="1"/>
  <c r="U1316" i="1" s="1"/>
  <c r="L1375" i="8" l="1"/>
  <c r="N1316" i="1"/>
  <c r="O1375" i="8" l="1"/>
  <c r="P1375" i="8" s="1"/>
  <c r="S1375" i="8" s="1"/>
  <c r="M1375" i="8"/>
  <c r="A1320" i="4"/>
  <c r="Y1316" i="1"/>
  <c r="X1316" i="1"/>
  <c r="Z1316" i="1" s="1"/>
  <c r="K1317" i="1" s="1"/>
  <c r="N1375" i="8" l="1"/>
  <c r="U1375" i="8"/>
  <c r="C1320" i="4"/>
  <c r="D1320" i="4"/>
  <c r="L1317" i="1"/>
  <c r="V1316" i="1" l="1"/>
  <c r="W1316" i="1" s="1"/>
  <c r="V1316" i="8"/>
  <c r="W1316" i="8" s="1"/>
  <c r="Y1375" i="8"/>
  <c r="X1375" i="8"/>
  <c r="Z1375" i="8" s="1"/>
  <c r="K1376" i="8" s="1"/>
  <c r="O1317" i="1"/>
  <c r="P1317" i="1" s="1"/>
  <c r="S1317" i="1" s="1"/>
  <c r="M1317" i="1"/>
  <c r="U1317" i="1" s="1"/>
  <c r="L1376" i="8" l="1"/>
  <c r="N1317" i="1"/>
  <c r="O1376" i="8" l="1"/>
  <c r="P1376" i="8" s="1"/>
  <c r="S1376" i="8" s="1"/>
  <c r="M1376" i="8"/>
  <c r="A1321" i="4"/>
  <c r="Y1317" i="1"/>
  <c r="X1317" i="1"/>
  <c r="Z1317" i="1" s="1"/>
  <c r="K1318" i="1" s="1"/>
  <c r="N1376" i="8" l="1"/>
  <c r="U1376" i="8"/>
  <c r="C1321" i="4"/>
  <c r="D1321" i="4"/>
  <c r="L1318" i="1"/>
  <c r="V1317" i="1" l="1"/>
  <c r="W1317" i="1" s="1"/>
  <c r="V1317" i="8"/>
  <c r="W1317" i="8" s="1"/>
  <c r="Y1376" i="8"/>
  <c r="X1376" i="8"/>
  <c r="Z1376" i="8" s="1"/>
  <c r="K1377" i="8" s="1"/>
  <c r="O1318" i="1"/>
  <c r="P1318" i="1" s="1"/>
  <c r="S1318" i="1" s="1"/>
  <c r="M1318" i="1"/>
  <c r="U1318" i="1" s="1"/>
  <c r="L1377" i="8" l="1"/>
  <c r="N1318" i="1"/>
  <c r="O1377" i="8" l="1"/>
  <c r="P1377" i="8" s="1"/>
  <c r="S1377" i="8" s="1"/>
  <c r="M1377" i="8"/>
  <c r="A1322" i="4"/>
  <c r="Y1318" i="1"/>
  <c r="X1318" i="1"/>
  <c r="Z1318" i="1" s="1"/>
  <c r="K1319" i="1" s="1"/>
  <c r="N1377" i="8" l="1"/>
  <c r="U1377" i="8"/>
  <c r="C1322" i="4"/>
  <c r="D1322" i="4"/>
  <c r="L1319" i="1"/>
  <c r="V1318" i="1" l="1"/>
  <c r="W1318" i="1" s="1"/>
  <c r="V1318" i="8"/>
  <c r="W1318" i="8" s="1"/>
  <c r="Y1377" i="8"/>
  <c r="X1377" i="8"/>
  <c r="Z1377" i="8" s="1"/>
  <c r="K1378" i="8" s="1"/>
  <c r="O1319" i="1"/>
  <c r="P1319" i="1" s="1"/>
  <c r="S1319" i="1" s="1"/>
  <c r="M1319" i="1"/>
  <c r="U1319" i="1" s="1"/>
  <c r="L1378" i="8" l="1"/>
  <c r="N1319" i="1"/>
  <c r="O1378" i="8" l="1"/>
  <c r="P1378" i="8" s="1"/>
  <c r="S1378" i="8" s="1"/>
  <c r="T1378" i="8" s="1"/>
  <c r="U1378" i="8" s="1"/>
  <c r="M1378" i="8"/>
  <c r="N1378" i="8" s="1"/>
  <c r="A1323" i="4"/>
  <c r="Y1319" i="1"/>
  <c r="X1319" i="1"/>
  <c r="Z1319" i="1" s="1"/>
  <c r="K1320" i="1" s="1"/>
  <c r="Y1378" i="8" l="1"/>
  <c r="X1378" i="8"/>
  <c r="Z1378" i="8" s="1"/>
  <c r="K1379" i="8" s="1"/>
  <c r="C1323" i="4"/>
  <c r="D1323" i="4"/>
  <c r="L1320" i="1"/>
  <c r="V1319" i="1" l="1"/>
  <c r="W1319" i="1" s="1"/>
  <c r="V1319" i="8"/>
  <c r="W1319" i="8" s="1"/>
  <c r="L1379" i="8"/>
  <c r="O1320" i="1"/>
  <c r="P1320" i="1" s="1"/>
  <c r="S1320" i="1" s="1"/>
  <c r="M1320" i="1"/>
  <c r="U1320" i="1" s="1"/>
  <c r="O1379" i="8" l="1"/>
  <c r="P1379" i="8" s="1"/>
  <c r="S1379" i="8" s="1"/>
  <c r="M1379" i="8"/>
  <c r="N1320" i="1"/>
  <c r="N1379" i="8" l="1"/>
  <c r="U1379" i="8"/>
  <c r="A1324" i="4"/>
  <c r="Y1320" i="1"/>
  <c r="X1320" i="1"/>
  <c r="Z1320" i="1" s="1"/>
  <c r="K1321" i="1" s="1"/>
  <c r="Y1379" i="8" l="1"/>
  <c r="X1379" i="8"/>
  <c r="Z1379" i="8" s="1"/>
  <c r="K1380" i="8" s="1"/>
  <c r="C1324" i="4"/>
  <c r="D1324" i="4"/>
  <c r="L1321" i="1"/>
  <c r="V1320" i="1" l="1"/>
  <c r="W1320" i="1" s="1"/>
  <c r="V1320" i="8"/>
  <c r="W1320" i="8" s="1"/>
  <c r="L1380" i="8"/>
  <c r="O1321" i="1"/>
  <c r="P1321" i="1" s="1"/>
  <c r="S1321" i="1" s="1"/>
  <c r="M1321" i="1"/>
  <c r="U1321" i="1" s="1"/>
  <c r="O1380" i="8" l="1"/>
  <c r="P1380" i="8" s="1"/>
  <c r="S1380" i="8" s="1"/>
  <c r="M1380" i="8"/>
  <c r="N1321" i="1"/>
  <c r="N1380" i="8" l="1"/>
  <c r="U1380" i="8"/>
  <c r="A1325" i="4"/>
  <c r="Y1321" i="1"/>
  <c r="X1321" i="1"/>
  <c r="Z1321" i="1" s="1"/>
  <c r="K1322" i="1" s="1"/>
  <c r="Y1380" i="8" l="1"/>
  <c r="X1380" i="8"/>
  <c r="Z1380" i="8" s="1"/>
  <c r="K1381" i="8" s="1"/>
  <c r="D1325" i="4"/>
  <c r="C1325" i="4"/>
  <c r="L1322" i="1"/>
  <c r="V1321" i="1" l="1"/>
  <c r="W1321" i="1" s="1"/>
  <c r="V1321" i="8"/>
  <c r="W1321" i="8" s="1"/>
  <c r="L1381" i="8"/>
  <c r="O1322" i="1"/>
  <c r="P1322" i="1" s="1"/>
  <c r="S1322" i="1" s="1"/>
  <c r="M1322" i="1"/>
  <c r="U1322" i="1" s="1"/>
  <c r="O1381" i="8" l="1"/>
  <c r="P1381" i="8" s="1"/>
  <c r="S1381" i="8" s="1"/>
  <c r="M1381" i="8"/>
  <c r="N1322" i="1"/>
  <c r="N1381" i="8" l="1"/>
  <c r="U1381" i="8"/>
  <c r="A1326" i="4"/>
  <c r="Y1322" i="1"/>
  <c r="X1322" i="1"/>
  <c r="Z1322" i="1" s="1"/>
  <c r="K1323" i="1" s="1"/>
  <c r="Y1381" i="8" l="1"/>
  <c r="X1381" i="8"/>
  <c r="Z1381" i="8" s="1"/>
  <c r="K1382" i="8" s="1"/>
  <c r="C1326" i="4"/>
  <c r="D1326" i="4"/>
  <c r="L1323" i="1"/>
  <c r="V1322" i="1" l="1"/>
  <c r="W1322" i="1" s="1"/>
  <c r="V1322" i="8"/>
  <c r="W1322" i="8" s="1"/>
  <c r="L1382" i="8"/>
  <c r="O1323" i="1"/>
  <c r="P1323" i="1" s="1"/>
  <c r="S1323" i="1" s="1"/>
  <c r="M1323" i="1"/>
  <c r="U1323" i="1" s="1"/>
  <c r="O1382" i="8" l="1"/>
  <c r="P1382" i="8" s="1"/>
  <c r="S1382" i="8" s="1"/>
  <c r="M1382" i="8"/>
  <c r="N1323" i="1"/>
  <c r="N1382" i="8" l="1"/>
  <c r="U1382" i="8"/>
  <c r="A1327" i="4"/>
  <c r="Y1323" i="1"/>
  <c r="X1323" i="1"/>
  <c r="Z1323" i="1" s="1"/>
  <c r="K1324" i="1" s="1"/>
  <c r="Y1382" i="8" l="1"/>
  <c r="X1382" i="8"/>
  <c r="Z1382" i="8" s="1"/>
  <c r="K1383" i="8" s="1"/>
  <c r="C1327" i="4"/>
  <c r="D1327" i="4"/>
  <c r="L1324" i="1"/>
  <c r="V1323" i="1" l="1"/>
  <c r="W1323" i="1" s="1"/>
  <c r="V1323" i="8"/>
  <c r="W1323" i="8" s="1"/>
  <c r="L1383" i="8"/>
  <c r="O1324" i="1"/>
  <c r="P1324" i="1" s="1"/>
  <c r="S1324" i="1" s="1"/>
  <c r="M1324" i="1"/>
  <c r="U1324" i="1" s="1"/>
  <c r="O1383" i="8" l="1"/>
  <c r="P1383" i="8" s="1"/>
  <c r="S1383" i="8" s="1"/>
  <c r="M1383" i="8"/>
  <c r="N1324" i="1"/>
  <c r="N1383" i="8" l="1"/>
  <c r="U1383" i="8"/>
  <c r="A1328" i="4"/>
  <c r="Y1324" i="1"/>
  <c r="X1324" i="1"/>
  <c r="Z1324" i="1" s="1"/>
  <c r="K1325" i="1" s="1"/>
  <c r="Y1383" i="8" l="1"/>
  <c r="X1383" i="8"/>
  <c r="Z1383" i="8" s="1"/>
  <c r="K1384" i="8" s="1"/>
  <c r="C1328" i="4"/>
  <c r="D1328" i="4"/>
  <c r="L1325" i="1"/>
  <c r="V1324" i="1" l="1"/>
  <c r="W1324" i="1" s="1"/>
  <c r="V1324" i="8"/>
  <c r="W1324" i="8" s="1"/>
  <c r="L1384" i="8"/>
  <c r="O1325" i="1"/>
  <c r="P1325" i="1" s="1"/>
  <c r="S1325" i="1" s="1"/>
  <c r="M1325" i="1"/>
  <c r="U1325" i="1" s="1"/>
  <c r="O1384" i="8" l="1"/>
  <c r="P1384" i="8" s="1"/>
  <c r="S1384" i="8" s="1"/>
  <c r="M1384" i="8"/>
  <c r="N1325" i="1"/>
  <c r="N1384" i="8" l="1"/>
  <c r="U1384" i="8"/>
  <c r="A1329" i="4"/>
  <c r="Y1325" i="1"/>
  <c r="X1325" i="1"/>
  <c r="Z1325" i="1" s="1"/>
  <c r="K1326" i="1" s="1"/>
  <c r="Y1384" i="8" l="1"/>
  <c r="X1384" i="8"/>
  <c r="Z1384" i="8" s="1"/>
  <c r="K1385" i="8" s="1"/>
  <c r="D1329" i="4"/>
  <c r="C1329" i="4"/>
  <c r="L1326" i="1"/>
  <c r="V1325" i="1" l="1"/>
  <c r="W1325" i="1" s="1"/>
  <c r="V1325" i="8"/>
  <c r="W1325" i="8" s="1"/>
  <c r="L1385" i="8"/>
  <c r="O1326" i="1"/>
  <c r="P1326" i="1" s="1"/>
  <c r="S1326" i="1" s="1"/>
  <c r="M1326" i="1"/>
  <c r="U1326" i="1" s="1"/>
  <c r="O1385" i="8" l="1"/>
  <c r="P1385" i="8" s="1"/>
  <c r="S1385" i="8" s="1"/>
  <c r="M1385" i="8"/>
  <c r="N1326" i="1"/>
  <c r="N1385" i="8" l="1"/>
  <c r="U1385" i="8"/>
  <c r="A1330" i="4"/>
  <c r="Y1326" i="1"/>
  <c r="X1326" i="1"/>
  <c r="Z1326" i="1" s="1"/>
  <c r="K1327" i="1" s="1"/>
  <c r="Y1385" i="8" l="1"/>
  <c r="X1385" i="8"/>
  <c r="Z1385" i="8" s="1"/>
  <c r="K1386" i="8" s="1"/>
  <c r="C1330" i="4"/>
  <c r="D1330" i="4"/>
  <c r="L1327" i="1"/>
  <c r="V1326" i="1" l="1"/>
  <c r="W1326" i="1" s="1"/>
  <c r="V1326" i="8"/>
  <c r="W1326" i="8" s="1"/>
  <c r="L1386" i="8"/>
  <c r="O1327" i="1"/>
  <c r="P1327" i="1" s="1"/>
  <c r="S1327" i="1" s="1"/>
  <c r="M1327" i="1"/>
  <c r="U1327" i="1" s="1"/>
  <c r="O1386" i="8" l="1"/>
  <c r="P1386" i="8" s="1"/>
  <c r="S1386" i="8" s="1"/>
  <c r="M1386" i="8"/>
  <c r="N1327" i="1"/>
  <c r="N1386" i="8" l="1"/>
  <c r="U1386" i="8"/>
  <c r="A1331" i="4"/>
  <c r="Y1327" i="1"/>
  <c r="X1327" i="1"/>
  <c r="Z1327" i="1" s="1"/>
  <c r="K1328" i="1" s="1"/>
  <c r="Y1386" i="8" l="1"/>
  <c r="X1386" i="8"/>
  <c r="Z1386" i="8" s="1"/>
  <c r="K1387" i="8" s="1"/>
  <c r="D1331" i="4"/>
  <c r="C1331" i="4"/>
  <c r="L1328" i="1"/>
  <c r="V1327" i="1" l="1"/>
  <c r="W1327" i="1" s="1"/>
  <c r="V1327" i="8"/>
  <c r="W1327" i="8" s="1"/>
  <c r="L1387" i="8"/>
  <c r="O1328" i="1"/>
  <c r="P1328" i="1" s="1"/>
  <c r="S1328" i="1" s="1"/>
  <c r="M1328" i="1"/>
  <c r="U1328" i="1" s="1"/>
  <c r="O1387" i="8" l="1"/>
  <c r="P1387" i="8" s="1"/>
  <c r="S1387" i="8" s="1"/>
  <c r="M1387" i="8"/>
  <c r="N1328" i="1"/>
  <c r="N1387" i="8" l="1"/>
  <c r="U1387" i="8"/>
  <c r="A1332" i="4"/>
  <c r="Y1328" i="1"/>
  <c r="X1328" i="1"/>
  <c r="Z1328" i="1" s="1"/>
  <c r="K1329" i="1" s="1"/>
  <c r="Y1387" i="8" l="1"/>
  <c r="X1387" i="8"/>
  <c r="Z1387" i="8" s="1"/>
  <c r="K1388" i="8" s="1"/>
  <c r="C1332" i="4"/>
  <c r="D1332" i="4"/>
  <c r="L1329" i="1"/>
  <c r="V1328" i="1" l="1"/>
  <c r="W1328" i="1" s="1"/>
  <c r="V1328" i="8"/>
  <c r="W1328" i="8" s="1"/>
  <c r="L1388" i="8"/>
  <c r="O1329" i="1"/>
  <c r="P1329" i="1" s="1"/>
  <c r="S1329" i="1" s="1"/>
  <c r="M1329" i="1"/>
  <c r="U1329" i="1" s="1"/>
  <c r="O1388" i="8" l="1"/>
  <c r="P1388" i="8" s="1"/>
  <c r="S1388" i="8" s="1"/>
  <c r="M1388" i="8"/>
  <c r="N1329" i="1"/>
  <c r="N1388" i="8" l="1"/>
  <c r="U1388" i="8"/>
  <c r="A1333" i="4"/>
  <c r="Y1329" i="1"/>
  <c r="X1329" i="1"/>
  <c r="Z1329" i="1" s="1"/>
  <c r="K1330" i="1" s="1"/>
  <c r="Y1388" i="8" l="1"/>
  <c r="X1388" i="8"/>
  <c r="Z1388" i="8" s="1"/>
  <c r="K1389" i="8" s="1"/>
  <c r="C1333" i="4"/>
  <c r="D1333" i="4"/>
  <c r="L1330" i="1"/>
  <c r="V1329" i="1" l="1"/>
  <c r="W1329" i="1" s="1"/>
  <c r="V1329" i="8"/>
  <c r="W1329" i="8" s="1"/>
  <c r="L1389" i="8"/>
  <c r="O1330" i="1"/>
  <c r="P1330" i="1" s="1"/>
  <c r="S1330" i="1" s="1"/>
  <c r="M1330" i="1"/>
  <c r="U1330" i="1" s="1"/>
  <c r="O1389" i="8" l="1"/>
  <c r="P1389" i="8" s="1"/>
  <c r="S1389" i="8" s="1"/>
  <c r="M1389" i="8"/>
  <c r="N1330" i="1"/>
  <c r="N1389" i="8" l="1"/>
  <c r="U1389" i="8"/>
  <c r="A1334" i="4"/>
  <c r="Y1330" i="1"/>
  <c r="X1330" i="1"/>
  <c r="Z1330" i="1" s="1"/>
  <c r="K1331" i="1" s="1"/>
  <c r="Y1389" i="8" l="1"/>
  <c r="X1389" i="8"/>
  <c r="Z1389" i="8" s="1"/>
  <c r="K1390" i="8" s="1"/>
  <c r="C1334" i="4"/>
  <c r="D1334" i="4"/>
  <c r="L1331" i="1"/>
  <c r="V1330" i="1" l="1"/>
  <c r="W1330" i="1" s="1"/>
  <c r="V1330" i="8"/>
  <c r="W1330" i="8" s="1"/>
  <c r="L1390" i="8"/>
  <c r="O1331" i="1"/>
  <c r="P1331" i="1" s="1"/>
  <c r="S1331" i="1" s="1"/>
  <c r="M1331" i="1"/>
  <c r="U1331" i="1" s="1"/>
  <c r="O1390" i="8" l="1"/>
  <c r="P1390" i="8" s="1"/>
  <c r="S1390" i="8" s="1"/>
  <c r="M1390" i="8"/>
  <c r="N1331" i="1"/>
  <c r="N1390" i="8" l="1"/>
  <c r="U1390" i="8"/>
  <c r="A1335" i="4"/>
  <c r="Y1331" i="1"/>
  <c r="X1331" i="1"/>
  <c r="Z1331" i="1" s="1"/>
  <c r="K1332" i="1" s="1"/>
  <c r="Y1390" i="8" l="1"/>
  <c r="X1390" i="8"/>
  <c r="Z1390" i="8" s="1"/>
  <c r="K1391" i="8" s="1"/>
  <c r="D1335" i="4"/>
  <c r="C1335" i="4"/>
  <c r="L1332" i="1"/>
  <c r="V1331" i="1" l="1"/>
  <c r="W1331" i="1" s="1"/>
  <c r="V1331" i="8"/>
  <c r="W1331" i="8" s="1"/>
  <c r="L1391" i="8"/>
  <c r="O1332" i="1"/>
  <c r="P1332" i="1" s="1"/>
  <c r="S1332" i="1" s="1"/>
  <c r="M1332" i="1"/>
  <c r="U1332" i="1" s="1"/>
  <c r="O1391" i="8" l="1"/>
  <c r="P1391" i="8" s="1"/>
  <c r="S1391" i="8" s="1"/>
  <c r="M1391" i="8"/>
  <c r="N1332" i="1"/>
  <c r="N1391" i="8" l="1"/>
  <c r="U1391" i="8"/>
  <c r="A1336" i="4"/>
  <c r="Y1332" i="1"/>
  <c r="X1332" i="1"/>
  <c r="Z1332" i="1" s="1"/>
  <c r="K1333" i="1" s="1"/>
  <c r="Y1391" i="8" l="1"/>
  <c r="X1391" i="8"/>
  <c r="Z1391" i="8" s="1"/>
  <c r="K1392" i="8" s="1"/>
  <c r="C1336" i="4"/>
  <c r="D1336" i="4"/>
  <c r="L1333" i="1"/>
  <c r="V1332" i="1" l="1"/>
  <c r="W1332" i="1" s="1"/>
  <c r="V1332" i="8"/>
  <c r="W1332" i="8" s="1"/>
  <c r="L1392" i="8"/>
  <c r="O1333" i="1"/>
  <c r="P1333" i="1" s="1"/>
  <c r="S1333" i="1" s="1"/>
  <c r="M1333" i="1"/>
  <c r="U1333" i="1" s="1"/>
  <c r="O1392" i="8" l="1"/>
  <c r="P1392" i="8" s="1"/>
  <c r="S1392" i="8" s="1"/>
  <c r="M1392" i="8"/>
  <c r="N1333" i="1"/>
  <c r="N1392" i="8" l="1"/>
  <c r="U1392" i="8"/>
  <c r="A1337" i="4"/>
  <c r="Y1333" i="1"/>
  <c r="X1333" i="1"/>
  <c r="Z1333" i="1" s="1"/>
  <c r="K1334" i="1" s="1"/>
  <c r="Y1392" i="8" l="1"/>
  <c r="X1392" i="8"/>
  <c r="Z1392" i="8" s="1"/>
  <c r="K1393" i="8" s="1"/>
  <c r="C1337" i="4"/>
  <c r="D1337" i="4"/>
  <c r="L1334" i="1"/>
  <c r="V1333" i="1" l="1"/>
  <c r="W1333" i="1" s="1"/>
  <c r="V1333" i="8"/>
  <c r="W1333" i="8" s="1"/>
  <c r="L1393" i="8"/>
  <c r="O1334" i="1"/>
  <c r="P1334" i="1" s="1"/>
  <c r="S1334" i="1" s="1"/>
  <c r="M1334" i="1"/>
  <c r="U1334" i="1" s="1"/>
  <c r="O1393" i="8" l="1"/>
  <c r="P1393" i="8" s="1"/>
  <c r="S1393" i="8" s="1"/>
  <c r="M1393" i="8"/>
  <c r="N1334" i="1"/>
  <c r="N1393" i="8" l="1"/>
  <c r="U1393" i="8"/>
  <c r="A1338" i="4"/>
  <c r="Y1334" i="1"/>
  <c r="X1334" i="1"/>
  <c r="Z1334" i="1" s="1"/>
  <c r="K1335" i="1" s="1"/>
  <c r="Y1393" i="8" l="1"/>
  <c r="X1393" i="8"/>
  <c r="Z1393" i="8" s="1"/>
  <c r="K1394" i="8" s="1"/>
  <c r="D1338" i="4"/>
  <c r="C1338" i="4"/>
  <c r="L1335" i="1"/>
  <c r="V1334" i="1" l="1"/>
  <c r="W1334" i="1" s="1"/>
  <c r="V1334" i="8"/>
  <c r="W1334" i="8" s="1"/>
  <c r="L1394" i="8"/>
  <c r="O1335" i="1"/>
  <c r="P1335" i="1" s="1"/>
  <c r="S1335" i="1" s="1"/>
  <c r="M1335" i="1"/>
  <c r="U1335" i="1" s="1"/>
  <c r="O1394" i="8" l="1"/>
  <c r="P1394" i="8" s="1"/>
  <c r="S1394" i="8" s="1"/>
  <c r="M1394" i="8"/>
  <c r="N1335" i="1"/>
  <c r="N1394" i="8" l="1"/>
  <c r="U1394" i="8"/>
  <c r="A1339" i="4"/>
  <c r="Y1335" i="1"/>
  <c r="X1335" i="1"/>
  <c r="Z1335" i="1" s="1"/>
  <c r="K1336" i="1" s="1"/>
  <c r="Y1394" i="8" l="1"/>
  <c r="X1394" i="8"/>
  <c r="Z1394" i="8" s="1"/>
  <c r="K1395" i="8" s="1"/>
  <c r="C1339" i="4"/>
  <c r="D1339" i="4"/>
  <c r="L1336" i="1"/>
  <c r="V1335" i="1" l="1"/>
  <c r="W1335" i="1" s="1"/>
  <c r="V1335" i="8"/>
  <c r="W1335" i="8" s="1"/>
  <c r="L1395" i="8"/>
  <c r="O1336" i="1"/>
  <c r="P1336" i="1" s="1"/>
  <c r="S1336" i="1" s="1"/>
  <c r="M1336" i="1"/>
  <c r="U1336" i="1" s="1"/>
  <c r="O1395" i="8" l="1"/>
  <c r="P1395" i="8" s="1"/>
  <c r="S1395" i="8" s="1"/>
  <c r="M1395" i="8"/>
  <c r="N1336" i="1"/>
  <c r="N1395" i="8" l="1"/>
  <c r="U1395" i="8"/>
  <c r="A1340" i="4"/>
  <c r="Y1336" i="1"/>
  <c r="X1336" i="1"/>
  <c r="Z1336" i="1" s="1"/>
  <c r="K1337" i="1" s="1"/>
  <c r="Y1395" i="8" l="1"/>
  <c r="X1395" i="8"/>
  <c r="Z1395" i="8" s="1"/>
  <c r="K1396" i="8" s="1"/>
  <c r="C1340" i="4"/>
  <c r="D1340" i="4"/>
  <c r="L1337" i="1"/>
  <c r="V1336" i="1" l="1"/>
  <c r="W1336" i="1" s="1"/>
  <c r="V1336" i="8"/>
  <c r="W1336" i="8" s="1"/>
  <c r="L1396" i="8"/>
  <c r="O1337" i="1"/>
  <c r="P1337" i="1" s="1"/>
  <c r="S1337" i="1" s="1"/>
  <c r="T1337" i="1" s="1"/>
  <c r="U1337" i="1" s="1"/>
  <c r="M1337" i="1"/>
  <c r="N1337" i="1" s="1"/>
  <c r="A1341" i="4" s="1"/>
  <c r="O1396" i="8" l="1"/>
  <c r="P1396" i="8" s="1"/>
  <c r="S1396" i="8" s="1"/>
  <c r="M1396" i="8"/>
  <c r="B1341" i="4"/>
  <c r="Y1337" i="1"/>
  <c r="X1337" i="1"/>
  <c r="Z1337" i="1" s="1"/>
  <c r="K1338" i="1" s="1"/>
  <c r="N1396" i="8" l="1"/>
  <c r="U1396" i="8"/>
  <c r="C1341" i="4"/>
  <c r="V1337" i="8" s="1"/>
  <c r="W1337" i="8" s="1"/>
  <c r="D1341" i="4"/>
  <c r="L1338" i="1"/>
  <c r="Y1396" i="8" l="1"/>
  <c r="X1396" i="8"/>
  <c r="Z1396" i="8" s="1"/>
  <c r="K1397" i="8" s="1"/>
  <c r="V1337" i="1"/>
  <c r="W1337" i="1" s="1"/>
  <c r="O1338" i="1"/>
  <c r="P1338" i="1" s="1"/>
  <c r="S1338" i="1" s="1"/>
  <c r="M1338" i="1"/>
  <c r="U1338" i="1" s="1"/>
  <c r="L1397" i="8" l="1"/>
  <c r="N1338" i="1"/>
  <c r="O1397" i="8" l="1"/>
  <c r="P1397" i="8" s="1"/>
  <c r="S1397" i="8" s="1"/>
  <c r="M1397" i="8"/>
  <c r="A1342" i="4"/>
  <c r="Y1338" i="1"/>
  <c r="X1338" i="1"/>
  <c r="Z1338" i="1" s="1"/>
  <c r="K1339" i="1" s="1"/>
  <c r="N1397" i="8" l="1"/>
  <c r="U1397" i="8"/>
  <c r="C1342" i="4"/>
  <c r="D1342" i="4"/>
  <c r="L1339" i="1"/>
  <c r="V1338" i="1" l="1"/>
  <c r="W1338" i="1" s="1"/>
  <c r="V1338" i="8"/>
  <c r="W1338" i="8" s="1"/>
  <c r="Y1397" i="8"/>
  <c r="X1397" i="8"/>
  <c r="Z1397" i="8" s="1"/>
  <c r="K1398" i="8" s="1"/>
  <c r="O1339" i="1"/>
  <c r="P1339" i="1" s="1"/>
  <c r="S1339" i="1" s="1"/>
  <c r="T1339" i="1" s="1"/>
  <c r="U1339" i="1" s="1"/>
  <c r="M1339" i="1"/>
  <c r="N1339" i="1" s="1"/>
  <c r="A1343" i="4" s="1"/>
  <c r="L1398" i="8" l="1"/>
  <c r="B1343" i="4"/>
  <c r="Y1339" i="1"/>
  <c r="X1339" i="1"/>
  <c r="Z1339" i="1" s="1"/>
  <c r="K1340" i="1" s="1"/>
  <c r="O1398" i="8" l="1"/>
  <c r="P1398" i="8" s="1"/>
  <c r="S1398" i="8" s="1"/>
  <c r="M1398" i="8"/>
  <c r="C1343" i="4"/>
  <c r="V1339" i="8" s="1"/>
  <c r="W1339" i="8" s="1"/>
  <c r="D1343" i="4"/>
  <c r="L1340" i="1"/>
  <c r="N1398" i="8" l="1"/>
  <c r="U1398" i="8"/>
  <c r="V1339" i="1"/>
  <c r="W1339" i="1" s="1"/>
  <c r="O1340" i="1"/>
  <c r="P1340" i="1" s="1"/>
  <c r="S1340" i="1" s="1"/>
  <c r="T1340" i="1" s="1"/>
  <c r="U1340" i="1" s="1"/>
  <c r="M1340" i="1"/>
  <c r="N1340" i="1" s="1"/>
  <c r="A1344" i="4" s="1"/>
  <c r="Y1398" i="8" l="1"/>
  <c r="X1398" i="8"/>
  <c r="Z1398" i="8" s="1"/>
  <c r="K1399" i="8" s="1"/>
  <c r="B1344" i="4"/>
  <c r="Y1340" i="1"/>
  <c r="X1340" i="1"/>
  <c r="Z1340" i="1" s="1"/>
  <c r="K1341" i="1" s="1"/>
  <c r="L1399" i="8" l="1"/>
  <c r="C1344" i="4"/>
  <c r="V1340" i="8" s="1"/>
  <c r="W1340" i="8" s="1"/>
  <c r="D1344" i="4"/>
  <c r="L1341" i="1"/>
  <c r="O1399" i="8" l="1"/>
  <c r="P1399" i="8" s="1"/>
  <c r="S1399" i="8" s="1"/>
  <c r="T1399" i="8" s="1"/>
  <c r="U1399" i="8" s="1"/>
  <c r="M1399" i="8"/>
  <c r="N1399" i="8" s="1"/>
  <c r="V1340" i="1"/>
  <c r="W1340" i="1" s="1"/>
  <c r="O1341" i="1"/>
  <c r="P1341" i="1" s="1"/>
  <c r="S1341" i="1" s="1"/>
  <c r="T1341" i="1" s="1"/>
  <c r="U1341" i="1" s="1"/>
  <c r="M1341" i="1"/>
  <c r="Y1399" i="8" l="1"/>
  <c r="X1399" i="8"/>
  <c r="Z1399" i="8" s="1"/>
  <c r="K1400" i="8" s="1"/>
  <c r="B1345" i="4"/>
  <c r="N1341" i="1"/>
  <c r="A1345" i="4" s="1"/>
  <c r="L1400" i="8" l="1"/>
  <c r="C1345" i="4"/>
  <c r="V1341" i="8" s="1"/>
  <c r="W1341" i="8" s="1"/>
  <c r="D1345" i="4"/>
  <c r="Y1341" i="1"/>
  <c r="X1341" i="1"/>
  <c r="Z1341" i="1" s="1"/>
  <c r="K1342" i="1" s="1"/>
  <c r="O1400" i="8" l="1"/>
  <c r="P1400" i="8" s="1"/>
  <c r="S1400" i="8" s="1"/>
  <c r="T1400" i="8" s="1"/>
  <c r="U1400" i="8" s="1"/>
  <c r="M1400" i="8"/>
  <c r="N1400" i="8" s="1"/>
  <c r="V1341" i="1"/>
  <c r="W1341" i="1" s="1"/>
  <c r="L1342" i="1"/>
  <c r="Y1400" i="8" l="1"/>
  <c r="X1400" i="8"/>
  <c r="Z1400" i="8" s="1"/>
  <c r="K1401" i="8" s="1"/>
  <c r="O1342" i="1"/>
  <c r="P1342" i="1" s="1"/>
  <c r="S1342" i="1" s="1"/>
  <c r="T1342" i="1" s="1"/>
  <c r="U1342" i="1" s="1"/>
  <c r="M1342" i="1"/>
  <c r="N1342" i="1" s="1"/>
  <c r="A1346" i="4" s="1"/>
  <c r="L1401" i="8" l="1"/>
  <c r="B1346" i="4"/>
  <c r="Y1342" i="1"/>
  <c r="X1342" i="1"/>
  <c r="Z1342" i="1" s="1"/>
  <c r="K1343" i="1" s="1"/>
  <c r="O1401" i="8" l="1"/>
  <c r="P1401" i="8" s="1"/>
  <c r="S1401" i="8" s="1"/>
  <c r="T1401" i="8" s="1"/>
  <c r="U1401" i="8" s="1"/>
  <c r="M1401" i="8"/>
  <c r="N1401" i="8" s="1"/>
  <c r="C1346" i="4"/>
  <c r="V1342" i="8" s="1"/>
  <c r="W1342" i="8" s="1"/>
  <c r="D1346" i="4"/>
  <c r="L1343" i="1"/>
  <c r="Y1401" i="8" l="1"/>
  <c r="X1401" i="8"/>
  <c r="Z1401" i="8" s="1"/>
  <c r="K1402" i="8" s="1"/>
  <c r="V1342" i="1"/>
  <c r="W1342" i="1" s="1"/>
  <c r="O1343" i="1"/>
  <c r="P1343" i="1" s="1"/>
  <c r="S1343" i="1" s="1"/>
  <c r="T1343" i="1" s="1"/>
  <c r="U1343" i="1" s="1"/>
  <c r="M1343" i="1"/>
  <c r="N1343" i="1" s="1"/>
  <c r="A1347" i="4" s="1"/>
  <c r="L1402" i="8" l="1"/>
  <c r="B1347" i="4"/>
  <c r="Y1343" i="1"/>
  <c r="X1343" i="1"/>
  <c r="Z1343" i="1" s="1"/>
  <c r="K1344" i="1" s="1"/>
  <c r="O1402" i="8" l="1"/>
  <c r="P1402" i="8" s="1"/>
  <c r="S1402" i="8" s="1"/>
  <c r="T1402" i="8" s="1"/>
  <c r="U1402" i="8" s="1"/>
  <c r="M1402" i="8"/>
  <c r="N1402" i="8" s="1"/>
  <c r="C1347" i="4"/>
  <c r="V1343" i="8" s="1"/>
  <c r="W1343" i="8" s="1"/>
  <c r="D1347" i="4"/>
  <c r="L1344" i="1"/>
  <c r="Y1402" i="8" l="1"/>
  <c r="X1402" i="8"/>
  <c r="Z1402" i="8" s="1"/>
  <c r="K1403" i="8" s="1"/>
  <c r="V1343" i="1"/>
  <c r="W1343" i="1" s="1"/>
  <c r="O1344" i="1"/>
  <c r="P1344" i="1" s="1"/>
  <c r="S1344" i="1" s="1"/>
  <c r="M1344" i="1"/>
  <c r="U1344" i="1" s="1"/>
  <c r="L1403" i="8" l="1"/>
  <c r="N1344" i="1"/>
  <c r="O1403" i="8" l="1"/>
  <c r="P1403" i="8" s="1"/>
  <c r="S1403" i="8" s="1"/>
  <c r="T1403" i="8" s="1"/>
  <c r="M1403" i="8"/>
  <c r="N1403" i="8" s="1"/>
  <c r="A1348" i="4"/>
  <c r="Y1344" i="1"/>
  <c r="X1344" i="1"/>
  <c r="Z1344" i="1" s="1"/>
  <c r="K1345" i="1" s="1"/>
  <c r="U1403" i="8" l="1"/>
  <c r="Y1403" i="8"/>
  <c r="X1403" i="8"/>
  <c r="Z1403" i="8" s="1"/>
  <c r="K1404" i="8" s="1"/>
  <c r="D1348" i="4"/>
  <c r="C1348" i="4"/>
  <c r="L1345" i="1"/>
  <c r="V1344" i="1" l="1"/>
  <c r="W1344" i="1" s="1"/>
  <c r="V1344" i="8"/>
  <c r="W1344" i="8" s="1"/>
  <c r="L1404" i="8"/>
  <c r="O1345" i="1"/>
  <c r="P1345" i="1" s="1"/>
  <c r="S1345" i="1" s="1"/>
  <c r="M1345" i="1"/>
  <c r="U1345" i="1" s="1"/>
  <c r="O1404" i="8" l="1"/>
  <c r="P1404" i="8" s="1"/>
  <c r="S1404" i="8" s="1"/>
  <c r="T1404" i="8" s="1"/>
  <c r="U1404" i="8" s="1"/>
  <c r="M1404" i="8"/>
  <c r="N1404" i="8" s="1"/>
  <c r="N1345" i="1"/>
  <c r="Y1404" i="8" l="1"/>
  <c r="X1404" i="8"/>
  <c r="Z1404" i="8" s="1"/>
  <c r="K1405" i="8" s="1"/>
  <c r="A1349" i="4"/>
  <c r="Y1345" i="1"/>
  <c r="X1345" i="1"/>
  <c r="Z1345" i="1" s="1"/>
  <c r="K1346" i="1" s="1"/>
  <c r="L1405" i="8" l="1"/>
  <c r="C1349" i="4"/>
  <c r="D1349" i="4"/>
  <c r="L1346" i="1"/>
  <c r="V1345" i="1" l="1"/>
  <c r="W1345" i="1" s="1"/>
  <c r="V1345" i="8"/>
  <c r="W1345" i="8" s="1"/>
  <c r="O1405" i="8"/>
  <c r="P1405" i="8" s="1"/>
  <c r="S1405" i="8" s="1"/>
  <c r="T1405" i="8" s="1"/>
  <c r="U1405" i="8" s="1"/>
  <c r="M1405" i="8"/>
  <c r="N1405" i="8" s="1"/>
  <c r="O1346" i="1"/>
  <c r="P1346" i="1" s="1"/>
  <c r="S1346" i="1" s="1"/>
  <c r="M1346" i="1"/>
  <c r="U1346" i="1" s="1"/>
  <c r="Y1405" i="8" l="1"/>
  <c r="X1405" i="8"/>
  <c r="Z1405" i="8" s="1"/>
  <c r="K1406" i="8" s="1"/>
  <c r="N1346" i="1"/>
  <c r="L1406" i="8" l="1"/>
  <c r="A1350" i="4"/>
  <c r="Y1346" i="1"/>
  <c r="X1346" i="1"/>
  <c r="Z1346" i="1" s="1"/>
  <c r="K1347" i="1" s="1"/>
  <c r="O1406" i="8" l="1"/>
  <c r="P1406" i="8" s="1"/>
  <c r="S1406" i="8" s="1"/>
  <c r="M1406" i="8"/>
  <c r="C1350" i="4"/>
  <c r="D1350" i="4"/>
  <c r="L1347" i="1"/>
  <c r="V1346" i="1" l="1"/>
  <c r="W1346" i="1" s="1"/>
  <c r="V1346" i="8"/>
  <c r="W1346" i="8" s="1"/>
  <c r="N1406" i="8"/>
  <c r="U1406" i="8"/>
  <c r="O1347" i="1"/>
  <c r="P1347" i="1" s="1"/>
  <c r="S1347" i="1" s="1"/>
  <c r="M1347" i="1"/>
  <c r="U1347" i="1" s="1"/>
  <c r="Y1406" i="8" l="1"/>
  <c r="X1406" i="8"/>
  <c r="Z1406" i="8" s="1"/>
  <c r="K1407" i="8" s="1"/>
  <c r="N1347" i="1"/>
  <c r="L1407" i="8" l="1"/>
  <c r="A1351" i="4"/>
  <c r="Y1347" i="1"/>
  <c r="X1347" i="1"/>
  <c r="Z1347" i="1" s="1"/>
  <c r="K1348" i="1" s="1"/>
  <c r="O1407" i="8" l="1"/>
  <c r="P1407" i="8" s="1"/>
  <c r="S1407" i="8" s="1"/>
  <c r="T1407" i="8" s="1"/>
  <c r="U1407" i="8" s="1"/>
  <c r="M1407" i="8"/>
  <c r="N1407" i="8" s="1"/>
  <c r="C1351" i="4"/>
  <c r="D1351" i="4"/>
  <c r="L1348" i="1"/>
  <c r="V1347" i="1" l="1"/>
  <c r="W1347" i="1" s="1"/>
  <c r="V1347" i="8"/>
  <c r="W1347" i="8" s="1"/>
  <c r="Y1407" i="8"/>
  <c r="X1407" i="8"/>
  <c r="Z1407" i="8" s="1"/>
  <c r="K1408" i="8" s="1"/>
  <c r="O1348" i="1"/>
  <c r="P1348" i="1" s="1"/>
  <c r="S1348" i="1" s="1"/>
  <c r="M1348" i="1"/>
  <c r="U1348" i="1" s="1"/>
  <c r="L1408" i="8" l="1"/>
  <c r="N1348" i="1"/>
  <c r="O1408" i="8" l="1"/>
  <c r="P1408" i="8" s="1"/>
  <c r="S1408" i="8" s="1"/>
  <c r="M1408" i="8"/>
  <c r="A1352" i="4"/>
  <c r="Y1348" i="1"/>
  <c r="X1348" i="1"/>
  <c r="Z1348" i="1" s="1"/>
  <c r="K1349" i="1" s="1"/>
  <c r="N1408" i="8" l="1"/>
  <c r="U1408" i="8"/>
  <c r="C1352" i="4"/>
  <c r="D1352" i="4"/>
  <c r="L1349" i="1"/>
  <c r="V1348" i="1" l="1"/>
  <c r="W1348" i="1" s="1"/>
  <c r="V1348" i="8"/>
  <c r="W1348" i="8" s="1"/>
  <c r="Y1408" i="8"/>
  <c r="X1408" i="8"/>
  <c r="Z1408" i="8" s="1"/>
  <c r="K1409" i="8" s="1"/>
  <c r="O1349" i="1"/>
  <c r="P1349" i="1" s="1"/>
  <c r="S1349" i="1" s="1"/>
  <c r="T1349" i="1" s="1"/>
  <c r="U1349" i="1" s="1"/>
  <c r="M1349" i="1"/>
  <c r="N1349" i="1" s="1"/>
  <c r="A1353" i="4" s="1"/>
  <c r="L1409" i="8" l="1"/>
  <c r="B1353" i="4"/>
  <c r="Y1349" i="1"/>
  <c r="X1349" i="1"/>
  <c r="Z1349" i="1" s="1"/>
  <c r="K1350" i="1" s="1"/>
  <c r="O1409" i="8" l="1"/>
  <c r="P1409" i="8" s="1"/>
  <c r="S1409" i="8" s="1"/>
  <c r="T1409" i="8" s="1"/>
  <c r="U1409" i="8" s="1"/>
  <c r="M1409" i="8"/>
  <c r="N1409" i="8" s="1"/>
  <c r="C1353" i="4"/>
  <c r="V1349" i="8" s="1"/>
  <c r="W1349" i="8" s="1"/>
  <c r="D1353" i="4"/>
  <c r="L1350" i="1"/>
  <c r="Y1409" i="8" l="1"/>
  <c r="X1409" i="8"/>
  <c r="Z1409" i="8" s="1"/>
  <c r="K1410" i="8" s="1"/>
  <c r="V1349" i="1"/>
  <c r="W1349" i="1" s="1"/>
  <c r="O1350" i="1"/>
  <c r="P1350" i="1" s="1"/>
  <c r="S1350" i="1" s="1"/>
  <c r="T1350" i="1" s="1"/>
  <c r="U1350" i="1" s="1"/>
  <c r="M1350" i="1"/>
  <c r="N1350" i="1" s="1"/>
  <c r="A1354" i="4" s="1"/>
  <c r="L1410" i="8" l="1"/>
  <c r="B1354" i="4"/>
  <c r="Y1350" i="1"/>
  <c r="X1350" i="1"/>
  <c r="Z1350" i="1" s="1"/>
  <c r="K1351" i="1" s="1"/>
  <c r="O1410" i="8" l="1"/>
  <c r="P1410" i="8" s="1"/>
  <c r="S1410" i="8" s="1"/>
  <c r="M1410" i="8"/>
  <c r="C1354" i="4"/>
  <c r="V1350" i="8" s="1"/>
  <c r="W1350" i="8" s="1"/>
  <c r="D1354" i="4"/>
  <c r="L1351" i="1"/>
  <c r="N1410" i="8" l="1"/>
  <c r="U1410" i="8"/>
  <c r="V1350" i="1"/>
  <c r="W1350" i="1" s="1"/>
  <c r="O1351" i="1"/>
  <c r="P1351" i="1" s="1"/>
  <c r="S1351" i="1" s="1"/>
  <c r="T1351" i="1" s="1"/>
  <c r="U1351" i="1" s="1"/>
  <c r="M1351" i="1"/>
  <c r="N1351" i="1" s="1"/>
  <c r="A1355" i="4" s="1"/>
  <c r="Y1410" i="8" l="1"/>
  <c r="X1410" i="8"/>
  <c r="Z1410" i="8" s="1"/>
  <c r="K1411" i="8" s="1"/>
  <c r="B1355" i="4"/>
  <c r="Y1351" i="1"/>
  <c r="X1351" i="1"/>
  <c r="Z1351" i="1" s="1"/>
  <c r="K1352" i="1" s="1"/>
  <c r="L1411" i="8" l="1"/>
  <c r="C1355" i="4"/>
  <c r="V1351" i="8" s="1"/>
  <c r="W1351" i="8" s="1"/>
  <c r="D1355" i="4"/>
  <c r="L1352" i="1"/>
  <c r="O1411" i="8" l="1"/>
  <c r="P1411" i="8" s="1"/>
  <c r="S1411" i="8" s="1"/>
  <c r="T1411" i="8" s="1"/>
  <c r="U1411" i="8" s="1"/>
  <c r="M1411" i="8"/>
  <c r="N1411" i="8" s="1"/>
  <c r="V1351" i="1"/>
  <c r="W1351" i="1" s="1"/>
  <c r="O1352" i="1"/>
  <c r="P1352" i="1" s="1"/>
  <c r="S1352" i="1" s="1"/>
  <c r="T1352" i="1" s="1"/>
  <c r="U1352" i="1" s="1"/>
  <c r="M1352" i="1"/>
  <c r="N1352" i="1" s="1"/>
  <c r="A1356" i="4" s="1"/>
  <c r="Y1411" i="8" l="1"/>
  <c r="X1411" i="8"/>
  <c r="Z1411" i="8" s="1"/>
  <c r="K1412" i="8" s="1"/>
  <c r="B1356" i="4"/>
  <c r="Y1352" i="1"/>
  <c r="X1352" i="1"/>
  <c r="Z1352" i="1" s="1"/>
  <c r="K1353" i="1" s="1"/>
  <c r="L1412" i="8" l="1"/>
  <c r="C1356" i="4"/>
  <c r="V1352" i="8" s="1"/>
  <c r="W1352" i="8" s="1"/>
  <c r="D1356" i="4"/>
  <c r="L1353" i="1"/>
  <c r="O1412" i="8" l="1"/>
  <c r="P1412" i="8" s="1"/>
  <c r="S1412" i="8" s="1"/>
  <c r="T1412" i="8" s="1"/>
  <c r="U1412" i="8" s="1"/>
  <c r="M1412" i="8"/>
  <c r="N1412" i="8" s="1"/>
  <c r="V1352" i="1"/>
  <c r="W1352" i="1" s="1"/>
  <c r="O1353" i="1"/>
  <c r="P1353" i="1" s="1"/>
  <c r="S1353" i="1" s="1"/>
  <c r="T1353" i="1" s="1"/>
  <c r="U1353" i="1" s="1"/>
  <c r="M1353" i="1"/>
  <c r="N1353" i="1" s="1"/>
  <c r="A1357" i="4" s="1"/>
  <c r="Y1412" i="8" l="1"/>
  <c r="X1412" i="8"/>
  <c r="Z1412" i="8" s="1"/>
  <c r="K1413" i="8" s="1"/>
  <c r="B1357" i="4"/>
  <c r="Y1353" i="1"/>
  <c r="X1353" i="1"/>
  <c r="Z1353" i="1" s="1"/>
  <c r="K1354" i="1" s="1"/>
  <c r="L1413" i="8" l="1"/>
  <c r="C1357" i="4"/>
  <c r="V1353" i="8" s="1"/>
  <c r="W1353" i="8" s="1"/>
  <c r="D1357" i="4"/>
  <c r="L1354" i="1"/>
  <c r="O1413" i="8" l="1"/>
  <c r="P1413" i="8" s="1"/>
  <c r="S1413" i="8" s="1"/>
  <c r="T1413" i="8" s="1"/>
  <c r="U1413" i="8" s="1"/>
  <c r="M1413" i="8"/>
  <c r="N1413" i="8" s="1"/>
  <c r="V1353" i="1"/>
  <c r="W1353" i="1" s="1"/>
  <c r="O1354" i="1"/>
  <c r="P1354" i="1" s="1"/>
  <c r="S1354" i="1" s="1"/>
  <c r="T1354" i="1" s="1"/>
  <c r="U1354" i="1" s="1"/>
  <c r="M1354" i="1"/>
  <c r="N1354" i="1" s="1"/>
  <c r="A1358" i="4" s="1"/>
  <c r="Y1413" i="8" l="1"/>
  <c r="X1413" i="8"/>
  <c r="Z1413" i="8" s="1"/>
  <c r="K1414" i="8" s="1"/>
  <c r="B1358" i="4"/>
  <c r="Y1354" i="1"/>
  <c r="X1354" i="1"/>
  <c r="Z1354" i="1" s="1"/>
  <c r="K1355" i="1" s="1"/>
  <c r="L1414" i="8" l="1"/>
  <c r="C1358" i="4"/>
  <c r="V1354" i="8" s="1"/>
  <c r="W1354" i="8" s="1"/>
  <c r="D1358" i="4"/>
  <c r="L1355" i="1"/>
  <c r="O1414" i="8" l="1"/>
  <c r="P1414" i="8" s="1"/>
  <c r="S1414" i="8" s="1"/>
  <c r="T1414" i="8" s="1"/>
  <c r="U1414" i="8" s="1"/>
  <c r="M1414" i="8"/>
  <c r="N1414" i="8" s="1"/>
  <c r="V1354" i="1"/>
  <c r="W1354" i="1" s="1"/>
  <c r="O1355" i="1"/>
  <c r="P1355" i="1" s="1"/>
  <c r="S1355" i="1" s="1"/>
  <c r="T1355" i="1" s="1"/>
  <c r="U1355" i="1" s="1"/>
  <c r="M1355" i="1"/>
  <c r="N1355" i="1" s="1"/>
  <c r="A1359" i="4" s="1"/>
  <c r="Y1414" i="8" l="1"/>
  <c r="X1414" i="8"/>
  <c r="Z1414" i="8" s="1"/>
  <c r="K1415" i="8" s="1"/>
  <c r="B1359" i="4"/>
  <c r="Y1355" i="1"/>
  <c r="X1355" i="1"/>
  <c r="Z1355" i="1" s="1"/>
  <c r="K1356" i="1" s="1"/>
  <c r="L1415" i="8" l="1"/>
  <c r="C1359" i="4"/>
  <c r="V1355" i="8" s="1"/>
  <c r="W1355" i="8" s="1"/>
  <c r="D1359" i="4"/>
  <c r="L1356" i="1"/>
  <c r="O1415" i="8" l="1"/>
  <c r="P1415" i="8" s="1"/>
  <c r="S1415" i="8" s="1"/>
  <c r="T1415" i="8" s="1"/>
  <c r="U1415" i="8" s="1"/>
  <c r="M1415" i="8"/>
  <c r="N1415" i="8" s="1"/>
  <c r="V1355" i="1"/>
  <c r="W1355" i="1" s="1"/>
  <c r="O1356" i="1"/>
  <c r="P1356" i="1" s="1"/>
  <c r="S1356" i="1" s="1"/>
  <c r="T1356" i="1" s="1"/>
  <c r="U1356" i="1" s="1"/>
  <c r="M1356" i="1"/>
  <c r="Y1415" i="8" l="1"/>
  <c r="X1415" i="8"/>
  <c r="Z1415" i="8" s="1"/>
  <c r="K1416" i="8" s="1"/>
  <c r="B1360" i="4"/>
  <c r="N1356" i="1"/>
  <c r="A1360" i="4" s="1"/>
  <c r="L1416" i="8" l="1"/>
  <c r="C1360" i="4"/>
  <c r="V1356" i="8" s="1"/>
  <c r="W1356" i="8" s="1"/>
  <c r="D1360" i="4"/>
  <c r="Y1356" i="1"/>
  <c r="X1356" i="1"/>
  <c r="Z1356" i="1" s="1"/>
  <c r="K1357" i="1" s="1"/>
  <c r="O1416" i="8" l="1"/>
  <c r="P1416" i="8" s="1"/>
  <c r="S1416" i="8" s="1"/>
  <c r="T1416" i="8" s="1"/>
  <c r="U1416" i="8" s="1"/>
  <c r="M1416" i="8"/>
  <c r="N1416" i="8" s="1"/>
  <c r="V1356" i="1"/>
  <c r="W1356" i="1" s="1"/>
  <c r="L1357" i="1"/>
  <c r="Y1416" i="8" l="1"/>
  <c r="X1416" i="8"/>
  <c r="Z1416" i="8" s="1"/>
  <c r="K1417" i="8" s="1"/>
  <c r="O1357" i="1"/>
  <c r="P1357" i="1" s="1"/>
  <c r="S1357" i="1" s="1"/>
  <c r="T1357" i="1" s="1"/>
  <c r="U1357" i="1" s="1"/>
  <c r="M1357" i="1"/>
  <c r="N1357" i="1" s="1"/>
  <c r="A1361" i="4" s="1"/>
  <c r="L1417" i="8" l="1"/>
  <c r="B1361" i="4"/>
  <c r="Y1357" i="1"/>
  <c r="X1357" i="1"/>
  <c r="Z1357" i="1" s="1"/>
  <c r="K1358" i="1" s="1"/>
  <c r="O1417" i="8" l="1"/>
  <c r="P1417" i="8" s="1"/>
  <c r="S1417" i="8" s="1"/>
  <c r="M1417" i="8"/>
  <c r="C1361" i="4"/>
  <c r="V1357" i="8" s="1"/>
  <c r="W1357" i="8" s="1"/>
  <c r="D1361" i="4"/>
  <c r="L1358" i="1"/>
  <c r="N1417" i="8" l="1"/>
  <c r="U1417" i="8"/>
  <c r="V1357" i="1"/>
  <c r="W1357" i="1" s="1"/>
  <c r="O1358" i="1"/>
  <c r="P1358" i="1" s="1"/>
  <c r="S1358" i="1" s="1"/>
  <c r="T1358" i="1" s="1"/>
  <c r="U1358" i="1" s="1"/>
  <c r="M1358" i="1"/>
  <c r="N1358" i="1" s="1"/>
  <c r="A1362" i="4" s="1"/>
  <c r="Y1417" i="8" l="1"/>
  <c r="X1417" i="8"/>
  <c r="Z1417" i="8" s="1"/>
  <c r="K1418" i="8" s="1"/>
  <c r="B1362" i="4"/>
  <c r="Y1358" i="1"/>
  <c r="X1358" i="1"/>
  <c r="Z1358" i="1" s="1"/>
  <c r="K1359" i="1" s="1"/>
  <c r="L1418" i="8" l="1"/>
  <c r="C1362" i="4"/>
  <c r="V1358" i="8" s="1"/>
  <c r="W1358" i="8" s="1"/>
  <c r="D1362" i="4"/>
  <c r="L1359" i="1"/>
  <c r="O1418" i="8" l="1"/>
  <c r="P1418" i="8" s="1"/>
  <c r="S1418" i="8" s="1"/>
  <c r="M1418" i="8"/>
  <c r="V1358" i="1"/>
  <c r="W1358" i="1" s="1"/>
  <c r="O1359" i="1"/>
  <c r="P1359" i="1" s="1"/>
  <c r="S1359" i="1" s="1"/>
  <c r="T1359" i="1" s="1"/>
  <c r="U1359" i="1" s="1"/>
  <c r="M1359" i="1"/>
  <c r="N1418" i="8" l="1"/>
  <c r="U1418" i="8"/>
  <c r="B1363" i="4"/>
  <c r="N1359" i="1"/>
  <c r="A1363" i="4" s="1"/>
  <c r="Y1418" i="8" l="1"/>
  <c r="X1418" i="8"/>
  <c r="Z1418" i="8" s="1"/>
  <c r="K1419" i="8" s="1"/>
  <c r="C1363" i="4"/>
  <c r="V1359" i="8" s="1"/>
  <c r="W1359" i="8" s="1"/>
  <c r="D1363" i="4"/>
  <c r="Y1359" i="1"/>
  <c r="X1359" i="1"/>
  <c r="Z1359" i="1" s="1"/>
  <c r="K1360" i="1" s="1"/>
  <c r="L1419" i="8" l="1"/>
  <c r="V1359" i="1"/>
  <c r="W1359" i="1" s="1"/>
  <c r="L1360" i="1"/>
  <c r="O1419" i="8" l="1"/>
  <c r="P1419" i="8" s="1"/>
  <c r="S1419" i="8" s="1"/>
  <c r="M1419" i="8"/>
  <c r="O1360" i="1"/>
  <c r="P1360" i="1" s="1"/>
  <c r="S1360" i="1" s="1"/>
  <c r="T1360" i="1" s="1"/>
  <c r="U1360" i="1" s="1"/>
  <c r="M1360" i="1"/>
  <c r="N1360" i="1" s="1"/>
  <c r="A1364" i="4" s="1"/>
  <c r="N1419" i="8" l="1"/>
  <c r="U1419" i="8"/>
  <c r="B1364" i="4"/>
  <c r="Y1360" i="1"/>
  <c r="X1360" i="1"/>
  <c r="Z1360" i="1" l="1"/>
  <c r="K1361" i="1" s="1"/>
  <c r="L1361" i="1" s="1"/>
  <c r="Y1419" i="8"/>
  <c r="X1419" i="8"/>
  <c r="Z1419" i="8" s="1"/>
  <c r="K1420" i="8" s="1"/>
  <c r="C1364" i="4"/>
  <c r="V1360" i="8" s="1"/>
  <c r="W1360" i="8" s="1"/>
  <c r="D1364" i="4"/>
  <c r="L1420" i="8" l="1"/>
  <c r="V1360" i="1"/>
  <c r="W1360" i="1" s="1"/>
  <c r="O1361" i="1"/>
  <c r="P1361" i="1" s="1"/>
  <c r="S1361" i="1" s="1"/>
  <c r="T1361" i="1" s="1"/>
  <c r="U1361" i="1" s="1"/>
  <c r="M1361" i="1"/>
  <c r="N1361" i="1" s="1"/>
  <c r="A1365" i="4" s="1"/>
  <c r="O1420" i="8" l="1"/>
  <c r="P1420" i="8" s="1"/>
  <c r="S1420" i="8" s="1"/>
  <c r="M1420" i="8"/>
  <c r="B1365" i="4"/>
  <c r="Y1361" i="1"/>
  <c r="X1361" i="1"/>
  <c r="Z1361" i="1" s="1"/>
  <c r="K1362" i="1" s="1"/>
  <c r="N1420" i="8" l="1"/>
  <c r="U1420" i="8"/>
  <c r="C1365" i="4"/>
  <c r="V1361" i="8" s="1"/>
  <c r="W1361" i="8" s="1"/>
  <c r="D1365" i="4"/>
  <c r="L1362" i="1"/>
  <c r="Y1420" i="8" l="1"/>
  <c r="X1420" i="8"/>
  <c r="Z1420" i="8" s="1"/>
  <c r="K1421" i="8" s="1"/>
  <c r="V1361" i="1"/>
  <c r="W1361" i="1" s="1"/>
  <c r="O1362" i="1"/>
  <c r="P1362" i="1" s="1"/>
  <c r="S1362" i="1" s="1"/>
  <c r="T1362" i="1" s="1"/>
  <c r="U1362" i="1" s="1"/>
  <c r="M1362" i="1"/>
  <c r="N1362" i="1" s="1"/>
  <c r="A1366" i="4" s="1"/>
  <c r="L1421" i="8" l="1"/>
  <c r="B1366" i="4"/>
  <c r="Y1362" i="1"/>
  <c r="X1362" i="1"/>
  <c r="Z1362" i="1" s="1"/>
  <c r="K1363" i="1" s="1"/>
  <c r="O1421" i="8" l="1"/>
  <c r="P1421" i="8" s="1"/>
  <c r="S1421" i="8" s="1"/>
  <c r="M1421" i="8"/>
  <c r="C1366" i="4"/>
  <c r="V1362" i="8" s="1"/>
  <c r="W1362" i="8" s="1"/>
  <c r="D1366" i="4"/>
  <c r="L1363" i="1"/>
  <c r="N1421" i="8" l="1"/>
  <c r="U1421" i="8"/>
  <c r="V1362" i="1"/>
  <c r="W1362" i="1" s="1"/>
  <c r="O1363" i="1"/>
  <c r="P1363" i="1" s="1"/>
  <c r="S1363" i="1" s="1"/>
  <c r="M1363" i="1"/>
  <c r="U1363" i="1" s="1"/>
  <c r="Y1421" i="8" l="1"/>
  <c r="X1421" i="8"/>
  <c r="Z1421" i="8" s="1"/>
  <c r="K1422" i="8" s="1"/>
  <c r="N1363" i="1"/>
  <c r="L1422" i="8" l="1"/>
  <c r="A1367" i="4"/>
  <c r="Y1363" i="1"/>
  <c r="X1363" i="1"/>
  <c r="Z1363" i="1" s="1"/>
  <c r="K1364" i="1" s="1"/>
  <c r="O1422" i="8" l="1"/>
  <c r="P1422" i="8" s="1"/>
  <c r="S1422" i="8" s="1"/>
  <c r="M1422" i="8"/>
  <c r="C1367" i="4"/>
  <c r="D1367" i="4"/>
  <c r="L1364" i="1"/>
  <c r="V1363" i="1" l="1"/>
  <c r="W1363" i="1" s="1"/>
  <c r="V1363" i="8"/>
  <c r="W1363" i="8" s="1"/>
  <c r="N1422" i="8"/>
  <c r="U1422" i="8"/>
  <c r="O1364" i="1"/>
  <c r="P1364" i="1" s="1"/>
  <c r="S1364" i="1" s="1"/>
  <c r="T1364" i="1" s="1"/>
  <c r="U1364" i="1" s="1"/>
  <c r="M1364" i="1"/>
  <c r="N1364" i="1" s="1"/>
  <c r="A1368" i="4" s="1"/>
  <c r="Y1422" i="8" l="1"/>
  <c r="X1422" i="8"/>
  <c r="Z1422" i="8" s="1"/>
  <c r="K1423" i="8" s="1"/>
  <c r="B1368" i="4"/>
  <c r="Y1364" i="1"/>
  <c r="X1364" i="1"/>
  <c r="Z1364" i="1" s="1"/>
  <c r="K1365" i="1" s="1"/>
  <c r="L1423" i="8" l="1"/>
  <c r="C1368" i="4"/>
  <c r="V1364" i="8" s="1"/>
  <c r="W1364" i="8" s="1"/>
  <c r="D1368" i="4"/>
  <c r="L1365" i="1"/>
  <c r="O1423" i="8" l="1"/>
  <c r="P1423" i="8" s="1"/>
  <c r="S1423" i="8" s="1"/>
  <c r="M1423" i="8"/>
  <c r="V1364" i="1"/>
  <c r="W1364" i="1" s="1"/>
  <c r="O1365" i="1"/>
  <c r="P1365" i="1" s="1"/>
  <c r="S1365" i="1" s="1"/>
  <c r="M1365" i="1"/>
  <c r="U1365" i="1" s="1"/>
  <c r="N1423" i="8" l="1"/>
  <c r="U1423" i="8"/>
  <c r="N1365" i="1"/>
  <c r="Y1423" i="8" l="1"/>
  <c r="X1423" i="8"/>
  <c r="Z1423" i="8" s="1"/>
  <c r="K1424" i="8" s="1"/>
  <c r="A1369" i="4"/>
  <c r="Y1365" i="1"/>
  <c r="X1365" i="1"/>
  <c r="Z1365" i="1" s="1"/>
  <c r="K1366" i="1" s="1"/>
  <c r="L1424" i="8" l="1"/>
  <c r="D1369" i="4"/>
  <c r="C1369" i="4"/>
  <c r="L1366" i="1"/>
  <c r="V1365" i="1" l="1"/>
  <c r="W1365" i="1" s="1"/>
  <c r="V1365" i="8"/>
  <c r="W1365" i="8" s="1"/>
  <c r="O1424" i="8"/>
  <c r="P1424" i="8" s="1"/>
  <c r="S1424" i="8" s="1"/>
  <c r="M1424" i="8"/>
  <c r="O1366" i="1"/>
  <c r="P1366" i="1" s="1"/>
  <c r="S1366" i="1" s="1"/>
  <c r="T1366" i="1" s="1"/>
  <c r="U1366" i="1" s="1"/>
  <c r="M1366" i="1"/>
  <c r="N1366" i="1" s="1"/>
  <c r="A1370" i="4" s="1"/>
  <c r="N1424" i="8" l="1"/>
  <c r="U1424" i="8"/>
  <c r="B1370" i="4"/>
  <c r="Y1366" i="1"/>
  <c r="X1366" i="1"/>
  <c r="Z1366" i="1" s="1"/>
  <c r="K1367" i="1" s="1"/>
  <c r="Y1424" i="8" l="1"/>
  <c r="X1424" i="8"/>
  <c r="Z1424" i="8" s="1"/>
  <c r="K1425" i="8" s="1"/>
  <c r="C1370" i="4"/>
  <c r="V1366" i="8" s="1"/>
  <c r="W1366" i="8" s="1"/>
  <c r="D1370" i="4"/>
  <c r="L1367" i="1"/>
  <c r="L1425" i="8" l="1"/>
  <c r="V1366" i="1"/>
  <c r="W1366" i="1" s="1"/>
  <c r="O1367" i="1"/>
  <c r="P1367" i="1" s="1"/>
  <c r="S1367" i="1" s="1"/>
  <c r="T1367" i="1" s="1"/>
  <c r="U1367" i="1" s="1"/>
  <c r="M1367" i="1"/>
  <c r="N1367" i="1" s="1"/>
  <c r="A1371" i="4" s="1"/>
  <c r="O1425" i="8" l="1"/>
  <c r="P1425" i="8" s="1"/>
  <c r="S1425" i="8" s="1"/>
  <c r="M1425" i="8"/>
  <c r="B1371" i="4"/>
  <c r="Y1367" i="1"/>
  <c r="X1367" i="1"/>
  <c r="Z1367" i="1" s="1"/>
  <c r="K1368" i="1" s="1"/>
  <c r="N1425" i="8" l="1"/>
  <c r="U1425" i="8"/>
  <c r="C1371" i="4"/>
  <c r="V1367" i="8" s="1"/>
  <c r="W1367" i="8" s="1"/>
  <c r="D1371" i="4"/>
  <c r="L1368" i="1"/>
  <c r="Y1425" i="8" l="1"/>
  <c r="X1425" i="8"/>
  <c r="Z1425" i="8" s="1"/>
  <c r="K1426" i="8" s="1"/>
  <c r="V1367" i="1"/>
  <c r="W1367" i="1" s="1"/>
  <c r="O1368" i="1"/>
  <c r="P1368" i="1" s="1"/>
  <c r="S1368" i="1" s="1"/>
  <c r="T1368" i="1" s="1"/>
  <c r="U1368" i="1" s="1"/>
  <c r="M1368" i="1"/>
  <c r="N1368" i="1" s="1"/>
  <c r="A1372" i="4" s="1"/>
  <c r="L1426" i="8" l="1"/>
  <c r="B1372" i="4"/>
  <c r="Y1368" i="1"/>
  <c r="X1368" i="1"/>
  <c r="Z1368" i="1" s="1"/>
  <c r="K1369" i="1" s="1"/>
  <c r="O1426" i="8" l="1"/>
  <c r="P1426" i="8" s="1"/>
  <c r="S1426" i="8" s="1"/>
  <c r="M1426" i="8"/>
  <c r="C1372" i="4"/>
  <c r="V1368" i="8" s="1"/>
  <c r="W1368" i="8" s="1"/>
  <c r="D1372" i="4"/>
  <c r="L1369" i="1"/>
  <c r="N1426" i="8" l="1"/>
  <c r="U1426" i="8"/>
  <c r="V1368" i="1"/>
  <c r="W1368" i="1" s="1"/>
  <c r="O1369" i="1"/>
  <c r="P1369" i="1" s="1"/>
  <c r="S1369" i="1" s="1"/>
  <c r="M1369" i="1"/>
  <c r="U1369" i="1" s="1"/>
  <c r="Y1426" i="8" l="1"/>
  <c r="X1426" i="8"/>
  <c r="Z1426" i="8" s="1"/>
  <c r="K1427" i="8" s="1"/>
  <c r="N1369" i="1"/>
  <c r="L1427" i="8" l="1"/>
  <c r="A1373" i="4"/>
  <c r="Y1369" i="1"/>
  <c r="X1369" i="1"/>
  <c r="Z1369" i="1" s="1"/>
  <c r="K1370" i="1" s="1"/>
  <c r="O1427" i="8" l="1"/>
  <c r="P1427" i="8" s="1"/>
  <c r="S1427" i="8" s="1"/>
  <c r="T1427" i="8" s="1"/>
  <c r="U1427" i="8" s="1"/>
  <c r="M1427" i="8"/>
  <c r="N1427" i="8" s="1"/>
  <c r="D1373" i="4"/>
  <c r="C1373" i="4"/>
  <c r="L1370" i="1"/>
  <c r="V1369" i="1" l="1"/>
  <c r="W1369" i="1" s="1"/>
  <c r="V1369" i="8"/>
  <c r="W1369" i="8" s="1"/>
  <c r="Y1427" i="8"/>
  <c r="X1427" i="8"/>
  <c r="Z1427" i="8" s="1"/>
  <c r="K1428" i="8" s="1"/>
  <c r="O1370" i="1"/>
  <c r="P1370" i="1" s="1"/>
  <c r="S1370" i="1" s="1"/>
  <c r="M1370" i="1"/>
  <c r="U1370" i="1" s="1"/>
  <c r="L1428" i="8" l="1"/>
  <c r="N1370" i="1"/>
  <c r="O1428" i="8" l="1"/>
  <c r="P1428" i="8" s="1"/>
  <c r="S1428" i="8" s="1"/>
  <c r="M1428" i="8"/>
  <c r="A1374" i="4"/>
  <c r="Y1370" i="1"/>
  <c r="X1370" i="1"/>
  <c r="Z1370" i="1" s="1"/>
  <c r="K1371" i="1" s="1"/>
  <c r="N1428" i="8" l="1"/>
  <c r="U1428" i="8"/>
  <c r="C1374" i="4"/>
  <c r="D1374" i="4"/>
  <c r="L1371" i="1"/>
  <c r="V1370" i="1" l="1"/>
  <c r="W1370" i="1" s="1"/>
  <c r="V1370" i="8"/>
  <c r="W1370" i="8" s="1"/>
  <c r="Y1428" i="8"/>
  <c r="X1428" i="8"/>
  <c r="Z1428" i="8" s="1"/>
  <c r="K1429" i="8" s="1"/>
  <c r="O1371" i="1"/>
  <c r="P1371" i="1" s="1"/>
  <c r="S1371" i="1" s="1"/>
  <c r="M1371" i="1"/>
  <c r="U1371" i="1" s="1"/>
  <c r="L1429" i="8" l="1"/>
  <c r="N1371" i="1"/>
  <c r="O1429" i="8" l="1"/>
  <c r="P1429" i="8" s="1"/>
  <c r="S1429" i="8" s="1"/>
  <c r="M1429" i="8"/>
  <c r="A1375" i="4"/>
  <c r="Y1371" i="1"/>
  <c r="X1371" i="1"/>
  <c r="Z1371" i="1" s="1"/>
  <c r="K1372" i="1" s="1"/>
  <c r="N1429" i="8" l="1"/>
  <c r="U1429" i="8"/>
  <c r="C1375" i="4"/>
  <c r="D1375" i="4"/>
  <c r="L1372" i="1"/>
  <c r="V1371" i="1" l="1"/>
  <c r="W1371" i="1" s="1"/>
  <c r="V1371" i="8"/>
  <c r="W1371" i="8" s="1"/>
  <c r="Y1429" i="8"/>
  <c r="X1429" i="8"/>
  <c r="Z1429" i="8" s="1"/>
  <c r="K1430" i="8" s="1"/>
  <c r="O1372" i="1"/>
  <c r="P1372" i="1" s="1"/>
  <c r="S1372" i="1" s="1"/>
  <c r="M1372" i="1"/>
  <c r="U1372" i="1" s="1"/>
  <c r="L1430" i="8" l="1"/>
  <c r="N1372" i="1"/>
  <c r="O1430" i="8" l="1"/>
  <c r="P1430" i="8" s="1"/>
  <c r="S1430" i="8" s="1"/>
  <c r="T1430" i="8" s="1"/>
  <c r="U1430" i="8" s="1"/>
  <c r="M1430" i="8"/>
  <c r="N1430" i="8" s="1"/>
  <c r="A1376" i="4"/>
  <c r="Y1372" i="1"/>
  <c r="X1372" i="1"/>
  <c r="Z1372" i="1" s="1"/>
  <c r="K1373" i="1" s="1"/>
  <c r="Y1430" i="8" l="1"/>
  <c r="X1430" i="8"/>
  <c r="Z1430" i="8" s="1"/>
  <c r="K1431" i="8" s="1"/>
  <c r="C1376" i="4"/>
  <c r="D1376" i="4"/>
  <c r="L1373" i="1"/>
  <c r="V1372" i="1" l="1"/>
  <c r="W1372" i="1" s="1"/>
  <c r="V1372" i="8"/>
  <c r="W1372" i="8" s="1"/>
  <c r="L1431" i="8"/>
  <c r="O1373" i="1"/>
  <c r="P1373" i="1" s="1"/>
  <c r="S1373" i="1" s="1"/>
  <c r="M1373" i="1"/>
  <c r="U1373" i="1" s="1"/>
  <c r="O1431" i="8" l="1"/>
  <c r="P1431" i="8" s="1"/>
  <c r="S1431" i="8" s="1"/>
  <c r="T1431" i="8" s="1"/>
  <c r="M1431" i="8"/>
  <c r="N1431" i="8" s="1"/>
  <c r="N1373" i="1"/>
  <c r="U1431" i="8" l="1"/>
  <c r="Y1431" i="8"/>
  <c r="X1431" i="8"/>
  <c r="Z1431" i="8" s="1"/>
  <c r="K1432" i="8" s="1"/>
  <c r="A1377" i="4"/>
  <c r="Y1373" i="1"/>
  <c r="X1373" i="1"/>
  <c r="Z1373" i="1" s="1"/>
  <c r="K1374" i="1" s="1"/>
  <c r="L1432" i="8" l="1"/>
  <c r="C1377" i="4"/>
  <c r="D1377" i="4"/>
  <c r="L1374" i="1"/>
  <c r="V1373" i="1" l="1"/>
  <c r="W1373" i="1" s="1"/>
  <c r="V1373" i="8"/>
  <c r="W1373" i="8" s="1"/>
  <c r="O1432" i="8"/>
  <c r="P1432" i="8" s="1"/>
  <c r="S1432" i="8" s="1"/>
  <c r="T1432" i="8" s="1"/>
  <c r="M1432" i="8"/>
  <c r="N1432" i="8" s="1"/>
  <c r="O1374" i="1"/>
  <c r="P1374" i="1" s="1"/>
  <c r="S1374" i="1" s="1"/>
  <c r="M1374" i="1"/>
  <c r="U1374" i="1" s="1"/>
  <c r="U1432" i="8" l="1"/>
  <c r="Y1432" i="8"/>
  <c r="X1432" i="8"/>
  <c r="Z1432" i="8" s="1"/>
  <c r="K1433" i="8" s="1"/>
  <c r="N1374" i="1"/>
  <c r="L1433" i="8" l="1"/>
  <c r="A1378" i="4"/>
  <c r="Y1374" i="1"/>
  <c r="X1374" i="1"/>
  <c r="Z1374" i="1" s="1"/>
  <c r="K1375" i="1" s="1"/>
  <c r="O1433" i="8" l="1"/>
  <c r="P1433" i="8" s="1"/>
  <c r="S1433" i="8" s="1"/>
  <c r="T1433" i="8" s="1"/>
  <c r="M1433" i="8"/>
  <c r="N1433" i="8" s="1"/>
  <c r="D1378" i="4"/>
  <c r="C1378" i="4"/>
  <c r="L1375" i="1"/>
  <c r="V1374" i="1" l="1"/>
  <c r="W1374" i="1" s="1"/>
  <c r="V1374" i="8"/>
  <c r="W1374" i="8" s="1"/>
  <c r="U1433" i="8"/>
  <c r="Y1433" i="8"/>
  <c r="X1433" i="8"/>
  <c r="Z1433" i="8" s="1"/>
  <c r="K1434" i="8" s="1"/>
  <c r="O1375" i="1"/>
  <c r="P1375" i="1" s="1"/>
  <c r="S1375" i="1" s="1"/>
  <c r="M1375" i="1"/>
  <c r="U1375" i="1" s="1"/>
  <c r="L1434" i="8" l="1"/>
  <c r="N1375" i="1"/>
  <c r="O1434" i="8" l="1"/>
  <c r="P1434" i="8" s="1"/>
  <c r="S1434" i="8" s="1"/>
  <c r="T1434" i="8" s="1"/>
  <c r="U1434" i="8" s="1"/>
  <c r="M1434" i="8"/>
  <c r="N1434" i="8" s="1"/>
  <c r="A1379" i="4"/>
  <c r="Y1375" i="1"/>
  <c r="X1375" i="1"/>
  <c r="Z1375" i="1" s="1"/>
  <c r="K1376" i="1" s="1"/>
  <c r="Y1434" i="8" l="1"/>
  <c r="X1434" i="8"/>
  <c r="Z1434" i="8" s="1"/>
  <c r="K1435" i="8" s="1"/>
  <c r="C1379" i="4"/>
  <c r="D1379" i="4"/>
  <c r="L1376" i="1"/>
  <c r="V1375" i="1" l="1"/>
  <c r="W1375" i="1" s="1"/>
  <c r="V1375" i="8"/>
  <c r="W1375" i="8" s="1"/>
  <c r="L1435" i="8"/>
  <c r="O1376" i="1"/>
  <c r="P1376" i="1" s="1"/>
  <c r="S1376" i="1" s="1"/>
  <c r="M1376" i="1"/>
  <c r="U1376" i="1" s="1"/>
  <c r="O1435" i="8" l="1"/>
  <c r="P1435" i="8" s="1"/>
  <c r="S1435" i="8" s="1"/>
  <c r="T1435" i="8" s="1"/>
  <c r="U1435" i="8" s="1"/>
  <c r="M1435" i="8"/>
  <c r="N1435" i="8" s="1"/>
  <c r="N1376" i="1"/>
  <c r="Y1435" i="8" l="1"/>
  <c r="X1435" i="8"/>
  <c r="A1380" i="4"/>
  <c r="Y1376" i="1"/>
  <c r="X1376" i="1"/>
  <c r="Z1376" i="1" s="1"/>
  <c r="K1377" i="1" s="1"/>
  <c r="Z1435" i="8" l="1"/>
  <c r="K1436" i="8" s="1"/>
  <c r="L1436" i="8" s="1"/>
  <c r="D1380" i="4"/>
  <c r="C1380" i="4"/>
  <c r="L1377" i="1"/>
  <c r="V1376" i="1" l="1"/>
  <c r="W1376" i="1" s="1"/>
  <c r="V1376" i="8"/>
  <c r="W1376" i="8" s="1"/>
  <c r="O1436" i="8"/>
  <c r="P1436" i="8" s="1"/>
  <c r="S1436" i="8" s="1"/>
  <c r="T1436" i="8" s="1"/>
  <c r="U1436" i="8" s="1"/>
  <c r="M1436" i="8"/>
  <c r="N1436" i="8" s="1"/>
  <c r="O1377" i="1"/>
  <c r="P1377" i="1" s="1"/>
  <c r="S1377" i="1" s="1"/>
  <c r="M1377" i="1"/>
  <c r="U1377" i="1" s="1"/>
  <c r="Y1436" i="8" l="1"/>
  <c r="X1436" i="8"/>
  <c r="Z1436" i="8" s="1"/>
  <c r="K1437" i="8" s="1"/>
  <c r="N1377" i="1"/>
  <c r="L1437" i="8" l="1"/>
  <c r="A1381" i="4"/>
  <c r="Y1377" i="1"/>
  <c r="X1377" i="1"/>
  <c r="Z1377" i="1" s="1"/>
  <c r="K1378" i="1" s="1"/>
  <c r="O1437" i="8" l="1"/>
  <c r="P1437" i="8" s="1"/>
  <c r="S1437" i="8" s="1"/>
  <c r="T1437" i="8" s="1"/>
  <c r="M1437" i="8"/>
  <c r="N1437" i="8" s="1"/>
  <c r="C1381" i="4"/>
  <c r="D1381" i="4"/>
  <c r="L1378" i="1"/>
  <c r="U1437" i="8" l="1"/>
  <c r="V1377" i="1"/>
  <c r="W1377" i="1" s="1"/>
  <c r="V1377" i="8"/>
  <c r="W1377" i="8" s="1"/>
  <c r="Y1437" i="8"/>
  <c r="X1437" i="8"/>
  <c r="O1378" i="1"/>
  <c r="P1378" i="1" s="1"/>
  <c r="S1378" i="1" s="1"/>
  <c r="T1378" i="1" s="1"/>
  <c r="U1378" i="1" s="1"/>
  <c r="M1378" i="1"/>
  <c r="N1378" i="1" s="1"/>
  <c r="A1382" i="4" s="1"/>
  <c r="Z1437" i="8" l="1"/>
  <c r="K1438" i="8" s="1"/>
  <c r="L1438" i="8" s="1"/>
  <c r="B1382" i="4"/>
  <c r="Y1378" i="1"/>
  <c r="X1378" i="1"/>
  <c r="Z1378" i="1" s="1"/>
  <c r="K1379" i="1" s="1"/>
  <c r="O1438" i="8" l="1"/>
  <c r="P1438" i="8" s="1"/>
  <c r="S1438" i="8" s="1"/>
  <c r="T1438" i="8" s="1"/>
  <c r="M1438" i="8"/>
  <c r="N1438" i="8" s="1"/>
  <c r="C1382" i="4"/>
  <c r="V1378" i="8" s="1"/>
  <c r="W1378" i="8" s="1"/>
  <c r="D1382" i="4"/>
  <c r="L1379" i="1"/>
  <c r="Y1438" i="8" l="1"/>
  <c r="X1438" i="8"/>
  <c r="Z1438" i="8" s="1"/>
  <c r="U1438" i="8"/>
  <c r="V1378" i="1"/>
  <c r="W1378" i="1" s="1"/>
  <c r="O1379" i="1"/>
  <c r="P1379" i="1" s="1"/>
  <c r="S1379" i="1" s="1"/>
  <c r="M1379" i="1"/>
  <c r="U1379" i="1" s="1"/>
  <c r="N1379" i="1" l="1"/>
  <c r="A1383" i="4" l="1"/>
  <c r="Y1379" i="1"/>
  <c r="X1379" i="1"/>
  <c r="Z1379" i="1" s="1"/>
  <c r="K1380" i="1" s="1"/>
  <c r="D1383" i="4" l="1"/>
  <c r="C1383" i="4"/>
  <c r="L1380" i="1"/>
  <c r="V1379" i="1" l="1"/>
  <c r="W1379" i="1" s="1"/>
  <c r="V1379" i="8"/>
  <c r="W1379" i="8" s="1"/>
  <c r="O1380" i="1"/>
  <c r="P1380" i="1" s="1"/>
  <c r="S1380" i="1" s="1"/>
  <c r="M1380" i="1"/>
  <c r="U1380" i="1" s="1"/>
  <c r="N1380" i="1" l="1"/>
  <c r="A1384" i="4" l="1"/>
  <c r="Y1380" i="1"/>
  <c r="X1380" i="1"/>
  <c r="Z1380" i="1" s="1"/>
  <c r="K1381" i="1" s="1"/>
  <c r="D1384" i="4" l="1"/>
  <c r="C1384" i="4"/>
  <c r="L1381" i="1"/>
  <c r="V1380" i="1" l="1"/>
  <c r="W1380" i="1" s="1"/>
  <c r="V1380" i="8"/>
  <c r="W1380" i="8" s="1"/>
  <c r="O1381" i="1"/>
  <c r="P1381" i="1" s="1"/>
  <c r="S1381" i="1" s="1"/>
  <c r="M1381" i="1"/>
  <c r="U1381" i="1" s="1"/>
  <c r="N1381" i="1" l="1"/>
  <c r="A1385" i="4" l="1"/>
  <c r="Y1381" i="1"/>
  <c r="X1381" i="1"/>
  <c r="Z1381" i="1" s="1"/>
  <c r="K1382" i="1" s="1"/>
  <c r="C1385" i="4" l="1"/>
  <c r="D1385" i="4"/>
  <c r="L1382" i="1"/>
  <c r="V1381" i="1" l="1"/>
  <c r="W1381" i="1" s="1"/>
  <c r="V1381" i="8"/>
  <c r="W1381" i="8" s="1"/>
  <c r="O1382" i="1"/>
  <c r="P1382" i="1" s="1"/>
  <c r="S1382" i="1" s="1"/>
  <c r="M1382" i="1"/>
  <c r="U1382" i="1" s="1"/>
  <c r="N1382" i="1" l="1"/>
  <c r="A1386" i="4" l="1"/>
  <c r="Y1382" i="1"/>
  <c r="X1382" i="1"/>
  <c r="Z1382" i="1" s="1"/>
  <c r="K1383" i="1" s="1"/>
  <c r="D1386" i="4" l="1"/>
  <c r="C1386" i="4"/>
  <c r="L1383" i="1"/>
  <c r="V1382" i="1" l="1"/>
  <c r="W1382" i="1" s="1"/>
  <c r="V1382" i="8"/>
  <c r="W1382" i="8" s="1"/>
  <c r="O1383" i="1"/>
  <c r="P1383" i="1" s="1"/>
  <c r="S1383" i="1" s="1"/>
  <c r="M1383" i="1"/>
  <c r="U1383" i="1" s="1"/>
  <c r="N1383" i="1" l="1"/>
  <c r="A1387" i="4" l="1"/>
  <c r="Y1383" i="1"/>
  <c r="X1383" i="1"/>
  <c r="Z1383" i="1" s="1"/>
  <c r="K1384" i="1" s="1"/>
  <c r="C1387" i="4" l="1"/>
  <c r="D1387" i="4"/>
  <c r="L1384" i="1"/>
  <c r="V1383" i="1" l="1"/>
  <c r="W1383" i="1" s="1"/>
  <c r="V1383" i="8"/>
  <c r="W1383" i="8" s="1"/>
  <c r="O1384" i="1"/>
  <c r="P1384" i="1" s="1"/>
  <c r="S1384" i="1" s="1"/>
  <c r="M1384" i="1"/>
  <c r="U1384" i="1" s="1"/>
  <c r="N1384" i="1" l="1"/>
  <c r="A1388" i="4" l="1"/>
  <c r="Y1384" i="1"/>
  <c r="X1384" i="1"/>
  <c r="Z1384" i="1" s="1"/>
  <c r="K1385" i="1" s="1"/>
  <c r="C1388" i="4" l="1"/>
  <c r="D1388" i="4"/>
  <c r="L1385" i="1"/>
  <c r="V1384" i="1" l="1"/>
  <c r="W1384" i="1" s="1"/>
  <c r="V1384" i="8"/>
  <c r="W1384" i="8" s="1"/>
  <c r="O1385" i="1"/>
  <c r="P1385" i="1" s="1"/>
  <c r="S1385" i="1" s="1"/>
  <c r="M1385" i="1"/>
  <c r="U1385" i="1" s="1"/>
  <c r="N1385" i="1" l="1"/>
  <c r="A1389" i="4" l="1"/>
  <c r="Y1385" i="1"/>
  <c r="X1385" i="1"/>
  <c r="Z1385" i="1" s="1"/>
  <c r="K1386" i="1" s="1"/>
  <c r="D1389" i="4" l="1"/>
  <c r="C1389" i="4"/>
  <c r="L1386" i="1"/>
  <c r="V1385" i="1" l="1"/>
  <c r="W1385" i="1" s="1"/>
  <c r="V1385" i="8"/>
  <c r="W1385" i="8" s="1"/>
  <c r="O1386" i="1"/>
  <c r="P1386" i="1" s="1"/>
  <c r="S1386" i="1" s="1"/>
  <c r="M1386" i="1"/>
  <c r="U1386" i="1" s="1"/>
  <c r="N1386" i="1" l="1"/>
  <c r="A1390" i="4" l="1"/>
  <c r="Y1386" i="1"/>
  <c r="X1386" i="1"/>
  <c r="Z1386" i="1" s="1"/>
  <c r="K1387" i="1" s="1"/>
  <c r="C1390" i="4" l="1"/>
  <c r="D1390" i="4"/>
  <c r="L1387" i="1"/>
  <c r="V1386" i="1" l="1"/>
  <c r="W1386" i="1" s="1"/>
  <c r="V1386" i="8"/>
  <c r="W1386" i="8" s="1"/>
  <c r="O1387" i="1"/>
  <c r="P1387" i="1" s="1"/>
  <c r="S1387" i="1" s="1"/>
  <c r="M1387" i="1"/>
  <c r="U1387" i="1" s="1"/>
  <c r="N1387" i="1" l="1"/>
  <c r="A1391" i="4" l="1"/>
  <c r="Y1387" i="1"/>
  <c r="X1387" i="1"/>
  <c r="Z1387" i="1" s="1"/>
  <c r="K1388" i="1" s="1"/>
  <c r="C1391" i="4" l="1"/>
  <c r="D1391" i="4"/>
  <c r="L1388" i="1"/>
  <c r="V1387" i="1" l="1"/>
  <c r="W1387" i="1" s="1"/>
  <c r="V1387" i="8"/>
  <c r="W1387" i="8" s="1"/>
  <c r="O1388" i="1"/>
  <c r="P1388" i="1" s="1"/>
  <c r="S1388" i="1" s="1"/>
  <c r="M1388" i="1"/>
  <c r="U1388" i="1" s="1"/>
  <c r="N1388" i="1" l="1"/>
  <c r="A1392" i="4" l="1"/>
  <c r="Y1388" i="1"/>
  <c r="X1388" i="1"/>
  <c r="Z1388" i="1" s="1"/>
  <c r="K1389" i="1" s="1"/>
  <c r="C1392" i="4" l="1"/>
  <c r="D1392" i="4"/>
  <c r="L1389" i="1"/>
  <c r="V1388" i="1" l="1"/>
  <c r="W1388" i="1" s="1"/>
  <c r="V1388" i="8"/>
  <c r="W1388" i="8" s="1"/>
  <c r="O1389" i="1"/>
  <c r="P1389" i="1" s="1"/>
  <c r="S1389" i="1" s="1"/>
  <c r="M1389" i="1"/>
  <c r="U1389" i="1" s="1"/>
  <c r="N1389" i="1" l="1"/>
  <c r="A1393" i="4" l="1"/>
  <c r="Y1389" i="1"/>
  <c r="X1389" i="1"/>
  <c r="Z1389" i="1" s="1"/>
  <c r="K1390" i="1" s="1"/>
  <c r="D1393" i="4" l="1"/>
  <c r="C1393" i="4"/>
  <c r="L1390" i="1"/>
  <c r="V1389" i="1" l="1"/>
  <c r="W1389" i="1" s="1"/>
  <c r="V1389" i="8"/>
  <c r="W1389" i="8" s="1"/>
  <c r="O1390" i="1"/>
  <c r="P1390" i="1" s="1"/>
  <c r="S1390" i="1" s="1"/>
  <c r="M1390" i="1"/>
  <c r="U1390" i="1" s="1"/>
  <c r="N1390" i="1" l="1"/>
  <c r="A1394" i="4" l="1"/>
  <c r="Y1390" i="1"/>
  <c r="X1390" i="1"/>
  <c r="Z1390" i="1" s="1"/>
  <c r="K1391" i="1" s="1"/>
  <c r="C1394" i="4" l="1"/>
  <c r="D1394" i="4"/>
  <c r="L1391" i="1"/>
  <c r="V1390" i="1" l="1"/>
  <c r="W1390" i="1" s="1"/>
  <c r="V1390" i="8"/>
  <c r="W1390" i="8" s="1"/>
  <c r="O1391" i="1"/>
  <c r="P1391" i="1" s="1"/>
  <c r="S1391" i="1" s="1"/>
  <c r="M1391" i="1"/>
  <c r="U1391" i="1" s="1"/>
  <c r="N1391" i="1" l="1"/>
  <c r="A1395" i="4" l="1"/>
  <c r="Y1391" i="1"/>
  <c r="X1391" i="1"/>
  <c r="Z1391" i="1" s="1"/>
  <c r="K1392" i="1" s="1"/>
  <c r="C1395" i="4" l="1"/>
  <c r="D1395" i="4"/>
  <c r="L1392" i="1"/>
  <c r="V1391" i="1" l="1"/>
  <c r="W1391" i="1" s="1"/>
  <c r="V1391" i="8"/>
  <c r="W1391" i="8" s="1"/>
  <c r="O1392" i="1"/>
  <c r="P1392" i="1" s="1"/>
  <c r="S1392" i="1" s="1"/>
  <c r="M1392" i="1"/>
  <c r="U1392" i="1" s="1"/>
  <c r="N1392" i="1" l="1"/>
  <c r="A1396" i="4" l="1"/>
  <c r="Y1392" i="1"/>
  <c r="X1392" i="1"/>
  <c r="Z1392" i="1" s="1"/>
  <c r="K1393" i="1" s="1"/>
  <c r="D1396" i="4" l="1"/>
  <c r="C1396" i="4"/>
  <c r="L1393" i="1"/>
  <c r="V1392" i="1" l="1"/>
  <c r="W1392" i="1" s="1"/>
  <c r="V1392" i="8"/>
  <c r="W1392" i="8" s="1"/>
  <c r="O1393" i="1"/>
  <c r="P1393" i="1" s="1"/>
  <c r="S1393" i="1" s="1"/>
  <c r="M1393" i="1"/>
  <c r="U1393" i="1" s="1"/>
  <c r="N1393" i="1" l="1"/>
  <c r="A1397" i="4" l="1"/>
  <c r="Y1393" i="1"/>
  <c r="X1393" i="1"/>
  <c r="Z1393" i="1" s="1"/>
  <c r="K1394" i="1" s="1"/>
  <c r="C1397" i="4" l="1"/>
  <c r="D1397" i="4"/>
  <c r="L1394" i="1"/>
  <c r="V1393" i="1" l="1"/>
  <c r="W1393" i="1" s="1"/>
  <c r="V1393" i="8"/>
  <c r="W1393" i="8" s="1"/>
  <c r="O1394" i="1"/>
  <c r="P1394" i="1" s="1"/>
  <c r="S1394" i="1" s="1"/>
  <c r="M1394" i="1"/>
  <c r="U1394" i="1" s="1"/>
  <c r="N1394" i="1" l="1"/>
  <c r="A1398" i="4" l="1"/>
  <c r="Y1394" i="1"/>
  <c r="X1394" i="1"/>
  <c r="Z1394" i="1" s="1"/>
  <c r="K1395" i="1" s="1"/>
  <c r="C1398" i="4" l="1"/>
  <c r="D1398" i="4"/>
  <c r="L1395" i="1"/>
  <c r="V1394" i="1" l="1"/>
  <c r="W1394" i="1" s="1"/>
  <c r="V1394" i="8"/>
  <c r="W1394" i="8" s="1"/>
  <c r="O1395" i="1"/>
  <c r="P1395" i="1" s="1"/>
  <c r="S1395" i="1" s="1"/>
  <c r="M1395" i="1"/>
  <c r="U1395" i="1" s="1"/>
  <c r="N1395" i="1" l="1"/>
  <c r="A1399" i="4" l="1"/>
  <c r="Y1395" i="1"/>
  <c r="X1395" i="1"/>
  <c r="Z1395" i="1" s="1"/>
  <c r="K1396" i="1" s="1"/>
  <c r="C1399" i="4" l="1"/>
  <c r="D1399" i="4"/>
  <c r="L1396" i="1"/>
  <c r="V1395" i="1" l="1"/>
  <c r="W1395" i="1" s="1"/>
  <c r="V1395" i="8"/>
  <c r="W1395" i="8" s="1"/>
  <c r="O1396" i="1"/>
  <c r="P1396" i="1" s="1"/>
  <c r="S1396" i="1" s="1"/>
  <c r="M1396" i="1"/>
  <c r="U1396" i="1" s="1"/>
  <c r="N1396" i="1" l="1"/>
  <c r="A1400" i="4" l="1"/>
  <c r="Y1396" i="1"/>
  <c r="X1396" i="1"/>
  <c r="Z1396" i="1" s="1"/>
  <c r="K1397" i="1" s="1"/>
  <c r="C1400" i="4" l="1"/>
  <c r="D1400" i="4"/>
  <c r="L1397" i="1"/>
  <c r="V1396" i="1" l="1"/>
  <c r="W1396" i="1" s="1"/>
  <c r="V1396" i="8"/>
  <c r="W1396" i="8" s="1"/>
  <c r="O1397" i="1"/>
  <c r="P1397" i="1" s="1"/>
  <c r="S1397" i="1" s="1"/>
  <c r="M1397" i="1"/>
  <c r="U1397" i="1" s="1"/>
  <c r="N1397" i="1" l="1"/>
  <c r="A1401" i="4" l="1"/>
  <c r="Y1397" i="1"/>
  <c r="X1397" i="1"/>
  <c r="Z1397" i="1" s="1"/>
  <c r="K1398" i="1" s="1"/>
  <c r="C1401" i="4" l="1"/>
  <c r="D1401" i="4"/>
  <c r="L1398" i="1"/>
  <c r="V1397" i="1" l="1"/>
  <c r="W1397" i="1" s="1"/>
  <c r="V1397" i="8"/>
  <c r="W1397" i="8" s="1"/>
  <c r="O1398" i="1"/>
  <c r="P1398" i="1" s="1"/>
  <c r="S1398" i="1" s="1"/>
  <c r="M1398" i="1"/>
  <c r="U1398" i="1" s="1"/>
  <c r="N1398" i="1" l="1"/>
  <c r="A1402" i="4" l="1"/>
  <c r="Y1398" i="1"/>
  <c r="X1398" i="1"/>
  <c r="Z1398" i="1" s="1"/>
  <c r="K1399" i="1" s="1"/>
  <c r="C1402" i="4" l="1"/>
  <c r="D1402" i="4"/>
  <c r="L1399" i="1"/>
  <c r="V1398" i="1" l="1"/>
  <c r="W1398" i="1" s="1"/>
  <c r="V1398" i="8"/>
  <c r="W1398" i="8" s="1"/>
  <c r="O1399" i="1"/>
  <c r="P1399" i="1" s="1"/>
  <c r="S1399" i="1" s="1"/>
  <c r="T1399" i="1" s="1"/>
  <c r="U1399" i="1" s="1"/>
  <c r="M1399" i="1"/>
  <c r="N1399" i="1" s="1"/>
  <c r="A1403" i="4" s="1"/>
  <c r="B1403" i="4" l="1"/>
  <c r="Y1399" i="1"/>
  <c r="X1399" i="1"/>
  <c r="Z1399" i="1" s="1"/>
  <c r="K1400" i="1" s="1"/>
  <c r="C1403" i="4" l="1"/>
  <c r="V1399" i="8" s="1"/>
  <c r="W1399" i="8" s="1"/>
  <c r="D1403" i="4"/>
  <c r="L1400" i="1"/>
  <c r="V1399" i="1" l="1"/>
  <c r="W1399" i="1" s="1"/>
  <c r="O1400" i="1"/>
  <c r="P1400" i="1" s="1"/>
  <c r="S1400" i="1" s="1"/>
  <c r="T1400" i="1" s="1"/>
  <c r="U1400" i="1" s="1"/>
  <c r="M1400" i="1"/>
  <c r="N1400" i="1" s="1"/>
  <c r="A1404" i="4" s="1"/>
  <c r="B1404" i="4" l="1"/>
  <c r="Y1400" i="1"/>
  <c r="X1400" i="1"/>
  <c r="Z1400" i="1" s="1"/>
  <c r="K1401" i="1" s="1"/>
  <c r="C1404" i="4" l="1"/>
  <c r="V1400" i="8" s="1"/>
  <c r="W1400" i="8" s="1"/>
  <c r="D1404" i="4"/>
  <c r="L1401" i="1"/>
  <c r="V1400" i="1" l="1"/>
  <c r="W1400" i="1" s="1"/>
  <c r="O1401" i="1"/>
  <c r="P1401" i="1" s="1"/>
  <c r="S1401" i="1" s="1"/>
  <c r="T1401" i="1" s="1"/>
  <c r="U1401" i="1" s="1"/>
  <c r="M1401" i="1"/>
  <c r="N1401" i="1" s="1"/>
  <c r="A1405" i="4" s="1"/>
  <c r="B1405" i="4" l="1"/>
  <c r="Y1401" i="1"/>
  <c r="X1401" i="1"/>
  <c r="Z1401" i="1" s="1"/>
  <c r="K1402" i="1" s="1"/>
  <c r="C1405" i="4" l="1"/>
  <c r="V1401" i="8" s="1"/>
  <c r="W1401" i="8" s="1"/>
  <c r="D1405" i="4"/>
  <c r="L1402" i="1"/>
  <c r="V1401" i="1" l="1"/>
  <c r="W1401" i="1" s="1"/>
  <c r="O1402" i="1"/>
  <c r="P1402" i="1" s="1"/>
  <c r="S1402" i="1" s="1"/>
  <c r="T1402" i="1" s="1"/>
  <c r="U1402" i="1" s="1"/>
  <c r="M1402" i="1"/>
  <c r="N1402" i="1" s="1"/>
  <c r="A1406" i="4" s="1"/>
  <c r="B1406" i="4" l="1"/>
  <c r="Y1402" i="1"/>
  <c r="X1402" i="1"/>
  <c r="Z1402" i="1" s="1"/>
  <c r="K1403" i="1" s="1"/>
  <c r="C1406" i="4" l="1"/>
  <c r="V1402" i="8" s="1"/>
  <c r="W1402" i="8" s="1"/>
  <c r="D1406" i="4"/>
  <c r="L1403" i="1"/>
  <c r="V1402" i="1" l="1"/>
  <c r="W1402" i="1" s="1"/>
  <c r="O1403" i="1"/>
  <c r="P1403" i="1" s="1"/>
  <c r="S1403" i="1" s="1"/>
  <c r="T1403" i="1" s="1"/>
  <c r="U1403" i="1" s="1"/>
  <c r="M1403" i="1"/>
  <c r="N1403" i="1" s="1"/>
  <c r="A1407" i="4" s="1"/>
  <c r="B1407" i="4" l="1"/>
  <c r="Y1403" i="1"/>
  <c r="X1403" i="1"/>
  <c r="Z1403" i="1" s="1"/>
  <c r="K1404" i="1" s="1"/>
  <c r="C1407" i="4" l="1"/>
  <c r="V1403" i="8" s="1"/>
  <c r="W1403" i="8" s="1"/>
  <c r="D1407" i="4"/>
  <c r="L1404" i="1"/>
  <c r="V1403" i="1" l="1"/>
  <c r="W1403" i="1" s="1"/>
  <c r="O1404" i="1"/>
  <c r="P1404" i="1" s="1"/>
  <c r="S1404" i="1" s="1"/>
  <c r="T1404" i="1" s="1"/>
  <c r="U1404" i="1" s="1"/>
  <c r="M1404" i="1"/>
  <c r="B1408" i="4" l="1"/>
  <c r="N1404" i="1"/>
  <c r="A1408" i="4" s="1"/>
  <c r="C1408" i="4" l="1"/>
  <c r="V1404" i="8" s="1"/>
  <c r="W1404" i="8" s="1"/>
  <c r="D1408" i="4"/>
  <c r="Y1404" i="1"/>
  <c r="X1404" i="1"/>
  <c r="Z1404" i="1" s="1"/>
  <c r="K1405" i="1" s="1"/>
  <c r="V1404" i="1" l="1"/>
  <c r="W1404" i="1" s="1"/>
  <c r="L1405" i="1"/>
  <c r="O1405" i="1" l="1"/>
  <c r="P1405" i="1" s="1"/>
  <c r="S1405" i="1" s="1"/>
  <c r="T1405" i="1" s="1"/>
  <c r="U1405" i="1" s="1"/>
  <c r="M1405" i="1"/>
  <c r="B1409" i="4" l="1"/>
  <c r="N1405" i="1"/>
  <c r="A1409" i="4" s="1"/>
  <c r="C1409" i="4" l="1"/>
  <c r="V1405" i="8" s="1"/>
  <c r="W1405" i="8" s="1"/>
  <c r="D1409" i="4"/>
  <c r="Y1405" i="1"/>
  <c r="X1405" i="1"/>
  <c r="Z1405" i="1" s="1"/>
  <c r="K1406" i="1" s="1"/>
  <c r="V1405" i="1" l="1"/>
  <c r="W1405" i="1" s="1"/>
  <c r="L1406" i="1"/>
  <c r="O1406" i="1" l="1"/>
  <c r="P1406" i="1" s="1"/>
  <c r="S1406" i="1" s="1"/>
  <c r="M1406" i="1"/>
  <c r="U1406" i="1" s="1"/>
  <c r="N1406" i="1" l="1"/>
  <c r="A1410" i="4" l="1"/>
  <c r="Y1406" i="1"/>
  <c r="X1406" i="1"/>
  <c r="Z1406" i="1" s="1"/>
  <c r="K1407" i="1" s="1"/>
  <c r="C1410" i="4" l="1"/>
  <c r="D1410" i="4"/>
  <c r="L1407" i="1"/>
  <c r="V1406" i="1" l="1"/>
  <c r="W1406" i="1" s="1"/>
  <c r="V1406" i="8"/>
  <c r="W1406" i="8" s="1"/>
  <c r="O1407" i="1"/>
  <c r="P1407" i="1" s="1"/>
  <c r="S1407" i="1" s="1"/>
  <c r="T1407" i="1" s="1"/>
  <c r="U1407" i="1" s="1"/>
  <c r="M1407" i="1"/>
  <c r="B1411" i="4" l="1"/>
  <c r="N1407" i="1"/>
  <c r="A1411" i="4" s="1"/>
  <c r="C1411" i="4" l="1"/>
  <c r="V1407" i="8" s="1"/>
  <c r="W1407" i="8" s="1"/>
  <c r="D1411" i="4"/>
  <c r="Y1407" i="1"/>
  <c r="X1407" i="1"/>
  <c r="Z1407" i="1" s="1"/>
  <c r="K1408" i="1" s="1"/>
  <c r="V1407" i="1" l="1"/>
  <c r="W1407" i="1" s="1"/>
  <c r="L1408" i="1"/>
  <c r="O1408" i="1" l="1"/>
  <c r="P1408" i="1" s="1"/>
  <c r="S1408" i="1" s="1"/>
  <c r="M1408" i="1"/>
  <c r="U1408" i="1" s="1"/>
  <c r="N1408" i="1" l="1"/>
  <c r="A1412" i="4" l="1"/>
  <c r="Y1408" i="1"/>
  <c r="X1408" i="1"/>
  <c r="Z1408" i="1" s="1"/>
  <c r="K1409" i="1" s="1"/>
  <c r="C1412" i="4" l="1"/>
  <c r="D1412" i="4"/>
  <c r="L1409" i="1"/>
  <c r="V1408" i="1" l="1"/>
  <c r="W1408" i="1" s="1"/>
  <c r="V1408" i="8"/>
  <c r="W1408" i="8" s="1"/>
  <c r="O1409" i="1"/>
  <c r="P1409" i="1" s="1"/>
  <c r="S1409" i="1" s="1"/>
  <c r="T1409" i="1" s="1"/>
  <c r="U1409" i="1" s="1"/>
  <c r="M1409" i="1"/>
  <c r="N1409" i="1" s="1"/>
  <c r="A1413" i="4" s="1"/>
  <c r="B1413" i="4" l="1"/>
  <c r="Y1409" i="1"/>
  <c r="X1409" i="1"/>
  <c r="Z1409" i="1" s="1"/>
  <c r="K1410" i="1" s="1"/>
  <c r="C1413" i="4" l="1"/>
  <c r="V1409" i="8" s="1"/>
  <c r="W1409" i="8" s="1"/>
  <c r="D1413" i="4"/>
  <c r="L1410" i="1"/>
  <c r="V1409" i="1" l="1"/>
  <c r="W1409" i="1" s="1"/>
  <c r="O1410" i="1"/>
  <c r="P1410" i="1" s="1"/>
  <c r="S1410" i="1" s="1"/>
  <c r="M1410" i="1"/>
  <c r="U1410" i="1" s="1"/>
  <c r="N1410" i="1" l="1"/>
  <c r="A1414" i="4" l="1"/>
  <c r="Y1410" i="1"/>
  <c r="X1410" i="1"/>
  <c r="Z1410" i="1" s="1"/>
  <c r="K1411" i="1" s="1"/>
  <c r="C1414" i="4" l="1"/>
  <c r="D1414" i="4"/>
  <c r="L1411" i="1"/>
  <c r="V1410" i="1" l="1"/>
  <c r="W1410" i="1" s="1"/>
  <c r="V1410" i="8"/>
  <c r="W1410" i="8" s="1"/>
  <c r="O1411" i="1"/>
  <c r="P1411" i="1" s="1"/>
  <c r="S1411" i="1" s="1"/>
  <c r="T1411" i="1" s="1"/>
  <c r="U1411" i="1" s="1"/>
  <c r="M1411" i="1"/>
  <c r="N1411" i="1" s="1"/>
  <c r="A1415" i="4" s="1"/>
  <c r="B1415" i="4" l="1"/>
  <c r="Y1411" i="1"/>
  <c r="X1411" i="1"/>
  <c r="Z1411" i="1" s="1"/>
  <c r="K1412" i="1" s="1"/>
  <c r="C1415" i="4" l="1"/>
  <c r="V1411" i="8" s="1"/>
  <c r="W1411" i="8" s="1"/>
  <c r="D1415" i="4"/>
  <c r="L1412" i="1"/>
  <c r="V1411" i="1" l="1"/>
  <c r="W1411" i="1" s="1"/>
  <c r="O1412" i="1"/>
  <c r="P1412" i="1" s="1"/>
  <c r="S1412" i="1" s="1"/>
  <c r="T1412" i="1" s="1"/>
  <c r="U1412" i="1" s="1"/>
  <c r="M1412" i="1"/>
  <c r="N1412" i="1" s="1"/>
  <c r="A1416" i="4" s="1"/>
  <c r="B1416" i="4" l="1"/>
  <c r="Y1412" i="1"/>
  <c r="X1412" i="1"/>
  <c r="Z1412" i="1" s="1"/>
  <c r="K1413" i="1" s="1"/>
  <c r="C1416" i="4" l="1"/>
  <c r="V1412" i="8" s="1"/>
  <c r="W1412" i="8" s="1"/>
  <c r="D1416" i="4"/>
  <c r="L1413" i="1"/>
  <c r="V1412" i="1" l="1"/>
  <c r="W1412" i="1" s="1"/>
  <c r="O1413" i="1"/>
  <c r="P1413" i="1" s="1"/>
  <c r="S1413" i="1" s="1"/>
  <c r="T1413" i="1" s="1"/>
  <c r="U1413" i="1" s="1"/>
  <c r="M1413" i="1"/>
  <c r="N1413" i="1" s="1"/>
  <c r="A1417" i="4" s="1"/>
  <c r="B1417" i="4" l="1"/>
  <c r="Y1413" i="1"/>
  <c r="X1413" i="1"/>
  <c r="Z1413" i="1" s="1"/>
  <c r="K1414" i="1" s="1"/>
  <c r="C1417" i="4" l="1"/>
  <c r="V1413" i="8" s="1"/>
  <c r="W1413" i="8" s="1"/>
  <c r="D1417" i="4"/>
  <c r="L1414" i="1"/>
  <c r="V1413" i="1" l="1"/>
  <c r="W1413" i="1" s="1"/>
  <c r="O1414" i="1"/>
  <c r="P1414" i="1" s="1"/>
  <c r="S1414" i="1" s="1"/>
  <c r="T1414" i="1" s="1"/>
  <c r="U1414" i="1" s="1"/>
  <c r="M1414" i="1"/>
  <c r="B1418" i="4" l="1"/>
  <c r="N1414" i="1"/>
  <c r="A1418" i="4" s="1"/>
  <c r="C1418" i="4" l="1"/>
  <c r="V1414" i="8" s="1"/>
  <c r="W1414" i="8" s="1"/>
  <c r="D1418" i="4"/>
  <c r="Y1414" i="1"/>
  <c r="X1414" i="1"/>
  <c r="Z1414" i="1" s="1"/>
  <c r="K1415" i="1" s="1"/>
  <c r="V1414" i="1" l="1"/>
  <c r="W1414" i="1" s="1"/>
  <c r="L1415" i="1"/>
  <c r="O1415" i="1" l="1"/>
  <c r="P1415" i="1" s="1"/>
  <c r="S1415" i="1" s="1"/>
  <c r="T1415" i="1" s="1"/>
  <c r="U1415" i="1" s="1"/>
  <c r="M1415" i="1"/>
  <c r="N1415" i="1" s="1"/>
  <c r="A1419" i="4" s="1"/>
  <c r="B1419" i="4" l="1"/>
  <c r="Y1415" i="1"/>
  <c r="X1415" i="1"/>
  <c r="Z1415" i="1" s="1"/>
  <c r="K1416" i="1" s="1"/>
  <c r="C1419" i="4" l="1"/>
  <c r="V1415" i="8" s="1"/>
  <c r="W1415" i="8" s="1"/>
  <c r="D1419" i="4"/>
  <c r="L1416" i="1"/>
  <c r="V1415" i="1" l="1"/>
  <c r="W1415" i="1" s="1"/>
  <c r="O1416" i="1"/>
  <c r="P1416" i="1" s="1"/>
  <c r="S1416" i="1" s="1"/>
  <c r="T1416" i="1" s="1"/>
  <c r="U1416" i="1" s="1"/>
  <c r="M1416" i="1"/>
  <c r="N1416" i="1" s="1"/>
  <c r="A1420" i="4" s="1"/>
  <c r="B1420" i="4" l="1"/>
  <c r="Y1416" i="1"/>
  <c r="X1416" i="1"/>
  <c r="Z1416" i="1" s="1"/>
  <c r="K1417" i="1" s="1"/>
  <c r="C1420" i="4" l="1"/>
  <c r="V1416" i="8" s="1"/>
  <c r="W1416" i="8" s="1"/>
  <c r="D1420" i="4"/>
  <c r="L1417" i="1"/>
  <c r="V1416" i="1" l="1"/>
  <c r="W1416" i="1" s="1"/>
  <c r="O1417" i="1"/>
  <c r="P1417" i="1" s="1"/>
  <c r="S1417" i="1" s="1"/>
  <c r="M1417" i="1"/>
  <c r="U1417" i="1" s="1"/>
  <c r="N1417" i="1" l="1"/>
  <c r="A1421" i="4" l="1"/>
  <c r="Y1417" i="1"/>
  <c r="X1417" i="1"/>
  <c r="Z1417" i="1" s="1"/>
  <c r="K1418" i="1" s="1"/>
  <c r="C1421" i="4" l="1"/>
  <c r="D1421" i="4"/>
  <c r="L1418" i="1"/>
  <c r="V1417" i="1" l="1"/>
  <c r="W1417" i="1" s="1"/>
  <c r="V1417" i="8"/>
  <c r="W1417" i="8" s="1"/>
  <c r="O1418" i="1"/>
  <c r="P1418" i="1" s="1"/>
  <c r="S1418" i="1" s="1"/>
  <c r="M1418" i="1"/>
  <c r="U1418" i="1" s="1"/>
  <c r="N1418" i="1" l="1"/>
  <c r="A1422" i="4" l="1"/>
  <c r="Y1418" i="1"/>
  <c r="X1418" i="1"/>
  <c r="Z1418" i="1" s="1"/>
  <c r="K1419" i="1" s="1"/>
  <c r="C1422" i="4" l="1"/>
  <c r="D1422" i="4"/>
  <c r="L1419" i="1"/>
  <c r="V1418" i="1" l="1"/>
  <c r="W1418" i="1" s="1"/>
  <c r="V1418" i="8"/>
  <c r="W1418" i="8" s="1"/>
  <c r="O1419" i="1"/>
  <c r="P1419" i="1" s="1"/>
  <c r="S1419" i="1" s="1"/>
  <c r="M1419" i="1"/>
  <c r="U1419" i="1" s="1"/>
  <c r="N1419" i="1" l="1"/>
  <c r="A1423" i="4" l="1"/>
  <c r="Y1419" i="1"/>
  <c r="X1419" i="1"/>
  <c r="Z1419" i="1" s="1"/>
  <c r="K1420" i="1" s="1"/>
  <c r="C1423" i="4" l="1"/>
  <c r="D1423" i="4"/>
  <c r="L1420" i="1"/>
  <c r="V1419" i="1" l="1"/>
  <c r="W1419" i="1" s="1"/>
  <c r="V1419" i="8"/>
  <c r="W1419" i="8" s="1"/>
  <c r="O1420" i="1"/>
  <c r="P1420" i="1" s="1"/>
  <c r="S1420" i="1" s="1"/>
  <c r="M1420" i="1"/>
  <c r="U1420" i="1" s="1"/>
  <c r="N1420" i="1" l="1"/>
  <c r="A1424" i="4" l="1"/>
  <c r="Y1420" i="1"/>
  <c r="X1420" i="1"/>
  <c r="Z1420" i="1" s="1"/>
  <c r="K1421" i="1" s="1"/>
  <c r="C1424" i="4" l="1"/>
  <c r="D1424" i="4"/>
  <c r="L1421" i="1"/>
  <c r="V1420" i="1" l="1"/>
  <c r="W1420" i="1" s="1"/>
  <c r="V1420" i="8"/>
  <c r="W1420" i="8" s="1"/>
  <c r="O1421" i="1"/>
  <c r="P1421" i="1" s="1"/>
  <c r="S1421" i="1" s="1"/>
  <c r="M1421" i="1"/>
  <c r="U1421" i="1" s="1"/>
  <c r="N1421" i="1" l="1"/>
  <c r="A1425" i="4" l="1"/>
  <c r="Y1421" i="1"/>
  <c r="X1421" i="1"/>
  <c r="Z1421" i="1" s="1"/>
  <c r="K1422" i="1" s="1"/>
  <c r="C1425" i="4" l="1"/>
  <c r="D1425" i="4"/>
  <c r="L1422" i="1"/>
  <c r="V1421" i="1" l="1"/>
  <c r="W1421" i="1" s="1"/>
  <c r="V1421" i="8"/>
  <c r="W1421" i="8" s="1"/>
  <c r="O1422" i="1"/>
  <c r="P1422" i="1" s="1"/>
  <c r="S1422" i="1" s="1"/>
  <c r="M1422" i="1"/>
  <c r="U1422" i="1" s="1"/>
  <c r="N1422" i="1" l="1"/>
  <c r="A1426" i="4" l="1"/>
  <c r="Y1422" i="1"/>
  <c r="X1422" i="1"/>
  <c r="Z1422" i="1" s="1"/>
  <c r="K1423" i="1" s="1"/>
  <c r="C1426" i="4" l="1"/>
  <c r="D1426" i="4"/>
  <c r="L1423" i="1"/>
  <c r="V1422" i="1" l="1"/>
  <c r="W1422" i="1" s="1"/>
  <c r="V1422" i="8"/>
  <c r="W1422" i="8" s="1"/>
  <c r="O1423" i="1"/>
  <c r="P1423" i="1" s="1"/>
  <c r="S1423" i="1" s="1"/>
  <c r="M1423" i="1"/>
  <c r="U1423" i="1" s="1"/>
  <c r="N1423" i="1" l="1"/>
  <c r="A1427" i="4" l="1"/>
  <c r="Y1423" i="1"/>
  <c r="X1423" i="1"/>
  <c r="Z1423" i="1" s="1"/>
  <c r="K1424" i="1" s="1"/>
  <c r="D1427" i="4" l="1"/>
  <c r="C1427" i="4"/>
  <c r="L1424" i="1"/>
  <c r="V1423" i="1" l="1"/>
  <c r="W1423" i="1" s="1"/>
  <c r="V1423" i="8"/>
  <c r="W1423" i="8" s="1"/>
  <c r="O1424" i="1"/>
  <c r="P1424" i="1" s="1"/>
  <c r="S1424" i="1" s="1"/>
  <c r="M1424" i="1"/>
  <c r="U1424" i="1" s="1"/>
  <c r="N1424" i="1" l="1"/>
  <c r="A1428" i="4" l="1"/>
  <c r="Y1424" i="1"/>
  <c r="X1424" i="1"/>
  <c r="Z1424" i="1" s="1"/>
  <c r="K1425" i="1" s="1"/>
  <c r="C1428" i="4" l="1"/>
  <c r="D1428" i="4"/>
  <c r="L1425" i="1"/>
  <c r="V1424" i="1" l="1"/>
  <c r="W1424" i="1" s="1"/>
  <c r="V1424" i="8"/>
  <c r="W1424" i="8" s="1"/>
  <c r="O1425" i="1"/>
  <c r="P1425" i="1" s="1"/>
  <c r="S1425" i="1" s="1"/>
  <c r="M1425" i="1"/>
  <c r="U1425" i="1" s="1"/>
  <c r="N1425" i="1" l="1"/>
  <c r="A1429" i="4" l="1"/>
  <c r="Y1425" i="1"/>
  <c r="X1425" i="1"/>
  <c r="Z1425" i="1" s="1"/>
  <c r="K1426" i="1" s="1"/>
  <c r="C1429" i="4" l="1"/>
  <c r="D1429" i="4"/>
  <c r="L1426" i="1"/>
  <c r="V1425" i="1" l="1"/>
  <c r="W1425" i="1" s="1"/>
  <c r="V1425" i="8"/>
  <c r="W1425" i="8" s="1"/>
  <c r="O1426" i="1"/>
  <c r="P1426" i="1" s="1"/>
  <c r="S1426" i="1" s="1"/>
  <c r="M1426" i="1"/>
  <c r="U1426" i="1" s="1"/>
  <c r="N1426" i="1" l="1"/>
  <c r="A1430" i="4" l="1"/>
  <c r="Y1426" i="1"/>
  <c r="X1426" i="1"/>
  <c r="Z1426" i="1" s="1"/>
  <c r="K1427" i="1" s="1"/>
  <c r="C1430" i="4" l="1"/>
  <c r="D1430" i="4"/>
  <c r="L1427" i="1"/>
  <c r="V1426" i="1" l="1"/>
  <c r="W1426" i="1" s="1"/>
  <c r="V1426" i="8"/>
  <c r="W1426" i="8" s="1"/>
  <c r="O1427" i="1"/>
  <c r="P1427" i="1" s="1"/>
  <c r="S1427" i="1" s="1"/>
  <c r="T1427" i="1" s="1"/>
  <c r="U1427" i="1" s="1"/>
  <c r="M1427" i="1"/>
  <c r="B1431" i="4" l="1"/>
  <c r="N1427" i="1"/>
  <c r="A1431" i="4" s="1"/>
  <c r="C1431" i="4" l="1"/>
  <c r="V1427" i="8" s="1"/>
  <c r="W1427" i="8" s="1"/>
  <c r="D1431" i="4"/>
  <c r="Y1427" i="1"/>
  <c r="X1427" i="1"/>
  <c r="Z1427" i="1" s="1"/>
  <c r="K1428" i="1" s="1"/>
  <c r="V1427" i="1" l="1"/>
  <c r="W1427" i="1" s="1"/>
  <c r="L1428" i="1"/>
  <c r="O1428" i="1" l="1"/>
  <c r="P1428" i="1" s="1"/>
  <c r="S1428" i="1" s="1"/>
  <c r="M1428" i="1"/>
  <c r="U1428" i="1" s="1"/>
  <c r="N1428" i="1" l="1"/>
  <c r="A1432" i="4" l="1"/>
  <c r="Y1428" i="1"/>
  <c r="X1428" i="1"/>
  <c r="Z1428" i="1" s="1"/>
  <c r="K1429" i="1" s="1"/>
  <c r="C1432" i="4" l="1"/>
  <c r="D1432" i="4"/>
  <c r="L1429" i="1"/>
  <c r="V1428" i="1" l="1"/>
  <c r="W1428" i="1" s="1"/>
  <c r="V1428" i="8"/>
  <c r="W1428" i="8" s="1"/>
  <c r="O1429" i="1"/>
  <c r="P1429" i="1" s="1"/>
  <c r="S1429" i="1" s="1"/>
  <c r="M1429" i="1"/>
  <c r="U1429" i="1" s="1"/>
  <c r="N1429" i="1" l="1"/>
  <c r="A1433" i="4" l="1"/>
  <c r="Y1429" i="1"/>
  <c r="X1429" i="1"/>
  <c r="Z1429" i="1" s="1"/>
  <c r="K1430" i="1" s="1"/>
  <c r="C1433" i="4" l="1"/>
  <c r="D1433" i="4"/>
  <c r="L1430" i="1"/>
  <c r="V1429" i="1" l="1"/>
  <c r="W1429" i="1" s="1"/>
  <c r="V1429" i="8"/>
  <c r="W1429" i="8" s="1"/>
  <c r="O1430" i="1"/>
  <c r="P1430" i="1" s="1"/>
  <c r="S1430" i="1" s="1"/>
  <c r="T1430" i="1" s="1"/>
  <c r="U1430" i="1" s="1"/>
  <c r="M1430" i="1"/>
  <c r="N1430" i="1" s="1"/>
  <c r="A1434" i="4" s="1"/>
  <c r="B1434" i="4" l="1"/>
  <c r="Y1430" i="1"/>
  <c r="X1430" i="1"/>
  <c r="Z1430" i="1" s="1"/>
  <c r="K1431" i="1" s="1"/>
  <c r="C1434" i="4" l="1"/>
  <c r="D1434" i="4"/>
  <c r="L1431" i="1"/>
  <c r="V1430" i="1" l="1"/>
  <c r="W1430" i="1" s="1"/>
  <c r="V1430" i="8"/>
  <c r="W1430" i="8" s="1"/>
  <c r="O1431" i="1"/>
  <c r="P1431" i="1" s="1"/>
  <c r="S1431" i="1" s="1"/>
  <c r="T1431" i="1" s="1"/>
  <c r="U1431" i="1" s="1"/>
  <c r="M1431" i="1"/>
  <c r="N1431" i="1" s="1"/>
  <c r="A1435" i="4" s="1"/>
  <c r="B1435" i="4" l="1"/>
  <c r="Y1431" i="1"/>
  <c r="X1431" i="1"/>
  <c r="Z1431" i="1" s="1"/>
  <c r="K1432" i="1" s="1"/>
  <c r="C1435" i="4" l="1"/>
  <c r="D1435" i="4"/>
  <c r="L1432" i="1"/>
  <c r="V1431" i="1" l="1"/>
  <c r="W1431" i="1" s="1"/>
  <c r="V1431" i="8"/>
  <c r="W1431" i="8" s="1"/>
  <c r="O1432" i="1"/>
  <c r="P1432" i="1" s="1"/>
  <c r="S1432" i="1" s="1"/>
  <c r="T1432" i="1" s="1"/>
  <c r="M1432" i="1"/>
  <c r="N1432" i="1" s="1"/>
  <c r="A1436" i="4" s="1"/>
  <c r="U1432" i="1" l="1"/>
  <c r="B1436" i="4"/>
  <c r="Y1432" i="1"/>
  <c r="X1432" i="1"/>
  <c r="Z1432" i="1" s="1"/>
  <c r="K1433" i="1" s="1"/>
  <c r="C1436" i="4" l="1"/>
  <c r="D1436" i="4"/>
  <c r="L1433" i="1"/>
  <c r="V1432" i="1" l="1"/>
  <c r="W1432" i="1" s="1"/>
  <c r="V1432" i="8"/>
  <c r="W1432" i="8" s="1"/>
  <c r="O1433" i="1"/>
  <c r="P1433" i="1" s="1"/>
  <c r="S1433" i="1" s="1"/>
  <c r="T1433" i="1" s="1"/>
  <c r="U1433" i="1" s="1"/>
  <c r="M1433" i="1"/>
  <c r="N1433" i="1" s="1"/>
  <c r="A1437" i="4" s="1"/>
  <c r="B1437" i="4" l="1"/>
  <c r="Y1433" i="1"/>
  <c r="X1433" i="1"/>
  <c r="Z1433" i="1" s="1"/>
  <c r="K1434" i="1" s="1"/>
  <c r="C1437" i="4" l="1"/>
  <c r="D1437" i="4"/>
  <c r="L1434" i="1"/>
  <c r="V1433" i="1" l="1"/>
  <c r="W1433" i="1" s="1"/>
  <c r="V1433" i="8"/>
  <c r="W1433" i="8" s="1"/>
  <c r="O1434" i="1"/>
  <c r="P1434" i="1" s="1"/>
  <c r="S1434" i="1" s="1"/>
  <c r="T1434" i="1" s="1"/>
  <c r="U1434" i="1" s="1"/>
  <c r="M1434" i="1"/>
  <c r="N1434" i="1" s="1"/>
  <c r="A1438" i="4" s="1"/>
  <c r="B1438" i="4" l="1"/>
  <c r="Y1434" i="1"/>
  <c r="X1434" i="1"/>
  <c r="Z1434" i="1" l="1"/>
  <c r="K1435" i="1" s="1"/>
  <c r="L1435" i="1" s="1"/>
  <c r="C1438" i="4"/>
  <c r="D1438" i="4"/>
  <c r="V1434" i="1" l="1"/>
  <c r="W1434" i="1" s="1"/>
  <c r="V1434" i="8"/>
  <c r="W1434" i="8" s="1"/>
  <c r="O1435" i="1"/>
  <c r="P1435" i="1" s="1"/>
  <c r="S1435" i="1" s="1"/>
  <c r="T1435" i="1" s="1"/>
  <c r="U1435" i="1" s="1"/>
  <c r="M1435" i="1"/>
  <c r="N1435" i="1" s="1"/>
  <c r="A1439" i="4" s="1"/>
  <c r="B1439" i="4" l="1"/>
  <c r="Y1435" i="1"/>
  <c r="X1435" i="1"/>
  <c r="Z1435" i="1" s="1"/>
  <c r="K1436" i="1" s="1"/>
  <c r="C1439" i="4" l="1"/>
  <c r="D1439" i="4"/>
  <c r="L1436" i="1"/>
  <c r="V1435" i="1" l="1"/>
  <c r="W1435" i="1" s="1"/>
  <c r="V1435" i="8"/>
  <c r="W1435" i="8" s="1"/>
  <c r="O1436" i="1"/>
  <c r="P1436" i="1" s="1"/>
  <c r="S1436" i="1" s="1"/>
  <c r="T1436" i="1" s="1"/>
  <c r="M1436" i="1"/>
  <c r="N1436" i="1" s="1"/>
  <c r="A1440" i="4" s="1"/>
  <c r="U1436" i="1" l="1"/>
  <c r="B1440" i="4"/>
  <c r="Y1436" i="1"/>
  <c r="X1436" i="1"/>
  <c r="Z1436" i="1" s="1"/>
  <c r="K1437" i="1" s="1"/>
  <c r="C1440" i="4" l="1"/>
  <c r="D1440" i="4"/>
  <c r="L1437" i="1"/>
  <c r="V1436" i="1" l="1"/>
  <c r="W1436" i="1" s="1"/>
  <c r="V1436" i="8"/>
  <c r="W1436" i="8" s="1"/>
  <c r="O1437" i="1"/>
  <c r="P1437" i="1" s="1"/>
  <c r="S1437" i="1" s="1"/>
  <c r="T1437" i="1" s="1"/>
  <c r="M1437" i="1"/>
  <c r="N1437" i="1" s="1"/>
  <c r="A1441" i="4" s="1"/>
  <c r="U1437" i="1" l="1"/>
  <c r="B1441" i="4"/>
  <c r="Y1437" i="1"/>
  <c r="X1437" i="1"/>
  <c r="Z1437" i="1" s="1"/>
  <c r="K1438" i="1" s="1"/>
  <c r="C1441" i="4" l="1"/>
  <c r="D1441" i="4"/>
  <c r="L1438" i="1"/>
  <c r="V1437" i="1" l="1"/>
  <c r="W1437" i="1" s="1"/>
  <c r="V1437" i="8"/>
  <c r="W1437" i="8" s="1"/>
  <c r="O1438" i="1"/>
  <c r="P1438" i="1" s="1"/>
  <c r="S1438" i="1" s="1"/>
  <c r="T1438" i="1" s="1"/>
  <c r="M1438" i="1"/>
  <c r="N1438" i="1" s="1"/>
  <c r="A1442" i="4" s="1"/>
  <c r="B1442" i="4" l="1"/>
  <c r="U1438" i="1"/>
  <c r="Y1438" i="1"/>
  <c r="X1438" i="1"/>
  <c r="Z1438" i="1" l="1"/>
  <c r="C1442" i="4"/>
  <c r="D1442" i="4"/>
  <c r="V1438" i="1" l="1"/>
  <c r="W1438" i="1" s="1"/>
  <c r="V1438" i="8"/>
  <c r="W1438" i="8" s="1"/>
  <c r="F2" i="6" s="1"/>
  <c r="F6" i="6" l="1"/>
  <c r="F4" i="6"/>
  <c r="F12" i="6"/>
  <c r="F7" i="6"/>
  <c r="F8" i="6" s="1"/>
  <c r="B2" i="6"/>
  <c r="F13" i="6" l="1"/>
  <c r="B6" i="6"/>
  <c r="G6" i="6" s="1"/>
  <c r="B4" i="6"/>
  <c r="B5" i="6" s="1"/>
  <c r="B7" i="6"/>
  <c r="F5" i="6"/>
  <c r="G5" i="6" s="1"/>
  <c r="G4" i="6"/>
  <c r="B12" i="6"/>
  <c r="B13" i="6" s="1"/>
  <c r="G2" i="6"/>
  <c r="B14" i="6" l="1"/>
  <c r="B15" i="6" s="1"/>
  <c r="B16" i="6"/>
  <c r="G12" i="6"/>
  <c r="G7" i="6"/>
  <c r="B8" i="6"/>
  <c r="G8" i="6" s="1"/>
  <c r="M15" i="6"/>
  <c r="M12" i="6"/>
  <c r="F16" i="6"/>
  <c r="F14" i="6"/>
  <c r="G13" i="6"/>
  <c r="F15" i="6" l="1"/>
  <c r="G14" i="6"/>
  <c r="G16" i="6"/>
  <c r="G15" i="6"/>
</calcChain>
</file>

<file path=xl/sharedStrings.xml><?xml version="1.0" encoding="utf-8"?>
<sst xmlns="http://schemas.openxmlformats.org/spreadsheetml/2006/main" count="238" uniqueCount="118">
  <si>
    <t>Time,</t>
  </si>
  <si>
    <t>seSpeed mph</t>
  </si>
  <si>
    <t>Speed mph</t>
  </si>
  <si>
    <t>Speed kph</t>
  </si>
  <si>
    <t>Velocity m/s</t>
  </si>
  <si>
    <t>Acceleration m/s2</t>
  </si>
  <si>
    <t>Distance travelled in timestep</t>
  </si>
  <si>
    <t>s</t>
  </si>
  <si>
    <t>mph</t>
  </si>
  <si>
    <t>kph</t>
  </si>
  <si>
    <t>m/s</t>
  </si>
  <si>
    <t>m/s^2</t>
  </si>
  <si>
    <t>m</t>
  </si>
  <si>
    <t>ω wheel</t>
  </si>
  <si>
    <t>Cicumference c</t>
  </si>
  <si>
    <t>rad/s</t>
  </si>
  <si>
    <t>Gear</t>
  </si>
  <si>
    <t>-</t>
  </si>
  <si>
    <t>Gear Ratio</t>
  </si>
  <si>
    <t>Differential</t>
  </si>
  <si>
    <t>Gear Ratios</t>
  </si>
  <si>
    <t>Engine Speed</t>
  </si>
  <si>
    <t>rpm</t>
  </si>
  <si>
    <t>Torque Req</t>
  </si>
  <si>
    <t>Engine Brake Power</t>
  </si>
  <si>
    <t>BSFC</t>
  </si>
  <si>
    <t>Fuel Consumed in timestep</t>
  </si>
  <si>
    <t>Nm</t>
  </si>
  <si>
    <t>kW</t>
  </si>
  <si>
    <t>g/kWh</t>
  </si>
  <si>
    <t>g</t>
  </si>
  <si>
    <t>Change DOWN</t>
  </si>
  <si>
    <t>Change UP</t>
  </si>
  <si>
    <t>New Gear</t>
  </si>
  <si>
    <t>Vehicle + driver mass (kg)</t>
  </si>
  <si>
    <t>Wheel radius (m)</t>
  </si>
  <si>
    <t>Engine inertia (kgm2)</t>
  </si>
  <si>
    <t>Wheel inertia [each] (kgm2 )</t>
  </si>
  <si>
    <t>Vehicle frontal area (m2)</t>
  </si>
  <si>
    <t>Coefficient of drag (-)</t>
  </si>
  <si>
    <t>Coefficient of rolling resistance (-)</t>
  </si>
  <si>
    <t>https://www.auto-data.net/en/bmw-5-series-sedan-f10-535i-306hp-xdrive-steptronic-17265</t>
  </si>
  <si>
    <t>INTERACTIVE TABLE (CHANGE INPUT PARAMETERS HERE)</t>
  </si>
  <si>
    <t>Input Parameters</t>
  </si>
  <si>
    <t>Baseline Value</t>
  </si>
  <si>
    <t>Inertia term in F tractive</t>
  </si>
  <si>
    <t>F tractive</t>
  </si>
  <si>
    <t>F drag</t>
  </si>
  <si>
    <t>F rolling</t>
  </si>
  <si>
    <t>F propulsive</t>
  </si>
  <si>
    <t>Time step (s)</t>
  </si>
  <si>
    <t>Atmospheric Density (kg/m3)</t>
  </si>
  <si>
    <t>2015 BMW 3.0L N57 Engine Diesel Fuel - Fuel Map Data</t>
  </si>
  <si>
    <t>SUGGESTED CITATION:</t>
  </si>
  <si>
    <t>2015 BMW 3.0L N57 Engine Diesel Fuel - ALPHA Map Package. Version 2018-06. Ann Arbor MI: US EPA National Vehicle and Fuel Emissions Laboratory, National Center for Advanced Technology, 2018.</t>
  </si>
  <si>
    <t>Speed</t>
  </si>
  <si>
    <t>Torque</t>
  </si>
  <si>
    <t>Fuel Rate</t>
  </si>
  <si>
    <t>Efficiency</t>
  </si>
  <si>
    <t>RPM</t>
  </si>
  <si>
    <t>g/sec</t>
  </si>
  <si>
    <t>g/kW*hr</t>
  </si>
  <si>
    <t>%</t>
  </si>
  <si>
    <t>LA92 "Unified" Dynamometer Driving Schedule</t>
  </si>
  <si>
    <t>N upshift</t>
  </si>
  <si>
    <t>N downshift</t>
  </si>
  <si>
    <t>https://ecomodder.com/wiki/Vehicle_Coefficient_of_Drag_List</t>
  </si>
  <si>
    <t>Inpur Data</t>
  </si>
  <si>
    <t>Total Fuel Consumed (g)</t>
  </si>
  <si>
    <t>Total CO2 Emissions (kgCO2)</t>
  </si>
  <si>
    <t>Total Distance Travelled (km)</t>
  </si>
  <si>
    <t>Overall carbon intensity gCO2/km</t>
  </si>
  <si>
    <t>Total CO2e emissions</t>
  </si>
  <si>
    <t>US Gallons consumed</t>
  </si>
  <si>
    <t>MPUSG</t>
  </si>
  <si>
    <t>Brake Power</t>
  </si>
  <si>
    <t>BSFC Fit</t>
  </si>
  <si>
    <t>Correlation</t>
  </si>
  <si>
    <t>https://www.statista.com/statistics/196010/total-number-of-registered-automobiles-in-the-us-by-state/#:~:text=In%202019%2C%20California%20had%20the,more%20than%2030%20million%20registrations.</t>
  </si>
  <si>
    <t>Cicumference (m)</t>
  </si>
  <si>
    <t>Baseline Results</t>
  </si>
  <si>
    <t>Average miles per year</t>
  </si>
  <si>
    <t>Registered cars in California</t>
  </si>
  <si>
    <t>Average km per year</t>
  </si>
  <si>
    <t>Fuel consumption per km (g)</t>
  </si>
  <si>
    <t>Fuel consumption per year (g)</t>
  </si>
  <si>
    <t>Total CO2 Emissions per year (kgCO2)</t>
  </si>
  <si>
    <t>Overall carbon intensity per year (gCO2/km)</t>
  </si>
  <si>
    <t>Total CO2e emissions per year (kg)</t>
  </si>
  <si>
    <t>Renewable HVO</t>
  </si>
  <si>
    <t>Carbon Intensity</t>
  </si>
  <si>
    <t>LHV</t>
  </si>
  <si>
    <t>MJ/litre</t>
  </si>
  <si>
    <t>gCO2e/MJ</t>
  </si>
  <si>
    <t>Diesel</t>
  </si>
  <si>
    <t>Improved Results</t>
  </si>
  <si>
    <t>% Improvement</t>
  </si>
  <si>
    <t>Total CO2e emissions kgCO2</t>
  </si>
  <si>
    <t>Overall carbon intensity of fleet (gCO2/km)</t>
  </si>
  <si>
    <t>7.5J17</t>
  </si>
  <si>
    <t>8J18</t>
  </si>
  <si>
    <t>1 wheel</t>
  </si>
  <si>
    <t>4 wheel</t>
  </si>
  <si>
    <t>Net Decrease</t>
  </si>
  <si>
    <t>unit</t>
  </si>
  <si>
    <t>kg</t>
  </si>
  <si>
    <t>IGNORE:</t>
  </si>
  <si>
    <t>Gallons</t>
  </si>
  <si>
    <t>Litres</t>
  </si>
  <si>
    <t>Density</t>
  </si>
  <si>
    <t>kg/m3</t>
  </si>
  <si>
    <t>g/l</t>
  </si>
  <si>
    <t>Total g</t>
  </si>
  <si>
    <t>Percentage</t>
  </si>
  <si>
    <t>Improved Value</t>
  </si>
  <si>
    <t>g/kWhr</t>
  </si>
  <si>
    <t>N</t>
  </si>
  <si>
    <t>Input Data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</si>
</sst>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"/>
    <numFmt numFmtId="167" formatCode="0.000%"/>
  </numFmts>
  <fonts count="10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000000"/>
      <name val="Arial Unicode MS"/>
    </font>
    <font>
      <sz val="11"/>
      <color theme="1"/>
      <name val="Calibri"/>
      <family val="2"/>
    </font>
    <font>
      <sz val="10"/>
      <color theme="1"/>
      <name val="Consolas"/>
      <family val="3"/>
    </font>
    <font>
      <sz val="10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7" tint="0.39997558519241921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6" fillId="0" borderId="0" applyNumberFormat="0" applyFill="0" applyBorder="0" applyAlignment="0" applyProtection="0"/>
    <xf numFmtId="9" fontId="8" fillId="0" borderId="0" applyFont="0" applyFill="0" applyBorder="0" applyAlignment="0" applyProtection="0"/>
  </cellStyleXfs>
  <cellXfs count="54">
    <xf numFmtId="0" fontId="0" fillId="0" borderId="0" xfId="0"/>
    <xf numFmtId="0" fontId="2" fillId="0" borderId="0" xfId="0" applyFont="1" applyAlignment="1">
      <alignment vertical="center"/>
    </xf>
    <xf numFmtId="0" fontId="0" fillId="2" borderId="1" xfId="0" applyFill="1" applyBorder="1" applyAlignment="1"/>
    <xf numFmtId="0" fontId="0" fillId="0" borderId="0" xfId="0"/>
    <xf numFmtId="1" fontId="0" fillId="0" borderId="0" xfId="0" applyNumberFormat="1"/>
    <xf numFmtId="2" fontId="0" fillId="0" borderId="0" xfId="0" applyNumberFormat="1"/>
    <xf numFmtId="164" fontId="0" fillId="0" borderId="0" xfId="0" applyNumberFormat="1"/>
    <xf numFmtId="165" fontId="0" fillId="0" borderId="0" xfId="0" applyNumberFormat="1"/>
    <xf numFmtId="1" fontId="1" fillId="0" borderId="0" xfId="0" applyNumberFormat="1" applyFont="1" applyAlignment="1">
      <alignment horizontal="center"/>
    </xf>
    <xf numFmtId="2" fontId="1" fillId="0" borderId="0" xfId="0" applyNumberFormat="1" applyFont="1" applyAlignment="1">
      <alignment horizontal="center"/>
    </xf>
    <xf numFmtId="164" fontId="1" fillId="0" borderId="0" xfId="0" applyNumberFormat="1" applyFont="1" applyAlignment="1">
      <alignment horizontal="center"/>
    </xf>
    <xf numFmtId="165" fontId="1" fillId="0" borderId="0" xfId="0" applyNumberFormat="1" applyFont="1" applyAlignment="1">
      <alignment horizontal="center"/>
    </xf>
    <xf numFmtId="0" fontId="0" fillId="0" borderId="0" xfId="0"/>
    <xf numFmtId="0" fontId="0" fillId="0" borderId="0" xfId="0" applyAlignment="1">
      <alignment wrapText="1"/>
    </xf>
    <xf numFmtId="0" fontId="0" fillId="0" borderId="0" xfId="0"/>
    <xf numFmtId="0" fontId="4" fillId="0" borderId="0" xfId="0" applyFont="1" applyAlignment="1">
      <alignment horizontal="left" vertical="center" indent="2"/>
    </xf>
    <xf numFmtId="0" fontId="0" fillId="0" borderId="1" xfId="0" applyBorder="1"/>
    <xf numFmtId="0" fontId="0" fillId="3" borderId="1" xfId="0" applyFill="1" applyBorder="1"/>
    <xf numFmtId="0" fontId="0" fillId="0" borderId="1" xfId="0" applyFill="1" applyBorder="1"/>
    <xf numFmtId="0" fontId="0" fillId="0" borderId="0" xfId="0" applyFont="1" applyAlignment="1"/>
    <xf numFmtId="0" fontId="5" fillId="0" borderId="0" xfId="0" applyFont="1" applyAlignment="1">
      <alignment vertical="center"/>
    </xf>
    <xf numFmtId="0" fontId="6" fillId="0" borderId="0" xfId="1"/>
    <xf numFmtId="0" fontId="0" fillId="0" borderId="0" xfId="0"/>
    <xf numFmtId="0" fontId="0" fillId="4" borderId="1" xfId="0" applyFill="1" applyBorder="1"/>
    <xf numFmtId="0" fontId="0" fillId="4" borderId="1" xfId="0" applyFill="1" applyBorder="1" applyAlignment="1">
      <alignment wrapText="1"/>
    </xf>
    <xf numFmtId="0" fontId="7" fillId="4" borderId="1" xfId="0" applyFont="1" applyFill="1" applyBorder="1"/>
    <xf numFmtId="0" fontId="7" fillId="0" borderId="1" xfId="0" applyFont="1" applyBorder="1"/>
    <xf numFmtId="2" fontId="7" fillId="0" borderId="1" xfId="0" applyNumberFormat="1" applyFont="1" applyBorder="1"/>
    <xf numFmtId="0" fontId="7" fillId="0" borderId="1" xfId="0" applyNumberFormat="1" applyFont="1" applyBorder="1"/>
    <xf numFmtId="11" fontId="7" fillId="0" borderId="1" xfId="0" applyNumberFormat="1" applyFont="1" applyBorder="1"/>
    <xf numFmtId="0" fontId="0" fillId="4" borderId="2" xfId="0" applyFill="1" applyBorder="1"/>
    <xf numFmtId="0" fontId="0" fillId="0" borderId="2" xfId="0" applyBorder="1"/>
    <xf numFmtId="10" fontId="0" fillId="0" borderId="1" xfId="0" applyNumberFormat="1" applyBorder="1"/>
    <xf numFmtId="0" fontId="7" fillId="4" borderId="1" xfId="0" applyFont="1" applyFill="1" applyBorder="1" applyAlignment="1">
      <alignment wrapText="1"/>
    </xf>
    <xf numFmtId="1" fontId="1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1" fontId="0" fillId="0" borderId="0" xfId="0" applyNumberFormat="1"/>
    <xf numFmtId="0" fontId="0" fillId="0" borderId="0" xfId="0"/>
    <xf numFmtId="1" fontId="0" fillId="0" borderId="0" xfId="0" applyNumberFormat="1" applyAlignment="1">
      <alignment wrapText="1"/>
    </xf>
    <xf numFmtId="0" fontId="0" fillId="0" borderId="0" xfId="0" applyAlignment="1">
      <alignment wrapText="1"/>
    </xf>
    <xf numFmtId="0" fontId="9" fillId="0" borderId="1" xfId="0" applyFont="1" applyBorder="1"/>
    <xf numFmtId="0" fontId="0" fillId="2" borderId="1" xfId="0" applyFill="1" applyBorder="1"/>
    <xf numFmtId="167" fontId="0" fillId="0" borderId="0" xfId="2" applyNumberFormat="1" applyFont="1"/>
    <xf numFmtId="10" fontId="0" fillId="0" borderId="0" xfId="0" applyNumberFormat="1"/>
    <xf numFmtId="0" fontId="0" fillId="4" borderId="1" xfId="0" applyFill="1" applyBorder="1" applyAlignment="1"/>
    <xf numFmtId="0" fontId="0" fillId="5" borderId="1" xfId="0" applyFill="1" applyBorder="1"/>
    <xf numFmtId="0" fontId="1" fillId="0" borderId="0" xfId="0" applyFont="1"/>
    <xf numFmtId="0" fontId="2" fillId="6" borderId="1" xfId="0" applyFont="1" applyFill="1" applyBorder="1" applyAlignment="1">
      <alignment vertical="center" wrapText="1"/>
    </xf>
    <xf numFmtId="0" fontId="0" fillId="6" borderId="1" xfId="0" applyFill="1" applyBorder="1" applyAlignment="1">
      <alignment wrapText="1"/>
    </xf>
    <xf numFmtId="0" fontId="3" fillId="6" borderId="1" xfId="0" applyFont="1" applyFill="1" applyBorder="1" applyAlignment="1">
      <alignment wrapText="1"/>
    </xf>
    <xf numFmtId="0" fontId="0" fillId="6" borderId="1" xfId="0" applyFont="1" applyFill="1" applyBorder="1" applyAlignment="1">
      <alignment wrapText="1"/>
    </xf>
    <xf numFmtId="0" fontId="2" fillId="6" borderId="1" xfId="0" applyFont="1" applyFill="1" applyBorder="1" applyAlignment="1">
      <alignment vertical="center"/>
    </xf>
    <xf numFmtId="0" fontId="0" fillId="6" borderId="1" xfId="0" applyFill="1" applyBorder="1"/>
    <xf numFmtId="0" fontId="0" fillId="6" borderId="1" xfId="0" applyFont="1" applyFill="1" applyBorder="1" applyAlignment="1"/>
  </cellXfs>
  <cellStyles count="3">
    <cellStyle name="Hyperlink" xfId="1" builtinId="8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/>
              <a:t>Engine Torque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426159230096238"/>
          <c:y val="5.0925925925925923E-2"/>
          <c:w val="0.81984951881014878"/>
          <c:h val="0.78979950422863809"/>
        </c:manualLayout>
      </c:layout>
      <c:scatterChart>
        <c:scatterStyle val="lineMarker"/>
        <c:varyColors val="0"/>
        <c:ser>
          <c:idx val="0"/>
          <c:order val="0"/>
          <c:spPr>
            <a:ln w="127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Simulation!$D$3:$D$1438</c:f>
              <c:numCache>
                <c:formatCode>General</c:formatCode>
                <c:ptCount val="143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</c:numCache>
            </c:numRef>
          </c:xVal>
          <c:yVal>
            <c:numRef>
              <c:f>Simulation!$T$3:$T$1438</c:f>
              <c:numCache>
                <c:formatCode>General</c:formatCode>
                <c:ptCount val="1436"/>
                <c:pt idx="0">
                  <c:v>0</c:v>
                </c:pt>
                <c:pt idx="1">
                  <c:v>4.1846597124502907</c:v>
                </c:pt>
                <c:pt idx="2">
                  <c:v>4.1846597124502907</c:v>
                </c:pt>
                <c:pt idx="3">
                  <c:v>4.1846597124502907</c:v>
                </c:pt>
                <c:pt idx="4">
                  <c:v>4.1846597124502907</c:v>
                </c:pt>
                <c:pt idx="5">
                  <c:v>4.1846597124502907</c:v>
                </c:pt>
                <c:pt idx="6">
                  <c:v>4.1846597124502907</c:v>
                </c:pt>
                <c:pt idx="7">
                  <c:v>4.1846597124502907</c:v>
                </c:pt>
                <c:pt idx="8">
                  <c:v>4.1846597124502907</c:v>
                </c:pt>
                <c:pt idx="9">
                  <c:v>4.1846597124502907</c:v>
                </c:pt>
                <c:pt idx="10">
                  <c:v>4.1846597124502907</c:v>
                </c:pt>
                <c:pt idx="11">
                  <c:v>4.1846597124502907</c:v>
                </c:pt>
                <c:pt idx="12">
                  <c:v>4.1846597124502907</c:v>
                </c:pt>
                <c:pt idx="13">
                  <c:v>4.1846597124502907</c:v>
                </c:pt>
                <c:pt idx="14">
                  <c:v>4.1846597124502907</c:v>
                </c:pt>
                <c:pt idx="15">
                  <c:v>4.1846597124502907</c:v>
                </c:pt>
                <c:pt idx="16">
                  <c:v>4.1846597124502907</c:v>
                </c:pt>
                <c:pt idx="17">
                  <c:v>4.1846597124502907</c:v>
                </c:pt>
                <c:pt idx="18">
                  <c:v>4.1846597124502907</c:v>
                </c:pt>
                <c:pt idx="19">
                  <c:v>4.1846597124502907</c:v>
                </c:pt>
                <c:pt idx="20">
                  <c:v>4.1846597124502907</c:v>
                </c:pt>
                <c:pt idx="21">
                  <c:v>4.1846597124502907</c:v>
                </c:pt>
                <c:pt idx="22">
                  <c:v>4.1846597124502907</c:v>
                </c:pt>
                <c:pt idx="23">
                  <c:v>4.1846597124502907</c:v>
                </c:pt>
                <c:pt idx="24">
                  <c:v>4.1846597124502907</c:v>
                </c:pt>
                <c:pt idx="25">
                  <c:v>4.1846597124502907</c:v>
                </c:pt>
                <c:pt idx="26">
                  <c:v>4.1846597124502907</c:v>
                </c:pt>
                <c:pt idx="27">
                  <c:v>4.1846597124502907</c:v>
                </c:pt>
                <c:pt idx="28">
                  <c:v>4.1846597124502907</c:v>
                </c:pt>
                <c:pt idx="29">
                  <c:v>4.1846597124502907</c:v>
                </c:pt>
                <c:pt idx="30">
                  <c:v>23.149174919560064</c:v>
                </c:pt>
                <c:pt idx="31">
                  <c:v>51.612753961445279</c:v>
                </c:pt>
                <c:pt idx="32">
                  <c:v>53.235660527512493</c:v>
                </c:pt>
                <c:pt idx="33">
                  <c:v>27.980846693525653</c:v>
                </c:pt>
                <c:pt idx="34">
                  <c:v>35.928933195427668</c:v>
                </c:pt>
                <c:pt idx="35">
                  <c:v>28.069246990935625</c:v>
                </c:pt>
                <c:pt idx="36">
                  <c:v>17.031942169453959</c:v>
                </c:pt>
                <c:pt idx="37">
                  <c:v>0</c:v>
                </c:pt>
                <c:pt idx="38">
                  <c:v>4.3657576270766807</c:v>
                </c:pt>
                <c:pt idx="39">
                  <c:v>0</c:v>
                </c:pt>
                <c:pt idx="40">
                  <c:v>4.342966270777608</c:v>
                </c:pt>
                <c:pt idx="41">
                  <c:v>0</c:v>
                </c:pt>
                <c:pt idx="42">
                  <c:v>4.3321451646356133</c:v>
                </c:pt>
                <c:pt idx="43">
                  <c:v>4.3321451646356133</c:v>
                </c:pt>
                <c:pt idx="44">
                  <c:v>35.994733660541108</c:v>
                </c:pt>
                <c:pt idx="45">
                  <c:v>34.478410201872506</c:v>
                </c:pt>
                <c:pt idx="46">
                  <c:v>34.550961888074482</c:v>
                </c:pt>
                <c:pt idx="47">
                  <c:v>7.8616996303854654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4.1993232688927078</c:v>
                </c:pt>
                <c:pt idx="59">
                  <c:v>0</c:v>
                </c:pt>
                <c:pt idx="60">
                  <c:v>0</c:v>
                </c:pt>
                <c:pt idx="61">
                  <c:v>4.1846597124502907</c:v>
                </c:pt>
                <c:pt idx="62">
                  <c:v>4.1846597124502907</c:v>
                </c:pt>
                <c:pt idx="63">
                  <c:v>4.1846597124502907</c:v>
                </c:pt>
                <c:pt idx="64">
                  <c:v>4.1846597124502907</c:v>
                </c:pt>
                <c:pt idx="65">
                  <c:v>4.1846597124502907</c:v>
                </c:pt>
                <c:pt idx="66">
                  <c:v>4.1846597124502907</c:v>
                </c:pt>
                <c:pt idx="67">
                  <c:v>4.1846597124502907</c:v>
                </c:pt>
                <c:pt idx="68">
                  <c:v>4.1846597124502907</c:v>
                </c:pt>
                <c:pt idx="69">
                  <c:v>4.1846597124502907</c:v>
                </c:pt>
                <c:pt idx="70">
                  <c:v>4.1846597124502907</c:v>
                </c:pt>
                <c:pt idx="71">
                  <c:v>4.1846597124502907</c:v>
                </c:pt>
                <c:pt idx="72">
                  <c:v>23.149174919560064</c:v>
                </c:pt>
                <c:pt idx="73">
                  <c:v>40.544673626809768</c:v>
                </c:pt>
                <c:pt idx="74">
                  <c:v>70.625401544436642</c:v>
                </c:pt>
                <c:pt idx="75">
                  <c:v>58.060054389382557</c:v>
                </c:pt>
                <c:pt idx="76">
                  <c:v>47.078902011387754</c:v>
                </c:pt>
                <c:pt idx="77">
                  <c:v>47.176830627922747</c:v>
                </c:pt>
                <c:pt idx="78">
                  <c:v>53.772305506125022</c:v>
                </c:pt>
                <c:pt idx="79">
                  <c:v>56.34418924734473</c:v>
                </c:pt>
                <c:pt idx="80">
                  <c:v>15.39040776504914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59.603119386902094</c:v>
                </c:pt>
                <c:pt idx="87">
                  <c:v>53.364939229208929</c:v>
                </c:pt>
                <c:pt idx="88">
                  <c:v>51.886693136289956</c:v>
                </c:pt>
                <c:pt idx="89">
                  <c:v>40.917846175456539</c:v>
                </c:pt>
                <c:pt idx="90">
                  <c:v>65.986404652346124</c:v>
                </c:pt>
                <c:pt idx="91">
                  <c:v>44.423332124064068</c:v>
                </c:pt>
                <c:pt idx="92">
                  <c:v>44.5645997274585</c:v>
                </c:pt>
                <c:pt idx="93">
                  <c:v>18.087758759614832</c:v>
                </c:pt>
                <c:pt idx="94">
                  <c:v>27.810472790126603</c:v>
                </c:pt>
                <c:pt idx="95">
                  <c:v>18.209504614725599</c:v>
                </c:pt>
                <c:pt idx="96">
                  <c:v>35.20024179403449</c:v>
                </c:pt>
                <c:pt idx="97">
                  <c:v>8.6841494302805753</c:v>
                </c:pt>
                <c:pt idx="98">
                  <c:v>28.056729561606826</c:v>
                </c:pt>
                <c:pt idx="99">
                  <c:v>8.7722987516040138</c:v>
                </c:pt>
                <c:pt idx="100">
                  <c:v>8.7722987516040138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4.1846597124502907</c:v>
                </c:pt>
                <c:pt idx="111">
                  <c:v>4.1846597124502907</c:v>
                </c:pt>
                <c:pt idx="112">
                  <c:v>4.1846597124502907</c:v>
                </c:pt>
                <c:pt idx="113">
                  <c:v>4.1846597124502907</c:v>
                </c:pt>
                <c:pt idx="114">
                  <c:v>4.1846597124502907</c:v>
                </c:pt>
                <c:pt idx="115">
                  <c:v>4.1846597124502907</c:v>
                </c:pt>
                <c:pt idx="116">
                  <c:v>4.1846597124502907</c:v>
                </c:pt>
                <c:pt idx="117">
                  <c:v>10.505781733481857</c:v>
                </c:pt>
                <c:pt idx="118">
                  <c:v>16.828244422531011</c:v>
                </c:pt>
                <c:pt idx="119">
                  <c:v>15.250609342557837</c:v>
                </c:pt>
                <c:pt idx="120">
                  <c:v>34.226364614565114</c:v>
                </c:pt>
                <c:pt idx="121">
                  <c:v>65.884703671664866</c:v>
                </c:pt>
                <c:pt idx="122">
                  <c:v>64.3918059925536</c:v>
                </c:pt>
                <c:pt idx="123">
                  <c:v>53.427028916773651</c:v>
                </c:pt>
                <c:pt idx="124">
                  <c:v>58.300405042286464</c:v>
                </c:pt>
                <c:pt idx="125">
                  <c:v>92.598317823170845</c:v>
                </c:pt>
                <c:pt idx="126">
                  <c:v>92.936674003486445</c:v>
                </c:pt>
                <c:pt idx="127">
                  <c:v>90.903582198922081</c:v>
                </c:pt>
                <c:pt idx="128">
                  <c:v>64.670087411760122</c:v>
                </c:pt>
                <c:pt idx="129">
                  <c:v>57.587770039572618</c:v>
                </c:pt>
                <c:pt idx="130">
                  <c:v>28.97595314037714</c:v>
                </c:pt>
                <c:pt idx="131">
                  <c:v>14.628664456774793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4.1846597124502907</c:v>
                </c:pt>
                <c:pt idx="145">
                  <c:v>4.1846597124502907</c:v>
                </c:pt>
                <c:pt idx="146">
                  <c:v>4.1846597124502907</c:v>
                </c:pt>
                <c:pt idx="147">
                  <c:v>4.1846597124502907</c:v>
                </c:pt>
                <c:pt idx="148">
                  <c:v>4.1846597124502907</c:v>
                </c:pt>
                <c:pt idx="149">
                  <c:v>4.1846597124502907</c:v>
                </c:pt>
                <c:pt idx="150">
                  <c:v>4.1846597124502907</c:v>
                </c:pt>
                <c:pt idx="151">
                  <c:v>4.1846597124502907</c:v>
                </c:pt>
                <c:pt idx="152">
                  <c:v>27.890842382594585</c:v>
                </c:pt>
                <c:pt idx="153">
                  <c:v>89.57421178334036</c:v>
                </c:pt>
                <c:pt idx="154">
                  <c:v>96.031220084155009</c:v>
                </c:pt>
                <c:pt idx="155">
                  <c:v>64.559389494752679</c:v>
                </c:pt>
                <c:pt idx="156">
                  <c:v>92.468900482312534</c:v>
                </c:pt>
                <c:pt idx="157">
                  <c:v>80.684321378200607</c:v>
                </c:pt>
                <c:pt idx="158">
                  <c:v>73.726026670223462</c:v>
                </c:pt>
                <c:pt idx="159">
                  <c:v>64.340587743445312</c:v>
                </c:pt>
                <c:pt idx="160">
                  <c:v>74.312302816761417</c:v>
                </c:pt>
                <c:pt idx="161">
                  <c:v>82.841032834420758</c:v>
                </c:pt>
                <c:pt idx="162">
                  <c:v>72.425014873931431</c:v>
                </c:pt>
                <c:pt idx="163">
                  <c:v>54.737283995257478</c:v>
                </c:pt>
                <c:pt idx="164">
                  <c:v>73.043688045414982</c:v>
                </c:pt>
                <c:pt idx="165">
                  <c:v>15.654533311005606</c:v>
                </c:pt>
                <c:pt idx="166">
                  <c:v>26.486641770897673</c:v>
                </c:pt>
                <c:pt idx="167">
                  <c:v>30.169888910755652</c:v>
                </c:pt>
                <c:pt idx="168">
                  <c:v>15.822600227153309</c:v>
                </c:pt>
                <c:pt idx="169">
                  <c:v>15.822600227153309</c:v>
                </c:pt>
                <c:pt idx="170">
                  <c:v>0</c:v>
                </c:pt>
                <c:pt idx="171">
                  <c:v>15.726175258195701</c:v>
                </c:pt>
                <c:pt idx="172">
                  <c:v>0</c:v>
                </c:pt>
                <c:pt idx="173">
                  <c:v>0</c:v>
                </c:pt>
                <c:pt idx="174">
                  <c:v>15.559913087456293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13.280616319566308</c:v>
                </c:pt>
                <c:pt idx="181">
                  <c:v>52.916811519830695</c:v>
                </c:pt>
                <c:pt idx="182">
                  <c:v>67.523693493858673</c:v>
                </c:pt>
                <c:pt idx="183">
                  <c:v>71.403400062448455</c:v>
                </c:pt>
                <c:pt idx="184">
                  <c:v>82.533098149130154</c:v>
                </c:pt>
                <c:pt idx="185">
                  <c:v>57.670530507581681</c:v>
                </c:pt>
                <c:pt idx="186">
                  <c:v>83.185481386633256</c:v>
                </c:pt>
                <c:pt idx="187">
                  <c:v>40.299500220467642</c:v>
                </c:pt>
                <c:pt idx="188">
                  <c:v>44.068343856833863</c:v>
                </c:pt>
                <c:pt idx="189">
                  <c:v>44.254490454660839</c:v>
                </c:pt>
                <c:pt idx="190">
                  <c:v>30.001821994607948</c:v>
                </c:pt>
                <c:pt idx="191">
                  <c:v>15.654533311005606</c:v>
                </c:pt>
                <c:pt idx="192">
                  <c:v>26.486641770897673</c:v>
                </c:pt>
                <c:pt idx="193">
                  <c:v>30.169888910755652</c:v>
                </c:pt>
                <c:pt idx="194">
                  <c:v>0</c:v>
                </c:pt>
                <c:pt idx="195">
                  <c:v>30.169888910755652</c:v>
                </c:pt>
                <c:pt idx="196">
                  <c:v>30.26734516280343</c:v>
                </c:pt>
                <c:pt idx="197">
                  <c:v>30.365832697942235</c:v>
                </c:pt>
                <c:pt idx="198">
                  <c:v>44.913190301093273</c:v>
                </c:pt>
                <c:pt idx="199">
                  <c:v>30.667483001900525</c:v>
                </c:pt>
                <c:pt idx="200">
                  <c:v>27.157523648835397</c:v>
                </c:pt>
                <c:pt idx="201">
                  <c:v>45.299438046065227</c:v>
                </c:pt>
                <c:pt idx="202">
                  <c:v>0</c:v>
                </c:pt>
                <c:pt idx="203">
                  <c:v>45.404886742064605</c:v>
                </c:pt>
                <c:pt idx="204">
                  <c:v>16.710309374859634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4.1848512364528032</c:v>
                </c:pt>
                <c:pt idx="213">
                  <c:v>40.538736382731855</c:v>
                </c:pt>
                <c:pt idx="214">
                  <c:v>21.584503620506997</c:v>
                </c:pt>
                <c:pt idx="215">
                  <c:v>4.2019447536771066</c:v>
                </c:pt>
                <c:pt idx="216">
                  <c:v>0</c:v>
                </c:pt>
                <c:pt idx="217">
                  <c:v>0</c:v>
                </c:pt>
                <c:pt idx="218">
                  <c:v>4.1846597124502907</c:v>
                </c:pt>
                <c:pt idx="219">
                  <c:v>4.1846597124502907</c:v>
                </c:pt>
                <c:pt idx="220">
                  <c:v>4.1846597124502907</c:v>
                </c:pt>
                <c:pt idx="221">
                  <c:v>4.1846597124502907</c:v>
                </c:pt>
                <c:pt idx="222">
                  <c:v>4.1846597124502907</c:v>
                </c:pt>
                <c:pt idx="223">
                  <c:v>4.1846597124502907</c:v>
                </c:pt>
                <c:pt idx="224">
                  <c:v>4.1846597124502907</c:v>
                </c:pt>
                <c:pt idx="225">
                  <c:v>4.1846597124502907</c:v>
                </c:pt>
                <c:pt idx="226">
                  <c:v>4.1846597124502907</c:v>
                </c:pt>
                <c:pt idx="227">
                  <c:v>4.1846597124502907</c:v>
                </c:pt>
                <c:pt idx="228">
                  <c:v>4.1846597124502907</c:v>
                </c:pt>
                <c:pt idx="229">
                  <c:v>4.1846597124502907</c:v>
                </c:pt>
                <c:pt idx="230">
                  <c:v>4.1846597124502907</c:v>
                </c:pt>
                <c:pt idx="231">
                  <c:v>4.1846597124502907</c:v>
                </c:pt>
                <c:pt idx="232">
                  <c:v>4.1846597124502907</c:v>
                </c:pt>
                <c:pt idx="233">
                  <c:v>4.1846597124502907</c:v>
                </c:pt>
                <c:pt idx="234">
                  <c:v>4.1846597124502907</c:v>
                </c:pt>
                <c:pt idx="235">
                  <c:v>4.1846597124502907</c:v>
                </c:pt>
                <c:pt idx="236">
                  <c:v>4.1846597124502907</c:v>
                </c:pt>
                <c:pt idx="237">
                  <c:v>4.1846597124502907</c:v>
                </c:pt>
                <c:pt idx="238">
                  <c:v>4.1846597124502907</c:v>
                </c:pt>
                <c:pt idx="239">
                  <c:v>4.1846597124502907</c:v>
                </c:pt>
                <c:pt idx="240">
                  <c:v>4.1846597124502907</c:v>
                </c:pt>
                <c:pt idx="241">
                  <c:v>4.1846597124502907</c:v>
                </c:pt>
                <c:pt idx="242">
                  <c:v>4.1846597124502907</c:v>
                </c:pt>
                <c:pt idx="243">
                  <c:v>4.1846597124502907</c:v>
                </c:pt>
                <c:pt idx="244">
                  <c:v>4.1846597124502907</c:v>
                </c:pt>
                <c:pt idx="245">
                  <c:v>4.1846597124502907</c:v>
                </c:pt>
                <c:pt idx="246">
                  <c:v>4.1846597124502907</c:v>
                </c:pt>
                <c:pt idx="247">
                  <c:v>27.890842382594585</c:v>
                </c:pt>
                <c:pt idx="248">
                  <c:v>59.522727186847177</c:v>
                </c:pt>
                <c:pt idx="249">
                  <c:v>64.326197051442719</c:v>
                </c:pt>
                <c:pt idx="250">
                  <c:v>47.009247125723711</c:v>
                </c:pt>
                <c:pt idx="251">
                  <c:v>47.092308691563645</c:v>
                </c:pt>
                <c:pt idx="252">
                  <c:v>23.431337656262667</c:v>
                </c:pt>
                <c:pt idx="253">
                  <c:v>15.556568936572674</c:v>
                </c:pt>
                <c:pt idx="254">
                  <c:v>4.4949405667718354</c:v>
                </c:pt>
                <c:pt idx="255">
                  <c:v>17.168403021244583</c:v>
                </c:pt>
                <c:pt idx="256">
                  <c:v>0</c:v>
                </c:pt>
                <c:pt idx="257">
                  <c:v>10.847472524215533</c:v>
                </c:pt>
                <c:pt idx="258">
                  <c:v>21.955054684369411</c:v>
                </c:pt>
                <c:pt idx="259">
                  <c:v>36.960964669669991</c:v>
                </c:pt>
                <c:pt idx="260">
                  <c:v>37.05975843734192</c:v>
                </c:pt>
                <c:pt idx="261">
                  <c:v>8.1331122223377079</c:v>
                </c:pt>
                <c:pt idx="262">
                  <c:v>25.067383940157338</c:v>
                </c:pt>
                <c:pt idx="263">
                  <c:v>8.1935069814048269</c:v>
                </c:pt>
                <c:pt idx="264">
                  <c:v>37.228427174110188</c:v>
                </c:pt>
                <c:pt idx="265">
                  <c:v>25.241582799442401</c:v>
                </c:pt>
                <c:pt idx="266">
                  <c:v>27.729974164616142</c:v>
                </c:pt>
                <c:pt idx="267">
                  <c:v>18.127675433421576</c:v>
                </c:pt>
                <c:pt idx="268">
                  <c:v>18.168257385125195</c:v>
                </c:pt>
                <c:pt idx="269">
                  <c:v>18.209504614725599</c:v>
                </c:pt>
                <c:pt idx="270">
                  <c:v>25.514949645216436</c:v>
                </c:pt>
                <c:pt idx="271">
                  <c:v>8.6410726864640246</c:v>
                </c:pt>
                <c:pt idx="272">
                  <c:v>28.012322261996715</c:v>
                </c:pt>
                <c:pt idx="273">
                  <c:v>35.367704714614838</c:v>
                </c:pt>
                <c:pt idx="274">
                  <c:v>28.229182066412847</c:v>
                </c:pt>
                <c:pt idx="275">
                  <c:v>28.324982083549354</c:v>
                </c:pt>
                <c:pt idx="276">
                  <c:v>35.692713757126384</c:v>
                </c:pt>
                <c:pt idx="277">
                  <c:v>43.078054269223635</c:v>
                </c:pt>
                <c:pt idx="278">
                  <c:v>14.383476902018952</c:v>
                </c:pt>
                <c:pt idx="279">
                  <c:v>0</c:v>
                </c:pt>
                <c:pt idx="280">
                  <c:v>28.730765585621295</c:v>
                </c:pt>
                <c:pt idx="281">
                  <c:v>0</c:v>
                </c:pt>
                <c:pt idx="282">
                  <c:v>0</c:v>
                </c:pt>
                <c:pt idx="283">
                  <c:v>14.014245328039234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27.103400868882343</c:v>
                </c:pt>
                <c:pt idx="289">
                  <c:v>0</c:v>
                </c:pt>
                <c:pt idx="290">
                  <c:v>12.647311819236776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4.1846597124502907</c:v>
                </c:pt>
                <c:pt idx="300">
                  <c:v>4.1846597124502907</c:v>
                </c:pt>
                <c:pt idx="301">
                  <c:v>4.1846597124502907</c:v>
                </c:pt>
                <c:pt idx="302">
                  <c:v>4.1846597124502907</c:v>
                </c:pt>
                <c:pt idx="303">
                  <c:v>4.1846597124502907</c:v>
                </c:pt>
                <c:pt idx="304">
                  <c:v>4.1846597124502907</c:v>
                </c:pt>
                <c:pt idx="305">
                  <c:v>4.1846597124502907</c:v>
                </c:pt>
                <c:pt idx="306">
                  <c:v>4.1846597124502907</c:v>
                </c:pt>
                <c:pt idx="307">
                  <c:v>4.1846597124502907</c:v>
                </c:pt>
                <c:pt idx="308">
                  <c:v>4.1846597124502907</c:v>
                </c:pt>
                <c:pt idx="309">
                  <c:v>4.1846597124502907</c:v>
                </c:pt>
                <c:pt idx="310">
                  <c:v>4.1846597124502907</c:v>
                </c:pt>
                <c:pt idx="311">
                  <c:v>4.1846597124502907</c:v>
                </c:pt>
                <c:pt idx="312">
                  <c:v>4.1846597124502907</c:v>
                </c:pt>
                <c:pt idx="313">
                  <c:v>4.1846597124502907</c:v>
                </c:pt>
                <c:pt idx="314">
                  <c:v>4.1846597124502907</c:v>
                </c:pt>
                <c:pt idx="315">
                  <c:v>4.1846597124502907</c:v>
                </c:pt>
                <c:pt idx="316">
                  <c:v>4.1846597124502907</c:v>
                </c:pt>
                <c:pt idx="317">
                  <c:v>4.1846597124502907</c:v>
                </c:pt>
                <c:pt idx="318">
                  <c:v>4.1846597124502907</c:v>
                </c:pt>
                <c:pt idx="319">
                  <c:v>4.1846597124502907</c:v>
                </c:pt>
                <c:pt idx="320">
                  <c:v>4.1846597124502907</c:v>
                </c:pt>
                <c:pt idx="321">
                  <c:v>4.1846597124502907</c:v>
                </c:pt>
                <c:pt idx="322">
                  <c:v>10.505781733481857</c:v>
                </c:pt>
                <c:pt idx="323">
                  <c:v>40.538736382731855</c:v>
                </c:pt>
                <c:pt idx="324">
                  <c:v>76.939149891371443</c:v>
                </c:pt>
                <c:pt idx="325">
                  <c:v>70.712736489582667</c:v>
                </c:pt>
                <c:pt idx="326">
                  <c:v>66.097618511208765</c:v>
                </c:pt>
                <c:pt idx="327">
                  <c:v>51.99690322948608</c:v>
                </c:pt>
                <c:pt idx="328">
                  <c:v>63.601484790056162</c:v>
                </c:pt>
                <c:pt idx="329">
                  <c:v>92.854844822182514</c:v>
                </c:pt>
                <c:pt idx="330">
                  <c:v>73.857252735363531</c:v>
                </c:pt>
                <c:pt idx="331">
                  <c:v>74.174403182719459</c:v>
                </c:pt>
                <c:pt idx="332">
                  <c:v>68.185809465527669</c:v>
                </c:pt>
                <c:pt idx="333">
                  <c:v>68.493744150818429</c:v>
                </c:pt>
                <c:pt idx="334">
                  <c:v>57.990067127640202</c:v>
                </c:pt>
                <c:pt idx="335">
                  <c:v>54.646788904070128</c:v>
                </c:pt>
                <c:pt idx="336">
                  <c:v>87.390976729017339</c:v>
                </c:pt>
                <c:pt idx="337">
                  <c:v>98.715522864601994</c:v>
                </c:pt>
                <c:pt idx="338">
                  <c:v>84.859930621970676</c:v>
                </c:pt>
                <c:pt idx="339">
                  <c:v>85.374895387670719</c:v>
                </c:pt>
                <c:pt idx="340">
                  <c:v>46.14363993839266</c:v>
                </c:pt>
                <c:pt idx="341">
                  <c:v>42.756016541933121</c:v>
                </c:pt>
                <c:pt idx="342">
                  <c:v>46.574361766641083</c:v>
                </c:pt>
                <c:pt idx="343">
                  <c:v>17.879784399436399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45.404886742064605</c:v>
                </c:pt>
                <c:pt idx="354">
                  <c:v>31.164078037551526</c:v>
                </c:pt>
                <c:pt idx="355">
                  <c:v>56.569970729786981</c:v>
                </c:pt>
                <c:pt idx="356">
                  <c:v>46.03123008153328</c:v>
                </c:pt>
                <c:pt idx="357">
                  <c:v>46.257081078343361</c:v>
                </c:pt>
                <c:pt idx="358">
                  <c:v>42.871262427291548</c:v>
                </c:pt>
                <c:pt idx="359">
                  <c:v>46.691670218180427</c:v>
                </c:pt>
                <c:pt idx="360">
                  <c:v>46.929380970530467</c:v>
                </c:pt>
                <c:pt idx="361">
                  <c:v>29.085475158845473</c:v>
                </c:pt>
                <c:pt idx="362">
                  <c:v>32.793473092875246</c:v>
                </c:pt>
                <c:pt idx="363">
                  <c:v>62.957102686410259</c:v>
                </c:pt>
                <c:pt idx="364">
                  <c:v>0</c:v>
                </c:pt>
                <c:pt idx="365">
                  <c:v>63.123535203017276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56.819275498726931</c:v>
                </c:pt>
                <c:pt idx="374">
                  <c:v>42.752246439527362</c:v>
                </c:pt>
                <c:pt idx="375">
                  <c:v>42.907974790127774</c:v>
                </c:pt>
                <c:pt idx="376">
                  <c:v>81.307116877103482</c:v>
                </c:pt>
                <c:pt idx="377">
                  <c:v>96.140313882955354</c:v>
                </c:pt>
                <c:pt idx="378">
                  <c:v>63.291348902334732</c:v>
                </c:pt>
                <c:pt idx="379">
                  <c:v>58.847887604673545</c:v>
                </c:pt>
                <c:pt idx="380">
                  <c:v>44.798123329353992</c:v>
                </c:pt>
                <c:pt idx="381">
                  <c:v>25.836288359899591</c:v>
                </c:pt>
                <c:pt idx="382">
                  <c:v>25.836288359899591</c:v>
                </c:pt>
                <c:pt idx="383">
                  <c:v>0</c:v>
                </c:pt>
                <c:pt idx="384">
                  <c:v>25.664676408128443</c:v>
                </c:pt>
                <c:pt idx="385">
                  <c:v>0</c:v>
                </c:pt>
                <c:pt idx="386">
                  <c:v>25.36767896342592</c:v>
                </c:pt>
                <c:pt idx="387">
                  <c:v>25.36767896342592</c:v>
                </c:pt>
                <c:pt idx="388">
                  <c:v>0</c:v>
                </c:pt>
                <c:pt idx="389">
                  <c:v>44.329513932880324</c:v>
                </c:pt>
                <c:pt idx="390">
                  <c:v>58.847887604673545</c:v>
                </c:pt>
                <c:pt idx="391">
                  <c:v>63.932951433289965</c:v>
                </c:pt>
                <c:pt idx="392">
                  <c:v>45.145490781027959</c:v>
                </c:pt>
                <c:pt idx="393">
                  <c:v>78.815353073200995</c:v>
                </c:pt>
                <c:pt idx="394">
                  <c:v>64.954465533533735</c:v>
                </c:pt>
                <c:pt idx="395">
                  <c:v>65.320478951797767</c:v>
                </c:pt>
                <c:pt idx="396">
                  <c:v>60.904813956184412</c:v>
                </c:pt>
                <c:pt idx="397">
                  <c:v>85.173737874956004</c:v>
                </c:pt>
                <c:pt idx="398">
                  <c:v>28.288232966593544</c:v>
                </c:pt>
                <c:pt idx="399">
                  <c:v>66.596562290357966</c:v>
                </c:pt>
                <c:pt idx="400">
                  <c:v>43.039940192530345</c:v>
                </c:pt>
                <c:pt idx="401">
                  <c:v>28.818563965439633</c:v>
                </c:pt>
                <c:pt idx="402">
                  <c:v>28.818563965439633</c:v>
                </c:pt>
                <c:pt idx="403">
                  <c:v>67.134489794111047</c:v>
                </c:pt>
                <c:pt idx="404">
                  <c:v>0</c:v>
                </c:pt>
                <c:pt idx="405">
                  <c:v>67.332689513058398</c:v>
                </c:pt>
                <c:pt idx="406">
                  <c:v>29.409019574149209</c:v>
                </c:pt>
                <c:pt idx="407">
                  <c:v>29.409019574149209</c:v>
                </c:pt>
                <c:pt idx="408">
                  <c:v>48.570435445260614</c:v>
                </c:pt>
                <c:pt idx="409">
                  <c:v>29.60860047580659</c:v>
                </c:pt>
                <c:pt idx="410">
                  <c:v>48.771397529628814</c:v>
                </c:pt>
                <c:pt idx="411">
                  <c:v>29.809562560174413</c:v>
                </c:pt>
                <c:pt idx="412">
                  <c:v>48.973740796707069</c:v>
                </c:pt>
                <c:pt idx="413">
                  <c:v>44.385945905805777</c:v>
                </c:pt>
                <c:pt idx="414">
                  <c:v>0</c:v>
                </c:pt>
                <c:pt idx="415">
                  <c:v>30.011905827252669</c:v>
                </c:pt>
                <c:pt idx="416">
                  <c:v>0</c:v>
                </c:pt>
                <c:pt idx="417">
                  <c:v>29.60860047580659</c:v>
                </c:pt>
                <c:pt idx="418">
                  <c:v>0</c:v>
                </c:pt>
                <c:pt idx="419">
                  <c:v>29.409019574149209</c:v>
                </c:pt>
                <c:pt idx="420">
                  <c:v>29.409019574149209</c:v>
                </c:pt>
                <c:pt idx="421">
                  <c:v>29.409019574149209</c:v>
                </c:pt>
                <c:pt idx="422">
                  <c:v>29.409019574149209</c:v>
                </c:pt>
                <c:pt idx="423">
                  <c:v>101.27145081416862</c:v>
                </c:pt>
                <c:pt idx="424">
                  <c:v>49.331164984991361</c:v>
                </c:pt>
                <c:pt idx="425">
                  <c:v>49.537306504522917</c:v>
                </c:pt>
                <c:pt idx="426">
                  <c:v>49.744829206764912</c:v>
                </c:pt>
                <c:pt idx="427">
                  <c:v>30.782994237310881</c:v>
                </c:pt>
                <c:pt idx="428">
                  <c:v>69.125853128836113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30.164569678715072</c:v>
                </c:pt>
                <c:pt idx="434">
                  <c:v>49.331164984991361</c:v>
                </c:pt>
                <c:pt idx="435">
                  <c:v>30.369330015536576</c:v>
                </c:pt>
                <c:pt idx="436">
                  <c:v>30.369330015536576</c:v>
                </c:pt>
                <c:pt idx="437">
                  <c:v>49.537306504522917</c:v>
                </c:pt>
                <c:pt idx="438">
                  <c:v>49.744829206764912</c:v>
                </c:pt>
                <c:pt idx="439">
                  <c:v>49.953733091718469</c:v>
                </c:pt>
                <c:pt idx="440">
                  <c:v>30.991898122263692</c:v>
                </c:pt>
                <c:pt idx="441">
                  <c:v>64.544014588373187</c:v>
                </c:pt>
                <c:pt idx="442">
                  <c:v>50.53534049868896</c:v>
                </c:pt>
                <c:pt idx="443">
                  <c:v>31.573505529234552</c:v>
                </c:pt>
                <c:pt idx="444">
                  <c:v>31.573505529234552</c:v>
                </c:pt>
                <c:pt idx="445">
                  <c:v>31.573505529234552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30.782994237310881</c:v>
                </c:pt>
                <c:pt idx="450">
                  <c:v>30.782994237310881</c:v>
                </c:pt>
                <c:pt idx="451">
                  <c:v>0</c:v>
                </c:pt>
                <c:pt idx="452">
                  <c:v>0</c:v>
                </c:pt>
                <c:pt idx="453">
                  <c:v>44.385945905805777</c:v>
                </c:pt>
                <c:pt idx="454">
                  <c:v>0</c:v>
                </c:pt>
                <c:pt idx="455">
                  <c:v>30.011905827252669</c:v>
                </c:pt>
                <c:pt idx="456">
                  <c:v>30.011905827252669</c:v>
                </c:pt>
                <c:pt idx="457">
                  <c:v>0</c:v>
                </c:pt>
                <c:pt idx="458">
                  <c:v>0</c:v>
                </c:pt>
                <c:pt idx="459">
                  <c:v>29.60860047580659</c:v>
                </c:pt>
                <c:pt idx="460">
                  <c:v>29.60860047580659</c:v>
                </c:pt>
                <c:pt idx="461">
                  <c:v>48.771397529628814</c:v>
                </c:pt>
                <c:pt idx="462">
                  <c:v>63.347780875260185</c:v>
                </c:pt>
                <c:pt idx="463">
                  <c:v>49.331164984991361</c:v>
                </c:pt>
                <c:pt idx="464">
                  <c:v>49.537306504522917</c:v>
                </c:pt>
                <c:pt idx="465">
                  <c:v>30.57547153506852</c:v>
                </c:pt>
                <c:pt idx="466">
                  <c:v>49.744829206764912</c:v>
                </c:pt>
                <c:pt idx="467">
                  <c:v>69.125853128836113</c:v>
                </c:pt>
                <c:pt idx="468">
                  <c:v>31.202183189926924</c:v>
                </c:pt>
                <c:pt idx="469">
                  <c:v>31.202183189926924</c:v>
                </c:pt>
                <c:pt idx="470">
                  <c:v>45.582179618918772</c:v>
                </c:pt>
                <c:pt idx="471">
                  <c:v>31.360803391828071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30.164569678715072</c:v>
                </c:pt>
                <c:pt idx="477">
                  <c:v>30.164569678715072</c:v>
                </c:pt>
                <c:pt idx="478">
                  <c:v>68.499141473977701</c:v>
                </c:pt>
                <c:pt idx="479">
                  <c:v>0</c:v>
                </c:pt>
                <c:pt idx="480">
                  <c:v>49.537306504522917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73.056736316127839</c:v>
                </c:pt>
                <c:pt idx="498">
                  <c:v>82.956102418169451</c:v>
                </c:pt>
                <c:pt idx="499">
                  <c:v>92.936674003486445</c:v>
                </c:pt>
                <c:pt idx="500">
                  <c:v>64.260109907868937</c:v>
                </c:pt>
                <c:pt idx="501">
                  <c:v>54.841074447303271</c:v>
                </c:pt>
                <c:pt idx="502">
                  <c:v>45.385656601757312</c:v>
                </c:pt>
                <c:pt idx="503">
                  <c:v>43.158752171051802</c:v>
                </c:pt>
                <c:pt idx="504">
                  <c:v>0</c:v>
                </c:pt>
                <c:pt idx="505">
                  <c:v>14.383476902018952</c:v>
                </c:pt>
                <c:pt idx="506">
                  <c:v>0</c:v>
                </c:pt>
                <c:pt idx="507">
                  <c:v>0</c:v>
                </c:pt>
                <c:pt idx="508">
                  <c:v>14.166875225426677</c:v>
                </c:pt>
                <c:pt idx="509">
                  <c:v>0</c:v>
                </c:pt>
                <c:pt idx="510">
                  <c:v>28.514163909029026</c:v>
                </c:pt>
                <c:pt idx="511">
                  <c:v>0</c:v>
                </c:pt>
                <c:pt idx="512">
                  <c:v>13.939477303981196</c:v>
                </c:pt>
                <c:pt idx="513">
                  <c:v>0</c:v>
                </c:pt>
                <c:pt idx="514">
                  <c:v>28.213029246615815</c:v>
                </c:pt>
                <c:pt idx="515">
                  <c:v>0</c:v>
                </c:pt>
                <c:pt idx="516">
                  <c:v>28.213029246615815</c:v>
                </c:pt>
                <c:pt idx="517">
                  <c:v>13.865740563013613</c:v>
                </c:pt>
                <c:pt idx="518">
                  <c:v>28.286765987583681</c:v>
                </c:pt>
                <c:pt idx="519">
                  <c:v>0</c:v>
                </c:pt>
                <c:pt idx="520">
                  <c:v>13.865740563013613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4.1846597124502907</c:v>
                </c:pt>
                <c:pt idx="539">
                  <c:v>4.1846597124502907</c:v>
                </c:pt>
                <c:pt idx="540">
                  <c:v>16.827286802518454</c:v>
                </c:pt>
                <c:pt idx="541">
                  <c:v>21.571539839586887</c:v>
                </c:pt>
                <c:pt idx="542">
                  <c:v>34.226364614565114</c:v>
                </c:pt>
                <c:pt idx="543">
                  <c:v>53.228861425423304</c:v>
                </c:pt>
                <c:pt idx="544">
                  <c:v>46.961258392843973</c:v>
                </c:pt>
                <c:pt idx="545">
                  <c:v>28.035634528494587</c:v>
                </c:pt>
                <c:pt idx="546">
                  <c:v>4.3321451646356133</c:v>
                </c:pt>
                <c:pt idx="547">
                  <c:v>0</c:v>
                </c:pt>
                <c:pt idx="548">
                  <c:v>0</c:v>
                </c:pt>
                <c:pt idx="549">
                  <c:v>10.606906406808793</c:v>
                </c:pt>
                <c:pt idx="550">
                  <c:v>16.946223208079147</c:v>
                </c:pt>
                <c:pt idx="551">
                  <c:v>10.635060435178296</c:v>
                </c:pt>
                <c:pt idx="552">
                  <c:v>4.3141299381492155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4.1846597124502907</c:v>
                </c:pt>
                <c:pt idx="557">
                  <c:v>4.1846597124502907</c:v>
                </c:pt>
                <c:pt idx="558">
                  <c:v>4.1846597124502907</c:v>
                </c:pt>
                <c:pt idx="559">
                  <c:v>4.1846597124502907</c:v>
                </c:pt>
                <c:pt idx="560">
                  <c:v>4.1846597124502907</c:v>
                </c:pt>
                <c:pt idx="561">
                  <c:v>4.1846597124502907</c:v>
                </c:pt>
                <c:pt idx="562">
                  <c:v>4.1846597124502907</c:v>
                </c:pt>
                <c:pt idx="563">
                  <c:v>4.1846597124502907</c:v>
                </c:pt>
                <c:pt idx="564">
                  <c:v>4.1846597124502907</c:v>
                </c:pt>
                <c:pt idx="565">
                  <c:v>4.1846597124502907</c:v>
                </c:pt>
                <c:pt idx="566">
                  <c:v>4.1846597124502907</c:v>
                </c:pt>
                <c:pt idx="567">
                  <c:v>4.1846597124502907</c:v>
                </c:pt>
                <c:pt idx="568">
                  <c:v>4.1846597124502907</c:v>
                </c:pt>
                <c:pt idx="569">
                  <c:v>4.1846597124502907</c:v>
                </c:pt>
                <c:pt idx="570">
                  <c:v>4.1846597124502907</c:v>
                </c:pt>
                <c:pt idx="571">
                  <c:v>4.1846597124502907</c:v>
                </c:pt>
                <c:pt idx="572">
                  <c:v>4.1846597124502907</c:v>
                </c:pt>
                <c:pt idx="573">
                  <c:v>4.1846597124502907</c:v>
                </c:pt>
                <c:pt idx="574">
                  <c:v>4.1846597124502907</c:v>
                </c:pt>
                <c:pt idx="575">
                  <c:v>4.1846597124502907</c:v>
                </c:pt>
                <c:pt idx="576">
                  <c:v>4.1846597124502907</c:v>
                </c:pt>
                <c:pt idx="577">
                  <c:v>4.1846597124502907</c:v>
                </c:pt>
                <c:pt idx="578">
                  <c:v>4.1846597124502907</c:v>
                </c:pt>
                <c:pt idx="579">
                  <c:v>4.1846597124502907</c:v>
                </c:pt>
                <c:pt idx="580">
                  <c:v>4.1846597124502907</c:v>
                </c:pt>
                <c:pt idx="581">
                  <c:v>10.505781733481857</c:v>
                </c:pt>
                <c:pt idx="582">
                  <c:v>21.569911885565528</c:v>
                </c:pt>
                <c:pt idx="583">
                  <c:v>35.803975754037985</c:v>
                </c:pt>
                <c:pt idx="584">
                  <c:v>45.315249243973604</c:v>
                </c:pt>
                <c:pt idx="585">
                  <c:v>72.264132781211543</c:v>
                </c:pt>
                <c:pt idx="586">
                  <c:v>64.474867558393541</c:v>
                </c:pt>
                <c:pt idx="587">
                  <c:v>47.192822882132603</c:v>
                </c:pt>
                <c:pt idx="588">
                  <c:v>63.47705703342384</c:v>
                </c:pt>
                <c:pt idx="589">
                  <c:v>27.383946498553094</c:v>
                </c:pt>
                <c:pt idx="590">
                  <c:v>44.387240798163816</c:v>
                </c:pt>
                <c:pt idx="591">
                  <c:v>54.206815132459795</c:v>
                </c:pt>
                <c:pt idx="592">
                  <c:v>37.452688195128104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7.6412223774054961</c:v>
                </c:pt>
                <c:pt idx="598">
                  <c:v>63.2231079862621</c:v>
                </c:pt>
                <c:pt idx="599">
                  <c:v>73.056736316127839</c:v>
                </c:pt>
                <c:pt idx="600">
                  <c:v>73.278460965164371</c:v>
                </c:pt>
                <c:pt idx="601">
                  <c:v>63.849030537461303</c:v>
                </c:pt>
                <c:pt idx="602">
                  <c:v>54.399184394300974</c:v>
                </c:pt>
                <c:pt idx="603">
                  <c:v>64.294350929619057</c:v>
                </c:pt>
                <c:pt idx="604">
                  <c:v>37.91896484103416</c:v>
                </c:pt>
                <c:pt idx="605">
                  <c:v>45.334929162127693</c:v>
                </c:pt>
                <c:pt idx="606">
                  <c:v>28.651098966883591</c:v>
                </c:pt>
                <c:pt idx="607">
                  <c:v>43.158752171051802</c:v>
                </c:pt>
                <c:pt idx="608">
                  <c:v>0</c:v>
                </c:pt>
                <c:pt idx="609">
                  <c:v>14.383476902018952</c:v>
                </c:pt>
                <c:pt idx="610">
                  <c:v>0</c:v>
                </c:pt>
                <c:pt idx="611">
                  <c:v>14.225174947634002</c:v>
                </c:pt>
                <c:pt idx="612">
                  <c:v>14.225174947634002</c:v>
                </c:pt>
                <c:pt idx="613">
                  <c:v>28.651098966883591</c:v>
                </c:pt>
                <c:pt idx="614">
                  <c:v>28.730765585621295</c:v>
                </c:pt>
                <c:pt idx="615">
                  <c:v>57.670530507581681</c:v>
                </c:pt>
                <c:pt idx="616">
                  <c:v>25.451878100011541</c:v>
                </c:pt>
                <c:pt idx="617">
                  <c:v>14.691411587309707</c:v>
                </c:pt>
                <c:pt idx="618">
                  <c:v>14.691411587309707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27.932690377143729</c:v>
                </c:pt>
                <c:pt idx="627">
                  <c:v>65.933434560054295</c:v>
                </c:pt>
                <c:pt idx="628">
                  <c:v>70.795798055422608</c:v>
                </c:pt>
                <c:pt idx="629">
                  <c:v>53.530128681376588</c:v>
                </c:pt>
                <c:pt idx="630">
                  <c:v>73.184469672309675</c:v>
                </c:pt>
                <c:pt idx="631">
                  <c:v>44.387240798163816</c:v>
                </c:pt>
                <c:pt idx="632">
                  <c:v>27.58621176910869</c:v>
                </c:pt>
                <c:pt idx="633">
                  <c:v>8.3017809591058835</c:v>
                </c:pt>
                <c:pt idx="634">
                  <c:v>8.3017809591058835</c:v>
                </c:pt>
                <c:pt idx="635">
                  <c:v>8.3017809591058835</c:v>
                </c:pt>
                <c:pt idx="636">
                  <c:v>25.241582799442401</c:v>
                </c:pt>
                <c:pt idx="637">
                  <c:v>8.3677058406899913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27.623633650802603</c:v>
                </c:pt>
                <c:pt idx="642">
                  <c:v>34.961635718367248</c:v>
                </c:pt>
                <c:pt idx="643">
                  <c:v>37.493935424728413</c:v>
                </c:pt>
                <c:pt idx="644">
                  <c:v>15.830322774295261</c:v>
                </c:pt>
                <c:pt idx="645">
                  <c:v>18.283288091465433</c:v>
                </c:pt>
                <c:pt idx="646">
                  <c:v>28.012322261996715</c:v>
                </c:pt>
                <c:pt idx="647">
                  <c:v>18.414514156605513</c:v>
                </c:pt>
                <c:pt idx="648">
                  <c:v>18.459586734112211</c:v>
                </c:pt>
                <c:pt idx="649">
                  <c:v>25.771726123439695</c:v>
                </c:pt>
                <c:pt idx="650">
                  <c:v>37.967197488550667</c:v>
                </c:pt>
                <c:pt idx="651">
                  <c:v>28.423443212272996</c:v>
                </c:pt>
                <c:pt idx="652">
                  <c:v>14.166875225426677</c:v>
                </c:pt>
                <c:pt idx="653">
                  <c:v>0</c:v>
                </c:pt>
                <c:pt idx="654">
                  <c:v>14.090044635187725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27.627905003168653</c:v>
                </c:pt>
                <c:pt idx="662">
                  <c:v>67.33190706663035</c:v>
                </c:pt>
                <c:pt idx="663">
                  <c:v>67.595367668645494</c:v>
                </c:pt>
                <c:pt idx="664">
                  <c:v>71.479199369597112</c:v>
                </c:pt>
                <c:pt idx="665">
                  <c:v>53.758854163187628</c:v>
                </c:pt>
                <c:pt idx="666">
                  <c:v>72.017819191184017</c:v>
                </c:pt>
                <c:pt idx="667">
                  <c:v>39.88373199703139</c:v>
                </c:pt>
                <c:pt idx="668">
                  <c:v>58.077726190328939</c:v>
                </c:pt>
                <c:pt idx="669">
                  <c:v>29.471839168903596</c:v>
                </c:pt>
                <c:pt idx="670">
                  <c:v>40.389995311654978</c:v>
                </c:pt>
                <c:pt idx="671">
                  <c:v>44.160901514202131</c:v>
                </c:pt>
                <c:pt idx="672">
                  <c:v>15.46632414699744</c:v>
                </c:pt>
                <c:pt idx="673">
                  <c:v>44.349110678210288</c:v>
                </c:pt>
                <c:pt idx="674">
                  <c:v>15.654533311005606</c:v>
                </c:pt>
                <c:pt idx="675">
                  <c:v>40.930355423457634</c:v>
                </c:pt>
                <c:pt idx="676">
                  <c:v>15.822600227153309</c:v>
                </c:pt>
                <c:pt idx="677">
                  <c:v>44.713121381544283</c:v>
                </c:pt>
                <c:pt idx="678">
                  <c:v>0</c:v>
                </c:pt>
                <c:pt idx="679">
                  <c:v>0</c:v>
                </c:pt>
                <c:pt idx="680">
                  <c:v>15.822600227153309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29.813612830599642</c:v>
                </c:pt>
                <c:pt idx="686">
                  <c:v>0</c:v>
                </c:pt>
                <c:pt idx="687">
                  <c:v>15.373766489629041</c:v>
                </c:pt>
                <c:pt idx="688">
                  <c:v>15.373766489629041</c:v>
                </c:pt>
                <c:pt idx="689">
                  <c:v>29.813612830599642</c:v>
                </c:pt>
                <c:pt idx="690">
                  <c:v>15.46632414699744</c:v>
                </c:pt>
                <c:pt idx="691">
                  <c:v>0</c:v>
                </c:pt>
                <c:pt idx="692">
                  <c:v>15.373766489629041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17.245454572487578</c:v>
                </c:pt>
                <c:pt idx="709">
                  <c:v>80.096984945014611</c:v>
                </c:pt>
                <c:pt idx="710">
                  <c:v>92.40370324842803</c:v>
                </c:pt>
                <c:pt idx="711">
                  <c:v>83.02895034786691</c:v>
                </c:pt>
                <c:pt idx="712">
                  <c:v>63.968780558881818</c:v>
                </c:pt>
                <c:pt idx="713">
                  <c:v>35.157165050217834</c:v>
                </c:pt>
                <c:pt idx="714">
                  <c:v>28.012322261996715</c:v>
                </c:pt>
                <c:pt idx="715">
                  <c:v>8.7278914519939033</c:v>
                </c:pt>
                <c:pt idx="716">
                  <c:v>18.414514156605513</c:v>
                </c:pt>
                <c:pt idx="717">
                  <c:v>18.459586734112211</c:v>
                </c:pt>
                <c:pt idx="718">
                  <c:v>8.8173713291109035</c:v>
                </c:pt>
                <c:pt idx="719">
                  <c:v>16.083273904612032</c:v>
                </c:pt>
                <c:pt idx="720">
                  <c:v>28.229182066412847</c:v>
                </c:pt>
                <c:pt idx="721">
                  <c:v>18.63453403103145</c:v>
                </c:pt>
                <c:pt idx="722">
                  <c:v>8.992318626029947</c:v>
                </c:pt>
                <c:pt idx="723">
                  <c:v>18.682766678547853</c:v>
                </c:pt>
                <c:pt idx="724">
                  <c:v>0</c:v>
                </c:pt>
                <c:pt idx="725">
                  <c:v>8.992318626029947</c:v>
                </c:pt>
                <c:pt idx="726">
                  <c:v>0</c:v>
                </c:pt>
                <c:pt idx="727">
                  <c:v>8.8978491646870914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7.6871265522833632</c:v>
                </c:pt>
                <c:pt idx="736">
                  <c:v>0</c:v>
                </c:pt>
                <c:pt idx="737">
                  <c:v>7.6638418258960401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4.1846597124502907</c:v>
                </c:pt>
                <c:pt idx="744">
                  <c:v>4.1846597124502907</c:v>
                </c:pt>
                <c:pt idx="745">
                  <c:v>4.1846597124502907</c:v>
                </c:pt>
                <c:pt idx="746">
                  <c:v>4.1846597124502907</c:v>
                </c:pt>
                <c:pt idx="747">
                  <c:v>4.1846597124502907</c:v>
                </c:pt>
                <c:pt idx="748">
                  <c:v>4.1846597124502907</c:v>
                </c:pt>
                <c:pt idx="749">
                  <c:v>4.1846597124502907</c:v>
                </c:pt>
                <c:pt idx="750">
                  <c:v>4.1846597124502907</c:v>
                </c:pt>
                <c:pt idx="751">
                  <c:v>4.1846597124502907</c:v>
                </c:pt>
                <c:pt idx="752">
                  <c:v>4.1846597124502907</c:v>
                </c:pt>
                <c:pt idx="753">
                  <c:v>4.1846597124502907</c:v>
                </c:pt>
                <c:pt idx="754">
                  <c:v>4.1846597124502907</c:v>
                </c:pt>
                <c:pt idx="755">
                  <c:v>4.1846597124502907</c:v>
                </c:pt>
                <c:pt idx="756">
                  <c:v>4.1846597124502907</c:v>
                </c:pt>
                <c:pt idx="757">
                  <c:v>4.1846597124502907</c:v>
                </c:pt>
                <c:pt idx="758">
                  <c:v>4.1846597124502907</c:v>
                </c:pt>
                <c:pt idx="759">
                  <c:v>4.1846597124502907</c:v>
                </c:pt>
                <c:pt idx="760">
                  <c:v>4.1846597124502907</c:v>
                </c:pt>
                <c:pt idx="761">
                  <c:v>4.1846597124502907</c:v>
                </c:pt>
                <c:pt idx="762">
                  <c:v>4.1846597124502907</c:v>
                </c:pt>
                <c:pt idx="763">
                  <c:v>4.1846597124502907</c:v>
                </c:pt>
                <c:pt idx="764">
                  <c:v>4.1846597124502907</c:v>
                </c:pt>
                <c:pt idx="765">
                  <c:v>4.1846597124502907</c:v>
                </c:pt>
                <c:pt idx="766">
                  <c:v>4.1846597124502907</c:v>
                </c:pt>
                <c:pt idx="767">
                  <c:v>4.1846597124502907</c:v>
                </c:pt>
                <c:pt idx="768">
                  <c:v>4.1846597124502907</c:v>
                </c:pt>
                <c:pt idx="769">
                  <c:v>4.1846597124502907</c:v>
                </c:pt>
                <c:pt idx="770">
                  <c:v>4.1846597124502907</c:v>
                </c:pt>
                <c:pt idx="771">
                  <c:v>4.1846597124502907</c:v>
                </c:pt>
                <c:pt idx="772">
                  <c:v>27.890842382594585</c:v>
                </c:pt>
                <c:pt idx="773">
                  <c:v>65.848637307941601</c:v>
                </c:pt>
                <c:pt idx="774">
                  <c:v>64.334815631555756</c:v>
                </c:pt>
                <c:pt idx="775">
                  <c:v>40.688316628694686</c:v>
                </c:pt>
                <c:pt idx="776">
                  <c:v>53.427028916773651</c:v>
                </c:pt>
                <c:pt idx="777">
                  <c:v>47.209198184347549</c:v>
                </c:pt>
                <c:pt idx="778">
                  <c:v>53.834841628422353</c:v>
                </c:pt>
                <c:pt idx="779">
                  <c:v>53.994030155161546</c:v>
                </c:pt>
                <c:pt idx="780">
                  <c:v>0</c:v>
                </c:pt>
                <c:pt idx="781">
                  <c:v>8.1587462112980376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7.8616996303854654</c:v>
                </c:pt>
                <c:pt idx="786">
                  <c:v>0</c:v>
                </c:pt>
                <c:pt idx="787">
                  <c:v>17.503915035386825</c:v>
                </c:pt>
                <c:pt idx="788">
                  <c:v>7.8616996303854654</c:v>
                </c:pt>
                <c:pt idx="789">
                  <c:v>7.8616996303854654</c:v>
                </c:pt>
                <c:pt idx="790">
                  <c:v>17.532355665474338</c:v>
                </c:pt>
                <c:pt idx="791">
                  <c:v>53.834841628422353</c:v>
                </c:pt>
                <c:pt idx="792">
                  <c:v>37.05975843734192</c:v>
                </c:pt>
                <c:pt idx="793">
                  <c:v>25.067383940157338</c:v>
                </c:pt>
                <c:pt idx="794">
                  <c:v>37.228427174110188</c:v>
                </c:pt>
                <c:pt idx="795">
                  <c:v>8.3017809591058835</c:v>
                </c:pt>
                <c:pt idx="796">
                  <c:v>17.981418245801102</c:v>
                </c:pt>
                <c:pt idx="797">
                  <c:v>0</c:v>
                </c:pt>
                <c:pt idx="798">
                  <c:v>17.981418245801102</c:v>
                </c:pt>
                <c:pt idx="799">
                  <c:v>0</c:v>
                </c:pt>
                <c:pt idx="800">
                  <c:v>44.603851123368557</c:v>
                </c:pt>
                <c:pt idx="801">
                  <c:v>54.441595860220652</c:v>
                </c:pt>
                <c:pt idx="802">
                  <c:v>54.652135524617648</c:v>
                </c:pt>
                <c:pt idx="803">
                  <c:v>57.300526223966955</c:v>
                </c:pt>
                <c:pt idx="804">
                  <c:v>28.514163909029026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41.848345866645076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4.209988761782661</c:v>
                </c:pt>
                <c:pt idx="822">
                  <c:v>4.209988761782661</c:v>
                </c:pt>
                <c:pt idx="823">
                  <c:v>0</c:v>
                </c:pt>
                <c:pt idx="824">
                  <c:v>23.182356452995482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4.1909919747833824</c:v>
                </c:pt>
                <c:pt idx="829">
                  <c:v>0</c:v>
                </c:pt>
                <c:pt idx="830">
                  <c:v>23.158954613938409</c:v>
                </c:pt>
                <c:pt idx="831">
                  <c:v>51.636179741002657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4.1909919747833824</c:v>
                </c:pt>
                <c:pt idx="836">
                  <c:v>16.838024116909359</c:v>
                </c:pt>
                <c:pt idx="837">
                  <c:v>21.588334100557258</c:v>
                </c:pt>
                <c:pt idx="838">
                  <c:v>0</c:v>
                </c:pt>
                <c:pt idx="839">
                  <c:v>8.9426426264488885</c:v>
                </c:pt>
                <c:pt idx="840">
                  <c:v>10.526705730756431</c:v>
                </c:pt>
                <c:pt idx="841">
                  <c:v>0</c:v>
                </c:pt>
                <c:pt idx="842">
                  <c:v>4.1993232688927078</c:v>
                </c:pt>
                <c:pt idx="843">
                  <c:v>4.1993232688927078</c:v>
                </c:pt>
                <c:pt idx="844">
                  <c:v>21.592547628612543</c:v>
                </c:pt>
                <c:pt idx="845">
                  <c:v>23.187719125065847</c:v>
                </c:pt>
                <c:pt idx="846">
                  <c:v>0</c:v>
                </c:pt>
                <c:pt idx="847">
                  <c:v>0</c:v>
                </c:pt>
                <c:pt idx="848">
                  <c:v>46.865604123838821</c:v>
                </c:pt>
                <c:pt idx="849">
                  <c:v>8.9426426264488885</c:v>
                </c:pt>
                <c:pt idx="850">
                  <c:v>0</c:v>
                </c:pt>
                <c:pt idx="851">
                  <c:v>0</c:v>
                </c:pt>
                <c:pt idx="852">
                  <c:v>23.149174919560064</c:v>
                </c:pt>
                <c:pt idx="853">
                  <c:v>94.31490965611215</c:v>
                </c:pt>
                <c:pt idx="854">
                  <c:v>113.44867223019281</c:v>
                </c:pt>
                <c:pt idx="855">
                  <c:v>83.619367446865112</c:v>
                </c:pt>
                <c:pt idx="856">
                  <c:v>128.97323591713089</c:v>
                </c:pt>
                <c:pt idx="857">
                  <c:v>93.186756122873135</c:v>
                </c:pt>
                <c:pt idx="858">
                  <c:v>91.186179775514034</c:v>
                </c:pt>
                <c:pt idx="859">
                  <c:v>126.13968837475126</c:v>
                </c:pt>
                <c:pt idx="860">
                  <c:v>152.12184272137586</c:v>
                </c:pt>
                <c:pt idx="861">
                  <c:v>127.79634797677862</c:v>
                </c:pt>
                <c:pt idx="862">
                  <c:v>128.64054986910634</c:v>
                </c:pt>
                <c:pt idx="863">
                  <c:v>100.61234251631892</c:v>
                </c:pt>
                <c:pt idx="864">
                  <c:v>115.10214885241014</c:v>
                </c:pt>
                <c:pt idx="865">
                  <c:v>96.771557543582375</c:v>
                </c:pt>
                <c:pt idx="866">
                  <c:v>121.3457228413609</c:v>
                </c:pt>
                <c:pt idx="867">
                  <c:v>98.319992847855076</c:v>
                </c:pt>
                <c:pt idx="868">
                  <c:v>99.015979448034315</c:v>
                </c:pt>
                <c:pt idx="869">
                  <c:v>85.365376976029552</c:v>
                </c:pt>
                <c:pt idx="870">
                  <c:v>81.159047484964873</c:v>
                </c:pt>
                <c:pt idx="871">
                  <c:v>86.494105384169799</c:v>
                </c:pt>
                <c:pt idx="872">
                  <c:v>82.3096158447146</c:v>
                </c:pt>
                <c:pt idx="873">
                  <c:v>87.668499145674105</c:v>
                </c:pt>
                <c:pt idx="874">
                  <c:v>69.125853128836113</c:v>
                </c:pt>
                <c:pt idx="875">
                  <c:v>64.756716725779683</c:v>
                </c:pt>
                <c:pt idx="876">
                  <c:v>31.573505529234552</c:v>
                </c:pt>
                <c:pt idx="877">
                  <c:v>31.573505529234552</c:v>
                </c:pt>
                <c:pt idx="878">
                  <c:v>31.573505529234552</c:v>
                </c:pt>
                <c:pt idx="879">
                  <c:v>69.92672329108801</c:v>
                </c:pt>
                <c:pt idx="880">
                  <c:v>70.361795844873257</c:v>
                </c:pt>
                <c:pt idx="881">
                  <c:v>0</c:v>
                </c:pt>
                <c:pt idx="882">
                  <c:v>38.452600818783104</c:v>
                </c:pt>
                <c:pt idx="883">
                  <c:v>0</c:v>
                </c:pt>
                <c:pt idx="884">
                  <c:v>0</c:v>
                </c:pt>
                <c:pt idx="885">
                  <c:v>37.681167254561892</c:v>
                </c:pt>
                <c:pt idx="886">
                  <c:v>60.45306738179363</c:v>
                </c:pt>
                <c:pt idx="887">
                  <c:v>37.936663413652248</c:v>
                </c:pt>
                <c:pt idx="888">
                  <c:v>60.710211903201149</c:v>
                </c:pt>
                <c:pt idx="889">
                  <c:v>100.82956564951299</c:v>
                </c:pt>
                <c:pt idx="890">
                  <c:v>84.470562795912812</c:v>
                </c:pt>
                <c:pt idx="891">
                  <c:v>62.22078143250048</c:v>
                </c:pt>
                <c:pt idx="892">
                  <c:v>102.36619990794533</c:v>
                </c:pt>
                <c:pt idx="893">
                  <c:v>40.446088995556664</c:v>
                </c:pt>
                <c:pt idx="894">
                  <c:v>86.02615322098778</c:v>
                </c:pt>
                <c:pt idx="895">
                  <c:v>0</c:v>
                </c:pt>
                <c:pt idx="896">
                  <c:v>63.509749252846404</c:v>
                </c:pt>
                <c:pt idx="897">
                  <c:v>63.785849940895666</c:v>
                </c:pt>
                <c:pt idx="898">
                  <c:v>0</c:v>
                </c:pt>
                <c:pt idx="899">
                  <c:v>40.718892958972489</c:v>
                </c:pt>
                <c:pt idx="900">
                  <c:v>0</c:v>
                </c:pt>
                <c:pt idx="901">
                  <c:v>0</c:v>
                </c:pt>
                <c:pt idx="902">
                  <c:v>40.242567760765127</c:v>
                </c:pt>
                <c:pt idx="903">
                  <c:v>80.12259990322022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39.972648431403535</c:v>
                </c:pt>
                <c:pt idx="908">
                  <c:v>0</c:v>
                </c:pt>
                <c:pt idx="909">
                  <c:v>39.437754859630495</c:v>
                </c:pt>
                <c:pt idx="910">
                  <c:v>0</c:v>
                </c:pt>
                <c:pt idx="911">
                  <c:v>0</c:v>
                </c:pt>
                <c:pt idx="912">
                  <c:v>38.909454737124314</c:v>
                </c:pt>
                <c:pt idx="913">
                  <c:v>38.909454737124314</c:v>
                </c:pt>
                <c:pt idx="914">
                  <c:v>84.470562795912812</c:v>
                </c:pt>
                <c:pt idx="915">
                  <c:v>39.437754859630495</c:v>
                </c:pt>
                <c:pt idx="916">
                  <c:v>62.22078143250048</c:v>
                </c:pt>
                <c:pt idx="917">
                  <c:v>0</c:v>
                </c:pt>
                <c:pt idx="918">
                  <c:v>0</c:v>
                </c:pt>
                <c:pt idx="919">
                  <c:v>84.737185400641863</c:v>
                </c:pt>
                <c:pt idx="920">
                  <c:v>62.489052399544462</c:v>
                </c:pt>
                <c:pt idx="921">
                  <c:v>39.972648431403535</c:v>
                </c:pt>
                <c:pt idx="922">
                  <c:v>39.972648431403535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61.229446032964958</c:v>
                </c:pt>
                <c:pt idx="927">
                  <c:v>78.576487561466337</c:v>
                </c:pt>
                <c:pt idx="928">
                  <c:v>84.737185400641863</c:v>
                </c:pt>
                <c:pt idx="929">
                  <c:v>62.489052399544462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55.796757713230676</c:v>
                </c:pt>
                <c:pt idx="934">
                  <c:v>0</c:v>
                </c:pt>
                <c:pt idx="935">
                  <c:v>38.713042064823597</c:v>
                </c:pt>
                <c:pt idx="936">
                  <c:v>38.713042064823597</c:v>
                </c:pt>
                <c:pt idx="937">
                  <c:v>38.713042064823597</c:v>
                </c:pt>
                <c:pt idx="938">
                  <c:v>55.796757713230676</c:v>
                </c:pt>
                <c:pt idx="939">
                  <c:v>84.470562795912812</c:v>
                </c:pt>
                <c:pt idx="940">
                  <c:v>85.005456367686278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4.1846597124502907</c:v>
                </c:pt>
                <c:pt idx="968">
                  <c:v>4.1846597124502907</c:v>
                </c:pt>
                <c:pt idx="969">
                  <c:v>23.149174919560064</c:v>
                </c:pt>
                <c:pt idx="970">
                  <c:v>34.220582983739256</c:v>
                </c:pt>
                <c:pt idx="971">
                  <c:v>34.239005198730965</c:v>
                </c:pt>
                <c:pt idx="972">
                  <c:v>57.997031022305571</c:v>
                </c:pt>
                <c:pt idx="973">
                  <c:v>53.330177622752771</c:v>
                </c:pt>
                <c:pt idx="974">
                  <c:v>53.427028916773651</c:v>
                </c:pt>
                <c:pt idx="975">
                  <c:v>40.87189238510355</c:v>
                </c:pt>
                <c:pt idx="976">
                  <c:v>53.803240928325458</c:v>
                </c:pt>
                <c:pt idx="977">
                  <c:v>63.636245560162855</c:v>
                </c:pt>
                <c:pt idx="978">
                  <c:v>73.530497338372854</c:v>
                </c:pt>
                <c:pt idx="979">
                  <c:v>73.812845435753346</c:v>
                </c:pt>
                <c:pt idx="980">
                  <c:v>45.056156933442509</c:v>
                </c:pt>
                <c:pt idx="981">
                  <c:v>47.658310818965546</c:v>
                </c:pt>
                <c:pt idx="982">
                  <c:v>53.758854163187628</c:v>
                </c:pt>
                <c:pt idx="983">
                  <c:v>82.841032834420758</c:v>
                </c:pt>
                <c:pt idx="984">
                  <c:v>72.425014873931431</c:v>
                </c:pt>
                <c:pt idx="985">
                  <c:v>54.737283995257478</c:v>
                </c:pt>
                <c:pt idx="986">
                  <c:v>44.160901514202131</c:v>
                </c:pt>
                <c:pt idx="987">
                  <c:v>44.349110678210288</c:v>
                </c:pt>
                <c:pt idx="988">
                  <c:v>55.375100359107741</c:v>
                </c:pt>
                <c:pt idx="989">
                  <c:v>15.920056479201373</c:v>
                </c:pt>
                <c:pt idx="990">
                  <c:v>15.920056479201373</c:v>
                </c:pt>
                <c:pt idx="991">
                  <c:v>15.920056479201373</c:v>
                </c:pt>
                <c:pt idx="992">
                  <c:v>15.920056479201373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15.191745024163607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12.55549539658964</c:v>
                </c:pt>
                <c:pt idx="1009">
                  <c:v>0</c:v>
                </c:pt>
                <c:pt idx="1010">
                  <c:v>12.454429653724981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4.1846597124502907</c:v>
                </c:pt>
                <c:pt idx="1019">
                  <c:v>4.1846597124502907</c:v>
                </c:pt>
                <c:pt idx="1020">
                  <c:v>4.1846597124502907</c:v>
                </c:pt>
                <c:pt idx="1021">
                  <c:v>4.1846597124502907</c:v>
                </c:pt>
                <c:pt idx="1022">
                  <c:v>4.1846597124502907</c:v>
                </c:pt>
                <c:pt idx="1023">
                  <c:v>4.1846597124502907</c:v>
                </c:pt>
                <c:pt idx="1024">
                  <c:v>4.1846597124502907</c:v>
                </c:pt>
                <c:pt idx="1025">
                  <c:v>4.1846597124502907</c:v>
                </c:pt>
                <c:pt idx="1026">
                  <c:v>4.1846597124502907</c:v>
                </c:pt>
                <c:pt idx="1027">
                  <c:v>4.1846597124502907</c:v>
                </c:pt>
                <c:pt idx="1028">
                  <c:v>4.1846597124502907</c:v>
                </c:pt>
                <c:pt idx="1029">
                  <c:v>4.1846597124502907</c:v>
                </c:pt>
                <c:pt idx="1030">
                  <c:v>4.1846597124502907</c:v>
                </c:pt>
                <c:pt idx="1031">
                  <c:v>4.1846597124502907</c:v>
                </c:pt>
                <c:pt idx="1032">
                  <c:v>10.505781733481857</c:v>
                </c:pt>
                <c:pt idx="1033">
                  <c:v>40.538736382731855</c:v>
                </c:pt>
                <c:pt idx="1034">
                  <c:v>57.957110238031724</c:v>
                </c:pt>
                <c:pt idx="1035">
                  <c:v>53.273187261754913</c:v>
                </c:pt>
                <c:pt idx="1036">
                  <c:v>40.688316628694686</c:v>
                </c:pt>
                <c:pt idx="1037">
                  <c:v>47.092308691563645</c:v>
                </c:pt>
                <c:pt idx="1038">
                  <c:v>34.519360427659855</c:v>
                </c:pt>
                <c:pt idx="1039">
                  <c:v>34.596915678427486</c:v>
                </c:pt>
                <c:pt idx="1040">
                  <c:v>56.310592713557291</c:v>
                </c:pt>
                <c:pt idx="1041">
                  <c:v>44.387240798163816</c:v>
                </c:pt>
                <c:pt idx="1042">
                  <c:v>44.526013609445222</c:v>
                </c:pt>
                <c:pt idx="1043">
                  <c:v>37.41210624342439</c:v>
                </c:pt>
                <c:pt idx="1044">
                  <c:v>27.851720019727004</c:v>
                </c:pt>
                <c:pt idx="1045">
                  <c:v>25.514949645216436</c:v>
                </c:pt>
                <c:pt idx="1046">
                  <c:v>37.698944966608323</c:v>
                </c:pt>
                <c:pt idx="1047">
                  <c:v>25.725489309613344</c:v>
                </c:pt>
                <c:pt idx="1048">
                  <c:v>8.8516123508608366</c:v>
                </c:pt>
                <c:pt idx="1049">
                  <c:v>28.229182066412847</c:v>
                </c:pt>
                <c:pt idx="1050">
                  <c:v>28.324982083549354</c:v>
                </c:pt>
                <c:pt idx="1051">
                  <c:v>9.0405512735465461</c:v>
                </c:pt>
                <c:pt idx="1052">
                  <c:v>28.423443212272996</c:v>
                </c:pt>
                <c:pt idx="1053">
                  <c:v>0</c:v>
                </c:pt>
                <c:pt idx="1054">
                  <c:v>14.090044635187725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4.1873530187356325</c:v>
                </c:pt>
                <c:pt idx="1063">
                  <c:v>46.872056088673489</c:v>
                </c:pt>
                <c:pt idx="1064">
                  <c:v>65.892268869764123</c:v>
                </c:pt>
                <c:pt idx="1065">
                  <c:v>40.659480296066285</c:v>
                </c:pt>
                <c:pt idx="1066">
                  <c:v>47.056362030341951</c:v>
                </c:pt>
                <c:pt idx="1067">
                  <c:v>40.813896523092566</c:v>
                </c:pt>
                <c:pt idx="1068">
                  <c:v>45.658544048228322</c:v>
                </c:pt>
                <c:pt idx="1069">
                  <c:v>65.986404652346124</c:v>
                </c:pt>
                <c:pt idx="1070">
                  <c:v>71.042105973199227</c:v>
                </c:pt>
                <c:pt idx="1071">
                  <c:v>64.041399799302269</c:v>
                </c:pt>
                <c:pt idx="1072">
                  <c:v>57.02844835411792</c:v>
                </c:pt>
                <c:pt idx="1073">
                  <c:v>45.150626394785363</c:v>
                </c:pt>
                <c:pt idx="1074">
                  <c:v>45.334929162127693</c:v>
                </c:pt>
                <c:pt idx="1075">
                  <c:v>43.078054269223635</c:v>
                </c:pt>
                <c:pt idx="1076">
                  <c:v>57.670530507581681</c:v>
                </c:pt>
                <c:pt idx="1077">
                  <c:v>0</c:v>
                </c:pt>
                <c:pt idx="1078">
                  <c:v>28.97595314037714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10.511922471812435</c:v>
                </c:pt>
                <c:pt idx="1092">
                  <c:v>10.514316521843856</c:v>
                </c:pt>
                <c:pt idx="1093">
                  <c:v>16.841184262950819</c:v>
                </c:pt>
                <c:pt idx="1094">
                  <c:v>51.642212747081835</c:v>
                </c:pt>
                <c:pt idx="1095">
                  <c:v>72.274283553344716</c:v>
                </c:pt>
                <c:pt idx="1096">
                  <c:v>51.819599884159544</c:v>
                </c:pt>
                <c:pt idx="1097">
                  <c:v>40.84029092468888</c:v>
                </c:pt>
                <c:pt idx="1098">
                  <c:v>40.935274859685251</c:v>
                </c:pt>
                <c:pt idx="1099">
                  <c:v>56.34418924734473</c:v>
                </c:pt>
                <c:pt idx="1100">
                  <c:v>44.423332124064068</c:v>
                </c:pt>
                <c:pt idx="1101">
                  <c:v>8.2650243553087481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35.928933195427668</c:v>
                </c:pt>
                <c:pt idx="1108">
                  <c:v>34.402147738121748</c:v>
                </c:pt>
                <c:pt idx="1109">
                  <c:v>28.129517200476492</c:v>
                </c:pt>
                <c:pt idx="1110">
                  <c:v>10.760748061827554</c:v>
                </c:pt>
                <c:pt idx="1111">
                  <c:v>0</c:v>
                </c:pt>
                <c:pt idx="1112">
                  <c:v>0</c:v>
                </c:pt>
                <c:pt idx="1113">
                  <c:v>4.3321451646356133</c:v>
                </c:pt>
                <c:pt idx="1114">
                  <c:v>4.3321451646356133</c:v>
                </c:pt>
                <c:pt idx="1115">
                  <c:v>35.994733660541108</c:v>
                </c:pt>
                <c:pt idx="1116">
                  <c:v>45.565762639260896</c:v>
                </c:pt>
                <c:pt idx="1117">
                  <c:v>47.256205356714297</c:v>
                </c:pt>
                <c:pt idx="1118">
                  <c:v>63.601484790056162</c:v>
                </c:pt>
                <c:pt idx="1119">
                  <c:v>83.172712743374277</c:v>
                </c:pt>
                <c:pt idx="1120">
                  <c:v>54.441595860220652</c:v>
                </c:pt>
                <c:pt idx="1121">
                  <c:v>64.340587743445312</c:v>
                </c:pt>
                <c:pt idx="1122">
                  <c:v>57.350089427277105</c:v>
                </c:pt>
                <c:pt idx="1123">
                  <c:v>53.838520781925318</c:v>
                </c:pt>
                <c:pt idx="1124">
                  <c:v>57.670530507581681</c:v>
                </c:pt>
                <c:pt idx="1125">
                  <c:v>83.185481386633256</c:v>
                </c:pt>
                <c:pt idx="1126">
                  <c:v>69.176099053137889</c:v>
                </c:pt>
                <c:pt idx="1127">
                  <c:v>58.696399361812496</c:v>
                </c:pt>
                <c:pt idx="1128">
                  <c:v>84.26768407967991</c:v>
                </c:pt>
                <c:pt idx="1129">
                  <c:v>70.3027758294606</c:v>
                </c:pt>
                <c:pt idx="1130">
                  <c:v>59.85865540475649</c:v>
                </c:pt>
                <c:pt idx="1131">
                  <c:v>42.11336603859634</c:v>
                </c:pt>
                <c:pt idx="1132">
                  <c:v>45.919851507764342</c:v>
                </c:pt>
                <c:pt idx="1133">
                  <c:v>46.14363993839266</c:v>
                </c:pt>
                <c:pt idx="1134">
                  <c:v>17.449062571188257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31.271589299731247</c:v>
                </c:pt>
                <c:pt idx="1141">
                  <c:v>16.924300616129187</c:v>
                </c:pt>
                <c:pt idx="1142">
                  <c:v>16.924300616129187</c:v>
                </c:pt>
                <c:pt idx="1143">
                  <c:v>27.766077354994277</c:v>
                </c:pt>
                <c:pt idx="1144">
                  <c:v>31.462215533482954</c:v>
                </c:pt>
                <c:pt idx="1145">
                  <c:v>17.114926849880611</c:v>
                </c:pt>
                <c:pt idx="1146">
                  <c:v>17.114926849880611</c:v>
                </c:pt>
                <c:pt idx="1147">
                  <c:v>17.114926849880611</c:v>
                </c:pt>
                <c:pt idx="1148">
                  <c:v>17.114926849880611</c:v>
                </c:pt>
                <c:pt idx="1149">
                  <c:v>17.114926849880611</c:v>
                </c:pt>
                <c:pt idx="1150">
                  <c:v>17.114926849880611</c:v>
                </c:pt>
                <c:pt idx="1151">
                  <c:v>0</c:v>
                </c:pt>
                <c:pt idx="1152">
                  <c:v>45.919851507764342</c:v>
                </c:pt>
                <c:pt idx="1153">
                  <c:v>31.683941397930642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4.1846597124502907</c:v>
                </c:pt>
                <c:pt idx="1171">
                  <c:v>4.1846597124502907</c:v>
                </c:pt>
                <c:pt idx="1172">
                  <c:v>4.1846597124502907</c:v>
                </c:pt>
                <c:pt idx="1173">
                  <c:v>4.1846597124502907</c:v>
                </c:pt>
                <c:pt idx="1174">
                  <c:v>10.505781733481857</c:v>
                </c:pt>
                <c:pt idx="1175">
                  <c:v>64.254614955503385</c:v>
                </c:pt>
                <c:pt idx="1176">
                  <c:v>83.297607122642916</c:v>
                </c:pt>
                <c:pt idx="1177">
                  <c:v>47.020451279870763</c:v>
                </c:pt>
                <c:pt idx="1178">
                  <c:v>40.771378194534591</c:v>
                </c:pt>
                <c:pt idx="1179">
                  <c:v>28.183203772431007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10.733551653470679</c:v>
                </c:pt>
                <c:pt idx="1184">
                  <c:v>17.081678558856574</c:v>
                </c:pt>
                <c:pt idx="1185">
                  <c:v>4.4398175647985036</c:v>
                </c:pt>
                <c:pt idx="1186">
                  <c:v>0</c:v>
                </c:pt>
                <c:pt idx="1187">
                  <c:v>34.519360427659855</c:v>
                </c:pt>
                <c:pt idx="1188">
                  <c:v>0</c:v>
                </c:pt>
                <c:pt idx="1189">
                  <c:v>4.4797144085720353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4.1846597124502907</c:v>
                </c:pt>
                <c:pt idx="1198">
                  <c:v>4.1846597124502907</c:v>
                </c:pt>
                <c:pt idx="1199">
                  <c:v>4.1846597124502907</c:v>
                </c:pt>
                <c:pt idx="1200">
                  <c:v>10.505781733481857</c:v>
                </c:pt>
                <c:pt idx="1201">
                  <c:v>40.538736382731855</c:v>
                </c:pt>
                <c:pt idx="1202">
                  <c:v>76.939149891371443</c:v>
                </c:pt>
                <c:pt idx="1203">
                  <c:v>70.712736489582667</c:v>
                </c:pt>
                <c:pt idx="1204">
                  <c:v>66.097618511208765</c:v>
                </c:pt>
                <c:pt idx="1205">
                  <c:v>64.674770736016669</c:v>
                </c:pt>
                <c:pt idx="1206">
                  <c:v>73.349978339068258</c:v>
                </c:pt>
                <c:pt idx="1207">
                  <c:v>54.246066528370051</c:v>
                </c:pt>
                <c:pt idx="1208">
                  <c:v>37.493935424728413</c:v>
                </c:pt>
                <c:pt idx="1209">
                  <c:v>35.20024179403449</c:v>
                </c:pt>
                <c:pt idx="1210">
                  <c:v>37.744017544115017</c:v>
                </c:pt>
                <c:pt idx="1211">
                  <c:v>45.150626394785363</c:v>
                </c:pt>
                <c:pt idx="1212">
                  <c:v>38.065658617274302</c:v>
                </c:pt>
                <c:pt idx="1213">
                  <c:v>0</c:v>
                </c:pt>
                <c:pt idx="1214">
                  <c:v>14.090044635187725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4.1846597124502907</c:v>
                </c:pt>
                <c:pt idx="1228">
                  <c:v>4.1846597124502907</c:v>
                </c:pt>
                <c:pt idx="1229">
                  <c:v>4.1846597124502907</c:v>
                </c:pt>
                <c:pt idx="1230">
                  <c:v>4.1846597124502907</c:v>
                </c:pt>
                <c:pt idx="1231">
                  <c:v>4.1846597124502907</c:v>
                </c:pt>
                <c:pt idx="1232">
                  <c:v>4.1846597124502907</c:v>
                </c:pt>
                <c:pt idx="1233">
                  <c:v>4.1846597124502907</c:v>
                </c:pt>
                <c:pt idx="1234">
                  <c:v>4.1846597124502907</c:v>
                </c:pt>
                <c:pt idx="1235">
                  <c:v>4.1846597124502907</c:v>
                </c:pt>
                <c:pt idx="1236">
                  <c:v>4.1846597124502907</c:v>
                </c:pt>
                <c:pt idx="1237">
                  <c:v>4.1846597124502907</c:v>
                </c:pt>
                <c:pt idx="1238">
                  <c:v>4.1846597124502907</c:v>
                </c:pt>
                <c:pt idx="1239">
                  <c:v>4.1846597124502907</c:v>
                </c:pt>
                <c:pt idx="1240">
                  <c:v>4.1846597124502907</c:v>
                </c:pt>
                <c:pt idx="1241">
                  <c:v>4.1846597124502907</c:v>
                </c:pt>
                <c:pt idx="1242">
                  <c:v>4.1846597124502907</c:v>
                </c:pt>
                <c:pt idx="1243">
                  <c:v>4.1846597124502907</c:v>
                </c:pt>
                <c:pt idx="1244">
                  <c:v>4.1846597124502907</c:v>
                </c:pt>
                <c:pt idx="1245">
                  <c:v>4.1846597124502907</c:v>
                </c:pt>
                <c:pt idx="1246">
                  <c:v>4.1846597124502907</c:v>
                </c:pt>
                <c:pt idx="1247">
                  <c:v>4.1846597124502907</c:v>
                </c:pt>
                <c:pt idx="1248">
                  <c:v>4.1846597124502907</c:v>
                </c:pt>
                <c:pt idx="1249">
                  <c:v>59.507465117896921</c:v>
                </c:pt>
                <c:pt idx="1250">
                  <c:v>113.35018101190039</c:v>
                </c:pt>
                <c:pt idx="1251">
                  <c:v>83.480177378038661</c:v>
                </c:pt>
                <c:pt idx="1252">
                  <c:v>53.690663434229563</c:v>
                </c:pt>
                <c:pt idx="1253">
                  <c:v>7.8901402604728412</c:v>
                </c:pt>
                <c:pt idx="1254">
                  <c:v>34.487874696122162</c:v>
                </c:pt>
                <c:pt idx="1255">
                  <c:v>82.956102418169451</c:v>
                </c:pt>
                <c:pt idx="1256">
                  <c:v>83.253211368884649</c:v>
                </c:pt>
                <c:pt idx="1257">
                  <c:v>73.902325312870332</c:v>
                </c:pt>
                <c:pt idx="1258">
                  <c:v>74.223966386029701</c:v>
                </c:pt>
                <c:pt idx="1259">
                  <c:v>68.266507367355828</c:v>
                </c:pt>
                <c:pt idx="1260">
                  <c:v>28.893192672367924</c:v>
                </c:pt>
                <c:pt idx="1261">
                  <c:v>39.799166783613877</c:v>
                </c:pt>
                <c:pt idx="1262">
                  <c:v>43.556150664439727</c:v>
                </c:pt>
                <c:pt idx="1263">
                  <c:v>68.994077587672322</c:v>
                </c:pt>
                <c:pt idx="1264">
                  <c:v>72.949067821865668</c:v>
                </c:pt>
                <c:pt idx="1265">
                  <c:v>55.27764410705997</c:v>
                </c:pt>
                <c:pt idx="1266">
                  <c:v>73.607767668297683</c:v>
                </c:pt>
                <c:pt idx="1267">
                  <c:v>55.95548714585798</c:v>
                </c:pt>
                <c:pt idx="1268">
                  <c:v>30.952149362463164</c:v>
                </c:pt>
                <c:pt idx="1269">
                  <c:v>31.057598058461977</c:v>
                </c:pt>
                <c:pt idx="1270">
                  <c:v>0</c:v>
                </c:pt>
                <c:pt idx="1271">
                  <c:v>16.604860678860536</c:v>
                </c:pt>
                <c:pt idx="1272">
                  <c:v>16.604860678860536</c:v>
                </c:pt>
                <c:pt idx="1273">
                  <c:v>45.511366721153877</c:v>
                </c:pt>
                <c:pt idx="1274">
                  <c:v>56.569970729786981</c:v>
                </c:pt>
                <c:pt idx="1275">
                  <c:v>31.572562824162002</c:v>
                </c:pt>
                <c:pt idx="1276">
                  <c:v>71.450593909137524</c:v>
                </c:pt>
                <c:pt idx="1277">
                  <c:v>46.574361766641083</c:v>
                </c:pt>
                <c:pt idx="1278">
                  <c:v>17.879784399436399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29.907201771058638</c:v>
                </c:pt>
                <c:pt idx="1285">
                  <c:v>69.722389042710091</c:v>
                </c:pt>
                <c:pt idx="1286">
                  <c:v>59.260478984695617</c:v>
                </c:pt>
                <c:pt idx="1287">
                  <c:v>70.40719324236926</c:v>
                </c:pt>
                <c:pt idx="1288">
                  <c:v>70.807943405801026</c:v>
                </c:pt>
                <c:pt idx="1289">
                  <c:v>60.37851876513561</c:v>
                </c:pt>
                <c:pt idx="1290">
                  <c:v>71.565839794496512</c:v>
                </c:pt>
                <c:pt idx="1291">
                  <c:v>46.691670218180427</c:v>
                </c:pt>
                <c:pt idx="1292">
                  <c:v>32.462721269207584</c:v>
                </c:pt>
                <c:pt idx="1293">
                  <c:v>43.432763842448104</c:v>
                </c:pt>
                <c:pt idx="1294">
                  <c:v>0</c:v>
                </c:pt>
                <c:pt idx="1295">
                  <c:v>24.421611968739878</c:v>
                </c:pt>
                <c:pt idx="1296">
                  <c:v>24.421611968739878</c:v>
                </c:pt>
                <c:pt idx="1297">
                  <c:v>0</c:v>
                </c:pt>
                <c:pt idx="1298">
                  <c:v>24.261740070007402</c:v>
                </c:pt>
                <c:pt idx="1299">
                  <c:v>24.261740070007402</c:v>
                </c:pt>
                <c:pt idx="1300">
                  <c:v>57.725633490488065</c:v>
                </c:pt>
                <c:pt idx="1301">
                  <c:v>62.792051352514029</c:v>
                </c:pt>
                <c:pt idx="1302">
                  <c:v>43.995267716955837</c:v>
                </c:pt>
                <c:pt idx="1303">
                  <c:v>44.161700233562868</c:v>
                </c:pt>
                <c:pt idx="1304">
                  <c:v>0</c:v>
                </c:pt>
                <c:pt idx="1305">
                  <c:v>25.03343274750144</c:v>
                </c:pt>
                <c:pt idx="1306">
                  <c:v>0</c:v>
                </c:pt>
                <c:pt idx="1307">
                  <c:v>0</c:v>
                </c:pt>
                <c:pt idx="1308">
                  <c:v>38.763798521033287</c:v>
                </c:pt>
                <c:pt idx="1309">
                  <c:v>43.666546231873468</c:v>
                </c:pt>
                <c:pt idx="1310">
                  <c:v>82.085370172471684</c:v>
                </c:pt>
                <c:pt idx="1311">
                  <c:v>25.199865264108464</c:v>
                </c:pt>
                <c:pt idx="1312">
                  <c:v>44.329513932880324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18.668942817831958</c:v>
                </c:pt>
                <c:pt idx="1335">
                  <c:v>0</c:v>
                </c:pt>
                <c:pt idx="1336">
                  <c:v>18.47281487295065</c:v>
                </c:pt>
                <c:pt idx="1337">
                  <c:v>37.532023223490299</c:v>
                </c:pt>
                <c:pt idx="1338">
                  <c:v>75.756100401918417</c:v>
                </c:pt>
                <c:pt idx="1339">
                  <c:v>37.935328574936563</c:v>
                </c:pt>
                <c:pt idx="1340">
                  <c:v>33.272949817671964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17.700906385658108</c:v>
                </c:pt>
                <c:pt idx="1347">
                  <c:v>51.034882307438785</c:v>
                </c:pt>
                <c:pt idx="1348">
                  <c:v>55.95282302809315</c:v>
                </c:pt>
                <c:pt idx="1349">
                  <c:v>75.191239835311137</c:v>
                </c:pt>
                <c:pt idx="1350">
                  <c:v>70.715234420035799</c:v>
                </c:pt>
                <c:pt idx="1351">
                  <c:v>56.692748503247067</c:v>
                </c:pt>
                <c:pt idx="1352">
                  <c:v>18.769078564338262</c:v>
                </c:pt>
                <c:pt idx="1353">
                  <c:v>37.83243046300958</c:v>
                </c:pt>
                <c:pt idx="1354">
                  <c:v>37.935328574936563</c:v>
                </c:pt>
                <c:pt idx="1355">
                  <c:v>71.40863130263206</c:v>
                </c:pt>
                <c:pt idx="1356">
                  <c:v>90.78287879702944</c:v>
                </c:pt>
                <c:pt idx="1357">
                  <c:v>76.905417064836215</c:v>
                </c:pt>
                <c:pt idx="1358">
                  <c:v>58.179764338866022</c:v>
                </c:pt>
                <c:pt idx="1359">
                  <c:v>34.567463313023929</c:v>
                </c:pt>
                <c:pt idx="1360">
                  <c:v>0</c:v>
                </c:pt>
                <c:pt idx="1361">
                  <c:v>34.567463313023929</c:v>
                </c:pt>
                <c:pt idx="1362">
                  <c:v>0</c:v>
                </c:pt>
                <c:pt idx="1363">
                  <c:v>34.567463313023929</c:v>
                </c:pt>
                <c:pt idx="1364">
                  <c:v>20.346087085933405</c:v>
                </c:pt>
                <c:pt idx="1365">
                  <c:v>20.346087085933405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12.971231392429596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23.149174919560064</c:v>
                </c:pt>
                <c:pt idx="1397">
                  <c:v>51.612753961445279</c:v>
                </c:pt>
                <c:pt idx="1398">
                  <c:v>53.235660527512493</c:v>
                </c:pt>
                <c:pt idx="1399">
                  <c:v>27.980846693525653</c:v>
                </c:pt>
                <c:pt idx="1400">
                  <c:v>35.928933195427668</c:v>
                </c:pt>
                <c:pt idx="1401">
                  <c:v>28.069246990935625</c:v>
                </c:pt>
                <c:pt idx="1402">
                  <c:v>17.031942169453959</c:v>
                </c:pt>
                <c:pt idx="1403">
                  <c:v>0</c:v>
                </c:pt>
                <c:pt idx="1404">
                  <c:v>4.3657576270766807</c:v>
                </c:pt>
                <c:pt idx="1405">
                  <c:v>0</c:v>
                </c:pt>
                <c:pt idx="1406">
                  <c:v>4.342966270777608</c:v>
                </c:pt>
                <c:pt idx="1407">
                  <c:v>0</c:v>
                </c:pt>
                <c:pt idx="1408">
                  <c:v>4.3321451646356133</c:v>
                </c:pt>
                <c:pt idx="1409">
                  <c:v>4.3321451646356133</c:v>
                </c:pt>
                <c:pt idx="1410">
                  <c:v>35.994733660541108</c:v>
                </c:pt>
                <c:pt idx="1411">
                  <c:v>34.478410201872506</c:v>
                </c:pt>
                <c:pt idx="1412">
                  <c:v>34.550961888074482</c:v>
                </c:pt>
                <c:pt idx="1413">
                  <c:v>7.8616996303854654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4.1993232688927078</c:v>
                </c:pt>
                <c:pt idx="1425">
                  <c:v>0</c:v>
                </c:pt>
                <c:pt idx="1426">
                  <c:v>0</c:v>
                </c:pt>
                <c:pt idx="1427">
                  <c:v>4.1846597124502907</c:v>
                </c:pt>
                <c:pt idx="1428">
                  <c:v>4.1846597124502907</c:v>
                </c:pt>
                <c:pt idx="1429">
                  <c:v>4.1846597124502907</c:v>
                </c:pt>
                <c:pt idx="1430">
                  <c:v>4.1846597124502907</c:v>
                </c:pt>
                <c:pt idx="1431">
                  <c:v>4.1846597124502907</c:v>
                </c:pt>
                <c:pt idx="1432">
                  <c:v>4.1846597124502907</c:v>
                </c:pt>
                <c:pt idx="1433">
                  <c:v>4.1846597124502907</c:v>
                </c:pt>
                <c:pt idx="1434">
                  <c:v>4.1846597124502907</c:v>
                </c:pt>
                <c:pt idx="1435">
                  <c:v>4.1846597124502907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999-4D88-B762-6099A7876A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1236688"/>
        <c:axId val="1161239600"/>
      </c:scatterChart>
      <c:valAx>
        <c:axId val="11612366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1239600"/>
        <c:crosses val="autoZero"/>
        <c:crossBetween val="midCat"/>
      </c:valAx>
      <c:valAx>
        <c:axId val="1161239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/>
                  <a:t>Engine</a:t>
                </a:r>
                <a:r>
                  <a:rPr lang="en-IE" baseline="0"/>
                  <a:t> Torque (Nm)</a:t>
                </a:r>
                <a:endParaRPr lang="en-IE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12366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/>
              <a:t>Engine Speed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667803166761018"/>
          <c:y val="7.4369016536118382E-2"/>
          <c:w val="0.83614048856638024"/>
          <c:h val="0.8115968695819028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Simulation!$D$3:$D$1438</c:f>
              <c:numCache>
                <c:formatCode>General</c:formatCode>
                <c:ptCount val="143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</c:numCache>
            </c:numRef>
          </c:xVal>
          <c:yVal>
            <c:numRef>
              <c:f>Simulation!$N$3:$N$1438</c:f>
              <c:numCache>
                <c:formatCode>General</c:formatCode>
                <c:ptCount val="14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494.47074782733705</c:v>
                </c:pt>
                <c:pt idx="31">
                  <c:v>1565.8240347865674</c:v>
                </c:pt>
                <c:pt idx="32">
                  <c:v>2431.1478434844066</c:v>
                </c:pt>
                <c:pt idx="33">
                  <c:v>2623.4420231950389</c:v>
                </c:pt>
                <c:pt idx="34">
                  <c:v>3241.53045797921</c:v>
                </c:pt>
                <c:pt idx="35">
                  <c:v>3584.9129217481932</c:v>
                </c:pt>
                <c:pt idx="36">
                  <c:v>3708.530608705028</c:v>
                </c:pt>
                <c:pt idx="37">
                  <c:v>3269.0010550807287</c:v>
                </c:pt>
                <c:pt idx="38">
                  <c:v>3378.8834434868031</c:v>
                </c:pt>
                <c:pt idx="39">
                  <c:v>3049.2362782685786</c:v>
                </c:pt>
                <c:pt idx="40">
                  <c:v>3159.1186666746535</c:v>
                </c:pt>
                <c:pt idx="41">
                  <c:v>2994.2950840655412</c:v>
                </c:pt>
                <c:pt idx="42">
                  <c:v>3049.2362782685786</c:v>
                </c:pt>
                <c:pt idx="43">
                  <c:v>3049.2362782685786</c:v>
                </c:pt>
                <c:pt idx="44">
                  <c:v>3873.3541913141398</c:v>
                </c:pt>
                <c:pt idx="45">
                  <c:v>4381.560237692237</c:v>
                </c:pt>
                <c:pt idx="46">
                  <c:v>4903.5015826210911</c:v>
                </c:pt>
                <c:pt idx="47">
                  <c:v>2673.0366543279179</c:v>
                </c:pt>
                <c:pt idx="48">
                  <c:v>2483.2352350856986</c:v>
                </c:pt>
                <c:pt idx="49">
                  <c:v>2451.6016652119956</c:v>
                </c:pt>
                <c:pt idx="50">
                  <c:v>2412.0597028698667</c:v>
                </c:pt>
                <c:pt idx="51">
                  <c:v>2340.8841706540347</c:v>
                </c:pt>
                <c:pt idx="52">
                  <c:v>2087.8156116644095</c:v>
                </c:pt>
                <c:pt idx="53">
                  <c:v>1470.9609991271973</c:v>
                </c:pt>
                <c:pt idx="54">
                  <c:v>1977.8829913093482</c:v>
                </c:pt>
                <c:pt idx="55">
                  <c:v>1359.7945565251766</c:v>
                </c:pt>
                <c:pt idx="56">
                  <c:v>892.79440579935863</c:v>
                </c:pt>
                <c:pt idx="57">
                  <c:v>865.32380869783992</c:v>
                </c:pt>
                <c:pt idx="58">
                  <c:v>961.47089855315551</c:v>
                </c:pt>
                <c:pt idx="59">
                  <c:v>137.35298550759359</c:v>
                </c:pt>
                <c:pt idx="60">
                  <c:v>-206.02947826139047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494.47074782733705</c:v>
                </c:pt>
                <c:pt idx="73">
                  <c:v>1277.3827652206207</c:v>
                </c:pt>
                <c:pt idx="74">
                  <c:v>2692.118515948835</c:v>
                </c:pt>
                <c:pt idx="75">
                  <c:v>3516.2364289943966</c:v>
                </c:pt>
                <c:pt idx="76">
                  <c:v>4161.7954608800874</c:v>
                </c:pt>
                <c:pt idx="77">
                  <c:v>4903.501582621092</c:v>
                </c:pt>
                <c:pt idx="78">
                  <c:v>3060.547885280781</c:v>
                </c:pt>
                <c:pt idx="79">
                  <c:v>3384.7919764862381</c:v>
                </c:pt>
                <c:pt idx="80">
                  <c:v>3297.7996593335556</c:v>
                </c:pt>
                <c:pt idx="81">
                  <c:v>3013.0975304702274</c:v>
                </c:pt>
                <c:pt idx="82">
                  <c:v>2554.410767301531</c:v>
                </c:pt>
                <c:pt idx="83">
                  <c:v>1550.044923811455</c:v>
                </c:pt>
                <c:pt idx="84">
                  <c:v>1648.2358260911233</c:v>
                </c:pt>
                <c:pt idx="85">
                  <c:v>1401.0004521774549</c:v>
                </c:pt>
                <c:pt idx="86">
                  <c:v>3117.9127710223752</c:v>
                </c:pt>
                <c:pt idx="87">
                  <c:v>3914.5600869664186</c:v>
                </c:pt>
                <c:pt idx="88">
                  <c:v>4724.942701461222</c:v>
                </c:pt>
                <c:pt idx="89">
                  <c:v>5260.6193449408338</c:v>
                </c:pt>
                <c:pt idx="90">
                  <c:v>3416.4255463599416</c:v>
                </c:pt>
                <c:pt idx="91">
                  <c:v>3582.5017881968829</c:v>
                </c:pt>
                <c:pt idx="92">
                  <c:v>3819.7535622496566</c:v>
                </c:pt>
                <c:pt idx="93">
                  <c:v>3796.0283848443805</c:v>
                </c:pt>
                <c:pt idx="94">
                  <c:v>3954.1962342128963</c:v>
                </c:pt>
                <c:pt idx="95">
                  <c:v>3985.8298040865989</c:v>
                </c:pt>
                <c:pt idx="96">
                  <c:v>4215.1731856709475</c:v>
                </c:pt>
                <c:pt idx="97">
                  <c:v>4128.1808685182632</c:v>
                </c:pt>
                <c:pt idx="98">
                  <c:v>4317.9822877604829</c:v>
                </c:pt>
                <c:pt idx="99">
                  <c:v>4254.715148013076</c:v>
                </c:pt>
                <c:pt idx="100">
                  <c:v>4254.715148013076</c:v>
                </c:pt>
                <c:pt idx="101">
                  <c:v>4159.8144383919662</c:v>
                </c:pt>
                <c:pt idx="102">
                  <c:v>4001.6465890234499</c:v>
                </c:pt>
                <c:pt idx="103">
                  <c:v>3163.3569873703168</c:v>
                </c:pt>
                <c:pt idx="104">
                  <c:v>2182.7163212855189</c:v>
                </c:pt>
                <c:pt idx="105">
                  <c:v>1067.6329832374815</c:v>
                </c:pt>
                <c:pt idx="106">
                  <c:v>521.94134492885576</c:v>
                </c:pt>
                <c:pt idx="107">
                  <c:v>-13.735298550759289</c:v>
                </c:pt>
                <c:pt idx="108">
                  <c:v>-41.205895652278052</c:v>
                </c:pt>
                <c:pt idx="109">
                  <c:v>-54.941194203037462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164.82358260911238</c:v>
                </c:pt>
                <c:pt idx="118">
                  <c:v>439.52955362429947</c:v>
                </c:pt>
                <c:pt idx="119">
                  <c:v>618.08843478417123</c:v>
                </c:pt>
                <c:pt idx="120">
                  <c:v>1304.8533623221397</c:v>
                </c:pt>
                <c:pt idx="121">
                  <c:v>2650.9126202965576</c:v>
                </c:pt>
                <c:pt idx="122">
                  <c:v>3681.0600116035089</c:v>
                </c:pt>
                <c:pt idx="123">
                  <c:v>4436.5014318952735</c:v>
                </c:pt>
                <c:pt idx="124">
                  <c:v>5411.7076289991865</c:v>
                </c:pt>
                <c:pt idx="125">
                  <c:v>3677.4024978179946</c:v>
                </c:pt>
                <c:pt idx="126">
                  <c:v>4230.9899706077986</c:v>
                </c:pt>
                <c:pt idx="127">
                  <c:v>4760.8522659923265</c:v>
                </c:pt>
                <c:pt idx="128">
                  <c:v>5037.6460023872296</c:v>
                </c:pt>
                <c:pt idx="129">
                  <c:v>3316.0935072547591</c:v>
                </c:pt>
                <c:pt idx="130">
                  <c:v>3316.09350725476</c:v>
                </c:pt>
                <c:pt idx="131">
                  <c:v>3295.6867779793452</c:v>
                </c:pt>
                <c:pt idx="132">
                  <c:v>3234.4665901531039</c:v>
                </c:pt>
                <c:pt idx="133">
                  <c:v>3009.9925681235522</c:v>
                </c:pt>
                <c:pt idx="134">
                  <c:v>2739.6034052243181</c:v>
                </c:pt>
                <c:pt idx="135">
                  <c:v>2275.3503142086511</c:v>
                </c:pt>
                <c:pt idx="136">
                  <c:v>1826.4022701495446</c:v>
                </c:pt>
                <c:pt idx="137">
                  <c:v>1443.7760962355342</c:v>
                </c:pt>
                <c:pt idx="138">
                  <c:v>1455.1442141903458</c:v>
                </c:pt>
                <c:pt idx="139">
                  <c:v>1758.1182144971979</c:v>
                </c:pt>
                <c:pt idx="140">
                  <c:v>947.73560000239581</c:v>
                </c:pt>
                <c:pt idx="141">
                  <c:v>755.44142029176521</c:v>
                </c:pt>
                <c:pt idx="142">
                  <c:v>302.17656811670594</c:v>
                </c:pt>
                <c:pt idx="143">
                  <c:v>-260.97067246442788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618.08843478417134</c:v>
                </c:pt>
                <c:pt idx="153">
                  <c:v>2637.1773217457981</c:v>
                </c:pt>
                <c:pt idx="154">
                  <c:v>4285.41314783692</c:v>
                </c:pt>
                <c:pt idx="155">
                  <c:v>5054.5898666794446</c:v>
                </c:pt>
                <c:pt idx="156">
                  <c:v>3440.1507237652181</c:v>
                </c:pt>
                <c:pt idx="157">
                  <c:v>3875.1123095286384</c:v>
                </c:pt>
                <c:pt idx="158">
                  <c:v>4278.4403254183526</c:v>
                </c:pt>
                <c:pt idx="159">
                  <c:v>4610.592809092238</c:v>
                </c:pt>
                <c:pt idx="160">
                  <c:v>5069.2795722609326</c:v>
                </c:pt>
                <c:pt idx="161">
                  <c:v>3423.2288359506829</c:v>
                </c:pt>
                <c:pt idx="162">
                  <c:v>3571.1776231974341</c:v>
                </c:pt>
                <c:pt idx="163">
                  <c:v>3657.9062226179435</c:v>
                </c:pt>
                <c:pt idx="164">
                  <c:v>3846.6684684155221</c:v>
                </c:pt>
                <c:pt idx="165">
                  <c:v>3765.0415513138664</c:v>
                </c:pt>
                <c:pt idx="166">
                  <c:v>3810.9566921835485</c:v>
                </c:pt>
                <c:pt idx="167">
                  <c:v>3856.8718330532297</c:v>
                </c:pt>
                <c:pt idx="168">
                  <c:v>3836.4651037778149</c:v>
                </c:pt>
                <c:pt idx="169">
                  <c:v>3836.4651037778149</c:v>
                </c:pt>
                <c:pt idx="170">
                  <c:v>3775.2449159515736</c:v>
                </c:pt>
                <c:pt idx="171">
                  <c:v>3795.6516452269875</c:v>
                </c:pt>
                <c:pt idx="172">
                  <c:v>3749.736504357305</c:v>
                </c:pt>
                <c:pt idx="173">
                  <c:v>3703.8213634876233</c:v>
                </c:pt>
                <c:pt idx="174">
                  <c:v>3724.2280927630381</c:v>
                </c:pt>
                <c:pt idx="175">
                  <c:v>3479.3473414580717</c:v>
                </c:pt>
                <c:pt idx="176">
                  <c:v>3331.3985542113205</c:v>
                </c:pt>
                <c:pt idx="177">
                  <c:v>3178.348084645716</c:v>
                </c:pt>
                <c:pt idx="178">
                  <c:v>2841.6370516013872</c:v>
                </c:pt>
                <c:pt idx="179">
                  <c:v>2336.5705020348933</c:v>
                </c:pt>
                <c:pt idx="180">
                  <c:v>2550.8411594267391</c:v>
                </c:pt>
                <c:pt idx="181">
                  <c:v>2719.1966759489037</c:v>
                </c:pt>
                <c:pt idx="182">
                  <c:v>2892.6538747899222</c:v>
                </c:pt>
                <c:pt idx="183">
                  <c:v>3061.0093913120863</c:v>
                </c:pt>
                <c:pt idx="184">
                  <c:v>3270.1783663850792</c:v>
                </c:pt>
                <c:pt idx="185">
                  <c:v>3356.9069658055873</c:v>
                </c:pt>
                <c:pt idx="186">
                  <c:v>3586.4826701539951</c:v>
                </c:pt>
                <c:pt idx="187">
                  <c:v>3596.6860347917018</c:v>
                </c:pt>
                <c:pt idx="188">
                  <c:v>3683.4146342122112</c:v>
                </c:pt>
                <c:pt idx="189">
                  <c:v>3765.0415513138664</c:v>
                </c:pt>
                <c:pt idx="190">
                  <c:v>3785.4482805892794</c:v>
                </c:pt>
                <c:pt idx="191">
                  <c:v>3765.0415513138664</c:v>
                </c:pt>
                <c:pt idx="192">
                  <c:v>3810.9566921835485</c:v>
                </c:pt>
                <c:pt idx="193">
                  <c:v>3856.8718330532297</c:v>
                </c:pt>
                <c:pt idx="194">
                  <c:v>3775.2449159515736</c:v>
                </c:pt>
                <c:pt idx="195">
                  <c:v>3856.8718330532297</c:v>
                </c:pt>
                <c:pt idx="196">
                  <c:v>3897.6852916040557</c:v>
                </c:pt>
                <c:pt idx="197">
                  <c:v>3938.4987501548835</c:v>
                </c:pt>
                <c:pt idx="198">
                  <c:v>4040.5323965319549</c:v>
                </c:pt>
                <c:pt idx="199">
                  <c:v>4060.9391258073679</c:v>
                </c:pt>
                <c:pt idx="200">
                  <c:v>4086.4475374016365</c:v>
                </c:pt>
                <c:pt idx="201">
                  <c:v>4193.5828660975585</c:v>
                </c:pt>
                <c:pt idx="202">
                  <c:v>4091.5492197204871</c:v>
                </c:pt>
                <c:pt idx="203">
                  <c:v>4234.3963246483863</c:v>
                </c:pt>
                <c:pt idx="204">
                  <c:v>4193.5828660975585</c:v>
                </c:pt>
                <c:pt idx="205">
                  <c:v>4132.3626782713163</c:v>
                </c:pt>
                <c:pt idx="206">
                  <c:v>2805.9252753694118</c:v>
                </c:pt>
                <c:pt idx="207">
                  <c:v>2030.4695629036839</c:v>
                </c:pt>
                <c:pt idx="208">
                  <c:v>1214.2003918871276</c:v>
                </c:pt>
                <c:pt idx="209">
                  <c:v>616.85461253721212</c:v>
                </c:pt>
                <c:pt idx="210">
                  <c:v>27.470597101518713</c:v>
                </c:pt>
                <c:pt idx="211">
                  <c:v>-206.02947826139047</c:v>
                </c:pt>
                <c:pt idx="212">
                  <c:v>109.88238840607492</c:v>
                </c:pt>
                <c:pt idx="213">
                  <c:v>1057.6179884084709</c:v>
                </c:pt>
                <c:pt idx="214">
                  <c:v>1194.9709739160646</c:v>
                </c:pt>
                <c:pt idx="215">
                  <c:v>1043.8826898577115</c:v>
                </c:pt>
                <c:pt idx="216">
                  <c:v>96.147089855315585</c:v>
                </c:pt>
                <c:pt idx="217">
                  <c:v>-206.02947826139047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618.08843478417134</c:v>
                </c:pt>
                <c:pt idx="248">
                  <c:v>1854.2653043525136</c:v>
                </c:pt>
                <c:pt idx="249">
                  <c:v>2939.3538898625043</c:v>
                </c:pt>
                <c:pt idx="250">
                  <c:v>3529.9717275451567</c:v>
                </c:pt>
                <c:pt idx="251">
                  <c:v>4271.6778492861613</c:v>
                </c:pt>
                <c:pt idx="252">
                  <c:v>4395.2955362429966</c:v>
                </c:pt>
                <c:pt idx="253">
                  <c:v>4518.913223199831</c:v>
                </c:pt>
                <c:pt idx="254">
                  <c:v>4422.7661333445149</c:v>
                </c:pt>
                <c:pt idx="255">
                  <c:v>4752.4132985627384</c:v>
                </c:pt>
                <c:pt idx="256">
                  <c:v>4477.7073275475532</c:v>
                </c:pt>
                <c:pt idx="257">
                  <c:v>4697.472104359701</c:v>
                </c:pt>
                <c:pt idx="258">
                  <c:v>5095.7957623317225</c:v>
                </c:pt>
                <c:pt idx="259">
                  <c:v>3131.7234174966129</c:v>
                </c:pt>
                <c:pt idx="260">
                  <c:v>3321.5248367388326</c:v>
                </c:pt>
                <c:pt idx="261">
                  <c:v>3226.6241271177223</c:v>
                </c:pt>
                <c:pt idx="262">
                  <c:v>3392.7003689546646</c:v>
                </c:pt>
                <c:pt idx="263">
                  <c:v>3337.3416216756841</c:v>
                </c:pt>
                <c:pt idx="264">
                  <c:v>3622.0437505390137</c:v>
                </c:pt>
                <c:pt idx="265">
                  <c:v>3693.2192827548452</c:v>
                </c:pt>
                <c:pt idx="266">
                  <c:v>3827.6619547180831</c:v>
                </c:pt>
                <c:pt idx="267">
                  <c:v>3859.2955245917865</c:v>
                </c:pt>
                <c:pt idx="268">
                  <c:v>3922.5626643391925</c:v>
                </c:pt>
                <c:pt idx="269">
                  <c:v>3985.8298040865989</c:v>
                </c:pt>
                <c:pt idx="270">
                  <c:v>4120.2724760498368</c:v>
                </c:pt>
                <c:pt idx="271">
                  <c:v>4064.9137287708563</c:v>
                </c:pt>
                <c:pt idx="272">
                  <c:v>4254.715148013076</c:v>
                </c:pt>
                <c:pt idx="273">
                  <c:v>4452.4249597237222</c:v>
                </c:pt>
                <c:pt idx="274">
                  <c:v>4555.2340618132566</c:v>
                </c:pt>
                <c:pt idx="275">
                  <c:v>4681.7683413080686</c:v>
                </c:pt>
                <c:pt idx="276">
                  <c:v>4879.4781530187129</c:v>
                </c:pt>
                <c:pt idx="277">
                  <c:v>3214.0598608776909</c:v>
                </c:pt>
                <c:pt idx="278">
                  <c:v>3173.2464023268626</c:v>
                </c:pt>
                <c:pt idx="279">
                  <c:v>3112.0262145006213</c:v>
                </c:pt>
                <c:pt idx="280">
                  <c:v>3193.653131602277</c:v>
                </c:pt>
                <c:pt idx="281">
                  <c:v>2943.6706979784567</c:v>
                </c:pt>
                <c:pt idx="282">
                  <c:v>2958.9757449350163</c:v>
                </c:pt>
                <c:pt idx="283">
                  <c:v>2979.3824742104302</c:v>
                </c:pt>
                <c:pt idx="284">
                  <c:v>2918.1622863841894</c:v>
                </c:pt>
                <c:pt idx="285">
                  <c:v>2816.1286400071199</c:v>
                </c:pt>
                <c:pt idx="286">
                  <c:v>2091.6897507299254</c:v>
                </c:pt>
                <c:pt idx="287">
                  <c:v>2055.977974497951</c:v>
                </c:pt>
                <c:pt idx="288">
                  <c:v>2214.1301263824093</c:v>
                </c:pt>
                <c:pt idx="289">
                  <c:v>2071.2830214545115</c:v>
                </c:pt>
                <c:pt idx="290">
                  <c:v>2112.0964800053393</c:v>
                </c:pt>
                <c:pt idx="291">
                  <c:v>1943.7409634831752</c:v>
                </c:pt>
                <c:pt idx="292">
                  <c:v>1525.40301333719</c:v>
                </c:pt>
                <c:pt idx="293">
                  <c:v>1803.1134828010809</c:v>
                </c:pt>
                <c:pt idx="294">
                  <c:v>1241.6176175428491</c:v>
                </c:pt>
                <c:pt idx="295">
                  <c:v>1689.4417217434016</c:v>
                </c:pt>
                <c:pt idx="296">
                  <c:v>563.14724058113393</c:v>
                </c:pt>
                <c:pt idx="297">
                  <c:v>-192.29417971063097</c:v>
                </c:pt>
                <c:pt idx="298">
                  <c:v>-109.88238840607492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164.82358260911238</c:v>
                </c:pt>
                <c:pt idx="323">
                  <c:v>1057.6179884084709</c:v>
                </c:pt>
                <c:pt idx="324">
                  <c:v>2637.1773217457971</c:v>
                </c:pt>
                <c:pt idx="325">
                  <c:v>3736.0012058065463</c:v>
                </c:pt>
                <c:pt idx="326">
                  <c:v>4766.1485971134998</c:v>
                </c:pt>
                <c:pt idx="327">
                  <c:v>5466.6488232022248</c:v>
                </c:pt>
                <c:pt idx="328">
                  <c:v>3455.9675087020705</c:v>
                </c:pt>
                <c:pt idx="329">
                  <c:v>4104.4556911129857</c:v>
                </c:pt>
                <c:pt idx="330">
                  <c:v>4468.2417446605732</c:v>
                </c:pt>
                <c:pt idx="331">
                  <c:v>4895.2949379555657</c:v>
                </c:pt>
                <c:pt idx="332">
                  <c:v>3249.7716371096644</c:v>
                </c:pt>
                <c:pt idx="333">
                  <c:v>3402.8221066752694</c:v>
                </c:pt>
                <c:pt idx="334">
                  <c:v>3509.9574353711919</c:v>
                </c:pt>
                <c:pt idx="335">
                  <c:v>3617.0927640671152</c:v>
                </c:pt>
                <c:pt idx="336">
                  <c:v>3867.0751976909355</c:v>
                </c:pt>
                <c:pt idx="337">
                  <c:v>4117.0576313147576</c:v>
                </c:pt>
                <c:pt idx="338">
                  <c:v>4290.5148301557738</c:v>
                </c:pt>
                <c:pt idx="339">
                  <c:v>4484.378758272208</c:v>
                </c:pt>
                <c:pt idx="340">
                  <c:v>4509.8871698664725</c:v>
                </c:pt>
                <c:pt idx="341">
                  <c:v>4576.2090400115685</c:v>
                </c:pt>
                <c:pt idx="342">
                  <c:v>4662.937639432077</c:v>
                </c:pt>
                <c:pt idx="343">
                  <c:v>4622.1241808812501</c:v>
                </c:pt>
                <c:pt idx="344">
                  <c:v>4560.9039930550089</c:v>
                </c:pt>
                <c:pt idx="345">
                  <c:v>4520.0905345041801</c:v>
                </c:pt>
                <c:pt idx="346">
                  <c:v>4433.3619350836707</c:v>
                </c:pt>
                <c:pt idx="347">
                  <c:v>4407.8535234894043</c:v>
                </c:pt>
                <c:pt idx="348">
                  <c:v>4305.8198771123343</c:v>
                </c:pt>
                <c:pt idx="349">
                  <c:v>4239.4980069672374</c:v>
                </c:pt>
                <c:pt idx="350">
                  <c:v>4213.9895953729729</c:v>
                </c:pt>
                <c:pt idx="351">
                  <c:v>4111.9559489959029</c:v>
                </c:pt>
                <c:pt idx="352">
                  <c:v>4091.5492197204871</c:v>
                </c:pt>
                <c:pt idx="353">
                  <c:v>4234.3963246483863</c:v>
                </c:pt>
                <c:pt idx="354">
                  <c:v>4254.8030539238007</c:v>
                </c:pt>
                <c:pt idx="355">
                  <c:v>4402.7518411705514</c:v>
                </c:pt>
                <c:pt idx="356">
                  <c:v>4469.0737113156456</c:v>
                </c:pt>
                <c:pt idx="357">
                  <c:v>4550.7006284173031</c:v>
                </c:pt>
                <c:pt idx="358">
                  <c:v>4617.0224985623972</c:v>
                </c:pt>
                <c:pt idx="359">
                  <c:v>4703.7510979829067</c:v>
                </c:pt>
                <c:pt idx="360">
                  <c:v>4785.3780150845632</c:v>
                </c:pt>
                <c:pt idx="361">
                  <c:v>4790.4796974034134</c:v>
                </c:pt>
                <c:pt idx="362">
                  <c:v>4836.3948382730969</c:v>
                </c:pt>
                <c:pt idx="363">
                  <c:v>3687.3599352054571</c:v>
                </c:pt>
                <c:pt idx="364">
                  <c:v>3611.1748125772456</c:v>
                </c:pt>
                <c:pt idx="365">
                  <c:v>3717.833984256742</c:v>
                </c:pt>
                <c:pt idx="366">
                  <c:v>3641.6488616285305</c:v>
                </c:pt>
                <c:pt idx="367">
                  <c:v>3565.4637390003181</c:v>
                </c:pt>
                <c:pt idx="368">
                  <c:v>3470.2323357150531</c:v>
                </c:pt>
                <c:pt idx="369">
                  <c:v>3466.4230795836429</c:v>
                </c:pt>
                <c:pt idx="370">
                  <c:v>3390.2379569554309</c:v>
                </c:pt>
                <c:pt idx="371">
                  <c:v>3340.7176272470933</c:v>
                </c:pt>
                <c:pt idx="372">
                  <c:v>3321.6713465900393</c:v>
                </c:pt>
                <c:pt idx="373">
                  <c:v>3416.9027498753048</c:v>
                </c:pt>
                <c:pt idx="374">
                  <c:v>3435.9490305323588</c:v>
                </c:pt>
                <c:pt idx="375">
                  <c:v>3466.423079583642</c:v>
                </c:pt>
                <c:pt idx="376">
                  <c:v>3588.3192757887814</c:v>
                </c:pt>
                <c:pt idx="377">
                  <c:v>3714.0247281253319</c:v>
                </c:pt>
                <c:pt idx="378">
                  <c:v>3748.308033308027</c:v>
                </c:pt>
                <c:pt idx="379">
                  <c:v>3797.8283630163637</c:v>
                </c:pt>
                <c:pt idx="380">
                  <c:v>3816.8746436734173</c:v>
                </c:pt>
                <c:pt idx="381">
                  <c:v>3801.6376191477752</c:v>
                </c:pt>
                <c:pt idx="382">
                  <c:v>3801.6376191477752</c:v>
                </c:pt>
                <c:pt idx="383">
                  <c:v>3755.9265455708478</c:v>
                </c:pt>
                <c:pt idx="384">
                  <c:v>3771.1635700964898</c:v>
                </c:pt>
                <c:pt idx="385">
                  <c:v>3691.1691913368682</c:v>
                </c:pt>
                <c:pt idx="386">
                  <c:v>3717.833984256742</c:v>
                </c:pt>
                <c:pt idx="387">
                  <c:v>3717.833984256742</c:v>
                </c:pt>
                <c:pt idx="388">
                  <c:v>3672.1229106798146</c:v>
                </c:pt>
                <c:pt idx="389">
                  <c:v>3733.071008782385</c:v>
                </c:pt>
                <c:pt idx="390">
                  <c:v>3797.8283630163637</c:v>
                </c:pt>
                <c:pt idx="391">
                  <c:v>3862.5857172503447</c:v>
                </c:pt>
                <c:pt idx="392">
                  <c:v>3877.8227417759877</c:v>
                </c:pt>
                <c:pt idx="393">
                  <c:v>3988.2911695868934</c:v>
                </c:pt>
                <c:pt idx="394">
                  <c:v>4037.8114992952319</c:v>
                </c:pt>
                <c:pt idx="395">
                  <c:v>4098.7595973978023</c:v>
                </c:pt>
                <c:pt idx="396">
                  <c:v>4148.2799271061403</c:v>
                </c:pt>
                <c:pt idx="397">
                  <c:v>4258.7483549170456</c:v>
                </c:pt>
                <c:pt idx="398">
                  <c:v>4213.0372813401191</c:v>
                </c:pt>
                <c:pt idx="399">
                  <c:v>4304.4594284939749</c:v>
                </c:pt>
                <c:pt idx="400">
                  <c:v>4308.2686846253837</c:v>
                </c:pt>
                <c:pt idx="401">
                  <c:v>4296.8409162311518</c:v>
                </c:pt>
                <c:pt idx="402">
                  <c:v>4296.8409162311518</c:v>
                </c:pt>
                <c:pt idx="403">
                  <c:v>4388.2630633850067</c:v>
                </c:pt>
                <c:pt idx="404">
                  <c:v>4312.0779407567943</c:v>
                </c:pt>
                <c:pt idx="405">
                  <c:v>4418.7371124362917</c:v>
                </c:pt>
                <c:pt idx="406">
                  <c:v>4388.2630633850076</c:v>
                </c:pt>
                <c:pt idx="407">
                  <c:v>4388.2630633850076</c:v>
                </c:pt>
                <c:pt idx="408">
                  <c:v>4433.9741369619342</c:v>
                </c:pt>
                <c:pt idx="409">
                  <c:v>4418.7371124362917</c:v>
                </c:pt>
                <c:pt idx="410">
                  <c:v>4464.4481860132191</c:v>
                </c:pt>
                <c:pt idx="411">
                  <c:v>4449.2111614875757</c:v>
                </c:pt>
                <c:pt idx="412">
                  <c:v>4494.9222350645023</c:v>
                </c:pt>
                <c:pt idx="413">
                  <c:v>4513.9685157215563</c:v>
                </c:pt>
                <c:pt idx="414">
                  <c:v>4468.2574421446297</c:v>
                </c:pt>
                <c:pt idx="415">
                  <c:v>4479.6852105388607</c:v>
                </c:pt>
                <c:pt idx="416">
                  <c:v>4388.2630633850067</c:v>
                </c:pt>
                <c:pt idx="417">
                  <c:v>4418.7371124362917</c:v>
                </c:pt>
                <c:pt idx="418">
                  <c:v>4373.0260388593651</c:v>
                </c:pt>
                <c:pt idx="419">
                  <c:v>4388.2630633850076</c:v>
                </c:pt>
                <c:pt idx="420">
                  <c:v>4388.2630633850076</c:v>
                </c:pt>
                <c:pt idx="421">
                  <c:v>4388.2630633850076</c:v>
                </c:pt>
                <c:pt idx="422">
                  <c:v>4388.2630633850076</c:v>
                </c:pt>
                <c:pt idx="423">
                  <c:v>4559.6795892984837</c:v>
                </c:pt>
                <c:pt idx="424">
                  <c:v>4548.2518209042519</c:v>
                </c:pt>
                <c:pt idx="425">
                  <c:v>4578.7258699555359</c:v>
                </c:pt>
                <c:pt idx="426">
                  <c:v>4609.1999190068209</c:v>
                </c:pt>
                <c:pt idx="427">
                  <c:v>4593.9628944811784</c:v>
                </c:pt>
                <c:pt idx="428">
                  <c:v>4685.3850416350342</c:v>
                </c:pt>
                <c:pt idx="429">
                  <c:v>4563.4888454298944</c:v>
                </c:pt>
                <c:pt idx="430">
                  <c:v>4548.2518209042519</c:v>
                </c:pt>
                <c:pt idx="431">
                  <c:v>4517.7777718529669</c:v>
                </c:pt>
                <c:pt idx="432">
                  <c:v>4487.3037228016819</c:v>
                </c:pt>
                <c:pt idx="433">
                  <c:v>4502.5407473273253</c:v>
                </c:pt>
                <c:pt idx="434">
                  <c:v>4548.2518209042519</c:v>
                </c:pt>
                <c:pt idx="435">
                  <c:v>4533.0147963786094</c:v>
                </c:pt>
                <c:pt idx="436">
                  <c:v>4533.0147963786094</c:v>
                </c:pt>
                <c:pt idx="437">
                  <c:v>4578.7258699555359</c:v>
                </c:pt>
                <c:pt idx="438">
                  <c:v>4609.1999190068209</c:v>
                </c:pt>
                <c:pt idx="439">
                  <c:v>4639.6739680581068</c:v>
                </c:pt>
                <c:pt idx="440">
                  <c:v>4624.4369435324643</c:v>
                </c:pt>
                <c:pt idx="441">
                  <c:v>4704.4313222920864</c:v>
                </c:pt>
                <c:pt idx="442">
                  <c:v>4723.4776029491386</c:v>
                </c:pt>
                <c:pt idx="443">
                  <c:v>4708.2405784234979</c:v>
                </c:pt>
                <c:pt idx="444">
                  <c:v>4708.2405784234979</c:v>
                </c:pt>
                <c:pt idx="445">
                  <c:v>4708.2405784234979</c:v>
                </c:pt>
                <c:pt idx="446">
                  <c:v>4628.2461996638749</c:v>
                </c:pt>
                <c:pt idx="447">
                  <c:v>4609.1999190068218</c:v>
                </c:pt>
                <c:pt idx="448">
                  <c:v>4578.7258699555359</c:v>
                </c:pt>
                <c:pt idx="449">
                  <c:v>4593.9628944811784</c:v>
                </c:pt>
                <c:pt idx="450">
                  <c:v>4593.9628944811784</c:v>
                </c:pt>
                <c:pt idx="451">
                  <c:v>4502.5407473273253</c:v>
                </c:pt>
                <c:pt idx="452">
                  <c:v>4453.0204176189873</c:v>
                </c:pt>
                <c:pt idx="453">
                  <c:v>4513.9685157215563</c:v>
                </c:pt>
                <c:pt idx="454">
                  <c:v>4468.2574421446297</c:v>
                </c:pt>
                <c:pt idx="455">
                  <c:v>4479.6852105388607</c:v>
                </c:pt>
                <c:pt idx="456">
                  <c:v>4479.6852105388607</c:v>
                </c:pt>
                <c:pt idx="457">
                  <c:v>4433.9741369619342</c:v>
                </c:pt>
                <c:pt idx="458">
                  <c:v>4403.5000879106501</c:v>
                </c:pt>
                <c:pt idx="459">
                  <c:v>4418.7371124362917</c:v>
                </c:pt>
                <c:pt idx="460">
                  <c:v>4418.7371124362917</c:v>
                </c:pt>
                <c:pt idx="461">
                  <c:v>4464.4481860132191</c:v>
                </c:pt>
                <c:pt idx="462">
                  <c:v>4529.2055402471979</c:v>
                </c:pt>
                <c:pt idx="463">
                  <c:v>4548.2518209042519</c:v>
                </c:pt>
                <c:pt idx="464">
                  <c:v>4578.7258699555359</c:v>
                </c:pt>
                <c:pt idx="465">
                  <c:v>4563.4888454298944</c:v>
                </c:pt>
                <c:pt idx="466">
                  <c:v>4609.1999190068209</c:v>
                </c:pt>
                <c:pt idx="467">
                  <c:v>4685.3850416350342</c:v>
                </c:pt>
                <c:pt idx="468">
                  <c:v>4654.9109925837492</c:v>
                </c:pt>
                <c:pt idx="469">
                  <c:v>4654.9109925837492</c:v>
                </c:pt>
                <c:pt idx="470">
                  <c:v>4689.1942977664439</c:v>
                </c:pt>
                <c:pt idx="471">
                  <c:v>4677.7665293722121</c:v>
                </c:pt>
                <c:pt idx="472">
                  <c:v>4643.4832241895174</c:v>
                </c:pt>
                <c:pt idx="473">
                  <c:v>4609.1999190068218</c:v>
                </c:pt>
                <c:pt idx="474">
                  <c:v>4533.0147963786094</c:v>
                </c:pt>
                <c:pt idx="475">
                  <c:v>4472.0666982760395</c:v>
                </c:pt>
                <c:pt idx="476">
                  <c:v>4502.5407473273253</c:v>
                </c:pt>
                <c:pt idx="477">
                  <c:v>4502.5407473273253</c:v>
                </c:pt>
                <c:pt idx="478">
                  <c:v>4593.9628944811793</c:v>
                </c:pt>
                <c:pt idx="479">
                  <c:v>4517.7777718529669</c:v>
                </c:pt>
                <c:pt idx="480">
                  <c:v>4578.7258699555359</c:v>
                </c:pt>
                <c:pt idx="481">
                  <c:v>4437.7833930933439</c:v>
                </c:pt>
                <c:pt idx="482">
                  <c:v>4388.2630633850067</c:v>
                </c:pt>
                <c:pt idx="483">
                  <c:v>4373.0260388593651</c:v>
                </c:pt>
                <c:pt idx="484">
                  <c:v>4296.8409162311518</c:v>
                </c:pt>
                <c:pt idx="485">
                  <c:v>4247.3205865228147</c:v>
                </c:pt>
                <c:pt idx="486">
                  <c:v>4182.5632322888341</c:v>
                </c:pt>
                <c:pt idx="487">
                  <c:v>4075.9040606093386</c:v>
                </c:pt>
                <c:pt idx="488">
                  <c:v>3950.1986082727876</c:v>
                </c:pt>
                <c:pt idx="489">
                  <c:v>3618.7933248400659</c:v>
                </c:pt>
                <c:pt idx="490">
                  <c:v>3394.0472130868407</c:v>
                </c:pt>
                <c:pt idx="491">
                  <c:v>3157.8733329393858</c:v>
                </c:pt>
                <c:pt idx="492">
                  <c:v>2613.1497061476698</c:v>
                </c:pt>
                <c:pt idx="493">
                  <c:v>1965.5761638078682</c:v>
                </c:pt>
                <c:pt idx="494">
                  <c:v>1329.4303898622982</c:v>
                </c:pt>
                <c:pt idx="495">
                  <c:v>1428.4710492789736</c:v>
                </c:pt>
                <c:pt idx="496">
                  <c:v>2419.9680953382926</c:v>
                </c:pt>
                <c:pt idx="497">
                  <c:v>3123.8150250281874</c:v>
                </c:pt>
                <c:pt idx="498">
                  <c:v>3645.7689279442911</c:v>
                </c:pt>
                <c:pt idx="499">
                  <c:v>4230.9899706077986</c:v>
                </c:pt>
                <c:pt idx="500">
                  <c:v>4499.8753145342753</c:v>
                </c:pt>
                <c:pt idx="501">
                  <c:v>4768.7606584607529</c:v>
                </c:pt>
                <c:pt idx="502">
                  <c:v>4974.3788626398236</c:v>
                </c:pt>
                <c:pt idx="503">
                  <c:v>3254.8733194285187</c:v>
                </c:pt>
                <c:pt idx="504">
                  <c:v>3152.8396730514492</c:v>
                </c:pt>
                <c:pt idx="505">
                  <c:v>3173.2464023268626</c:v>
                </c:pt>
                <c:pt idx="506">
                  <c:v>3050.8060266743801</c:v>
                </c:pt>
                <c:pt idx="507">
                  <c:v>3045.7043443555262</c:v>
                </c:pt>
                <c:pt idx="508">
                  <c:v>3061.0093913120863</c:v>
                </c:pt>
                <c:pt idx="509">
                  <c:v>2999.7892034858451</c:v>
                </c:pt>
                <c:pt idx="510">
                  <c:v>3081.4161205875002</c:v>
                </c:pt>
                <c:pt idx="511">
                  <c:v>2877.3488278333612</c:v>
                </c:pt>
                <c:pt idx="512">
                  <c:v>2938.5690156596033</c:v>
                </c:pt>
                <c:pt idx="513">
                  <c:v>2816.1286400071199</c:v>
                </c:pt>
                <c:pt idx="514">
                  <c:v>2918.1622863841881</c:v>
                </c:pt>
                <c:pt idx="515">
                  <c:v>2836.5353692825338</c:v>
                </c:pt>
                <c:pt idx="516">
                  <c:v>2918.1622863841881</c:v>
                </c:pt>
                <c:pt idx="517">
                  <c:v>2897.7555571087751</c:v>
                </c:pt>
                <c:pt idx="518">
                  <c:v>2958.9757449350172</c:v>
                </c:pt>
                <c:pt idx="519">
                  <c:v>2877.3488278333612</c:v>
                </c:pt>
                <c:pt idx="520">
                  <c:v>2897.7555571087751</c:v>
                </c:pt>
                <c:pt idx="521">
                  <c:v>2836.5353692825338</c:v>
                </c:pt>
                <c:pt idx="522">
                  <c:v>2627.3663942095409</c:v>
                </c:pt>
                <c:pt idx="523">
                  <c:v>2351.8755489914533</c:v>
                </c:pt>
                <c:pt idx="524">
                  <c:v>2239.6385379766766</c:v>
                </c:pt>
                <c:pt idx="525">
                  <c:v>1964.1476927585882</c:v>
                </c:pt>
                <c:pt idx="526">
                  <c:v>1668.2501182650874</c:v>
                </c:pt>
                <c:pt idx="527">
                  <c:v>2325.0673857171828</c:v>
                </c:pt>
                <c:pt idx="528">
                  <c:v>1866.3806225484871</c:v>
                </c:pt>
                <c:pt idx="529">
                  <c:v>1526.3197464061782</c:v>
                </c:pt>
                <c:pt idx="530">
                  <c:v>1977.8829913093482</c:v>
                </c:pt>
                <c:pt idx="531">
                  <c:v>1854.2653043525136</c:v>
                </c:pt>
                <c:pt idx="532">
                  <c:v>1057.6179884084706</c:v>
                </c:pt>
                <c:pt idx="533">
                  <c:v>879.05910724859916</c:v>
                </c:pt>
                <c:pt idx="534">
                  <c:v>920.26500290087756</c:v>
                </c:pt>
                <c:pt idx="535">
                  <c:v>302.17656811670594</c:v>
                </c:pt>
                <c:pt idx="536">
                  <c:v>68.676492753796879</c:v>
                </c:pt>
                <c:pt idx="537">
                  <c:v>-109.88238840607492</c:v>
                </c:pt>
                <c:pt idx="538">
                  <c:v>0</c:v>
                </c:pt>
                <c:pt idx="539">
                  <c:v>0</c:v>
                </c:pt>
                <c:pt idx="540">
                  <c:v>329.64716521822476</c:v>
                </c:pt>
                <c:pt idx="541">
                  <c:v>673.02962898720864</c:v>
                </c:pt>
                <c:pt idx="542">
                  <c:v>1304.8533623221397</c:v>
                </c:pt>
                <c:pt idx="543">
                  <c:v>2321.2654550783323</c:v>
                </c:pt>
                <c:pt idx="544">
                  <c:v>3008.0303826162999</c:v>
                </c:pt>
                <c:pt idx="545">
                  <c:v>3255.2657565299692</c:v>
                </c:pt>
                <c:pt idx="546">
                  <c:v>3049.2362782685786</c:v>
                </c:pt>
                <c:pt idx="547">
                  <c:v>2760.795008702632</c:v>
                </c:pt>
                <c:pt idx="548">
                  <c:v>2197.6477681214983</c:v>
                </c:pt>
                <c:pt idx="549">
                  <c:v>2582.2361275427597</c:v>
                </c:pt>
                <c:pt idx="550">
                  <c:v>2856.9420985579468</c:v>
                </c:pt>
                <c:pt idx="551">
                  <c:v>2911.8832927609851</c:v>
                </c:pt>
                <c:pt idx="552">
                  <c:v>2856.9420985579482</c:v>
                </c:pt>
                <c:pt idx="553">
                  <c:v>796.64731594404293</c:v>
                </c:pt>
                <c:pt idx="554">
                  <c:v>41.205895652278009</c:v>
                </c:pt>
                <c:pt idx="555">
                  <c:v>-260.97067246442788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164.82358260911238</c:v>
                </c:pt>
                <c:pt idx="582">
                  <c:v>563.14724058113393</c:v>
                </c:pt>
                <c:pt idx="583">
                  <c:v>1236.1768695683427</c:v>
                </c:pt>
                <c:pt idx="584">
                  <c:v>2032.8241855123856</c:v>
                </c:pt>
                <c:pt idx="585">
                  <c:v>3447.5599362406001</c:v>
                </c:pt>
                <c:pt idx="586">
                  <c:v>4422.7661333445139</c:v>
                </c:pt>
                <c:pt idx="587">
                  <c:v>5013.3839710271668</c:v>
                </c:pt>
                <c:pt idx="588">
                  <c:v>3218.7157346492968</c:v>
                </c:pt>
                <c:pt idx="589">
                  <c:v>3226.6241271177223</c:v>
                </c:pt>
                <c:pt idx="590">
                  <c:v>3519.2346484494783</c:v>
                </c:pt>
                <c:pt idx="591">
                  <c:v>3851.3871321233587</c:v>
                </c:pt>
                <c:pt idx="592">
                  <c:v>3985.8298040865989</c:v>
                </c:pt>
                <c:pt idx="593">
                  <c:v>3796.0283848443805</c:v>
                </c:pt>
                <c:pt idx="594">
                  <c:v>2831.2045036964332</c:v>
                </c:pt>
                <c:pt idx="595">
                  <c:v>2427.8764878067182</c:v>
                </c:pt>
                <c:pt idx="596">
                  <c:v>1842.65544514321</c:v>
                </c:pt>
                <c:pt idx="597">
                  <c:v>2119.4491815381125</c:v>
                </c:pt>
                <c:pt idx="598">
                  <c:v>2665.1282618594919</c:v>
                </c:pt>
                <c:pt idx="599">
                  <c:v>3123.8150250281874</c:v>
                </c:pt>
                <c:pt idx="600">
                  <c:v>3550.8682183231808</c:v>
                </c:pt>
                <c:pt idx="601">
                  <c:v>3883.020701997063</c:v>
                </c:pt>
                <c:pt idx="602">
                  <c:v>4151.9060459235398</c:v>
                </c:pt>
                <c:pt idx="603">
                  <c:v>4547.325669344832</c:v>
                </c:pt>
                <c:pt idx="604">
                  <c:v>4650.1347714343656</c:v>
                </c:pt>
                <c:pt idx="605">
                  <c:v>4911.1117228924168</c:v>
                </c:pt>
                <c:pt idx="606">
                  <c:v>3152.8396730514492</c:v>
                </c:pt>
                <c:pt idx="607">
                  <c:v>3254.8733194285187</c:v>
                </c:pt>
                <c:pt idx="608">
                  <c:v>3152.8396730514492</c:v>
                </c:pt>
                <c:pt idx="609">
                  <c:v>3173.2464023268626</c:v>
                </c:pt>
                <c:pt idx="610">
                  <c:v>3050.8060266743801</c:v>
                </c:pt>
                <c:pt idx="611">
                  <c:v>3091.619485225207</c:v>
                </c:pt>
                <c:pt idx="612">
                  <c:v>3091.619485225207</c:v>
                </c:pt>
                <c:pt idx="613">
                  <c:v>3152.8396730514492</c:v>
                </c:pt>
                <c:pt idx="614">
                  <c:v>3193.653131602277</c:v>
                </c:pt>
                <c:pt idx="615">
                  <c:v>3356.9069658055873</c:v>
                </c:pt>
                <c:pt idx="616">
                  <c:v>3341.6019188490268</c:v>
                </c:pt>
                <c:pt idx="617">
                  <c:v>3326.2968718924667</c:v>
                </c:pt>
                <c:pt idx="618">
                  <c:v>3326.2968718924667</c:v>
                </c:pt>
                <c:pt idx="619">
                  <c:v>3096.7211675440608</c:v>
                </c:pt>
                <c:pt idx="620">
                  <c:v>2530.4344301513247</c:v>
                </c:pt>
                <c:pt idx="621">
                  <c:v>2040.6729275413909</c:v>
                </c:pt>
                <c:pt idx="622">
                  <c:v>1617.2332950765519</c:v>
                </c:pt>
                <c:pt idx="623">
                  <c:v>1850.5638376116356</c:v>
                </c:pt>
                <c:pt idx="624">
                  <c:v>1186.2588702638684</c:v>
                </c:pt>
                <c:pt idx="625">
                  <c:v>576.88253913189317</c:v>
                </c:pt>
                <c:pt idx="626">
                  <c:v>1881.735901454033</c:v>
                </c:pt>
                <c:pt idx="627">
                  <c:v>3282.7363536314879</c:v>
                </c:pt>
                <c:pt idx="628">
                  <c:v>4477.7073275475532</c:v>
                </c:pt>
                <c:pt idx="629">
                  <c:v>5178.2075536362809</c:v>
                </c:pt>
                <c:pt idx="630">
                  <c:v>3376.8835840178126</c:v>
                </c:pt>
                <c:pt idx="631">
                  <c:v>3519.2346484494783</c:v>
                </c:pt>
                <c:pt idx="632">
                  <c:v>3590.4101806653098</c:v>
                </c:pt>
                <c:pt idx="633">
                  <c:v>3527.1430409179029</c:v>
                </c:pt>
                <c:pt idx="634">
                  <c:v>3527.1430409179029</c:v>
                </c:pt>
                <c:pt idx="635">
                  <c:v>3527.1430409179029</c:v>
                </c:pt>
                <c:pt idx="636">
                  <c:v>3693.2192827548452</c:v>
                </c:pt>
                <c:pt idx="637">
                  <c:v>3637.8605354758647</c:v>
                </c:pt>
                <c:pt idx="638">
                  <c:v>3566.6850032600319</c:v>
                </c:pt>
                <c:pt idx="639">
                  <c:v>3495.5094710442008</c:v>
                </c:pt>
                <c:pt idx="640">
                  <c:v>3432.2423312967926</c:v>
                </c:pt>
                <c:pt idx="641">
                  <c:v>3653.6773204127157</c:v>
                </c:pt>
                <c:pt idx="642">
                  <c:v>3851.3871321233605</c:v>
                </c:pt>
                <c:pt idx="643">
                  <c:v>4049.0969438340057</c:v>
                </c:pt>
                <c:pt idx="644">
                  <c:v>4025.3717664287278</c:v>
                </c:pt>
                <c:pt idx="645">
                  <c:v>4096.5472986445602</c:v>
                </c:pt>
                <c:pt idx="646">
                  <c:v>4254.715148013076</c:v>
                </c:pt>
                <c:pt idx="647">
                  <c:v>4286.3487178867799</c:v>
                </c:pt>
                <c:pt idx="648">
                  <c:v>4349.615857634185</c:v>
                </c:pt>
                <c:pt idx="649">
                  <c:v>4484.0585295974251</c:v>
                </c:pt>
                <c:pt idx="650">
                  <c:v>4713.4019111817715</c:v>
                </c:pt>
                <c:pt idx="651">
                  <c:v>4808.3026208028832</c:v>
                </c:pt>
                <c:pt idx="652">
                  <c:v>3061.0093913120863</c:v>
                </c:pt>
                <c:pt idx="653">
                  <c:v>2999.7892034858451</c:v>
                </c:pt>
                <c:pt idx="654">
                  <c:v>3020.195932761259</c:v>
                </c:pt>
                <c:pt idx="655">
                  <c:v>2897.7555571087751</c:v>
                </c:pt>
                <c:pt idx="656">
                  <c:v>2877.3488278333612</c:v>
                </c:pt>
                <c:pt idx="657">
                  <c:v>2836.5353692825338</c:v>
                </c:pt>
                <c:pt idx="658">
                  <c:v>2749.8067698620234</c:v>
                </c:pt>
                <c:pt idx="659">
                  <c:v>2540.6377947890319</c:v>
                </c:pt>
                <c:pt idx="660">
                  <c:v>2453.9091953685224</c:v>
                </c:pt>
                <c:pt idx="661">
                  <c:v>2571.2478887021525</c:v>
                </c:pt>
                <c:pt idx="662">
                  <c:v>2780.4168637751445</c:v>
                </c:pt>
                <c:pt idx="663">
                  <c:v>2933.4673333407504</c:v>
                </c:pt>
                <c:pt idx="664">
                  <c:v>3101.8228498629146</c:v>
                </c:pt>
                <c:pt idx="665">
                  <c:v>3188.5514492834232</c:v>
                </c:pt>
                <c:pt idx="666">
                  <c:v>3377.3136950810012</c:v>
                </c:pt>
                <c:pt idx="667">
                  <c:v>3402.8221066752699</c:v>
                </c:pt>
                <c:pt idx="668">
                  <c:v>3550.7708939220202</c:v>
                </c:pt>
                <c:pt idx="669">
                  <c:v>3550.7708939220202</c:v>
                </c:pt>
                <c:pt idx="670">
                  <c:v>3637.4994933425291</c:v>
                </c:pt>
                <c:pt idx="671">
                  <c:v>3724.2280927630381</c:v>
                </c:pt>
                <c:pt idx="672">
                  <c:v>3683.4146342122103</c:v>
                </c:pt>
                <c:pt idx="673">
                  <c:v>3805.8550098646942</c:v>
                </c:pt>
                <c:pt idx="674">
                  <c:v>3765.0415513138664</c:v>
                </c:pt>
                <c:pt idx="675">
                  <c:v>3872.1768800097898</c:v>
                </c:pt>
                <c:pt idx="676">
                  <c:v>3836.4651037778149</c:v>
                </c:pt>
                <c:pt idx="677">
                  <c:v>3958.9054794302983</c:v>
                </c:pt>
                <c:pt idx="678">
                  <c:v>3856.8718330532283</c:v>
                </c:pt>
                <c:pt idx="679">
                  <c:v>3816.0583745024019</c:v>
                </c:pt>
                <c:pt idx="680">
                  <c:v>3836.4651037778149</c:v>
                </c:pt>
                <c:pt idx="681">
                  <c:v>3775.2449159515736</c:v>
                </c:pt>
                <c:pt idx="682">
                  <c:v>3749.736504357305</c:v>
                </c:pt>
                <c:pt idx="683">
                  <c:v>3642.6011756613825</c:v>
                </c:pt>
                <c:pt idx="684">
                  <c:v>3622.1944463859691</c:v>
                </c:pt>
                <c:pt idx="685">
                  <c:v>3703.8213634876233</c:v>
                </c:pt>
                <c:pt idx="686">
                  <c:v>3622.1944463859691</c:v>
                </c:pt>
                <c:pt idx="687">
                  <c:v>3642.6011756613839</c:v>
                </c:pt>
                <c:pt idx="688">
                  <c:v>3642.6011756613839</c:v>
                </c:pt>
                <c:pt idx="689">
                  <c:v>3703.8213634876233</c:v>
                </c:pt>
                <c:pt idx="690">
                  <c:v>3683.4146342122103</c:v>
                </c:pt>
                <c:pt idx="691">
                  <c:v>3622.1944463859691</c:v>
                </c:pt>
                <c:pt idx="692">
                  <c:v>3642.6011756613839</c:v>
                </c:pt>
                <c:pt idx="693">
                  <c:v>3520.1608000088995</c:v>
                </c:pt>
                <c:pt idx="694">
                  <c:v>3515.0591176900462</c:v>
                </c:pt>
                <c:pt idx="695">
                  <c:v>3469.1439768203641</c:v>
                </c:pt>
                <c:pt idx="696">
                  <c:v>3428.3305182695367</c:v>
                </c:pt>
                <c:pt idx="697">
                  <c:v>3387.5170597187098</c:v>
                </c:pt>
                <c:pt idx="698">
                  <c:v>3346.7036011678815</c:v>
                </c:pt>
                <c:pt idx="699">
                  <c:v>2953.8740626161634</c:v>
                </c:pt>
                <c:pt idx="700">
                  <c:v>2923.2639687030419</c:v>
                </c:pt>
                <c:pt idx="701">
                  <c:v>2856.9420985579472</c:v>
                </c:pt>
                <c:pt idx="702">
                  <c:v>2377.3839605857206</c:v>
                </c:pt>
                <c:pt idx="703">
                  <c:v>1953.9443281208819</c:v>
                </c:pt>
                <c:pt idx="704">
                  <c:v>1510.0979663806293</c:v>
                </c:pt>
                <c:pt idx="705">
                  <c:v>1842.65544514321</c:v>
                </c:pt>
                <c:pt idx="706">
                  <c:v>2048.2736493222801</c:v>
                </c:pt>
                <c:pt idx="707">
                  <c:v>1882.1974074853388</c:v>
                </c:pt>
                <c:pt idx="708">
                  <c:v>2040.3652568538541</c:v>
                </c:pt>
                <c:pt idx="709">
                  <c:v>2720.4870091384732</c:v>
                </c:pt>
                <c:pt idx="710">
                  <c:v>3313.6164442704062</c:v>
                </c:pt>
                <c:pt idx="711">
                  <c:v>3772.3032074391035</c:v>
                </c:pt>
                <c:pt idx="712">
                  <c:v>4072.8221212392828</c:v>
                </c:pt>
                <c:pt idx="713">
                  <c:v>4151.9060459235398</c:v>
                </c:pt>
                <c:pt idx="714">
                  <c:v>4254.715148013076</c:v>
                </c:pt>
                <c:pt idx="715">
                  <c:v>4191.4480082656692</c:v>
                </c:pt>
                <c:pt idx="716">
                  <c:v>4286.3487178867799</c:v>
                </c:pt>
                <c:pt idx="717">
                  <c:v>4349.615857634185</c:v>
                </c:pt>
                <c:pt idx="718">
                  <c:v>4317.982287760482</c:v>
                </c:pt>
                <c:pt idx="719">
                  <c:v>4389.1578199763162</c:v>
                </c:pt>
                <c:pt idx="720">
                  <c:v>4555.2340618132566</c:v>
                </c:pt>
                <c:pt idx="721">
                  <c:v>4586.8676316869596</c:v>
                </c:pt>
                <c:pt idx="722">
                  <c:v>4555.2340618132566</c:v>
                </c:pt>
                <c:pt idx="723">
                  <c:v>4650.1347714343647</c:v>
                </c:pt>
                <c:pt idx="724">
                  <c:v>4523.6004919395536</c:v>
                </c:pt>
                <c:pt idx="725">
                  <c:v>4555.2340618132566</c:v>
                </c:pt>
                <c:pt idx="726">
                  <c:v>4365.4326425710378</c:v>
                </c:pt>
                <c:pt idx="727">
                  <c:v>4428.6997823184438</c:v>
                </c:pt>
                <c:pt idx="728">
                  <c:v>4333.7990726973349</c:v>
                </c:pt>
                <c:pt idx="729">
                  <c:v>4104.4556911129848</c:v>
                </c:pt>
                <c:pt idx="730">
                  <c:v>3740.6696375653996</c:v>
                </c:pt>
                <c:pt idx="731">
                  <c:v>2965.647175659672</c:v>
                </c:pt>
                <c:pt idx="732">
                  <c:v>2277.6170309066283</c:v>
                </c:pt>
                <c:pt idx="733">
                  <c:v>2253.8918535013509</c:v>
                </c:pt>
                <c:pt idx="734">
                  <c:v>2182.7163212855185</c:v>
                </c:pt>
                <c:pt idx="735">
                  <c:v>2245.9834610329249</c:v>
                </c:pt>
                <c:pt idx="736">
                  <c:v>2151.0827514118159</c:v>
                </c:pt>
                <c:pt idx="737">
                  <c:v>2182.7163212855189</c:v>
                </c:pt>
                <c:pt idx="738">
                  <c:v>1731.9379505852485</c:v>
                </c:pt>
                <c:pt idx="739">
                  <c:v>1826.7947072509955</c:v>
                </c:pt>
                <c:pt idx="740">
                  <c:v>576.88253913189328</c:v>
                </c:pt>
                <c:pt idx="741">
                  <c:v>-82.411791304556203</c:v>
                </c:pt>
                <c:pt idx="742">
                  <c:v>-164.82358260911232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618.08843478417134</c:v>
                </c:pt>
                <c:pt idx="773">
                  <c:v>2019.0888869616263</c:v>
                </c:pt>
                <c:pt idx="774">
                  <c:v>3049.2362782685782</c:v>
                </c:pt>
                <c:pt idx="775">
                  <c:v>3475.0305333421193</c:v>
                </c:pt>
                <c:pt idx="776">
                  <c:v>4436.5014318952735</c:v>
                </c:pt>
                <c:pt idx="777">
                  <c:v>5123.2663594332435</c:v>
                </c:pt>
                <c:pt idx="778">
                  <c:v>3187.0821647755934</c:v>
                </c:pt>
                <c:pt idx="779">
                  <c:v>3487.6010785757749</c:v>
                </c:pt>
                <c:pt idx="780">
                  <c:v>3242.4409120545743</c:v>
                </c:pt>
                <c:pt idx="781">
                  <c:v>3274.0744819282777</c:v>
                </c:pt>
                <c:pt idx="782">
                  <c:v>3013.0975304702274</c:v>
                </c:pt>
                <c:pt idx="783">
                  <c:v>2815.3877187595808</c:v>
                </c:pt>
                <c:pt idx="784">
                  <c:v>2554.4107673015305</c:v>
                </c:pt>
                <c:pt idx="785">
                  <c:v>2673.0366543279179</c:v>
                </c:pt>
                <c:pt idx="786">
                  <c:v>2578.1359447068085</c:v>
                </c:pt>
                <c:pt idx="787">
                  <c:v>2704.6702242016204</c:v>
                </c:pt>
                <c:pt idx="788">
                  <c:v>2673.0366543279179</c:v>
                </c:pt>
                <c:pt idx="789">
                  <c:v>2673.0366543279179</c:v>
                </c:pt>
                <c:pt idx="790">
                  <c:v>2767.9373639490277</c:v>
                </c:pt>
                <c:pt idx="791">
                  <c:v>3187.0821647755934</c:v>
                </c:pt>
                <c:pt idx="792">
                  <c:v>3321.5248367388326</c:v>
                </c:pt>
                <c:pt idx="793">
                  <c:v>3392.7003689546646</c:v>
                </c:pt>
                <c:pt idx="794">
                  <c:v>3622.0437505390137</c:v>
                </c:pt>
                <c:pt idx="795">
                  <c:v>3527.1430409179029</c:v>
                </c:pt>
                <c:pt idx="796">
                  <c:v>3622.0437505390119</c:v>
                </c:pt>
                <c:pt idx="797">
                  <c:v>3495.5094710442008</c:v>
                </c:pt>
                <c:pt idx="798">
                  <c:v>3622.0437505390119</c:v>
                </c:pt>
                <c:pt idx="799">
                  <c:v>3495.5094710442008</c:v>
                </c:pt>
                <c:pt idx="800">
                  <c:v>3883.0207019970635</c:v>
                </c:pt>
                <c:pt idx="801">
                  <c:v>4215.1731856709466</c:v>
                </c:pt>
                <c:pt idx="802">
                  <c:v>4515.6920994711281</c:v>
                </c:pt>
                <c:pt idx="803">
                  <c:v>4839.9361906765853</c:v>
                </c:pt>
                <c:pt idx="804">
                  <c:v>3081.4161205875002</c:v>
                </c:pt>
                <c:pt idx="805">
                  <c:v>2938.5690156596029</c:v>
                </c:pt>
                <c:pt idx="806">
                  <c:v>2734.5017229054647</c:v>
                </c:pt>
                <c:pt idx="807">
                  <c:v>2418.197419136548</c:v>
                </c:pt>
                <c:pt idx="808">
                  <c:v>2367.1805959480134</c:v>
                </c:pt>
                <c:pt idx="809">
                  <c:v>2367.180595948013</c:v>
                </c:pt>
                <c:pt idx="810">
                  <c:v>2510.0277008759113</c:v>
                </c:pt>
                <c:pt idx="811">
                  <c:v>2346.7738666725991</c:v>
                </c:pt>
                <c:pt idx="812">
                  <c:v>2326.3671373971861</c:v>
                </c:pt>
                <c:pt idx="813">
                  <c:v>1948.8426458020278</c:v>
                </c:pt>
                <c:pt idx="814">
                  <c:v>1836.605634787252</c:v>
                </c:pt>
                <c:pt idx="815">
                  <c:v>1688.6568475405013</c:v>
                </c:pt>
                <c:pt idx="816">
                  <c:v>2190.6247137539444</c:v>
                </c:pt>
                <c:pt idx="817">
                  <c:v>1921.739369827467</c:v>
                </c:pt>
                <c:pt idx="818">
                  <c:v>1146.7169079217397</c:v>
                </c:pt>
                <c:pt idx="819">
                  <c:v>1579.5593333373267</c:v>
                </c:pt>
                <c:pt idx="820">
                  <c:v>947.7356000023957</c:v>
                </c:pt>
                <c:pt idx="821">
                  <c:v>1263.6474666698612</c:v>
                </c:pt>
                <c:pt idx="822">
                  <c:v>1263.6474666698612</c:v>
                </c:pt>
                <c:pt idx="823">
                  <c:v>1098.8238840607492</c:v>
                </c:pt>
                <c:pt idx="824">
                  <c:v>1648.2358260911237</c:v>
                </c:pt>
                <c:pt idx="825">
                  <c:v>1153.7650782637861</c:v>
                </c:pt>
                <c:pt idx="826">
                  <c:v>810.38261449480262</c:v>
                </c:pt>
                <c:pt idx="827">
                  <c:v>467.00015072581817</c:v>
                </c:pt>
                <c:pt idx="828">
                  <c:v>631.82373333493058</c:v>
                </c:pt>
                <c:pt idx="829">
                  <c:v>467.00015072581829</c:v>
                </c:pt>
                <c:pt idx="830">
                  <c:v>1016.412092756193</c:v>
                </c:pt>
                <c:pt idx="831">
                  <c:v>2087.765379715423</c:v>
                </c:pt>
                <c:pt idx="832">
                  <c:v>1057.6179884084706</c:v>
                </c:pt>
                <c:pt idx="833">
                  <c:v>480.73544927657775</c:v>
                </c:pt>
                <c:pt idx="834">
                  <c:v>576.88253913189305</c:v>
                </c:pt>
                <c:pt idx="835">
                  <c:v>631.82373333493058</c:v>
                </c:pt>
                <c:pt idx="836">
                  <c:v>961.47089855315551</c:v>
                </c:pt>
                <c:pt idx="837">
                  <c:v>1304.8533623221397</c:v>
                </c:pt>
                <c:pt idx="838">
                  <c:v>865.32380869783992</c:v>
                </c:pt>
                <c:pt idx="839">
                  <c:v>1085.0885855099896</c:v>
                </c:pt>
                <c:pt idx="840">
                  <c:v>1208.706272466824</c:v>
                </c:pt>
                <c:pt idx="841">
                  <c:v>865.32380869783992</c:v>
                </c:pt>
                <c:pt idx="842">
                  <c:v>961.47089855315551</c:v>
                </c:pt>
                <c:pt idx="843">
                  <c:v>961.47089855315551</c:v>
                </c:pt>
                <c:pt idx="844">
                  <c:v>1414.7357507282143</c:v>
                </c:pt>
                <c:pt idx="845">
                  <c:v>1758.1182144971979</c:v>
                </c:pt>
                <c:pt idx="846">
                  <c:v>645.55903188569039</c:v>
                </c:pt>
                <c:pt idx="847">
                  <c:v>-151.08828405835297</c:v>
                </c:pt>
                <c:pt idx="848">
                  <c:v>1332.3239594236584</c:v>
                </c:pt>
                <c:pt idx="849">
                  <c:v>1085.0885855099896</c:v>
                </c:pt>
                <c:pt idx="850">
                  <c:v>425.79425507354017</c:v>
                </c:pt>
                <c:pt idx="851">
                  <c:v>-315.91186666746529</c:v>
                </c:pt>
                <c:pt idx="852">
                  <c:v>494.47074782733705</c:v>
                </c:pt>
                <c:pt idx="853">
                  <c:v>2678.3832173980763</c:v>
                </c:pt>
                <c:pt idx="854">
                  <c:v>4738.6780000119807</c:v>
                </c:pt>
                <c:pt idx="855">
                  <c:v>5851.2371826234885</c:v>
                </c:pt>
                <c:pt idx="856">
                  <c:v>4159.8144383919662</c:v>
                </c:pt>
                <c:pt idx="857">
                  <c:v>4594.7760241553842</c:v>
                </c:pt>
                <c:pt idx="858">
                  <c:v>5124.638319539913</c:v>
                </c:pt>
                <c:pt idx="859">
                  <c:v>3606.8893994294081</c:v>
                </c:pt>
                <c:pt idx="860">
                  <c:v>4030.3290318942477</c:v>
                </c:pt>
                <c:pt idx="861">
                  <c:v>4310.9215594311881</c:v>
                </c:pt>
                <c:pt idx="862">
                  <c:v>4627.225863200103</c:v>
                </c:pt>
                <c:pt idx="863">
                  <c:v>4821.0897913165354</c:v>
                </c:pt>
                <c:pt idx="864">
                  <c:v>3729.2617526509744</c:v>
                </c:pt>
                <c:pt idx="865">
                  <c:v>3828.3024120676491</c:v>
                </c:pt>
                <c:pt idx="866">
                  <c:v>3999.7189379811271</c:v>
                </c:pt>
                <c:pt idx="867">
                  <c:v>4094.9503412663898</c:v>
                </c:pt>
                <c:pt idx="868">
                  <c:v>4209.2280252087094</c:v>
                </c:pt>
                <c:pt idx="869">
                  <c:v>4289.2224039683333</c:v>
                </c:pt>
                <c:pt idx="870">
                  <c:v>4369.2167827279536</c:v>
                </c:pt>
                <c:pt idx="871">
                  <c:v>4464.4481860132191</c:v>
                </c:pt>
                <c:pt idx="872">
                  <c:v>4544.4425647728403</c:v>
                </c:pt>
                <c:pt idx="873">
                  <c:v>4639.6739680581068</c:v>
                </c:pt>
                <c:pt idx="874">
                  <c:v>4685.3850416350342</c:v>
                </c:pt>
                <c:pt idx="875">
                  <c:v>4734.9053713433705</c:v>
                </c:pt>
                <c:pt idx="876">
                  <c:v>4708.2405784234979</c:v>
                </c:pt>
                <c:pt idx="877">
                  <c:v>4708.2405784234979</c:v>
                </c:pt>
                <c:pt idx="878">
                  <c:v>4708.2405784234979</c:v>
                </c:pt>
                <c:pt idx="879">
                  <c:v>4799.6627255773519</c:v>
                </c:pt>
                <c:pt idx="880">
                  <c:v>4860.6108236799209</c:v>
                </c:pt>
                <c:pt idx="881">
                  <c:v>4008.9281286284927</c:v>
                </c:pt>
                <c:pt idx="882">
                  <c:v>4021.6954156623415</c:v>
                </c:pt>
                <c:pt idx="883">
                  <c:v>3983.393554560796</c:v>
                </c:pt>
                <c:pt idx="884">
                  <c:v>3919.5571193915512</c:v>
                </c:pt>
                <c:pt idx="885">
                  <c:v>3945.0916934592492</c:v>
                </c:pt>
                <c:pt idx="886">
                  <c:v>3983.3935545607942</c:v>
                </c:pt>
                <c:pt idx="887">
                  <c:v>3970.6262675269463</c:v>
                </c:pt>
                <c:pt idx="888">
                  <c:v>4008.9281286284931</c:v>
                </c:pt>
                <c:pt idx="889">
                  <c:v>4101.4909596238958</c:v>
                </c:pt>
                <c:pt idx="890">
                  <c:v>4142.9846424839043</c:v>
                </c:pt>
                <c:pt idx="891">
                  <c:v>4155.7519295177535</c:v>
                </c:pt>
                <c:pt idx="892">
                  <c:v>4248.3147605131553</c:v>
                </c:pt>
                <c:pt idx="893">
                  <c:v>4213.2047211700719</c:v>
                </c:pt>
                <c:pt idx="894">
                  <c:v>4289.8084433731647</c:v>
                </c:pt>
                <c:pt idx="895">
                  <c:v>4225.9720082039212</c:v>
                </c:pt>
                <c:pt idx="896">
                  <c:v>4277.0411563393154</c:v>
                </c:pt>
                <c:pt idx="897">
                  <c:v>4302.575730407013</c:v>
                </c:pt>
                <c:pt idx="898">
                  <c:v>4213.2047211700719</c:v>
                </c:pt>
                <c:pt idx="899">
                  <c:v>4238.7392952377695</c:v>
                </c:pt>
                <c:pt idx="900">
                  <c:v>4200.4374341362236</c:v>
                </c:pt>
                <c:pt idx="901">
                  <c:v>4184.4783253439118</c:v>
                </c:pt>
                <c:pt idx="902">
                  <c:v>4194.0537906192985</c:v>
                </c:pt>
                <c:pt idx="903">
                  <c:v>4261.0820475470045</c:v>
                </c:pt>
                <c:pt idx="904">
                  <c:v>4200.4374341362236</c:v>
                </c:pt>
                <c:pt idx="905">
                  <c:v>4184.4783253439118</c:v>
                </c:pt>
                <c:pt idx="906">
                  <c:v>4155.7519295177526</c:v>
                </c:pt>
                <c:pt idx="907">
                  <c:v>4168.5192165516009</c:v>
                </c:pt>
                <c:pt idx="908">
                  <c:v>4091.9154943485091</c:v>
                </c:pt>
                <c:pt idx="909">
                  <c:v>4117.4500684162067</c:v>
                </c:pt>
                <c:pt idx="910">
                  <c:v>4079.1482073146603</c:v>
                </c:pt>
                <c:pt idx="911">
                  <c:v>4053.6136332469632</c:v>
                </c:pt>
                <c:pt idx="912">
                  <c:v>4066.380920280812</c:v>
                </c:pt>
                <c:pt idx="913">
                  <c:v>4066.380920280812</c:v>
                </c:pt>
                <c:pt idx="914">
                  <c:v>4142.9846424839043</c:v>
                </c:pt>
                <c:pt idx="915">
                  <c:v>4117.4500684162067</c:v>
                </c:pt>
                <c:pt idx="916">
                  <c:v>4155.7519295177535</c:v>
                </c:pt>
                <c:pt idx="917">
                  <c:v>4104.6827813823575</c:v>
                </c:pt>
                <c:pt idx="918">
                  <c:v>4079.1482073146603</c:v>
                </c:pt>
                <c:pt idx="919">
                  <c:v>4168.5192165516019</c:v>
                </c:pt>
                <c:pt idx="920">
                  <c:v>4181.2865035854493</c:v>
                </c:pt>
                <c:pt idx="921">
                  <c:v>4168.5192165516009</c:v>
                </c:pt>
                <c:pt idx="922">
                  <c:v>4168.5192165516009</c:v>
                </c:pt>
                <c:pt idx="923">
                  <c:v>4053.6136332469628</c:v>
                </c:pt>
                <c:pt idx="924">
                  <c:v>4024.8872374208036</c:v>
                </c:pt>
                <c:pt idx="925">
                  <c:v>4008.9281286284927</c:v>
                </c:pt>
                <c:pt idx="926">
                  <c:v>4059.9972767638874</c:v>
                </c:pt>
                <c:pt idx="927">
                  <c:v>4114.2582466577451</c:v>
                </c:pt>
                <c:pt idx="928">
                  <c:v>4168.5192165516019</c:v>
                </c:pt>
                <c:pt idx="929">
                  <c:v>4181.2865035854493</c:v>
                </c:pt>
                <c:pt idx="930">
                  <c:v>4091.9154943485091</c:v>
                </c:pt>
                <c:pt idx="931">
                  <c:v>4079.1482073146603</c:v>
                </c:pt>
                <c:pt idx="932">
                  <c:v>4024.8872374208036</c:v>
                </c:pt>
                <c:pt idx="933">
                  <c:v>4075.9563855561992</c:v>
                </c:pt>
                <c:pt idx="934">
                  <c:v>4037.6545244546514</c:v>
                </c:pt>
                <c:pt idx="935">
                  <c:v>4047.2299897300386</c:v>
                </c:pt>
                <c:pt idx="936">
                  <c:v>4047.2299897300386</c:v>
                </c:pt>
                <c:pt idx="937">
                  <c:v>4047.2299897300386</c:v>
                </c:pt>
                <c:pt idx="938">
                  <c:v>4075.9563855561992</c:v>
                </c:pt>
                <c:pt idx="939">
                  <c:v>4142.9846424839043</c:v>
                </c:pt>
                <c:pt idx="940">
                  <c:v>4194.0537906192985</c:v>
                </c:pt>
                <c:pt idx="941">
                  <c:v>4130.217355450055</c:v>
                </c:pt>
                <c:pt idx="942">
                  <c:v>4028.0790591792661</c:v>
                </c:pt>
                <c:pt idx="943">
                  <c:v>3999.3526633531055</c:v>
                </c:pt>
                <c:pt idx="944">
                  <c:v>3724.8559921253595</c:v>
                </c:pt>
                <c:pt idx="945">
                  <c:v>3383.3310639699057</c:v>
                </c:pt>
                <c:pt idx="946">
                  <c:v>3089.6834621913863</c:v>
                </c:pt>
                <c:pt idx="947">
                  <c:v>3092.8752839498475</c:v>
                </c:pt>
                <c:pt idx="948">
                  <c:v>3025.8470270221428</c:v>
                </c:pt>
                <c:pt idx="949">
                  <c:v>2882.2150478913441</c:v>
                </c:pt>
                <c:pt idx="950">
                  <c:v>2760.9258210697826</c:v>
                </c:pt>
                <c:pt idx="951">
                  <c:v>2524.7310109435812</c:v>
                </c:pt>
                <c:pt idx="952">
                  <c:v>2508.7719021512703</c:v>
                </c:pt>
                <c:pt idx="953">
                  <c:v>2183.2060827881278</c:v>
                </c:pt>
                <c:pt idx="954">
                  <c:v>1969.3540249711621</c:v>
                </c:pt>
                <c:pt idx="955">
                  <c:v>1755.5019671541963</c:v>
                </c:pt>
                <c:pt idx="956">
                  <c:v>1698.9282346091261</c:v>
                </c:pt>
                <c:pt idx="957">
                  <c:v>1913.1308695700538</c:v>
                </c:pt>
                <c:pt idx="958">
                  <c:v>1882.5207756569323</c:v>
                </c:pt>
                <c:pt idx="959">
                  <c:v>1545.8097426126039</c:v>
                </c:pt>
                <c:pt idx="960">
                  <c:v>2253.8918535013509</c:v>
                </c:pt>
                <c:pt idx="961">
                  <c:v>1637.0372409641388</c:v>
                </c:pt>
                <c:pt idx="962">
                  <c:v>2321.2654550783318</c:v>
                </c:pt>
                <c:pt idx="963">
                  <c:v>2142.7065739184609</c:v>
                </c:pt>
                <c:pt idx="964">
                  <c:v>1236.1768695683422</c:v>
                </c:pt>
                <c:pt idx="965">
                  <c:v>-302.17656811670594</c:v>
                </c:pt>
                <c:pt idx="966">
                  <c:v>-164.82358260911232</c:v>
                </c:pt>
                <c:pt idx="967">
                  <c:v>0</c:v>
                </c:pt>
                <c:pt idx="968">
                  <c:v>0</c:v>
                </c:pt>
                <c:pt idx="969">
                  <c:v>494.47074782733705</c:v>
                </c:pt>
                <c:pt idx="970">
                  <c:v>1112.5591826115085</c:v>
                </c:pt>
                <c:pt idx="971">
                  <c:v>1634.5005275403639</c:v>
                </c:pt>
                <c:pt idx="972">
                  <c:v>2774.5303072533911</c:v>
                </c:pt>
                <c:pt idx="973">
                  <c:v>3584.9129217481932</c:v>
                </c:pt>
                <c:pt idx="974">
                  <c:v>4436.5014318952735</c:v>
                </c:pt>
                <c:pt idx="975">
                  <c:v>4958.4427768241294</c:v>
                </c:pt>
                <c:pt idx="976">
                  <c:v>3123.8150250281883</c:v>
                </c:pt>
                <c:pt idx="977">
                  <c:v>3519.2346484494774</c:v>
                </c:pt>
                <c:pt idx="978">
                  <c:v>3977.9214116181734</c:v>
                </c:pt>
                <c:pt idx="979">
                  <c:v>4404.9746049131645</c:v>
                </c:pt>
                <c:pt idx="980">
                  <c:v>4547.325669344832</c:v>
                </c:pt>
                <c:pt idx="981">
                  <c:v>4808.3026208028814</c:v>
                </c:pt>
                <c:pt idx="982">
                  <c:v>3188.5514492834232</c:v>
                </c:pt>
                <c:pt idx="983">
                  <c:v>3423.2288359506829</c:v>
                </c:pt>
                <c:pt idx="984">
                  <c:v>3571.1776231974341</c:v>
                </c:pt>
                <c:pt idx="985">
                  <c:v>3657.9062226179435</c:v>
                </c:pt>
                <c:pt idx="986">
                  <c:v>3724.2280927630381</c:v>
                </c:pt>
                <c:pt idx="987">
                  <c:v>3805.8550098646942</c:v>
                </c:pt>
                <c:pt idx="988">
                  <c:v>3933.3970678360301</c:v>
                </c:pt>
                <c:pt idx="989">
                  <c:v>3877.2785623286427</c:v>
                </c:pt>
                <c:pt idx="990">
                  <c:v>3877.2785623286427</c:v>
                </c:pt>
                <c:pt idx="991">
                  <c:v>3877.2785623286427</c:v>
                </c:pt>
                <c:pt idx="992">
                  <c:v>3877.2785623286427</c:v>
                </c:pt>
                <c:pt idx="993">
                  <c:v>3754.8381866761592</c:v>
                </c:pt>
                <c:pt idx="994">
                  <c:v>3749.736504357305</c:v>
                </c:pt>
                <c:pt idx="995">
                  <c:v>3642.6011756613825</c:v>
                </c:pt>
                <c:pt idx="996">
                  <c:v>3622.1944463859691</c:v>
                </c:pt>
                <c:pt idx="997">
                  <c:v>3520.1608000088995</c:v>
                </c:pt>
                <c:pt idx="998">
                  <c:v>3560.9742585597278</c:v>
                </c:pt>
                <c:pt idx="999">
                  <c:v>3392.6187420375622</c:v>
                </c:pt>
                <c:pt idx="1000">
                  <c:v>3096.7211675440608</c:v>
                </c:pt>
                <c:pt idx="1001">
                  <c:v>2800.8235930505593</c:v>
                </c:pt>
                <c:pt idx="1002">
                  <c:v>2464.1125600062287</c:v>
                </c:pt>
                <c:pt idx="1003">
                  <c:v>2453.9091953685224</c:v>
                </c:pt>
                <c:pt idx="1004">
                  <c:v>2326.3671373971847</c:v>
                </c:pt>
                <c:pt idx="1005">
                  <c:v>2219.2318087012632</c:v>
                </c:pt>
                <c:pt idx="1006">
                  <c:v>2152.9099385561676</c:v>
                </c:pt>
                <c:pt idx="1007">
                  <c:v>1964.1476927585882</c:v>
                </c:pt>
                <c:pt idx="1008">
                  <c:v>2040.6729275413909</c:v>
                </c:pt>
                <c:pt idx="1009">
                  <c:v>1918.2325518889072</c:v>
                </c:pt>
                <c:pt idx="1010">
                  <c:v>1959.0460104397348</c:v>
                </c:pt>
                <c:pt idx="1011">
                  <c:v>1775.3854469610101</c:v>
                </c:pt>
                <c:pt idx="1012">
                  <c:v>1399.7854669113656</c:v>
                </c:pt>
                <c:pt idx="1013">
                  <c:v>1208.7062724668244</c:v>
                </c:pt>
                <c:pt idx="1014">
                  <c:v>164.82358260911232</c:v>
                </c:pt>
                <c:pt idx="1015">
                  <c:v>-41.205895652278038</c:v>
                </c:pt>
                <c:pt idx="1016">
                  <c:v>54.941194203037462</c:v>
                </c:pt>
                <c:pt idx="1017">
                  <c:v>-54.941194203037462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164.82358260911238</c:v>
                </c:pt>
                <c:pt idx="1033">
                  <c:v>1057.6179884084709</c:v>
                </c:pt>
                <c:pt idx="1034">
                  <c:v>2142.70657391846</c:v>
                </c:pt>
                <c:pt idx="1035">
                  <c:v>2953.0891884132625</c:v>
                </c:pt>
                <c:pt idx="1036">
                  <c:v>3475.0305333421193</c:v>
                </c:pt>
                <c:pt idx="1037">
                  <c:v>4271.6778492861613</c:v>
                </c:pt>
                <c:pt idx="1038">
                  <c:v>4683.7368058089423</c:v>
                </c:pt>
                <c:pt idx="1039">
                  <c:v>5205.6781507377982</c:v>
                </c:pt>
                <c:pt idx="1040">
                  <c:v>3321.5248367388326</c:v>
                </c:pt>
                <c:pt idx="1041">
                  <c:v>3519.2346484494783</c:v>
                </c:pt>
                <c:pt idx="1042">
                  <c:v>3756.4864225022507</c:v>
                </c:pt>
                <c:pt idx="1043">
                  <c:v>3922.5626643391925</c:v>
                </c:pt>
                <c:pt idx="1044">
                  <c:v>4017.4633739603023</c:v>
                </c:pt>
                <c:pt idx="1045">
                  <c:v>4120.2724760498368</c:v>
                </c:pt>
                <c:pt idx="1046">
                  <c:v>4349.6158576341868</c:v>
                </c:pt>
                <c:pt idx="1047">
                  <c:v>4420.7913898500183</c:v>
                </c:pt>
                <c:pt idx="1048">
                  <c:v>4365.4326425710378</c:v>
                </c:pt>
                <c:pt idx="1049">
                  <c:v>4555.2340618132566</c:v>
                </c:pt>
                <c:pt idx="1050">
                  <c:v>4681.7683413080686</c:v>
                </c:pt>
                <c:pt idx="1051">
                  <c:v>4618.5012015606617</c:v>
                </c:pt>
                <c:pt idx="1052">
                  <c:v>4808.3026208028832</c:v>
                </c:pt>
                <c:pt idx="1053">
                  <c:v>2999.7892034858451</c:v>
                </c:pt>
                <c:pt idx="1054">
                  <c:v>3020.195932761259</c:v>
                </c:pt>
                <c:pt idx="1055">
                  <c:v>2897.7555571087751</c:v>
                </c:pt>
                <c:pt idx="1056">
                  <c:v>2816.1286400071199</c:v>
                </c:pt>
                <c:pt idx="1057">
                  <c:v>2214.1301263824093</c:v>
                </c:pt>
                <c:pt idx="1058">
                  <c:v>1663.148435946234</c:v>
                </c:pt>
                <c:pt idx="1059">
                  <c:v>1336.5183271639589</c:v>
                </c:pt>
                <c:pt idx="1060">
                  <c:v>879.05910724859916</c:v>
                </c:pt>
                <c:pt idx="1061">
                  <c:v>-219.7647768121499</c:v>
                </c:pt>
                <c:pt idx="1062">
                  <c:v>412.05895652278093</c:v>
                </c:pt>
                <c:pt idx="1063">
                  <c:v>1524.6181391342893</c:v>
                </c:pt>
                <c:pt idx="1064">
                  <c:v>2760.7950087026315</c:v>
                </c:pt>
                <c:pt idx="1065">
                  <c:v>3172.8539652254126</c:v>
                </c:pt>
                <c:pt idx="1066">
                  <c:v>3969.5012811694564</c:v>
                </c:pt>
                <c:pt idx="1067">
                  <c:v>4546.3838203013493</c:v>
                </c:pt>
                <c:pt idx="1068">
                  <c:v>5301.8252405931125</c:v>
                </c:pt>
                <c:pt idx="1069">
                  <c:v>3416.4255463599416</c:v>
                </c:pt>
                <c:pt idx="1070">
                  <c:v>3843.4787396549355</c:v>
                </c:pt>
                <c:pt idx="1071">
                  <c:v>4183.5396157972436</c:v>
                </c:pt>
                <c:pt idx="1072">
                  <c:v>4476.1501371289978</c:v>
                </c:pt>
                <c:pt idx="1073">
                  <c:v>4673.8599488396439</c:v>
                </c:pt>
                <c:pt idx="1074">
                  <c:v>4911.1117228924168</c:v>
                </c:pt>
                <c:pt idx="1075">
                  <c:v>3214.0598608776909</c:v>
                </c:pt>
                <c:pt idx="1076">
                  <c:v>3356.9069658055873</c:v>
                </c:pt>
                <c:pt idx="1077">
                  <c:v>3234.4665901531039</c:v>
                </c:pt>
                <c:pt idx="1078">
                  <c:v>3316.09350725476</c:v>
                </c:pt>
                <c:pt idx="1079">
                  <c:v>3234.4665901531039</c:v>
                </c:pt>
                <c:pt idx="1080">
                  <c:v>3132.4329437760362</c:v>
                </c:pt>
                <c:pt idx="1081">
                  <c:v>2821.2303223259732</c:v>
                </c:pt>
                <c:pt idx="1082">
                  <c:v>2356.9772313103067</c:v>
                </c:pt>
                <c:pt idx="1083">
                  <c:v>2198.8250794258488</c:v>
                </c:pt>
                <c:pt idx="1084">
                  <c:v>1719.2669414536222</c:v>
                </c:pt>
                <c:pt idx="1085">
                  <c:v>2166.8995363486674</c:v>
                </c:pt>
                <c:pt idx="1086">
                  <c:v>1961.2813321695971</c:v>
                </c:pt>
                <c:pt idx="1087">
                  <c:v>1763.5715204589515</c:v>
                </c:pt>
                <c:pt idx="1088">
                  <c:v>1991.6182898601078</c:v>
                </c:pt>
                <c:pt idx="1089">
                  <c:v>851.58851014708</c:v>
                </c:pt>
                <c:pt idx="1090">
                  <c:v>96.147089855315585</c:v>
                </c:pt>
                <c:pt idx="1091">
                  <c:v>686.76492753796811</c:v>
                </c:pt>
                <c:pt idx="1092">
                  <c:v>796.64731594404293</c:v>
                </c:pt>
                <c:pt idx="1093">
                  <c:v>1071.3532869592304</c:v>
                </c:pt>
                <c:pt idx="1094">
                  <c:v>2197.6477681214983</c:v>
                </c:pt>
                <c:pt idx="1095">
                  <c:v>3557.4423246466754</c:v>
                </c:pt>
                <c:pt idx="1096">
                  <c:v>4203.0013565323652</c:v>
                </c:pt>
                <c:pt idx="1097">
                  <c:v>4738.6780000119797</c:v>
                </c:pt>
                <c:pt idx="1098">
                  <c:v>5370.5017333469104</c:v>
                </c:pt>
                <c:pt idx="1099">
                  <c:v>3384.7919764862381</c:v>
                </c:pt>
                <c:pt idx="1100">
                  <c:v>3582.5017881968829</c:v>
                </c:pt>
                <c:pt idx="1101">
                  <c:v>3463.8759011704969</c:v>
                </c:pt>
                <c:pt idx="1102">
                  <c:v>3179.1737723071683</c:v>
                </c:pt>
                <c:pt idx="1103">
                  <c:v>2467.4184501488476</c:v>
                </c:pt>
                <c:pt idx="1104">
                  <c:v>1739.8463430536742</c:v>
                </c:pt>
                <c:pt idx="1105">
                  <c:v>2156.4418724692196</c:v>
                </c:pt>
                <c:pt idx="1106">
                  <c:v>2307.5301565275731</c:v>
                </c:pt>
                <c:pt idx="1107">
                  <c:v>3241.53045797921</c:v>
                </c:pt>
                <c:pt idx="1108">
                  <c:v>3749.7365043573059</c:v>
                </c:pt>
                <c:pt idx="1109">
                  <c:v>4106.8542666770491</c:v>
                </c:pt>
                <c:pt idx="1110">
                  <c:v>4065.6483710247712</c:v>
                </c:pt>
                <c:pt idx="1111">
                  <c:v>3392.6187420375618</c:v>
                </c:pt>
                <c:pt idx="1112">
                  <c:v>2774.5303072533911</c:v>
                </c:pt>
                <c:pt idx="1113">
                  <c:v>3049.2362782685786</c:v>
                </c:pt>
                <c:pt idx="1114">
                  <c:v>3049.2362782685786</c:v>
                </c:pt>
                <c:pt idx="1115">
                  <c:v>3873.3541913141398</c:v>
                </c:pt>
                <c:pt idx="1116">
                  <c:v>4670.0015072581837</c:v>
                </c:pt>
                <c:pt idx="1117">
                  <c:v>5425.4429275499469</c:v>
                </c:pt>
                <c:pt idx="1118">
                  <c:v>3455.9675087020705</c:v>
                </c:pt>
                <c:pt idx="1119">
                  <c:v>4009.5549814918768</c:v>
                </c:pt>
                <c:pt idx="1120">
                  <c:v>4215.1731856709466</c:v>
                </c:pt>
                <c:pt idx="1121">
                  <c:v>4610.592809092238</c:v>
                </c:pt>
                <c:pt idx="1122">
                  <c:v>4903.2033304239912</c:v>
                </c:pt>
                <c:pt idx="1123">
                  <c:v>3229.364907834251</c:v>
                </c:pt>
                <c:pt idx="1124">
                  <c:v>3356.9069658055873</c:v>
                </c:pt>
                <c:pt idx="1125">
                  <c:v>3586.4826701539951</c:v>
                </c:pt>
                <c:pt idx="1126">
                  <c:v>3719.1264104441848</c:v>
                </c:pt>
                <c:pt idx="1127">
                  <c:v>3826.2617391401072</c:v>
                </c:pt>
                <c:pt idx="1128">
                  <c:v>4055.8374434885145</c:v>
                </c:pt>
                <c:pt idx="1129">
                  <c:v>4188.4811837787038</c:v>
                </c:pt>
                <c:pt idx="1130">
                  <c:v>4295.6165124746285</c:v>
                </c:pt>
                <c:pt idx="1131">
                  <c:v>4341.5316533443083</c:v>
                </c:pt>
                <c:pt idx="1132">
                  <c:v>4428.2602527648187</c:v>
                </c:pt>
                <c:pt idx="1133">
                  <c:v>4509.8871698664725</c:v>
                </c:pt>
                <c:pt idx="1134">
                  <c:v>4469.0737113156456</c:v>
                </c:pt>
                <c:pt idx="1135">
                  <c:v>4407.8535234894043</c:v>
                </c:pt>
                <c:pt idx="1136">
                  <c:v>4367.0400649385774</c:v>
                </c:pt>
                <c:pt idx="1137">
                  <c:v>4265.0064185615065</c:v>
                </c:pt>
                <c:pt idx="1138">
                  <c:v>4259.9047362426527</c:v>
                </c:pt>
                <c:pt idx="1139">
                  <c:v>4213.9895953729729</c:v>
                </c:pt>
                <c:pt idx="1140">
                  <c:v>4295.6165124746267</c:v>
                </c:pt>
                <c:pt idx="1141">
                  <c:v>4275.2097831992132</c:v>
                </c:pt>
                <c:pt idx="1142">
                  <c:v>4275.2097831992132</c:v>
                </c:pt>
                <c:pt idx="1143">
                  <c:v>4321.1249240688958</c:v>
                </c:pt>
                <c:pt idx="1144">
                  <c:v>4367.0400649385756</c:v>
                </c:pt>
                <c:pt idx="1145">
                  <c:v>4346.6333356631631</c:v>
                </c:pt>
                <c:pt idx="1146">
                  <c:v>4346.6333356631631</c:v>
                </c:pt>
                <c:pt idx="1147">
                  <c:v>4346.6333356631631</c:v>
                </c:pt>
                <c:pt idx="1148">
                  <c:v>4346.6333356631631</c:v>
                </c:pt>
                <c:pt idx="1149">
                  <c:v>4346.6333356631631</c:v>
                </c:pt>
                <c:pt idx="1150">
                  <c:v>4346.6333356631631</c:v>
                </c:pt>
                <c:pt idx="1151">
                  <c:v>4285.4131478369209</c:v>
                </c:pt>
                <c:pt idx="1152">
                  <c:v>4428.2602527648187</c:v>
                </c:pt>
                <c:pt idx="1153">
                  <c:v>4448.6669820402312</c:v>
                </c:pt>
                <c:pt idx="1154">
                  <c:v>4367.0400649385774</c:v>
                </c:pt>
                <c:pt idx="1155">
                  <c:v>4326.2266063877478</c:v>
                </c:pt>
                <c:pt idx="1156">
                  <c:v>4239.4980069672374</c:v>
                </c:pt>
                <c:pt idx="1157">
                  <c:v>4091.549219720489</c:v>
                </c:pt>
                <c:pt idx="1158">
                  <c:v>3571.1776231974341</c:v>
                </c:pt>
                <c:pt idx="1159">
                  <c:v>3106.9245321817675</c:v>
                </c:pt>
                <c:pt idx="1160">
                  <c:v>2622.2647118906884</c:v>
                </c:pt>
                <c:pt idx="1161">
                  <c:v>2152.9099385561663</c:v>
                </c:pt>
                <c:pt idx="1162">
                  <c:v>1622.3349773954058</c:v>
                </c:pt>
                <c:pt idx="1163">
                  <c:v>2008.7316869801512</c:v>
                </c:pt>
                <c:pt idx="1164">
                  <c:v>1763.5715204589515</c:v>
                </c:pt>
                <c:pt idx="1165">
                  <c:v>2101.5006782661817</c:v>
                </c:pt>
                <c:pt idx="1166">
                  <c:v>1126.2944811622676</c:v>
                </c:pt>
                <c:pt idx="1167">
                  <c:v>-13.735298550759289</c:v>
                </c:pt>
                <c:pt idx="1168">
                  <c:v>-96.147089855315485</c:v>
                </c:pt>
                <c:pt idx="1169">
                  <c:v>-54.941194203037462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164.82358260911238</c:v>
                </c:pt>
                <c:pt idx="1175">
                  <c:v>1675.706423192642</c:v>
                </c:pt>
                <c:pt idx="1176">
                  <c:v>3214.0598608776904</c:v>
                </c:pt>
                <c:pt idx="1177">
                  <c:v>3639.8541159512315</c:v>
                </c:pt>
                <c:pt idx="1178">
                  <c:v>4216.7366550831239</c:v>
                </c:pt>
                <c:pt idx="1179">
                  <c:v>4518.913223199831</c:v>
                </c:pt>
                <c:pt idx="1180">
                  <c:v>4024.4424753724929</c:v>
                </c:pt>
                <c:pt idx="1181">
                  <c:v>3790.9424000095837</c:v>
                </c:pt>
                <c:pt idx="1182">
                  <c:v>3571.177623197435</c:v>
                </c:pt>
                <c:pt idx="1183">
                  <c:v>3845.883594212622</c:v>
                </c:pt>
                <c:pt idx="1184">
                  <c:v>4120.5895652278086</c:v>
                </c:pt>
                <c:pt idx="1185">
                  <c:v>4010.7071768217329</c:v>
                </c:pt>
                <c:pt idx="1186">
                  <c:v>3845.883594212622</c:v>
                </c:pt>
                <c:pt idx="1187">
                  <c:v>4683.7368058089423</c:v>
                </c:pt>
                <c:pt idx="1188">
                  <c:v>4257.9425507354026</c:v>
                </c:pt>
                <c:pt idx="1189">
                  <c:v>4312.88374493844</c:v>
                </c:pt>
                <c:pt idx="1190">
                  <c:v>3859.6188927633812</c:v>
                </c:pt>
                <c:pt idx="1191">
                  <c:v>3392.6187420375618</c:v>
                </c:pt>
                <c:pt idx="1192">
                  <c:v>2321.2654550783318</c:v>
                </c:pt>
                <c:pt idx="1193">
                  <c:v>1634.5005275403644</c:v>
                </c:pt>
                <c:pt idx="1194">
                  <c:v>439.52955362429981</c:v>
                </c:pt>
                <c:pt idx="1195">
                  <c:v>-151.08828405835297</c:v>
                </c:pt>
                <c:pt idx="1196">
                  <c:v>-109.88238840607492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164.82358260911238</c:v>
                </c:pt>
                <c:pt idx="1201">
                  <c:v>1057.6179884084709</c:v>
                </c:pt>
                <c:pt idx="1202">
                  <c:v>2637.1773217457971</c:v>
                </c:pt>
                <c:pt idx="1203">
                  <c:v>3736.0012058065463</c:v>
                </c:pt>
                <c:pt idx="1204">
                  <c:v>4766.1485971134998</c:v>
                </c:pt>
                <c:pt idx="1205">
                  <c:v>5796.2959884204492</c:v>
                </c:pt>
                <c:pt idx="1206">
                  <c:v>3677.4024978179937</c:v>
                </c:pt>
                <c:pt idx="1207">
                  <c:v>3914.6542718707665</c:v>
                </c:pt>
                <c:pt idx="1208">
                  <c:v>4049.0969438340057</c:v>
                </c:pt>
                <c:pt idx="1209">
                  <c:v>4215.1731856709475</c:v>
                </c:pt>
                <c:pt idx="1210">
                  <c:v>4412.8829973815918</c:v>
                </c:pt>
                <c:pt idx="1211">
                  <c:v>4673.8599488396439</c:v>
                </c:pt>
                <c:pt idx="1212">
                  <c:v>4839.9361906765853</c:v>
                </c:pt>
                <c:pt idx="1213">
                  <c:v>2999.7892034858451</c:v>
                </c:pt>
                <c:pt idx="1214">
                  <c:v>3020.195932761259</c:v>
                </c:pt>
                <c:pt idx="1215">
                  <c:v>2897.7555571087751</c:v>
                </c:pt>
                <c:pt idx="1216">
                  <c:v>2525.3327478324709</c:v>
                </c:pt>
                <c:pt idx="1217">
                  <c:v>2081.4863860922187</c:v>
                </c:pt>
                <c:pt idx="1218">
                  <c:v>1800.8938585552771</c:v>
                </c:pt>
                <c:pt idx="1219">
                  <c:v>1545.8097426126039</c:v>
                </c:pt>
                <c:pt idx="1220">
                  <c:v>1708.212773179971</c:v>
                </c:pt>
                <c:pt idx="1221">
                  <c:v>2211.383066672257</c:v>
                </c:pt>
                <c:pt idx="1222">
                  <c:v>1524.6181391342895</c:v>
                </c:pt>
                <c:pt idx="1223">
                  <c:v>782.91201739328369</c:v>
                </c:pt>
                <c:pt idx="1224">
                  <c:v>370.85306087050265</c:v>
                </c:pt>
                <c:pt idx="1225">
                  <c:v>13.73529855075946</c:v>
                </c:pt>
                <c:pt idx="1226">
                  <c:v>-109.88238840607492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1442.206347829733</c:v>
                </c:pt>
                <c:pt idx="1250">
                  <c:v>3804.6776985603433</c:v>
                </c:pt>
                <c:pt idx="1251">
                  <c:v>4917.2368811718525</c:v>
                </c:pt>
                <c:pt idx="1252">
                  <c:v>2886.563250975415</c:v>
                </c:pt>
                <c:pt idx="1253">
                  <c:v>2736.3037940753247</c:v>
                </c:pt>
                <c:pt idx="1254">
                  <c:v>2997.280745533375</c:v>
                </c:pt>
                <c:pt idx="1255">
                  <c:v>3645.7689279442911</c:v>
                </c:pt>
                <c:pt idx="1256">
                  <c:v>4136.0892609866887</c:v>
                </c:pt>
                <c:pt idx="1257">
                  <c:v>4531.5088844079783</c:v>
                </c:pt>
                <c:pt idx="1258">
                  <c:v>4958.5620777029717</c:v>
                </c:pt>
                <c:pt idx="1259">
                  <c:v>3290.5850956604927</c:v>
                </c:pt>
                <c:pt idx="1260">
                  <c:v>3275.2800487039317</c:v>
                </c:pt>
                <c:pt idx="1261">
                  <c:v>3362.0086481244416</c:v>
                </c:pt>
                <c:pt idx="1262">
                  <c:v>3448.7372475449511</c:v>
                </c:pt>
                <c:pt idx="1263">
                  <c:v>3637.4994933425291</c:v>
                </c:pt>
                <c:pt idx="1264">
                  <c:v>3805.8550098646942</c:v>
                </c:pt>
                <c:pt idx="1265">
                  <c:v>3892.5836092852037</c:v>
                </c:pt>
                <c:pt idx="1266">
                  <c:v>4081.3458550827818</c:v>
                </c:pt>
                <c:pt idx="1267">
                  <c:v>4168.0744545032894</c:v>
                </c:pt>
                <c:pt idx="1268">
                  <c:v>4173.1761368221451</c:v>
                </c:pt>
                <c:pt idx="1269">
                  <c:v>4213.989595372972</c:v>
                </c:pt>
                <c:pt idx="1270">
                  <c:v>4132.3626782713163</c:v>
                </c:pt>
                <c:pt idx="1271">
                  <c:v>4152.7694075467307</c:v>
                </c:pt>
                <c:pt idx="1272">
                  <c:v>4152.7694075467307</c:v>
                </c:pt>
                <c:pt idx="1273">
                  <c:v>4275.2097831992141</c:v>
                </c:pt>
                <c:pt idx="1274">
                  <c:v>4402.7518411705514</c:v>
                </c:pt>
                <c:pt idx="1275">
                  <c:v>4407.8535234894061</c:v>
                </c:pt>
                <c:pt idx="1276">
                  <c:v>4617.0224985623963</c:v>
                </c:pt>
                <c:pt idx="1277">
                  <c:v>4662.937639432077</c:v>
                </c:pt>
                <c:pt idx="1278">
                  <c:v>4622.1241808812501</c:v>
                </c:pt>
                <c:pt idx="1279">
                  <c:v>4560.9039930550089</c:v>
                </c:pt>
                <c:pt idx="1280">
                  <c:v>4351.7350179820151</c:v>
                </c:pt>
                <c:pt idx="1281">
                  <c:v>3953.8037971114445</c:v>
                </c:pt>
                <c:pt idx="1282">
                  <c:v>3759.9398689950121</c:v>
                </c:pt>
                <c:pt idx="1283">
                  <c:v>3586.4826701539951</c:v>
                </c:pt>
                <c:pt idx="1284">
                  <c:v>3744.634822038453</c:v>
                </c:pt>
                <c:pt idx="1285">
                  <c:v>3953.8037971114445</c:v>
                </c:pt>
                <c:pt idx="1286">
                  <c:v>4060.9391258073683</c:v>
                </c:pt>
                <c:pt idx="1287">
                  <c:v>4229.2946423295325</c:v>
                </c:pt>
                <c:pt idx="1288">
                  <c:v>4382.3451118951371</c:v>
                </c:pt>
                <c:pt idx="1289">
                  <c:v>4489.48044059106</c:v>
                </c:pt>
                <c:pt idx="1290">
                  <c:v>4657.835957113225</c:v>
                </c:pt>
                <c:pt idx="1291">
                  <c:v>4703.7510979829067</c:v>
                </c:pt>
                <c:pt idx="1292">
                  <c:v>4724.1578272583192</c:v>
                </c:pt>
                <c:pt idx="1293">
                  <c:v>4810.8864266788278</c:v>
                </c:pt>
                <c:pt idx="1294">
                  <c:v>3531.180433817623</c:v>
                </c:pt>
                <c:pt idx="1295">
                  <c:v>3542.6082022118549</c:v>
                </c:pt>
                <c:pt idx="1296">
                  <c:v>3542.6082022118549</c:v>
                </c:pt>
                <c:pt idx="1297">
                  <c:v>3496.897128634926</c:v>
                </c:pt>
                <c:pt idx="1298">
                  <c:v>3512.134153160569</c:v>
                </c:pt>
                <c:pt idx="1299">
                  <c:v>3512.134153160569</c:v>
                </c:pt>
                <c:pt idx="1300">
                  <c:v>3592.1285319201916</c:v>
                </c:pt>
                <c:pt idx="1301">
                  <c:v>3656.885886154173</c:v>
                </c:pt>
                <c:pt idx="1302">
                  <c:v>3672.1229106798146</c:v>
                </c:pt>
                <c:pt idx="1303">
                  <c:v>3702.5969597310991</c:v>
                </c:pt>
                <c:pt idx="1304">
                  <c:v>3641.6488616285305</c:v>
                </c:pt>
                <c:pt idx="1305">
                  <c:v>3656.885886154173</c:v>
                </c:pt>
                <c:pt idx="1306">
                  <c:v>3565.4637390003181</c:v>
                </c:pt>
                <c:pt idx="1307">
                  <c:v>3515.9434092919801</c:v>
                </c:pt>
                <c:pt idx="1308">
                  <c:v>3576.8915073945491</c:v>
                </c:pt>
                <c:pt idx="1309">
                  <c:v>3611.1748125772456</c:v>
                </c:pt>
                <c:pt idx="1310">
                  <c:v>3733.071008782385</c:v>
                </c:pt>
                <c:pt idx="1311">
                  <c:v>3687.3599352054571</c:v>
                </c:pt>
                <c:pt idx="1312">
                  <c:v>3733.071008782385</c:v>
                </c:pt>
                <c:pt idx="1313">
                  <c:v>3672.1229106798146</c:v>
                </c:pt>
                <c:pt idx="1314">
                  <c:v>3595.9377880516035</c:v>
                </c:pt>
                <c:pt idx="1315">
                  <c:v>3500.7063847663385</c:v>
                </c:pt>
                <c:pt idx="1316">
                  <c:v>3279.7695291445239</c:v>
                </c:pt>
                <c:pt idx="1317">
                  <c:v>3138.8270522823309</c:v>
                </c:pt>
                <c:pt idx="1318">
                  <c:v>3135.0177961509216</c:v>
                </c:pt>
                <c:pt idx="1319">
                  <c:v>3115.9715154938681</c:v>
                </c:pt>
                <c:pt idx="1320">
                  <c:v>3085.4974664425827</c:v>
                </c:pt>
                <c:pt idx="1321">
                  <c:v>3055.0234173912972</c:v>
                </c:pt>
                <c:pt idx="1322">
                  <c:v>2990.2660631573185</c:v>
                </c:pt>
                <c:pt idx="1323">
                  <c:v>2971.219782500265</c:v>
                </c:pt>
                <c:pt idx="1324">
                  <c:v>2940.7457334489795</c:v>
                </c:pt>
                <c:pt idx="1325">
                  <c:v>2864.560610820768</c:v>
                </c:pt>
                <c:pt idx="1326">
                  <c:v>2849.3235862951269</c:v>
                </c:pt>
                <c:pt idx="1327">
                  <c:v>2818.8495372438415</c:v>
                </c:pt>
                <c:pt idx="1328">
                  <c:v>2754.0921830098609</c:v>
                </c:pt>
                <c:pt idx="1329">
                  <c:v>2563.6293764393322</c:v>
                </c:pt>
                <c:pt idx="1330">
                  <c:v>2281.7444227149472</c:v>
                </c:pt>
                <c:pt idx="1331">
                  <c:v>2182.703763298272</c:v>
                </c:pt>
                <c:pt idx="1332">
                  <c:v>2209.3685562181458</c:v>
                </c:pt>
                <c:pt idx="1333">
                  <c:v>2178.8945071668613</c:v>
                </c:pt>
                <c:pt idx="1334">
                  <c:v>2194.1315316925038</c:v>
                </c:pt>
                <c:pt idx="1335">
                  <c:v>2102.7093845386494</c:v>
                </c:pt>
                <c:pt idx="1336">
                  <c:v>2133.1834335899339</c:v>
                </c:pt>
                <c:pt idx="1337">
                  <c:v>2178.8945071668604</c:v>
                </c:pt>
                <c:pt idx="1338">
                  <c:v>2300.7907033720003</c:v>
                </c:pt>
                <c:pt idx="1339">
                  <c:v>2300.7907033720003</c:v>
                </c:pt>
                <c:pt idx="1340">
                  <c:v>2319.8369840290534</c:v>
                </c:pt>
                <c:pt idx="1341">
                  <c:v>2182.7037632982715</c:v>
                </c:pt>
                <c:pt idx="1342">
                  <c:v>1916.0558340995296</c:v>
                </c:pt>
                <c:pt idx="1343">
                  <c:v>1881.7725289168343</c:v>
                </c:pt>
                <c:pt idx="1344">
                  <c:v>1893.2002973110664</c:v>
                </c:pt>
                <c:pt idx="1345">
                  <c:v>1858.916992128371</c:v>
                </c:pt>
                <c:pt idx="1346">
                  <c:v>1874.1540166540135</c:v>
                </c:pt>
                <c:pt idx="1347">
                  <c:v>1954.1483954136359</c:v>
                </c:pt>
                <c:pt idx="1348">
                  <c:v>2018.9057496476159</c:v>
                </c:pt>
                <c:pt idx="1349">
                  <c:v>2125.5649213271126</c:v>
                </c:pt>
                <c:pt idx="1350">
                  <c:v>2205.5593000867357</c:v>
                </c:pt>
                <c:pt idx="1351">
                  <c:v>2255.0796297950728</c:v>
                </c:pt>
                <c:pt idx="1352">
                  <c:v>2224.6055807437879</c:v>
                </c:pt>
                <c:pt idx="1353">
                  <c:v>2270.3166543207158</c:v>
                </c:pt>
                <c:pt idx="1354">
                  <c:v>2300.7907033720003</c:v>
                </c:pt>
                <c:pt idx="1355">
                  <c:v>2411.2591311829074</c:v>
                </c:pt>
                <c:pt idx="1356">
                  <c:v>2540.7738396508671</c:v>
                </c:pt>
                <c:pt idx="1357">
                  <c:v>2620.7682184104897</c:v>
                </c:pt>
                <c:pt idx="1358">
                  <c:v>2666.479291987418</c:v>
                </c:pt>
                <c:pt idx="1359">
                  <c:v>2670.2885481188277</c:v>
                </c:pt>
                <c:pt idx="1360">
                  <c:v>2624.5774745419012</c:v>
                </c:pt>
                <c:pt idx="1361">
                  <c:v>2670.2885481188277</c:v>
                </c:pt>
                <c:pt idx="1362">
                  <c:v>2624.5774745419012</c:v>
                </c:pt>
                <c:pt idx="1363">
                  <c:v>2670.2885481188277</c:v>
                </c:pt>
                <c:pt idx="1364">
                  <c:v>2658.8607797245963</c:v>
                </c:pt>
                <c:pt idx="1365">
                  <c:v>2658.8607797245963</c:v>
                </c:pt>
                <c:pt idx="1366">
                  <c:v>2578.8664009649738</c:v>
                </c:pt>
                <c:pt idx="1367">
                  <c:v>2559.8201203079207</c:v>
                </c:pt>
                <c:pt idx="1368">
                  <c:v>2437.9239241027813</c:v>
                </c:pt>
                <c:pt idx="1369">
                  <c:v>2357.9295453431591</c:v>
                </c:pt>
                <c:pt idx="1370">
                  <c:v>2228.4148368751989</c:v>
                </c:pt>
                <c:pt idx="1371">
                  <c:v>2148.4204581155764</c:v>
                </c:pt>
                <c:pt idx="1372">
                  <c:v>2022.7150057790263</c:v>
                </c:pt>
                <c:pt idx="1373">
                  <c:v>1679.8819539520732</c:v>
                </c:pt>
                <c:pt idx="1374">
                  <c:v>2305.9604081217717</c:v>
                </c:pt>
                <c:pt idx="1375">
                  <c:v>2346.7738666725995</c:v>
                </c:pt>
                <c:pt idx="1376">
                  <c:v>2239.6385379766771</c:v>
                </c:pt>
                <c:pt idx="1377">
                  <c:v>1984.5544220340021</c:v>
                </c:pt>
                <c:pt idx="1378">
                  <c:v>1836.605634787252</c:v>
                </c:pt>
                <c:pt idx="1379">
                  <c:v>1749.8770353667426</c:v>
                </c:pt>
                <c:pt idx="1380">
                  <c:v>2419.9680953382926</c:v>
                </c:pt>
                <c:pt idx="1381">
                  <c:v>2190.6247137539444</c:v>
                </c:pt>
                <c:pt idx="1382">
                  <c:v>1858.4722300800611</c:v>
                </c:pt>
                <c:pt idx="1383">
                  <c:v>1629.1288484957131</c:v>
                </c:pt>
                <c:pt idx="1384">
                  <c:v>2266.3242608752944</c:v>
                </c:pt>
                <c:pt idx="1385">
                  <c:v>2362.471350730611</c:v>
                </c:pt>
                <c:pt idx="1386">
                  <c:v>1799.3241101494762</c:v>
                </c:pt>
                <c:pt idx="1387">
                  <c:v>1510.8828405835302</c:v>
                </c:pt>
                <c:pt idx="1388">
                  <c:v>1222.4415710175829</c:v>
                </c:pt>
                <c:pt idx="1389">
                  <c:v>1043.8826898577117</c:v>
                </c:pt>
                <c:pt idx="1390">
                  <c:v>865.32380869783992</c:v>
                </c:pt>
                <c:pt idx="1391">
                  <c:v>631.82373333493058</c:v>
                </c:pt>
                <c:pt idx="1392">
                  <c:v>576.88253913189305</c:v>
                </c:pt>
                <c:pt idx="1393">
                  <c:v>302.17656811670599</c:v>
                </c:pt>
                <c:pt idx="1394">
                  <c:v>288.44126956594653</c:v>
                </c:pt>
                <c:pt idx="1395">
                  <c:v>-164.82358260911232</c:v>
                </c:pt>
                <c:pt idx="1396">
                  <c:v>494.47074782733705</c:v>
                </c:pt>
                <c:pt idx="1397">
                  <c:v>1565.8240347865674</c:v>
                </c:pt>
                <c:pt idx="1398">
                  <c:v>2431.1478434844066</c:v>
                </c:pt>
                <c:pt idx="1399">
                  <c:v>2623.4420231950389</c:v>
                </c:pt>
                <c:pt idx="1400">
                  <c:v>3241.53045797921</c:v>
                </c:pt>
                <c:pt idx="1401">
                  <c:v>3584.9129217481932</c:v>
                </c:pt>
                <c:pt idx="1402">
                  <c:v>3708.530608705028</c:v>
                </c:pt>
                <c:pt idx="1403">
                  <c:v>3269.0010550807287</c:v>
                </c:pt>
                <c:pt idx="1404">
                  <c:v>3378.8834434868031</c:v>
                </c:pt>
                <c:pt idx="1405">
                  <c:v>3049.2362782685786</c:v>
                </c:pt>
                <c:pt idx="1406">
                  <c:v>3159.1186666746535</c:v>
                </c:pt>
                <c:pt idx="1407">
                  <c:v>2994.2950840655412</c:v>
                </c:pt>
                <c:pt idx="1408">
                  <c:v>3049.2362782685786</c:v>
                </c:pt>
                <c:pt idx="1409">
                  <c:v>3049.2362782685786</c:v>
                </c:pt>
                <c:pt idx="1410">
                  <c:v>3873.3541913141398</c:v>
                </c:pt>
                <c:pt idx="1411">
                  <c:v>4381.560237692237</c:v>
                </c:pt>
                <c:pt idx="1412">
                  <c:v>4903.5015826210911</c:v>
                </c:pt>
                <c:pt idx="1413">
                  <c:v>2673.0366543279179</c:v>
                </c:pt>
                <c:pt idx="1414">
                  <c:v>2483.2352350856986</c:v>
                </c:pt>
                <c:pt idx="1415">
                  <c:v>2451.6016652119956</c:v>
                </c:pt>
                <c:pt idx="1416">
                  <c:v>2412.0597028698667</c:v>
                </c:pt>
                <c:pt idx="1417">
                  <c:v>2340.8841706540347</c:v>
                </c:pt>
                <c:pt idx="1418">
                  <c:v>2087.8156116644095</c:v>
                </c:pt>
                <c:pt idx="1419">
                  <c:v>1470.9609991271973</c:v>
                </c:pt>
                <c:pt idx="1420">
                  <c:v>1977.8829913093482</c:v>
                </c:pt>
                <c:pt idx="1421">
                  <c:v>1359.7945565251766</c:v>
                </c:pt>
                <c:pt idx="1422">
                  <c:v>892.79440579935863</c:v>
                </c:pt>
                <c:pt idx="1423">
                  <c:v>865.32380869783992</c:v>
                </c:pt>
                <c:pt idx="1424">
                  <c:v>961.47089855315551</c:v>
                </c:pt>
                <c:pt idx="1425">
                  <c:v>137.35298550759359</c:v>
                </c:pt>
                <c:pt idx="1426">
                  <c:v>-206.02947826139047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6FF-4669-B4BE-B946BE53BA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1236688"/>
        <c:axId val="1161239600"/>
      </c:scatterChart>
      <c:valAx>
        <c:axId val="11612366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1239600"/>
        <c:crosses val="autoZero"/>
        <c:crossBetween val="midCat"/>
      </c:valAx>
      <c:valAx>
        <c:axId val="1161239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/>
                  <a:t>Engine</a:t>
                </a:r>
                <a:r>
                  <a:rPr lang="en-IE" baseline="0"/>
                  <a:t> Speed (rpm)</a:t>
                </a:r>
                <a:endParaRPr lang="en-IE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12366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/>
              <a:t>BSFC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292825896762903"/>
          <c:y val="5.0925925925925923E-2"/>
          <c:w val="0.81118285214348218"/>
          <c:h val="0.78979950422863809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Simulation!$D$3:$D$1438</c:f>
              <c:numCache>
                <c:formatCode>General</c:formatCode>
                <c:ptCount val="143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</c:numCache>
            </c:numRef>
          </c:xVal>
          <c:yVal>
            <c:numRef>
              <c:f>Simulation!$V$3:$V$1438</c:f>
              <c:numCache>
                <c:formatCode>General</c:formatCode>
                <c:ptCount val="14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1288.5593408441896</c:v>
                </c:pt>
                <c:pt idx="31">
                  <c:v>276.25192163947941</c:v>
                </c:pt>
                <c:pt idx="32">
                  <c:v>263.15907575855181</c:v>
                </c:pt>
                <c:pt idx="33">
                  <c:v>996.37689116588081</c:v>
                </c:pt>
                <c:pt idx="34">
                  <c:v>737.98042001828617</c:v>
                </c:pt>
                <c:pt idx="35">
                  <c:v>1057.9247891007417</c:v>
                </c:pt>
                <c:pt idx="36">
                  <c:v>1628.8824029392817</c:v>
                </c:pt>
                <c:pt idx="37">
                  <c:v>0</c:v>
                </c:pt>
                <c:pt idx="38">
                  <c:v>2509.5293773230114</c:v>
                </c:pt>
                <c:pt idx="39">
                  <c:v>0</c:v>
                </c:pt>
                <c:pt idx="40">
                  <c:v>2496.2632014046776</c:v>
                </c:pt>
                <c:pt idx="41">
                  <c:v>0</c:v>
                </c:pt>
                <c:pt idx="42">
                  <c:v>2488.8901806447029</c:v>
                </c:pt>
                <c:pt idx="43">
                  <c:v>2488.8901806447029</c:v>
                </c:pt>
                <c:pt idx="44">
                  <c:v>778.78106321016458</c:v>
                </c:pt>
                <c:pt idx="45">
                  <c:v>998.37685067838356</c:v>
                </c:pt>
                <c:pt idx="46">
                  <c:v>1893.5707547322054</c:v>
                </c:pt>
                <c:pt idx="47">
                  <c:v>2180.1866236241267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2423.8046400651215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1288.5593408441896</c:v>
                </c:pt>
                <c:pt idx="73">
                  <c:v>516.41667501729125</c:v>
                </c:pt>
                <c:pt idx="74">
                  <c:v>87.763435940387353</c:v>
                </c:pt>
                <c:pt idx="75">
                  <c:v>261.65857026390768</c:v>
                </c:pt>
                <c:pt idx="76">
                  <c:v>534.02665751328459</c:v>
                </c:pt>
                <c:pt idx="77">
                  <c:v>1540.5517081588132</c:v>
                </c:pt>
                <c:pt idx="78">
                  <c:v>293.66850230519776</c:v>
                </c:pt>
                <c:pt idx="79">
                  <c:v>277.30304939027155</c:v>
                </c:pt>
                <c:pt idx="80">
                  <c:v>1703.8444511057514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215.63719523401414</c:v>
                </c:pt>
                <c:pt idx="87">
                  <c:v>361.51103612450424</c:v>
                </c:pt>
                <c:pt idx="88">
                  <c:v>990.61588692269652</c:v>
                </c:pt>
                <c:pt idx="89">
                  <c:v>3443.8576188010611</c:v>
                </c:pt>
                <c:pt idx="90">
                  <c:v>171.65373333083699</c:v>
                </c:pt>
                <c:pt idx="91">
                  <c:v>516.45532076523341</c:v>
                </c:pt>
                <c:pt idx="92">
                  <c:v>529.37470510611274</c:v>
                </c:pt>
                <c:pt idx="93">
                  <c:v>1573.3429619156377</c:v>
                </c:pt>
                <c:pt idx="94">
                  <c:v>1100.7523049276479</c:v>
                </c:pt>
                <c:pt idx="95">
                  <c:v>1588.7403608898821</c:v>
                </c:pt>
                <c:pt idx="96">
                  <c:v>882.04642653770134</c:v>
                </c:pt>
                <c:pt idx="97">
                  <c:v>2248.7501097954464</c:v>
                </c:pt>
                <c:pt idx="98">
                  <c:v>1206.6589729908192</c:v>
                </c:pt>
                <c:pt idx="99">
                  <c:v>2289.1720538550508</c:v>
                </c:pt>
                <c:pt idx="100">
                  <c:v>2289.1720538550508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2443.4815432356299</c:v>
                </c:pt>
                <c:pt idx="118">
                  <c:v>1674.4598201578401</c:v>
                </c:pt>
                <c:pt idx="119">
                  <c:v>1671.1091298890008</c:v>
                </c:pt>
                <c:pt idx="120">
                  <c:v>717.36991077669063</c:v>
                </c:pt>
                <c:pt idx="121">
                  <c:v>118.65216800465532</c:v>
                </c:pt>
                <c:pt idx="122">
                  <c:v>201.28078973814991</c:v>
                </c:pt>
                <c:pt idx="123">
                  <c:v>567.2182588355372</c:v>
                </c:pt>
                <c:pt idx="124">
                  <c:v>4334.0692658576827</c:v>
                </c:pt>
                <c:pt idx="125">
                  <c:v>119.86891046694473</c:v>
                </c:pt>
                <c:pt idx="126">
                  <c:v>219.48656229765584</c:v>
                </c:pt>
                <c:pt idx="127">
                  <c:v>817.67008795704169</c:v>
                </c:pt>
                <c:pt idx="128">
                  <c:v>1781.4414546263706</c:v>
                </c:pt>
                <c:pt idx="129">
                  <c:v>255.55018178636783</c:v>
                </c:pt>
                <c:pt idx="130">
                  <c:v>1003.0928305199886</c:v>
                </c:pt>
                <c:pt idx="131">
                  <c:v>1751.7667530824729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1006.5235831010414</c:v>
                </c:pt>
                <c:pt idx="153">
                  <c:v>45.612953286909033</c:v>
                </c:pt>
                <c:pt idx="154">
                  <c:v>251.61457424914443</c:v>
                </c:pt>
                <c:pt idx="155">
                  <c:v>1857.5043765168266</c:v>
                </c:pt>
                <c:pt idx="156">
                  <c:v>105.55874463199689</c:v>
                </c:pt>
                <c:pt idx="157">
                  <c:v>134.19519255433624</c:v>
                </c:pt>
                <c:pt idx="158">
                  <c:v>259.96917612057223</c:v>
                </c:pt>
                <c:pt idx="159">
                  <c:v>628.22339752528569</c:v>
                </c:pt>
                <c:pt idx="160">
                  <c:v>1861.7515789453228</c:v>
                </c:pt>
                <c:pt idx="161">
                  <c:v>100.20357375801905</c:v>
                </c:pt>
                <c:pt idx="162">
                  <c:v>138.56310001700149</c:v>
                </c:pt>
                <c:pt idx="163">
                  <c:v>317.58674775953477</c:v>
                </c:pt>
                <c:pt idx="164">
                  <c:v>155.09367096524875</c:v>
                </c:pt>
                <c:pt idx="165">
                  <c:v>1716.692444886623</c:v>
                </c:pt>
                <c:pt idx="166">
                  <c:v>1143.123914204125</c:v>
                </c:pt>
                <c:pt idx="167">
                  <c:v>990.26190465007312</c:v>
                </c:pt>
                <c:pt idx="168">
                  <c:v>1712.3757902356629</c:v>
                </c:pt>
                <c:pt idx="169">
                  <c:v>1712.3757902356629</c:v>
                </c:pt>
                <c:pt idx="170">
                  <c:v>0</c:v>
                </c:pt>
                <c:pt idx="171">
                  <c:v>1714.7014782021706</c:v>
                </c:pt>
                <c:pt idx="172">
                  <c:v>0</c:v>
                </c:pt>
                <c:pt idx="173">
                  <c:v>0</c:v>
                </c:pt>
                <c:pt idx="174">
                  <c:v>1719.5944681162946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1787.9419615696052</c:v>
                </c:pt>
                <c:pt idx="181">
                  <c:v>283.10609634129924</c:v>
                </c:pt>
                <c:pt idx="182">
                  <c:v>122.00011891259601</c:v>
                </c:pt>
                <c:pt idx="183">
                  <c:v>109.85152394874422</c:v>
                </c:pt>
                <c:pt idx="184">
                  <c:v>90.536402135097887</c:v>
                </c:pt>
                <c:pt idx="185">
                  <c:v>257.11746959483025</c:v>
                </c:pt>
                <c:pt idx="186">
                  <c:v>109.52647843137856</c:v>
                </c:pt>
                <c:pt idx="187">
                  <c:v>625.74925834770329</c:v>
                </c:pt>
                <c:pt idx="188">
                  <c:v>531.24587165789308</c:v>
                </c:pt>
                <c:pt idx="189">
                  <c:v>532.3726348113596</c:v>
                </c:pt>
                <c:pt idx="190">
                  <c:v>990.56484908256971</c:v>
                </c:pt>
                <c:pt idx="191">
                  <c:v>1716.692444886623</c:v>
                </c:pt>
                <c:pt idx="192">
                  <c:v>1143.123914204125</c:v>
                </c:pt>
                <c:pt idx="193">
                  <c:v>990.26190465007312</c:v>
                </c:pt>
                <c:pt idx="194">
                  <c:v>0</c:v>
                </c:pt>
                <c:pt idx="195">
                  <c:v>990.26190465007312</c:v>
                </c:pt>
                <c:pt idx="196">
                  <c:v>990.82024960106901</c:v>
                </c:pt>
                <c:pt idx="197">
                  <c:v>992.07942063082919</c:v>
                </c:pt>
                <c:pt idx="198">
                  <c:v>551.5072303210909</c:v>
                </c:pt>
                <c:pt idx="199">
                  <c:v>1001.7082636531031</c:v>
                </c:pt>
                <c:pt idx="200">
                  <c:v>1154.7357079784415</c:v>
                </c:pt>
                <c:pt idx="201">
                  <c:v>585.40980926946577</c:v>
                </c:pt>
                <c:pt idx="202">
                  <c:v>0</c:v>
                </c:pt>
                <c:pt idx="203">
                  <c:v>599.31188132640818</c:v>
                </c:pt>
                <c:pt idx="204">
                  <c:v>1730.2469729716577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3046.7765571370319</c:v>
                </c:pt>
                <c:pt idx="213">
                  <c:v>507.16282689386253</c:v>
                </c:pt>
                <c:pt idx="214">
                  <c:v>1260.690186685888</c:v>
                </c:pt>
                <c:pt idx="215">
                  <c:v>2424.0784005046389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1006.5235831010414</c:v>
                </c:pt>
                <c:pt idx="248">
                  <c:v>163.5053629241811</c:v>
                </c:pt>
                <c:pt idx="249">
                  <c:v>151.9593605441969</c:v>
                </c:pt>
                <c:pt idx="250">
                  <c:v>453.77008727188149</c:v>
                </c:pt>
                <c:pt idx="251">
                  <c:v>578.47637159104852</c:v>
                </c:pt>
                <c:pt idx="252">
                  <c:v>1472.0715452190743</c:v>
                </c:pt>
                <c:pt idx="253">
                  <c:v>2025.465744282963</c:v>
                </c:pt>
                <c:pt idx="254">
                  <c:v>2732.463473893793</c:v>
                </c:pt>
                <c:pt idx="255">
                  <c:v>2300.58555274844</c:v>
                </c:pt>
                <c:pt idx="256">
                  <c:v>0</c:v>
                </c:pt>
                <c:pt idx="257">
                  <c:v>2600.0986477581373</c:v>
                </c:pt>
                <c:pt idx="258">
                  <c:v>3205.6452721503792</c:v>
                </c:pt>
                <c:pt idx="259">
                  <c:v>696.33245787532906</c:v>
                </c:pt>
                <c:pt idx="260">
                  <c:v>706.65591001540452</c:v>
                </c:pt>
                <c:pt idx="261">
                  <c:v>2199.467246028642</c:v>
                </c:pt>
                <c:pt idx="262">
                  <c:v>1181.8258833829732</c:v>
                </c:pt>
                <c:pt idx="263">
                  <c:v>2202.4766929131038</c:v>
                </c:pt>
                <c:pt idx="264">
                  <c:v>719.50217050283754</c:v>
                </c:pt>
                <c:pt idx="265">
                  <c:v>1191.6627554566694</c:v>
                </c:pt>
                <c:pt idx="266">
                  <c:v>1089.5135320867284</c:v>
                </c:pt>
                <c:pt idx="267">
                  <c:v>1576.8872242843863</c:v>
                </c:pt>
                <c:pt idx="268">
                  <c:v>1581.8413635305424</c:v>
                </c:pt>
                <c:pt idx="269">
                  <c:v>1588.7403608898821</c:v>
                </c:pt>
                <c:pt idx="270">
                  <c:v>1238.209893277357</c:v>
                </c:pt>
                <c:pt idx="271">
                  <c:v>2235.7256782193544</c:v>
                </c:pt>
                <c:pt idx="272">
                  <c:v>1175.567855479334</c:v>
                </c:pt>
                <c:pt idx="273">
                  <c:v>1025.4281493705548</c:v>
                </c:pt>
                <c:pt idx="274">
                  <c:v>1408.3556403137245</c:v>
                </c:pt>
                <c:pt idx="275">
                  <c:v>1594.9205575440774</c:v>
                </c:pt>
                <c:pt idx="276">
                  <c:v>1780.5150447102878</c:v>
                </c:pt>
                <c:pt idx="277">
                  <c:v>526.65848723581257</c:v>
                </c:pt>
                <c:pt idx="278">
                  <c:v>1758.7846906220548</c:v>
                </c:pt>
                <c:pt idx="279">
                  <c:v>0</c:v>
                </c:pt>
                <c:pt idx="280">
                  <c:v>1004.8305905911511</c:v>
                </c:pt>
                <c:pt idx="281">
                  <c:v>0</c:v>
                </c:pt>
                <c:pt idx="282">
                  <c:v>0</c:v>
                </c:pt>
                <c:pt idx="283">
                  <c:v>1767.9628079316881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1020.1781304992246</c:v>
                </c:pt>
                <c:pt idx="289">
                  <c:v>0</c:v>
                </c:pt>
                <c:pt idx="290">
                  <c:v>1817.9790923161536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2443.4815432356299</c:v>
                </c:pt>
                <c:pt idx="323">
                  <c:v>507.16282689386253</c:v>
                </c:pt>
                <c:pt idx="324">
                  <c:v>56.727603657792315</c:v>
                </c:pt>
                <c:pt idx="325">
                  <c:v>158.10612089850838</c:v>
                </c:pt>
                <c:pt idx="326">
                  <c:v>898.45311898660111</c:v>
                </c:pt>
                <c:pt idx="327">
                  <c:v>4976.5944596285863</c:v>
                </c:pt>
                <c:pt idx="328">
                  <c:v>195.31528983361022</c:v>
                </c:pt>
                <c:pt idx="329">
                  <c:v>176.34733499775757</c:v>
                </c:pt>
                <c:pt idx="330">
                  <c:v>394.56718992515016</c:v>
                </c:pt>
                <c:pt idx="331">
                  <c:v>1192.7729490032671</c:v>
                </c:pt>
                <c:pt idx="332">
                  <c:v>143.8722536762798</c:v>
                </c:pt>
                <c:pt idx="333">
                  <c:v>151.85498610549257</c:v>
                </c:pt>
                <c:pt idx="334">
                  <c:v>262.21365464668088</c:v>
                </c:pt>
                <c:pt idx="335">
                  <c:v>316.52279051079677</c:v>
                </c:pt>
                <c:pt idx="336">
                  <c:v>129.45709352155973</c:v>
                </c:pt>
                <c:pt idx="337">
                  <c:v>193.43334966759903</c:v>
                </c:pt>
                <c:pt idx="338">
                  <c:v>241.44936488482745</c:v>
                </c:pt>
                <c:pt idx="339">
                  <c:v>386.08252042025924</c:v>
                </c:pt>
                <c:pt idx="340">
                  <c:v>780.63701185884202</c:v>
                </c:pt>
                <c:pt idx="341">
                  <c:v>942.69839300549575</c:v>
                </c:pt>
                <c:pt idx="342">
                  <c:v>981.63790046701251</c:v>
                </c:pt>
                <c:pt idx="343">
                  <c:v>2020.772119787438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599.31188132640818</c:v>
                </c:pt>
                <c:pt idx="354">
                  <c:v>1046.385271732237</c:v>
                </c:pt>
                <c:pt idx="355">
                  <c:v>491.38163311604694</c:v>
                </c:pt>
                <c:pt idx="356">
                  <c:v>741.46828172937603</c:v>
                </c:pt>
                <c:pt idx="357">
                  <c:v>825.34681190205447</c:v>
                </c:pt>
                <c:pt idx="358">
                  <c:v>997.24421664998044</c:v>
                </c:pt>
                <c:pt idx="359">
                  <c:v>1052.4998459758899</c:v>
                </c:pt>
                <c:pt idx="360">
                  <c:v>1220.7759236780566</c:v>
                </c:pt>
                <c:pt idx="361">
                  <c:v>1789.1006805411889</c:v>
                </c:pt>
                <c:pt idx="362">
                  <c:v>1760.1380590592471</c:v>
                </c:pt>
                <c:pt idx="363">
                  <c:v>215.40604306341811</c:v>
                </c:pt>
                <c:pt idx="364">
                  <c:v>0</c:v>
                </c:pt>
                <c:pt idx="365">
                  <c:v>215.7774486205617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272.56972428719746</c:v>
                </c:pt>
                <c:pt idx="374">
                  <c:v>549.74672645523242</c:v>
                </c:pt>
                <c:pt idx="375">
                  <c:v>547.55876668920428</c:v>
                </c:pt>
                <c:pt idx="376">
                  <c:v>111.76018361124807</c:v>
                </c:pt>
                <c:pt idx="377">
                  <c:v>129.58576131535483</c:v>
                </c:pt>
                <c:pt idx="378">
                  <c:v>216.28404270497958</c:v>
                </c:pt>
                <c:pt idx="379">
                  <c:v>269.8011737537181</c:v>
                </c:pt>
                <c:pt idx="380">
                  <c:v>523.50652958725914</c:v>
                </c:pt>
                <c:pt idx="381">
                  <c:v>1172.0030992631891</c:v>
                </c:pt>
                <c:pt idx="382">
                  <c:v>1172.0030992631891</c:v>
                </c:pt>
                <c:pt idx="383">
                  <c:v>0</c:v>
                </c:pt>
                <c:pt idx="384">
                  <c:v>1177.4579077523067</c:v>
                </c:pt>
                <c:pt idx="385">
                  <c:v>0</c:v>
                </c:pt>
                <c:pt idx="386">
                  <c:v>1187.399666440122</c:v>
                </c:pt>
                <c:pt idx="387">
                  <c:v>1187.399666440122</c:v>
                </c:pt>
                <c:pt idx="388">
                  <c:v>0</c:v>
                </c:pt>
                <c:pt idx="389">
                  <c:v>528.19109158852552</c:v>
                </c:pt>
                <c:pt idx="390">
                  <c:v>269.8011737537181</c:v>
                </c:pt>
                <c:pt idx="391">
                  <c:v>220.05033016725974</c:v>
                </c:pt>
                <c:pt idx="392">
                  <c:v>521.27853309185775</c:v>
                </c:pt>
                <c:pt idx="393">
                  <c:v>153.24435963085307</c:v>
                </c:pt>
                <c:pt idx="394">
                  <c:v>236.53585736158129</c:v>
                </c:pt>
                <c:pt idx="395">
                  <c:v>247.35293379798532</c:v>
                </c:pt>
                <c:pt idx="396">
                  <c:v>305.21695187001751</c:v>
                </c:pt>
                <c:pt idx="397">
                  <c:v>225.49331226800132</c:v>
                </c:pt>
                <c:pt idx="398">
                  <c:v>1145.7467486244932</c:v>
                </c:pt>
                <c:pt idx="399">
                  <c:v>317.19197753324988</c:v>
                </c:pt>
                <c:pt idx="400">
                  <c:v>693.73394160382304</c:v>
                </c:pt>
                <c:pt idx="401">
                  <c:v>1162.410402573807</c:v>
                </c:pt>
                <c:pt idx="402">
                  <c:v>1162.410402573807</c:v>
                </c:pt>
                <c:pt idx="403">
                  <c:v>366.92347428385619</c:v>
                </c:pt>
                <c:pt idx="404">
                  <c:v>0</c:v>
                </c:pt>
                <c:pt idx="405">
                  <c:v>389.09713327937061</c:v>
                </c:pt>
                <c:pt idx="406">
                  <c:v>1195.9158541099696</c:v>
                </c:pt>
                <c:pt idx="407">
                  <c:v>1195.9158541099696</c:v>
                </c:pt>
                <c:pt idx="408">
                  <c:v>654.73153316733988</c:v>
                </c:pt>
                <c:pt idx="409">
                  <c:v>1211.3863409587066</c:v>
                </c:pt>
                <c:pt idx="410">
                  <c:v>678.07235558292996</c:v>
                </c:pt>
                <c:pt idx="411">
                  <c:v>1229.316582661042</c:v>
                </c:pt>
                <c:pt idx="412">
                  <c:v>704.18809225997393</c:v>
                </c:pt>
                <c:pt idx="413">
                  <c:v>826.37281919400448</c:v>
                </c:pt>
                <c:pt idx="414">
                  <c:v>0</c:v>
                </c:pt>
                <c:pt idx="415">
                  <c:v>1249.907477790106</c:v>
                </c:pt>
                <c:pt idx="416">
                  <c:v>0</c:v>
                </c:pt>
                <c:pt idx="417">
                  <c:v>1211.3863409587066</c:v>
                </c:pt>
                <c:pt idx="418">
                  <c:v>0</c:v>
                </c:pt>
                <c:pt idx="419">
                  <c:v>1195.9158541099696</c:v>
                </c:pt>
                <c:pt idx="420">
                  <c:v>1195.9158541099696</c:v>
                </c:pt>
                <c:pt idx="421">
                  <c:v>1195.9158541099696</c:v>
                </c:pt>
                <c:pt idx="422">
                  <c:v>1195.9158541099696</c:v>
                </c:pt>
                <c:pt idx="423">
                  <c:v>499.09450756316073</c:v>
                </c:pt>
                <c:pt idx="424">
                  <c:v>757.22722340333712</c:v>
                </c:pt>
                <c:pt idx="425">
                  <c:v>792.12809604711765</c:v>
                </c:pt>
                <c:pt idx="426">
                  <c:v>830.67824468479557</c:v>
                </c:pt>
                <c:pt idx="427">
                  <c:v>1354.5696116555264</c:v>
                </c:pt>
                <c:pt idx="428">
                  <c:v>712.85487510035455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1267.2237070997562</c:v>
                </c:pt>
                <c:pt idx="434">
                  <c:v>757.22722340333712</c:v>
                </c:pt>
                <c:pt idx="435">
                  <c:v>1292.9872206382261</c:v>
                </c:pt>
                <c:pt idx="436">
                  <c:v>1292.9872206382261</c:v>
                </c:pt>
                <c:pt idx="437">
                  <c:v>792.12809604711765</c:v>
                </c:pt>
                <c:pt idx="438">
                  <c:v>830.67824468479557</c:v>
                </c:pt>
                <c:pt idx="439">
                  <c:v>873.1396839210538</c:v>
                </c:pt>
                <c:pt idx="440">
                  <c:v>1390.8882707221292</c:v>
                </c:pt>
                <c:pt idx="441">
                  <c:v>783.91310281051847</c:v>
                </c:pt>
                <c:pt idx="442">
                  <c:v>1012.3680394722905</c:v>
                </c:pt>
                <c:pt idx="443">
                  <c:v>1512.4460953595553</c:v>
                </c:pt>
                <c:pt idx="444">
                  <c:v>1512.4460953595553</c:v>
                </c:pt>
                <c:pt idx="445">
                  <c:v>1512.4460953595553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1354.5696116555264</c:v>
                </c:pt>
                <c:pt idx="450">
                  <c:v>1354.5696116555264</c:v>
                </c:pt>
                <c:pt idx="451">
                  <c:v>0</c:v>
                </c:pt>
                <c:pt idx="452">
                  <c:v>0</c:v>
                </c:pt>
                <c:pt idx="453">
                  <c:v>826.37281919400448</c:v>
                </c:pt>
                <c:pt idx="454">
                  <c:v>0</c:v>
                </c:pt>
                <c:pt idx="455">
                  <c:v>1249.907477790106</c:v>
                </c:pt>
                <c:pt idx="456">
                  <c:v>1249.907477790106</c:v>
                </c:pt>
                <c:pt idx="457">
                  <c:v>0</c:v>
                </c:pt>
                <c:pt idx="458">
                  <c:v>0</c:v>
                </c:pt>
                <c:pt idx="459">
                  <c:v>1211.3863409587066</c:v>
                </c:pt>
                <c:pt idx="460">
                  <c:v>1211.3863409587066</c:v>
                </c:pt>
                <c:pt idx="461">
                  <c:v>678.07235558292996</c:v>
                </c:pt>
                <c:pt idx="462">
                  <c:v>531.37215603816549</c:v>
                </c:pt>
                <c:pt idx="463">
                  <c:v>757.22722340333712</c:v>
                </c:pt>
                <c:pt idx="464">
                  <c:v>792.12809604711765</c:v>
                </c:pt>
                <c:pt idx="465">
                  <c:v>1322.0212757168065</c:v>
                </c:pt>
                <c:pt idx="466">
                  <c:v>830.67824468479557</c:v>
                </c:pt>
                <c:pt idx="467">
                  <c:v>712.85487510035455</c:v>
                </c:pt>
                <c:pt idx="468">
                  <c:v>1431.2459785964729</c:v>
                </c:pt>
                <c:pt idx="469">
                  <c:v>1431.2459785964729</c:v>
                </c:pt>
                <c:pt idx="470">
                  <c:v>1050.4970943006247</c:v>
                </c:pt>
                <c:pt idx="471">
                  <c:v>1464.3339002164266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1267.2237070997562</c:v>
                </c:pt>
                <c:pt idx="477">
                  <c:v>1267.2237070997562</c:v>
                </c:pt>
                <c:pt idx="478">
                  <c:v>571.09235007037023</c:v>
                </c:pt>
                <c:pt idx="479">
                  <c:v>0</c:v>
                </c:pt>
                <c:pt idx="480">
                  <c:v>792.12809604711765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106.20749763260937</c:v>
                </c:pt>
                <c:pt idx="498">
                  <c:v>113.25215435316022</c:v>
                </c:pt>
                <c:pt idx="499">
                  <c:v>219.48656229765584</c:v>
                </c:pt>
                <c:pt idx="500">
                  <c:v>490.33960703672892</c:v>
                </c:pt>
                <c:pt idx="501">
                  <c:v>1035.2620467429406</c:v>
                </c:pt>
                <c:pt idx="502">
                  <c:v>1826.1672191006492</c:v>
                </c:pt>
                <c:pt idx="503">
                  <c:v>527.49025224888646</c:v>
                </c:pt>
                <c:pt idx="504">
                  <c:v>0</c:v>
                </c:pt>
                <c:pt idx="505">
                  <c:v>1758.7846906220548</c:v>
                </c:pt>
                <c:pt idx="506">
                  <c:v>0</c:v>
                </c:pt>
                <c:pt idx="507">
                  <c:v>0</c:v>
                </c:pt>
                <c:pt idx="508">
                  <c:v>1764.3088630320544</c:v>
                </c:pt>
                <c:pt idx="509">
                  <c:v>0</c:v>
                </c:pt>
                <c:pt idx="510">
                  <c:v>1005.6250891216332</c:v>
                </c:pt>
                <c:pt idx="511">
                  <c:v>0</c:v>
                </c:pt>
                <c:pt idx="512">
                  <c:v>1769.726276766718</c:v>
                </c:pt>
                <c:pt idx="513">
                  <c:v>0</c:v>
                </c:pt>
                <c:pt idx="514">
                  <c:v>1006.0644185722886</c:v>
                </c:pt>
                <c:pt idx="515">
                  <c:v>0</c:v>
                </c:pt>
                <c:pt idx="516">
                  <c:v>1006.0644185722886</c:v>
                </c:pt>
                <c:pt idx="517">
                  <c:v>1771.4722423718558</c:v>
                </c:pt>
                <c:pt idx="518">
                  <c:v>1005.9828454161179</c:v>
                </c:pt>
                <c:pt idx="519">
                  <c:v>0</c:v>
                </c:pt>
                <c:pt idx="520">
                  <c:v>1771.4722423718558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1780.1071400691301</c:v>
                </c:pt>
                <c:pt idx="541">
                  <c:v>1290.2872826216862</c:v>
                </c:pt>
                <c:pt idx="542">
                  <c:v>717.36991077669063</c:v>
                </c:pt>
                <c:pt idx="543">
                  <c:v>259.85933402885257</c:v>
                </c:pt>
                <c:pt idx="544">
                  <c:v>419.12669422917861</c:v>
                </c:pt>
                <c:pt idx="545">
                  <c:v>1038.8296250237963</c:v>
                </c:pt>
                <c:pt idx="546">
                  <c:v>2488.8901806447029</c:v>
                </c:pt>
                <c:pt idx="547">
                  <c:v>0</c:v>
                </c:pt>
                <c:pt idx="548">
                  <c:v>0</c:v>
                </c:pt>
                <c:pt idx="549">
                  <c:v>1972.8719646558484</c:v>
                </c:pt>
                <c:pt idx="550">
                  <c:v>1576.1794988962392</c:v>
                </c:pt>
                <c:pt idx="551">
                  <c:v>1992.2780284643468</c:v>
                </c:pt>
                <c:pt idx="552">
                  <c:v>2475.9391254443508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2443.4815432356299</c:v>
                </c:pt>
                <c:pt idx="582">
                  <c:v>1331.3832409181973</c:v>
                </c:pt>
                <c:pt idx="583">
                  <c:v>659.84299436319816</c:v>
                </c:pt>
                <c:pt idx="584">
                  <c:v>413.19946637520297</c:v>
                </c:pt>
                <c:pt idx="585">
                  <c:v>132.11601011626226</c:v>
                </c:pt>
                <c:pt idx="586">
                  <c:v>416.09741605635645</c:v>
                </c:pt>
                <c:pt idx="587">
                  <c:v>1938.8731141992921</c:v>
                </c:pt>
                <c:pt idx="588">
                  <c:v>180.93744430800689</c:v>
                </c:pt>
                <c:pt idx="589">
                  <c:v>1065.156749186568</c:v>
                </c:pt>
                <c:pt idx="590">
                  <c:v>513.65461692451936</c:v>
                </c:pt>
                <c:pt idx="591">
                  <c:v>340.75638351983253</c:v>
                </c:pt>
                <c:pt idx="592">
                  <c:v>746.80498060743412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2178.286329483818</c:v>
                </c:pt>
                <c:pt idx="598">
                  <c:v>143.58165428555367</c:v>
                </c:pt>
                <c:pt idx="599">
                  <c:v>106.20749763260937</c:v>
                </c:pt>
                <c:pt idx="600">
                  <c:v>133.29361951551437</c:v>
                </c:pt>
                <c:pt idx="601">
                  <c:v>223.04378835570787</c:v>
                </c:pt>
                <c:pt idx="602">
                  <c:v>393.89906763912404</c:v>
                </c:pt>
                <c:pt idx="603">
                  <c:v>543.89323888295257</c:v>
                </c:pt>
                <c:pt idx="604">
                  <c:v>1189.3624125939514</c:v>
                </c:pt>
                <c:pt idx="605">
                  <c:v>1606.4920028994384</c:v>
                </c:pt>
                <c:pt idx="606">
                  <c:v>1005.1938390363284</c:v>
                </c:pt>
                <c:pt idx="607">
                  <c:v>527.49025224888646</c:v>
                </c:pt>
                <c:pt idx="608">
                  <c:v>0</c:v>
                </c:pt>
                <c:pt idx="609">
                  <c:v>1758.7846906220548</c:v>
                </c:pt>
                <c:pt idx="610">
                  <c:v>0</c:v>
                </c:pt>
                <c:pt idx="611">
                  <c:v>1762.8713973845897</c:v>
                </c:pt>
                <c:pt idx="612">
                  <c:v>1762.8713973845897</c:v>
                </c:pt>
                <c:pt idx="613">
                  <c:v>1005.1938390363284</c:v>
                </c:pt>
                <c:pt idx="614">
                  <c:v>1004.8305905911511</c:v>
                </c:pt>
                <c:pt idx="615">
                  <c:v>257.11746959483025</c:v>
                </c:pt>
                <c:pt idx="616">
                  <c:v>1160.5136884487547</c:v>
                </c:pt>
                <c:pt idx="617">
                  <c:v>1749.8205388814276</c:v>
                </c:pt>
                <c:pt idx="618">
                  <c:v>1749.8205388814276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980.42913257595865</c:v>
                </c:pt>
                <c:pt idx="627">
                  <c:v>163.40248490437443</c:v>
                </c:pt>
                <c:pt idx="628">
                  <c:v>419.17286941822204</c:v>
                </c:pt>
                <c:pt idx="629">
                  <c:v>2637.3640002287593</c:v>
                </c:pt>
                <c:pt idx="630">
                  <c:v>123.28188588232661</c:v>
                </c:pt>
                <c:pt idx="631">
                  <c:v>513.65461692451936</c:v>
                </c:pt>
                <c:pt idx="632">
                  <c:v>1079.1805475642395</c:v>
                </c:pt>
                <c:pt idx="633">
                  <c:v>2205.9153137683625</c:v>
                </c:pt>
                <c:pt idx="634">
                  <c:v>2205.9153137683625</c:v>
                </c:pt>
                <c:pt idx="635">
                  <c:v>2205.9153137683625</c:v>
                </c:pt>
                <c:pt idx="636">
                  <c:v>1191.6627554566694</c:v>
                </c:pt>
                <c:pt idx="637">
                  <c:v>2207.4411124185663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1081.3306133168226</c:v>
                </c:pt>
                <c:pt idx="642">
                  <c:v>811.33197584740628</c:v>
                </c:pt>
                <c:pt idx="643">
                  <c:v>757.40741088265895</c:v>
                </c:pt>
                <c:pt idx="644">
                  <c:v>1737.8196660391532</c:v>
                </c:pt>
                <c:pt idx="645">
                  <c:v>1607.4775581468075</c:v>
                </c:pt>
                <c:pt idx="646">
                  <c:v>1175.567855479334</c:v>
                </c:pt>
                <c:pt idx="647">
                  <c:v>1671.138024168391</c:v>
                </c:pt>
                <c:pt idx="648">
                  <c:v>1705.4242206990311</c:v>
                </c:pt>
                <c:pt idx="649">
                  <c:v>1437.7535459926712</c:v>
                </c:pt>
                <c:pt idx="650">
                  <c:v>1301.3301539458025</c:v>
                </c:pt>
                <c:pt idx="651">
                  <c:v>1860.6151241253956</c:v>
                </c:pt>
                <c:pt idx="652">
                  <c:v>1764.3088630320544</c:v>
                </c:pt>
                <c:pt idx="653">
                  <c:v>0</c:v>
                </c:pt>
                <c:pt idx="654">
                  <c:v>1766.1631778986048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1008.9138892718247</c:v>
                </c:pt>
                <c:pt idx="662">
                  <c:v>115.428246120533</c:v>
                </c:pt>
                <c:pt idx="663">
                  <c:v>124.5141598483242</c:v>
                </c:pt>
                <c:pt idx="664">
                  <c:v>112.53427812834707</c:v>
                </c:pt>
                <c:pt idx="665">
                  <c:v>303.46284741895943</c:v>
                </c:pt>
                <c:pt idx="666">
                  <c:v>129.03318241396846</c:v>
                </c:pt>
                <c:pt idx="667">
                  <c:v>626.16200779322935</c:v>
                </c:pt>
                <c:pt idx="668">
                  <c:v>263.43359322323158</c:v>
                </c:pt>
                <c:pt idx="669">
                  <c:v>996.92845197785573</c:v>
                </c:pt>
                <c:pt idx="670">
                  <c:v>625.61193666111103</c:v>
                </c:pt>
                <c:pt idx="671">
                  <c:v>531.6926412639441</c:v>
                </c:pt>
                <c:pt idx="672">
                  <c:v>1722.6978012969012</c:v>
                </c:pt>
                <c:pt idx="673">
                  <c:v>533.37531858556031</c:v>
                </c:pt>
                <c:pt idx="674">
                  <c:v>1716.692444886623</c:v>
                </c:pt>
                <c:pt idx="675">
                  <c:v>628.70324657496712</c:v>
                </c:pt>
                <c:pt idx="676">
                  <c:v>1712.3757902356629</c:v>
                </c:pt>
                <c:pt idx="677">
                  <c:v>541.94961558177783</c:v>
                </c:pt>
                <c:pt idx="678">
                  <c:v>0</c:v>
                </c:pt>
                <c:pt idx="679">
                  <c:v>0</c:v>
                </c:pt>
                <c:pt idx="680">
                  <c:v>1712.3757902356629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992.23697472739332</c:v>
                </c:pt>
                <c:pt idx="686">
                  <c:v>0</c:v>
                </c:pt>
                <c:pt idx="687">
                  <c:v>1725.9255374446038</c:v>
                </c:pt>
                <c:pt idx="688">
                  <c:v>1725.9255374446038</c:v>
                </c:pt>
                <c:pt idx="689">
                  <c:v>992.23697472739332</c:v>
                </c:pt>
                <c:pt idx="690">
                  <c:v>1722.6978012969012</c:v>
                </c:pt>
                <c:pt idx="691">
                  <c:v>0</c:v>
                </c:pt>
                <c:pt idx="692">
                  <c:v>1725.9255374446038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1526.5005424703804</c:v>
                </c:pt>
                <c:pt idx="709">
                  <c:v>54.016853516115589</c:v>
                </c:pt>
                <c:pt idx="710">
                  <c:v>97.403029410870658</c:v>
                </c:pt>
                <c:pt idx="711">
                  <c:v>121.79418199520842</c:v>
                </c:pt>
                <c:pt idx="712">
                  <c:v>253.1412332499749</c:v>
                </c:pt>
                <c:pt idx="713">
                  <c:v>860.83583371675741</c:v>
                </c:pt>
                <c:pt idx="714">
                  <c:v>1175.567855479334</c:v>
                </c:pt>
                <c:pt idx="715">
                  <c:v>2266.2160781840885</c:v>
                </c:pt>
                <c:pt idx="716">
                  <c:v>1671.138024168391</c:v>
                </c:pt>
                <c:pt idx="717">
                  <c:v>1705.4242206990311</c:v>
                </c:pt>
                <c:pt idx="718">
                  <c:v>2318.8170112371226</c:v>
                </c:pt>
                <c:pt idx="719">
                  <c:v>1873.6849974770794</c:v>
                </c:pt>
                <c:pt idx="720">
                  <c:v>1408.3556403137245</c:v>
                </c:pt>
                <c:pt idx="721">
                  <c:v>1926.4453428000979</c:v>
                </c:pt>
                <c:pt idx="722">
                  <c:v>2514.9162606092486</c:v>
                </c:pt>
                <c:pt idx="723">
                  <c:v>2018.7224226652179</c:v>
                </c:pt>
                <c:pt idx="724">
                  <c:v>0</c:v>
                </c:pt>
                <c:pt idx="725">
                  <c:v>2514.9162606092486</c:v>
                </c:pt>
                <c:pt idx="726">
                  <c:v>0</c:v>
                </c:pt>
                <c:pt idx="727">
                  <c:v>2390.98532845929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2176.6911318775637</c:v>
                </c:pt>
                <c:pt idx="736">
                  <c:v>0</c:v>
                </c:pt>
                <c:pt idx="737">
                  <c:v>2177.3875067043427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1006.5235831010414</c:v>
                </c:pt>
                <c:pt idx="773">
                  <c:v>100.50353314747281</c:v>
                </c:pt>
                <c:pt idx="774">
                  <c:v>160.23605635375316</c:v>
                </c:pt>
                <c:pt idx="775">
                  <c:v>607.68461062421375</c:v>
                </c:pt>
                <c:pt idx="776">
                  <c:v>567.2182588355372</c:v>
                </c:pt>
                <c:pt idx="777">
                  <c:v>2451.1102110377451</c:v>
                </c:pt>
                <c:pt idx="778">
                  <c:v>302.12219129013101</c:v>
                </c:pt>
                <c:pt idx="779">
                  <c:v>319.29555944159256</c:v>
                </c:pt>
                <c:pt idx="780">
                  <c:v>0</c:v>
                </c:pt>
                <c:pt idx="781">
                  <c:v>2200.8516271923709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2180.1866236241267</c:v>
                </c:pt>
                <c:pt idx="786">
                  <c:v>0</c:v>
                </c:pt>
                <c:pt idx="787">
                  <c:v>1532.7412410813331</c:v>
                </c:pt>
                <c:pt idx="788">
                  <c:v>2180.1866236241267</c:v>
                </c:pt>
                <c:pt idx="789">
                  <c:v>2180.1866236241267</c:v>
                </c:pt>
                <c:pt idx="790">
                  <c:v>1535.1829282070339</c:v>
                </c:pt>
                <c:pt idx="791">
                  <c:v>302.12219129013101</c:v>
                </c:pt>
                <c:pt idx="792">
                  <c:v>706.65591001540452</c:v>
                </c:pt>
                <c:pt idx="793">
                  <c:v>1181.8258833829732</c:v>
                </c:pt>
                <c:pt idx="794">
                  <c:v>719.50217050283754</c:v>
                </c:pt>
                <c:pt idx="795">
                  <c:v>2205.9153137683625</c:v>
                </c:pt>
                <c:pt idx="796">
                  <c:v>1567.5570391435922</c:v>
                </c:pt>
                <c:pt idx="797">
                  <c:v>0</c:v>
                </c:pt>
                <c:pt idx="798">
                  <c:v>1567.5570391435922</c:v>
                </c:pt>
                <c:pt idx="799">
                  <c:v>0</c:v>
                </c:pt>
                <c:pt idx="800">
                  <c:v>534.7680758373499</c:v>
                </c:pt>
                <c:pt idx="801">
                  <c:v>415.90857501868959</c:v>
                </c:pt>
                <c:pt idx="802">
                  <c:v>625.31802389158656</c:v>
                </c:pt>
                <c:pt idx="803">
                  <c:v>1176.1964340522754</c:v>
                </c:pt>
                <c:pt idx="804">
                  <c:v>1005.6250891216332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511.28602171609873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2432.4398601847824</c:v>
                </c:pt>
                <c:pt idx="822">
                  <c:v>2432.4398601847824</c:v>
                </c:pt>
                <c:pt idx="823">
                  <c:v>0</c:v>
                </c:pt>
                <c:pt idx="824">
                  <c:v>1197.8444895545244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2472.4231249416421</c:v>
                </c:pt>
                <c:pt idx="829">
                  <c:v>0</c:v>
                </c:pt>
                <c:pt idx="830">
                  <c:v>1174.0656570252941</c:v>
                </c:pt>
                <c:pt idx="831">
                  <c:v>283.43302968463922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2472.4231249416421</c:v>
                </c:pt>
                <c:pt idx="836">
                  <c:v>1520.9191887561269</c:v>
                </c:pt>
                <c:pt idx="837">
                  <c:v>1265.9994877473091</c:v>
                </c:pt>
                <c:pt idx="838">
                  <c:v>0</c:v>
                </c:pt>
                <c:pt idx="839">
                  <c:v>2050.9523646798975</c:v>
                </c:pt>
                <c:pt idx="840">
                  <c:v>1940.9774403906918</c:v>
                </c:pt>
                <c:pt idx="841">
                  <c:v>0</c:v>
                </c:pt>
                <c:pt idx="842">
                  <c:v>2423.8046400651215</c:v>
                </c:pt>
                <c:pt idx="843">
                  <c:v>2423.8046400651215</c:v>
                </c:pt>
                <c:pt idx="844">
                  <c:v>1271.0800910597045</c:v>
                </c:pt>
                <c:pt idx="845">
                  <c:v>1199.6854258663088</c:v>
                </c:pt>
                <c:pt idx="846">
                  <c:v>0</c:v>
                </c:pt>
                <c:pt idx="847">
                  <c:v>0</c:v>
                </c:pt>
                <c:pt idx="848">
                  <c:v>361.17497488147364</c:v>
                </c:pt>
                <c:pt idx="849">
                  <c:v>2050.9523646798975</c:v>
                </c:pt>
                <c:pt idx="850">
                  <c:v>0</c:v>
                </c:pt>
                <c:pt idx="851">
                  <c:v>0</c:v>
                </c:pt>
                <c:pt idx="852">
                  <c:v>1288.5593408441896</c:v>
                </c:pt>
                <c:pt idx="853">
                  <c:v>55.339763122883596</c:v>
                </c:pt>
                <c:pt idx="854">
                  <c:v>842.23898446552812</c:v>
                </c:pt>
                <c:pt idx="855">
                  <c:v>10492.528469397123</c:v>
                </c:pt>
                <c:pt idx="856">
                  <c:v>333.84709967234994</c:v>
                </c:pt>
                <c:pt idx="857">
                  <c:v>524.9334143066153</c:v>
                </c:pt>
                <c:pt idx="858">
                  <c:v>2117.8277055579238</c:v>
                </c:pt>
                <c:pt idx="859">
                  <c:v>243.98901336178096</c:v>
                </c:pt>
                <c:pt idx="860">
                  <c:v>395.19085428119433</c:v>
                </c:pt>
                <c:pt idx="861">
                  <c:v>394.57860916851314</c:v>
                </c:pt>
                <c:pt idx="862">
                  <c:v>711.65157849575553</c:v>
                </c:pt>
                <c:pt idx="863">
                  <c:v>984.51158903350733</c:v>
                </c:pt>
                <c:pt idx="864">
                  <c:v>200.4513040284728</c:v>
                </c:pt>
                <c:pt idx="865">
                  <c:v>140.12883485161365</c:v>
                </c:pt>
                <c:pt idx="866">
                  <c:v>259.14654836821501</c:v>
                </c:pt>
                <c:pt idx="867">
                  <c:v>186.43669149430389</c:v>
                </c:pt>
                <c:pt idx="868">
                  <c:v>224.96096053545079</c:v>
                </c:pt>
                <c:pt idx="869">
                  <c:v>240.65148872892678</c:v>
                </c:pt>
                <c:pt idx="870">
                  <c:v>292.56519227659737</c:v>
                </c:pt>
                <c:pt idx="871">
                  <c:v>366.66236866378858</c:v>
                </c:pt>
                <c:pt idx="872">
                  <c:v>454.32447888765455</c:v>
                </c:pt>
                <c:pt idx="873">
                  <c:v>585.54958433610227</c:v>
                </c:pt>
                <c:pt idx="874">
                  <c:v>712.85487510035455</c:v>
                </c:pt>
                <c:pt idx="875">
                  <c:v>842.53689339340053</c:v>
                </c:pt>
                <c:pt idx="876">
                  <c:v>1512.4460953595553</c:v>
                </c:pt>
                <c:pt idx="877">
                  <c:v>1512.4460953595553</c:v>
                </c:pt>
                <c:pt idx="878">
                  <c:v>1512.4460953595553</c:v>
                </c:pt>
                <c:pt idx="879">
                  <c:v>949.7185461482859</c:v>
                </c:pt>
                <c:pt idx="880">
                  <c:v>1108.6019839240253</c:v>
                </c:pt>
                <c:pt idx="881">
                  <c:v>0</c:v>
                </c:pt>
                <c:pt idx="882">
                  <c:v>722.26942195028278</c:v>
                </c:pt>
                <c:pt idx="883">
                  <c:v>0</c:v>
                </c:pt>
                <c:pt idx="884">
                  <c:v>0</c:v>
                </c:pt>
                <c:pt idx="885">
                  <c:v>733.41011526714101</c:v>
                </c:pt>
                <c:pt idx="886">
                  <c:v>272.30081118568341</c:v>
                </c:pt>
                <c:pt idx="887">
                  <c:v>729.26102254929174</c:v>
                </c:pt>
                <c:pt idx="888">
                  <c:v>273.7570740019637</c:v>
                </c:pt>
                <c:pt idx="889">
                  <c:v>195.64268443004403</c:v>
                </c:pt>
                <c:pt idx="890">
                  <c:v>181.23860429720662</c:v>
                </c:pt>
                <c:pt idx="891">
                  <c:v>293.31442191207316</c:v>
                </c:pt>
                <c:pt idx="892">
                  <c:v>252.11065643384427</c:v>
                </c:pt>
                <c:pt idx="893">
                  <c:v>718.18427122132198</c:v>
                </c:pt>
                <c:pt idx="894">
                  <c:v>240.92127411817637</c:v>
                </c:pt>
                <c:pt idx="895">
                  <c:v>0</c:v>
                </c:pt>
                <c:pt idx="896">
                  <c:v>329.75232346697157</c:v>
                </c:pt>
                <c:pt idx="897">
                  <c:v>340.57268042428404</c:v>
                </c:pt>
                <c:pt idx="898">
                  <c:v>0</c:v>
                </c:pt>
                <c:pt idx="899">
                  <c:v>721.2164904862293</c:v>
                </c:pt>
                <c:pt idx="900">
                  <c:v>0</c:v>
                </c:pt>
                <c:pt idx="901">
                  <c:v>0</c:v>
                </c:pt>
                <c:pt idx="902">
                  <c:v>716.56724246669364</c:v>
                </c:pt>
                <c:pt idx="903">
                  <c:v>231.70508913073354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715.22598911799105</c:v>
                </c:pt>
                <c:pt idx="908">
                  <c:v>0</c:v>
                </c:pt>
                <c:pt idx="909">
                  <c:v>715.06761986864512</c:v>
                </c:pt>
                <c:pt idx="910">
                  <c:v>0</c:v>
                </c:pt>
                <c:pt idx="911">
                  <c:v>0</c:v>
                </c:pt>
                <c:pt idx="912">
                  <c:v>717.83212824107795</c:v>
                </c:pt>
                <c:pt idx="913">
                  <c:v>717.83212824107795</c:v>
                </c:pt>
                <c:pt idx="914">
                  <c:v>181.23860429720662</c:v>
                </c:pt>
                <c:pt idx="915">
                  <c:v>715.06761986864512</c:v>
                </c:pt>
                <c:pt idx="916">
                  <c:v>293.31442191207316</c:v>
                </c:pt>
                <c:pt idx="917">
                  <c:v>0</c:v>
                </c:pt>
                <c:pt idx="918">
                  <c:v>0</c:v>
                </c:pt>
                <c:pt idx="919">
                  <c:v>189.3611474749523</c:v>
                </c:pt>
                <c:pt idx="920">
                  <c:v>299.16999662300259</c:v>
                </c:pt>
                <c:pt idx="921">
                  <c:v>715.22598911799105</c:v>
                </c:pt>
                <c:pt idx="922">
                  <c:v>715.22598911799105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278.19475169987163</c:v>
                </c:pt>
                <c:pt idx="927">
                  <c:v>181.09155453935273</c:v>
                </c:pt>
                <c:pt idx="928">
                  <c:v>189.3611474749523</c:v>
                </c:pt>
                <c:pt idx="929">
                  <c:v>299.16999662300259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351.69001804186883</c:v>
                </c:pt>
                <c:pt idx="934">
                  <c:v>0</c:v>
                </c:pt>
                <c:pt idx="935">
                  <c:v>719.52247655392421</c:v>
                </c:pt>
                <c:pt idx="936">
                  <c:v>719.52247655392421</c:v>
                </c:pt>
                <c:pt idx="937">
                  <c:v>719.52247655392421</c:v>
                </c:pt>
                <c:pt idx="938">
                  <c:v>351.69001804186883</c:v>
                </c:pt>
                <c:pt idx="939">
                  <c:v>181.23860429720662</c:v>
                </c:pt>
                <c:pt idx="940">
                  <c:v>198.34019296746737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1288.5593408441896</c:v>
                </c:pt>
                <c:pt idx="970">
                  <c:v>708.48713081765982</c:v>
                </c:pt>
                <c:pt idx="971">
                  <c:v>729.96190653353369</c:v>
                </c:pt>
                <c:pt idx="972">
                  <c:v>210.49285542235884</c:v>
                </c:pt>
                <c:pt idx="973">
                  <c:v>335.8116631251487</c:v>
                </c:pt>
                <c:pt idx="974">
                  <c:v>567.2182588355372</c:v>
                </c:pt>
                <c:pt idx="975">
                  <c:v>1882.6801349496873</c:v>
                </c:pt>
                <c:pt idx="976">
                  <c:v>297.95148316250197</c:v>
                </c:pt>
                <c:pt idx="977">
                  <c:v>198.71389134665151</c:v>
                </c:pt>
                <c:pt idx="978">
                  <c:v>169.41625181133168</c:v>
                </c:pt>
                <c:pt idx="979">
                  <c:v>339.98124431668475</c:v>
                </c:pt>
                <c:pt idx="980">
                  <c:v>848.96839091491347</c:v>
                </c:pt>
                <c:pt idx="981">
                  <c:v>1260.7946769181326</c:v>
                </c:pt>
                <c:pt idx="982">
                  <c:v>303.46284741895943</c:v>
                </c:pt>
                <c:pt idx="983">
                  <c:v>100.20357375801905</c:v>
                </c:pt>
                <c:pt idx="984">
                  <c:v>138.56310001700149</c:v>
                </c:pt>
                <c:pt idx="985">
                  <c:v>317.58674775953477</c:v>
                </c:pt>
                <c:pt idx="986">
                  <c:v>531.6926412639441</c:v>
                </c:pt>
                <c:pt idx="987">
                  <c:v>533.37531858556031</c:v>
                </c:pt>
                <c:pt idx="988">
                  <c:v>332.20005848945402</c:v>
                </c:pt>
                <c:pt idx="989">
                  <c:v>1710.5317905164793</c:v>
                </c:pt>
                <c:pt idx="990">
                  <c:v>1710.5317905164793</c:v>
                </c:pt>
                <c:pt idx="991">
                  <c:v>1710.5317905164793</c:v>
                </c:pt>
                <c:pt idx="992">
                  <c:v>1710.5317905164793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1732.5047106012535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1823.457719247599</c:v>
                </c:pt>
                <c:pt idx="1009">
                  <c:v>0</c:v>
                </c:pt>
                <c:pt idx="1010">
                  <c:v>1829.6128908882711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2443.4815432356299</c:v>
                </c:pt>
                <c:pt idx="1033">
                  <c:v>507.16282689386253</c:v>
                </c:pt>
                <c:pt idx="1034">
                  <c:v>186.02362839673424</c:v>
                </c:pt>
                <c:pt idx="1035">
                  <c:v>293.69514296910893</c:v>
                </c:pt>
                <c:pt idx="1036">
                  <c:v>607.68461062421375</c:v>
                </c:pt>
                <c:pt idx="1037">
                  <c:v>578.47637159104852</c:v>
                </c:pt>
                <c:pt idx="1038">
                  <c:v>1358.9171479208089</c:v>
                </c:pt>
                <c:pt idx="1039">
                  <c:v>3276.6837044109379</c:v>
                </c:pt>
                <c:pt idx="1040">
                  <c:v>273.68710189944977</c:v>
                </c:pt>
                <c:pt idx="1041">
                  <c:v>513.65461692451936</c:v>
                </c:pt>
                <c:pt idx="1042">
                  <c:v>525.12624082847287</c:v>
                </c:pt>
                <c:pt idx="1043">
                  <c:v>738.80232387031174</c:v>
                </c:pt>
                <c:pt idx="1044">
                  <c:v>1109.4683253329767</c:v>
                </c:pt>
                <c:pt idx="1045">
                  <c:v>1238.209893277357</c:v>
                </c:pt>
                <c:pt idx="1046">
                  <c:v>870.1535481261908</c:v>
                </c:pt>
                <c:pt idx="1047">
                  <c:v>1382.27375249959</c:v>
                </c:pt>
                <c:pt idx="1048">
                  <c:v>2346.2530483473165</c:v>
                </c:pt>
                <c:pt idx="1049">
                  <c:v>1408.3556403137245</c:v>
                </c:pt>
                <c:pt idx="1050">
                  <c:v>1594.9205575440774</c:v>
                </c:pt>
                <c:pt idx="1051">
                  <c:v>2598.0789131986312</c:v>
                </c:pt>
                <c:pt idx="1052">
                  <c:v>1860.6151241253956</c:v>
                </c:pt>
                <c:pt idx="1053">
                  <c:v>0</c:v>
                </c:pt>
                <c:pt idx="1054">
                  <c:v>1766.1631778986048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2600.4458897597642</c:v>
                </c:pt>
                <c:pt idx="1063">
                  <c:v>369.38546802961719</c:v>
                </c:pt>
                <c:pt idx="1064">
                  <c:v>125.47149981285656</c:v>
                </c:pt>
                <c:pt idx="1065">
                  <c:v>588.4505788253864</c:v>
                </c:pt>
                <c:pt idx="1066">
                  <c:v>489.89243012826591</c:v>
                </c:pt>
                <c:pt idx="1067">
                  <c:v>956.98666890025925</c:v>
                </c:pt>
                <c:pt idx="1068">
                  <c:v>3624.7015384298702</c:v>
                </c:pt>
                <c:pt idx="1069">
                  <c:v>171.65373333083699</c:v>
                </c:pt>
                <c:pt idx="1070">
                  <c:v>165.1188953268902</c:v>
                </c:pt>
                <c:pt idx="1071">
                  <c:v>284.74971490534153</c:v>
                </c:pt>
                <c:pt idx="1072">
                  <c:v>549.11603580246265</c:v>
                </c:pt>
                <c:pt idx="1073">
                  <c:v>1033.1310199539985</c:v>
                </c:pt>
                <c:pt idx="1074">
                  <c:v>1606.4920028994384</c:v>
                </c:pt>
                <c:pt idx="1075">
                  <c:v>526.65848723581257</c:v>
                </c:pt>
                <c:pt idx="1076">
                  <c:v>257.11746959483025</c:v>
                </c:pt>
                <c:pt idx="1077">
                  <c:v>0</c:v>
                </c:pt>
                <c:pt idx="1078">
                  <c:v>1003.0928305199886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1966.569791066278</c:v>
                </c:pt>
                <c:pt idx="1092">
                  <c:v>1945.4858996064795</c:v>
                </c:pt>
                <c:pt idx="1093">
                  <c:v>1521.9010670893967</c:v>
                </c:pt>
                <c:pt idx="1094">
                  <c:v>284.73897768454663</c:v>
                </c:pt>
                <c:pt idx="1095">
                  <c:v>138.5218437956737</c:v>
                </c:pt>
                <c:pt idx="1096">
                  <c:v>455.04391741557811</c:v>
                </c:pt>
                <c:pt idx="1097">
                  <c:v>1268.0765119028838</c:v>
                </c:pt>
                <c:pt idx="1098">
                  <c:v>4304.8496435043362</c:v>
                </c:pt>
                <c:pt idx="1099">
                  <c:v>277.30304939027155</c:v>
                </c:pt>
                <c:pt idx="1100">
                  <c:v>516.45532076523341</c:v>
                </c:pt>
                <c:pt idx="1101">
                  <c:v>2204.9711994968548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737.98042001828617</c:v>
                </c:pt>
                <c:pt idx="1108">
                  <c:v>822.03768558862612</c:v>
                </c:pt>
                <c:pt idx="1109">
                  <c:v>1117.5968015917824</c:v>
                </c:pt>
                <c:pt idx="1110">
                  <c:v>2081.640837736868</c:v>
                </c:pt>
                <c:pt idx="1111">
                  <c:v>0</c:v>
                </c:pt>
                <c:pt idx="1112">
                  <c:v>0</c:v>
                </c:pt>
                <c:pt idx="1113">
                  <c:v>2488.8901806447029</c:v>
                </c:pt>
                <c:pt idx="1114">
                  <c:v>2488.8901806447029</c:v>
                </c:pt>
                <c:pt idx="1115">
                  <c:v>778.78106321016458</c:v>
                </c:pt>
                <c:pt idx="1116">
                  <c:v>1016.6941273271168</c:v>
                </c:pt>
                <c:pt idx="1117">
                  <c:v>4654.4822343134729</c:v>
                </c:pt>
                <c:pt idx="1118">
                  <c:v>195.31528983361022</c:v>
                </c:pt>
                <c:pt idx="1119">
                  <c:v>150.14006521798728</c:v>
                </c:pt>
                <c:pt idx="1120">
                  <c:v>415.90857501868959</c:v>
                </c:pt>
                <c:pt idx="1121">
                  <c:v>628.22339752528569</c:v>
                </c:pt>
                <c:pt idx="1122">
                  <c:v>1361.4512515757615</c:v>
                </c:pt>
                <c:pt idx="1123">
                  <c:v>305.10866012904989</c:v>
                </c:pt>
                <c:pt idx="1124">
                  <c:v>257.11746959483025</c:v>
                </c:pt>
                <c:pt idx="1125">
                  <c:v>109.52647843137856</c:v>
                </c:pt>
                <c:pt idx="1126">
                  <c:v>166.40408687504168</c:v>
                </c:pt>
                <c:pt idx="1127">
                  <c:v>274.21531101436085</c:v>
                </c:pt>
                <c:pt idx="1128">
                  <c:v>158.65564855602133</c:v>
                </c:pt>
                <c:pt idx="1129">
                  <c:v>238.83592504024637</c:v>
                </c:pt>
                <c:pt idx="1130">
                  <c:v>378.78273701571561</c:v>
                </c:pt>
                <c:pt idx="1131">
                  <c:v>737.72277830869643</c:v>
                </c:pt>
                <c:pt idx="1132">
                  <c:v>707.31128336868096</c:v>
                </c:pt>
                <c:pt idx="1133">
                  <c:v>780.63701185884202</c:v>
                </c:pt>
                <c:pt idx="1134">
                  <c:v>1859.2000394093302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1062.6482861836885</c:v>
                </c:pt>
                <c:pt idx="1141">
                  <c:v>1752.7743690764619</c:v>
                </c:pt>
                <c:pt idx="1142">
                  <c:v>1752.7743690764619</c:v>
                </c:pt>
                <c:pt idx="1143">
                  <c:v>1221.0610288048229</c:v>
                </c:pt>
                <c:pt idx="1144">
                  <c:v>1098.8771945402132</c:v>
                </c:pt>
                <c:pt idx="1145">
                  <c:v>1782.0319962676404</c:v>
                </c:pt>
                <c:pt idx="1146">
                  <c:v>1782.0319962676404</c:v>
                </c:pt>
                <c:pt idx="1147">
                  <c:v>1782.0319962676404</c:v>
                </c:pt>
                <c:pt idx="1148">
                  <c:v>1782.0319962676404</c:v>
                </c:pt>
                <c:pt idx="1149">
                  <c:v>1782.0319962676404</c:v>
                </c:pt>
                <c:pt idx="1150">
                  <c:v>1782.0319962676404</c:v>
                </c:pt>
                <c:pt idx="1151">
                  <c:v>0</c:v>
                </c:pt>
                <c:pt idx="1152">
                  <c:v>707.31128336868096</c:v>
                </c:pt>
                <c:pt idx="1153">
                  <c:v>1154.8040992216083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2443.4815432356299</c:v>
                </c:pt>
                <c:pt idx="1175">
                  <c:v>110.38792630499756</c:v>
                </c:pt>
                <c:pt idx="1176">
                  <c:v>85.882801638050296</c:v>
                </c:pt>
                <c:pt idx="1177">
                  <c:v>459.97820232228332</c:v>
                </c:pt>
                <c:pt idx="1178">
                  <c:v>710.47288683475927</c:v>
                </c:pt>
                <c:pt idx="1179">
                  <c:v>1367.3896971633949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2050.104047279734</c:v>
                </c:pt>
                <c:pt idx="1184">
                  <c:v>1684.3191101532811</c:v>
                </c:pt>
                <c:pt idx="1185">
                  <c:v>2556.5593331412274</c:v>
                </c:pt>
                <c:pt idx="1186">
                  <c:v>0</c:v>
                </c:pt>
                <c:pt idx="1187">
                  <c:v>1358.9171479208089</c:v>
                </c:pt>
                <c:pt idx="1188">
                  <c:v>0</c:v>
                </c:pt>
                <c:pt idx="1189">
                  <c:v>2657.5888596442783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2443.4815432356299</c:v>
                </c:pt>
                <c:pt idx="1201">
                  <c:v>507.16282689386253</c:v>
                </c:pt>
                <c:pt idx="1202">
                  <c:v>56.727603657792315</c:v>
                </c:pt>
                <c:pt idx="1203">
                  <c:v>158.10612089850838</c:v>
                </c:pt>
                <c:pt idx="1204">
                  <c:v>898.45311898660111</c:v>
                </c:pt>
                <c:pt idx="1205">
                  <c:v>9505.6401960952171</c:v>
                </c:pt>
                <c:pt idx="1206">
                  <c:v>140.53490435318963</c:v>
                </c:pt>
                <c:pt idx="1207">
                  <c:v>347.22417694111573</c:v>
                </c:pt>
                <c:pt idx="1208">
                  <c:v>757.40741088265895</c:v>
                </c:pt>
                <c:pt idx="1209">
                  <c:v>882.04642653770134</c:v>
                </c:pt>
                <c:pt idx="1210">
                  <c:v>914.46102511520257</c:v>
                </c:pt>
                <c:pt idx="1211">
                  <c:v>1033.1310199539985</c:v>
                </c:pt>
                <c:pt idx="1212">
                  <c:v>1591.5095464762053</c:v>
                </c:pt>
                <c:pt idx="1213">
                  <c:v>0</c:v>
                </c:pt>
                <c:pt idx="1214">
                  <c:v>1766.1631778986048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153.52604989193242</c:v>
                </c:pt>
                <c:pt idx="1250">
                  <c:v>198.45735761615833</c:v>
                </c:pt>
                <c:pt idx="1251">
                  <c:v>1240.7884424012882</c:v>
                </c:pt>
                <c:pt idx="1252">
                  <c:v>281.84476349998113</c:v>
                </c:pt>
                <c:pt idx="1253">
                  <c:v>2181.9768209029808</c:v>
                </c:pt>
                <c:pt idx="1254">
                  <c:v>768.82025813222572</c:v>
                </c:pt>
                <c:pt idx="1255">
                  <c:v>113.25215435316022</c:v>
                </c:pt>
                <c:pt idx="1256">
                  <c:v>179.89694310282357</c:v>
                </c:pt>
                <c:pt idx="1257">
                  <c:v>461.20799862310196</c:v>
                </c:pt>
                <c:pt idx="1258">
                  <c:v>1405.2563640761673</c:v>
                </c:pt>
                <c:pt idx="1259">
                  <c:v>146.12584491082453</c:v>
                </c:pt>
                <c:pt idx="1260">
                  <c:v>1003.7887314489853</c:v>
                </c:pt>
                <c:pt idx="1261">
                  <c:v>626.02206433088213</c:v>
                </c:pt>
                <c:pt idx="1262">
                  <c:v>530.02009706953686</c:v>
                </c:pt>
                <c:pt idx="1263">
                  <c:v>162.37985964937434</c:v>
                </c:pt>
                <c:pt idx="1264">
                  <c:v>151.78832156983844</c:v>
                </c:pt>
                <c:pt idx="1265">
                  <c:v>328.56689051524518</c:v>
                </c:pt>
                <c:pt idx="1266">
                  <c:v>189.56991717942583</c:v>
                </c:pt>
                <c:pt idx="1267">
                  <c:v>375.53769528004523</c:v>
                </c:pt>
                <c:pt idx="1268">
                  <c:v>1021.8530621745012</c:v>
                </c:pt>
                <c:pt idx="1269">
                  <c:v>1032.8967113999752</c:v>
                </c:pt>
                <c:pt idx="1270">
                  <c:v>0</c:v>
                </c:pt>
                <c:pt idx="1271">
                  <c:v>1722.551269517222</c:v>
                </c:pt>
                <c:pt idx="1272">
                  <c:v>1722.551269517222</c:v>
                </c:pt>
                <c:pt idx="1273">
                  <c:v>615.83243959607717</c:v>
                </c:pt>
                <c:pt idx="1274">
                  <c:v>491.38163311604694</c:v>
                </c:pt>
                <c:pt idx="1275">
                  <c:v>1124.7042511624149</c:v>
                </c:pt>
                <c:pt idx="1276">
                  <c:v>586.25606470191451</c:v>
                </c:pt>
                <c:pt idx="1277">
                  <c:v>981.63790046701251</c:v>
                </c:pt>
                <c:pt idx="1278">
                  <c:v>2020.772119787438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991.26949510247505</c:v>
                </c:pt>
                <c:pt idx="1285">
                  <c:v>186.15318823364032</c:v>
                </c:pt>
                <c:pt idx="1286">
                  <c:v>301.4175376275125</c:v>
                </c:pt>
                <c:pt idx="1287">
                  <c:v>254.27571611572421</c:v>
                </c:pt>
                <c:pt idx="1288">
                  <c:v>338.12222600629138</c:v>
                </c:pt>
                <c:pt idx="1289">
                  <c:v>519.86710317863435</c:v>
                </c:pt>
                <c:pt idx="1290">
                  <c:v>650.27962045956883</c:v>
                </c:pt>
                <c:pt idx="1291">
                  <c:v>1052.4998459758899</c:v>
                </c:pt>
                <c:pt idx="1292">
                  <c:v>1510.0816863326636</c:v>
                </c:pt>
                <c:pt idx="1293">
                  <c:v>1365.4450934538199</c:v>
                </c:pt>
                <c:pt idx="1294">
                  <c:v>0</c:v>
                </c:pt>
                <c:pt idx="1295">
                  <c:v>1221.5699445676164</c:v>
                </c:pt>
                <c:pt idx="1296">
                  <c:v>1221.5699445676164</c:v>
                </c:pt>
                <c:pt idx="1297">
                  <c:v>0</c:v>
                </c:pt>
                <c:pt idx="1298">
                  <c:v>1227.5095378022761</c:v>
                </c:pt>
                <c:pt idx="1299">
                  <c:v>1227.5095378022761</c:v>
                </c:pt>
                <c:pt idx="1300">
                  <c:v>270.5070793358027</c:v>
                </c:pt>
                <c:pt idx="1301">
                  <c:v>215.1378445528153</c:v>
                </c:pt>
                <c:pt idx="1302">
                  <c:v>532.32788318873281</c:v>
                </c:pt>
                <c:pt idx="1303">
                  <c:v>530.20511210085533</c:v>
                </c:pt>
                <c:pt idx="1304">
                  <c:v>0</c:v>
                </c:pt>
                <c:pt idx="1305">
                  <c:v>1199.1590120050878</c:v>
                </c:pt>
                <c:pt idx="1306">
                  <c:v>0</c:v>
                </c:pt>
                <c:pt idx="1307">
                  <c:v>0</c:v>
                </c:pt>
                <c:pt idx="1308">
                  <c:v>669.44784266038732</c:v>
                </c:pt>
                <c:pt idx="1309">
                  <c:v>536.7819483370331</c:v>
                </c:pt>
                <c:pt idx="1310">
                  <c:v>119.85203264749907</c:v>
                </c:pt>
                <c:pt idx="1311">
                  <c:v>1193.2415947678437</c:v>
                </c:pt>
                <c:pt idx="1312">
                  <c:v>528.19109158852552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1445.5687164704586</c:v>
                </c:pt>
                <c:pt idx="1335">
                  <c:v>0</c:v>
                </c:pt>
                <c:pt idx="1336">
                  <c:v>1455.9215441078823</c:v>
                </c:pt>
                <c:pt idx="1337">
                  <c:v>627.24800231267182</c:v>
                </c:pt>
                <c:pt idx="1338">
                  <c:v>47.062277781868943</c:v>
                </c:pt>
                <c:pt idx="1339">
                  <c:v>617.02027083118537</c:v>
                </c:pt>
                <c:pt idx="1340">
                  <c:v>774.10779733960044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1498.2728614504804</c:v>
                </c:pt>
                <c:pt idx="1347">
                  <c:v>293.20448721100092</c:v>
                </c:pt>
                <c:pt idx="1348">
                  <c:v>212.65375171877713</c:v>
                </c:pt>
                <c:pt idx="1349">
                  <c:v>46.079509978404531</c:v>
                </c:pt>
                <c:pt idx="1350">
                  <c:v>68.501345719081655</c:v>
                </c:pt>
                <c:pt idx="1351">
                  <c:v>205.11172011381041</c:v>
                </c:pt>
                <c:pt idx="1352">
                  <c:v>1440.3864456482752</c:v>
                </c:pt>
                <c:pt idx="1353">
                  <c:v>619.51610860895016</c:v>
                </c:pt>
                <c:pt idx="1354">
                  <c:v>617.02027083118537</c:v>
                </c:pt>
                <c:pt idx="1355">
                  <c:v>69.740936626192706</c:v>
                </c:pt>
                <c:pt idx="1356">
                  <c:v>41.949990489702941</c:v>
                </c:pt>
                <c:pt idx="1357">
                  <c:v>55.911044309863428</c:v>
                </c:pt>
                <c:pt idx="1358">
                  <c:v>201.20262415885827</c:v>
                </c:pt>
                <c:pt idx="1359">
                  <c:v>743.1018764306782</c:v>
                </c:pt>
                <c:pt idx="1360">
                  <c:v>0</c:v>
                </c:pt>
                <c:pt idx="1361">
                  <c:v>743.1018764306782</c:v>
                </c:pt>
                <c:pt idx="1362">
                  <c:v>0</c:v>
                </c:pt>
                <c:pt idx="1363">
                  <c:v>743.1018764306782</c:v>
                </c:pt>
                <c:pt idx="1364">
                  <c:v>1369.2182111426828</c:v>
                </c:pt>
                <c:pt idx="1365">
                  <c:v>1369.2182111426828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1800.6814568092504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1288.5593408441896</c:v>
                </c:pt>
                <c:pt idx="1397">
                  <c:v>276.25192163947941</c:v>
                </c:pt>
                <c:pt idx="1398">
                  <c:v>263.15907575855181</c:v>
                </c:pt>
                <c:pt idx="1399">
                  <c:v>996.37689116588081</c:v>
                </c:pt>
                <c:pt idx="1400">
                  <c:v>737.98042001828617</c:v>
                </c:pt>
                <c:pt idx="1401">
                  <c:v>1057.9247891007417</c:v>
                </c:pt>
                <c:pt idx="1402">
                  <c:v>1628.8824029392817</c:v>
                </c:pt>
                <c:pt idx="1403">
                  <c:v>0</c:v>
                </c:pt>
                <c:pt idx="1404">
                  <c:v>2509.5293773230114</c:v>
                </c:pt>
                <c:pt idx="1405">
                  <c:v>0</c:v>
                </c:pt>
                <c:pt idx="1406">
                  <c:v>2496.2632014046776</c:v>
                </c:pt>
                <c:pt idx="1407">
                  <c:v>0</c:v>
                </c:pt>
                <c:pt idx="1408">
                  <c:v>2488.8901806447029</c:v>
                </c:pt>
                <c:pt idx="1409">
                  <c:v>2488.8901806447029</c:v>
                </c:pt>
                <c:pt idx="1410">
                  <c:v>778.78106321016458</c:v>
                </c:pt>
                <c:pt idx="1411">
                  <c:v>998.37685067838356</c:v>
                </c:pt>
                <c:pt idx="1412">
                  <c:v>1893.5707547322054</c:v>
                </c:pt>
                <c:pt idx="1413">
                  <c:v>2180.1866236241267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2423.8046400651215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550-487B-99CC-BF14F5B3E1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1236688"/>
        <c:axId val="1161239600"/>
      </c:scatterChart>
      <c:valAx>
        <c:axId val="11612366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1239600"/>
        <c:crosses val="autoZero"/>
        <c:crossBetween val="midCat"/>
      </c:valAx>
      <c:valAx>
        <c:axId val="1161239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/>
                  <a:t>BSFC (g/kWh)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12366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/>
              <a:t>Gear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3372703412073502E-2"/>
          <c:y val="0.13004629629629633"/>
          <c:w val="0.86462729658792647"/>
          <c:h val="0.6875309857101195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Simulation!$D$3:$D$1438</c:f>
              <c:numCache>
                <c:formatCode>General</c:formatCode>
                <c:ptCount val="143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</c:numCache>
            </c:numRef>
          </c:xVal>
          <c:yVal>
            <c:numRef>
              <c:f>Simulation!$K$3:$K$1438</c:f>
              <c:numCache>
                <c:formatCode>General</c:formatCode>
                <c:ptCount val="143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2</c:v>
                </c:pt>
                <c:pt idx="126">
                  <c:v>2</c:v>
                </c:pt>
                <c:pt idx="127">
                  <c:v>2</c:v>
                </c:pt>
                <c:pt idx="128">
                  <c:v>2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3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3</c:v>
                </c:pt>
                <c:pt idx="138">
                  <c:v>2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2</c:v>
                </c:pt>
                <c:pt idx="157">
                  <c:v>2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3</c:v>
                </c:pt>
                <c:pt idx="166">
                  <c:v>3</c:v>
                </c:pt>
                <c:pt idx="167">
                  <c:v>3</c:v>
                </c:pt>
                <c:pt idx="168">
                  <c:v>3</c:v>
                </c:pt>
                <c:pt idx="169">
                  <c:v>3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3</c:v>
                </c:pt>
                <c:pt idx="175">
                  <c:v>3</c:v>
                </c:pt>
                <c:pt idx="176">
                  <c:v>3</c:v>
                </c:pt>
                <c:pt idx="177">
                  <c:v>3</c:v>
                </c:pt>
                <c:pt idx="178">
                  <c:v>3</c:v>
                </c:pt>
                <c:pt idx="179">
                  <c:v>3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  <c:pt idx="199">
                  <c:v>3</c:v>
                </c:pt>
                <c:pt idx="200">
                  <c:v>3</c:v>
                </c:pt>
                <c:pt idx="201">
                  <c:v>3</c:v>
                </c:pt>
                <c:pt idx="202">
                  <c:v>3</c:v>
                </c:pt>
                <c:pt idx="203">
                  <c:v>3</c:v>
                </c:pt>
                <c:pt idx="204">
                  <c:v>3</c:v>
                </c:pt>
                <c:pt idx="205">
                  <c:v>3</c:v>
                </c:pt>
                <c:pt idx="206">
                  <c:v>3</c:v>
                </c:pt>
                <c:pt idx="207">
                  <c:v>3</c:v>
                </c:pt>
                <c:pt idx="208">
                  <c:v>3</c:v>
                </c:pt>
                <c:pt idx="209">
                  <c:v>2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2</c:v>
                </c:pt>
                <c:pt idx="260">
                  <c:v>2</c:v>
                </c:pt>
                <c:pt idx="261">
                  <c:v>2</c:v>
                </c:pt>
                <c:pt idx="262">
                  <c:v>2</c:v>
                </c:pt>
                <c:pt idx="263">
                  <c:v>2</c:v>
                </c:pt>
                <c:pt idx="264">
                  <c:v>2</c:v>
                </c:pt>
                <c:pt idx="265">
                  <c:v>2</c:v>
                </c:pt>
                <c:pt idx="266">
                  <c:v>2</c:v>
                </c:pt>
                <c:pt idx="267">
                  <c:v>2</c:v>
                </c:pt>
                <c:pt idx="268">
                  <c:v>2</c:v>
                </c:pt>
                <c:pt idx="269">
                  <c:v>2</c:v>
                </c:pt>
                <c:pt idx="270">
                  <c:v>2</c:v>
                </c:pt>
                <c:pt idx="271">
                  <c:v>2</c:v>
                </c:pt>
                <c:pt idx="272">
                  <c:v>2</c:v>
                </c:pt>
                <c:pt idx="273">
                  <c:v>2</c:v>
                </c:pt>
                <c:pt idx="274">
                  <c:v>2</c:v>
                </c:pt>
                <c:pt idx="275">
                  <c:v>2</c:v>
                </c:pt>
                <c:pt idx="276">
                  <c:v>2</c:v>
                </c:pt>
                <c:pt idx="277">
                  <c:v>3</c:v>
                </c:pt>
                <c:pt idx="278">
                  <c:v>3</c:v>
                </c:pt>
                <c:pt idx="279">
                  <c:v>3</c:v>
                </c:pt>
                <c:pt idx="280">
                  <c:v>3</c:v>
                </c:pt>
                <c:pt idx="281">
                  <c:v>3</c:v>
                </c:pt>
                <c:pt idx="282">
                  <c:v>3</c:v>
                </c:pt>
                <c:pt idx="283">
                  <c:v>3</c:v>
                </c:pt>
                <c:pt idx="284">
                  <c:v>3</c:v>
                </c:pt>
                <c:pt idx="285">
                  <c:v>3</c:v>
                </c:pt>
                <c:pt idx="286">
                  <c:v>3</c:v>
                </c:pt>
                <c:pt idx="287">
                  <c:v>3</c:v>
                </c:pt>
                <c:pt idx="288">
                  <c:v>3</c:v>
                </c:pt>
                <c:pt idx="289">
                  <c:v>3</c:v>
                </c:pt>
                <c:pt idx="290">
                  <c:v>3</c:v>
                </c:pt>
                <c:pt idx="291">
                  <c:v>3</c:v>
                </c:pt>
                <c:pt idx="292">
                  <c:v>3</c:v>
                </c:pt>
                <c:pt idx="293">
                  <c:v>2</c:v>
                </c:pt>
                <c:pt idx="294">
                  <c:v>2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2</c:v>
                </c:pt>
                <c:pt idx="329">
                  <c:v>2</c:v>
                </c:pt>
                <c:pt idx="330">
                  <c:v>2</c:v>
                </c:pt>
                <c:pt idx="331">
                  <c:v>2</c:v>
                </c:pt>
                <c:pt idx="332">
                  <c:v>3</c:v>
                </c:pt>
                <c:pt idx="333">
                  <c:v>3</c:v>
                </c:pt>
                <c:pt idx="334">
                  <c:v>3</c:v>
                </c:pt>
                <c:pt idx="335">
                  <c:v>3</c:v>
                </c:pt>
                <c:pt idx="336">
                  <c:v>3</c:v>
                </c:pt>
                <c:pt idx="337">
                  <c:v>3</c:v>
                </c:pt>
                <c:pt idx="338">
                  <c:v>3</c:v>
                </c:pt>
                <c:pt idx="339">
                  <c:v>3</c:v>
                </c:pt>
                <c:pt idx="340">
                  <c:v>3</c:v>
                </c:pt>
                <c:pt idx="341">
                  <c:v>3</c:v>
                </c:pt>
                <c:pt idx="342">
                  <c:v>3</c:v>
                </c:pt>
                <c:pt idx="343">
                  <c:v>3</c:v>
                </c:pt>
                <c:pt idx="344">
                  <c:v>3</c:v>
                </c:pt>
                <c:pt idx="345">
                  <c:v>3</c:v>
                </c:pt>
                <c:pt idx="346">
                  <c:v>3</c:v>
                </c:pt>
                <c:pt idx="347">
                  <c:v>3</c:v>
                </c:pt>
                <c:pt idx="348">
                  <c:v>3</c:v>
                </c:pt>
                <c:pt idx="349">
                  <c:v>3</c:v>
                </c:pt>
                <c:pt idx="350">
                  <c:v>3</c:v>
                </c:pt>
                <c:pt idx="351">
                  <c:v>3</c:v>
                </c:pt>
                <c:pt idx="352">
                  <c:v>3</c:v>
                </c:pt>
                <c:pt idx="353">
                  <c:v>3</c:v>
                </c:pt>
                <c:pt idx="354">
                  <c:v>3</c:v>
                </c:pt>
                <c:pt idx="355">
                  <c:v>3</c:v>
                </c:pt>
                <c:pt idx="356">
                  <c:v>3</c:v>
                </c:pt>
                <c:pt idx="357">
                  <c:v>3</c:v>
                </c:pt>
                <c:pt idx="358">
                  <c:v>3</c:v>
                </c:pt>
                <c:pt idx="359">
                  <c:v>3</c:v>
                </c:pt>
                <c:pt idx="360">
                  <c:v>3</c:v>
                </c:pt>
                <c:pt idx="361">
                  <c:v>3</c:v>
                </c:pt>
                <c:pt idx="362">
                  <c:v>3</c:v>
                </c:pt>
                <c:pt idx="363">
                  <c:v>4</c:v>
                </c:pt>
                <c:pt idx="364">
                  <c:v>4</c:v>
                </c:pt>
                <c:pt idx="365">
                  <c:v>4</c:v>
                </c:pt>
                <c:pt idx="366">
                  <c:v>4</c:v>
                </c:pt>
                <c:pt idx="367">
                  <c:v>4</c:v>
                </c:pt>
                <c:pt idx="368">
                  <c:v>4</c:v>
                </c:pt>
                <c:pt idx="369">
                  <c:v>4</c:v>
                </c:pt>
                <c:pt idx="370">
                  <c:v>4</c:v>
                </c:pt>
                <c:pt idx="371">
                  <c:v>4</c:v>
                </c:pt>
                <c:pt idx="372">
                  <c:v>4</c:v>
                </c:pt>
                <c:pt idx="373">
                  <c:v>4</c:v>
                </c:pt>
                <c:pt idx="374">
                  <c:v>4</c:v>
                </c:pt>
                <c:pt idx="375">
                  <c:v>4</c:v>
                </c:pt>
                <c:pt idx="376">
                  <c:v>4</c:v>
                </c:pt>
                <c:pt idx="377">
                  <c:v>4</c:v>
                </c:pt>
                <c:pt idx="378">
                  <c:v>4</c:v>
                </c:pt>
                <c:pt idx="379">
                  <c:v>4</c:v>
                </c:pt>
                <c:pt idx="380">
                  <c:v>4</c:v>
                </c:pt>
                <c:pt idx="381">
                  <c:v>4</c:v>
                </c:pt>
                <c:pt idx="382">
                  <c:v>4</c:v>
                </c:pt>
                <c:pt idx="383">
                  <c:v>4</c:v>
                </c:pt>
                <c:pt idx="384">
                  <c:v>4</c:v>
                </c:pt>
                <c:pt idx="385">
                  <c:v>4</c:v>
                </c:pt>
                <c:pt idx="386">
                  <c:v>4</c:v>
                </c:pt>
                <c:pt idx="387">
                  <c:v>4</c:v>
                </c:pt>
                <c:pt idx="388">
                  <c:v>4</c:v>
                </c:pt>
                <c:pt idx="389">
                  <c:v>4</c:v>
                </c:pt>
                <c:pt idx="390">
                  <c:v>4</c:v>
                </c:pt>
                <c:pt idx="391">
                  <c:v>4</c:v>
                </c:pt>
                <c:pt idx="392">
                  <c:v>4</c:v>
                </c:pt>
                <c:pt idx="393">
                  <c:v>4</c:v>
                </c:pt>
                <c:pt idx="394">
                  <c:v>4</c:v>
                </c:pt>
                <c:pt idx="395">
                  <c:v>4</c:v>
                </c:pt>
                <c:pt idx="396">
                  <c:v>4</c:v>
                </c:pt>
                <c:pt idx="397">
                  <c:v>4</c:v>
                </c:pt>
                <c:pt idx="398">
                  <c:v>4</c:v>
                </c:pt>
                <c:pt idx="399">
                  <c:v>4</c:v>
                </c:pt>
                <c:pt idx="400">
                  <c:v>4</c:v>
                </c:pt>
                <c:pt idx="401">
                  <c:v>4</c:v>
                </c:pt>
                <c:pt idx="402">
                  <c:v>4</c:v>
                </c:pt>
                <c:pt idx="403">
                  <c:v>4</c:v>
                </c:pt>
                <c:pt idx="404">
                  <c:v>4</c:v>
                </c:pt>
                <c:pt idx="405">
                  <c:v>4</c:v>
                </c:pt>
                <c:pt idx="406">
                  <c:v>4</c:v>
                </c:pt>
                <c:pt idx="407">
                  <c:v>4</c:v>
                </c:pt>
                <c:pt idx="408">
                  <c:v>4</c:v>
                </c:pt>
                <c:pt idx="409">
                  <c:v>4</c:v>
                </c:pt>
                <c:pt idx="410">
                  <c:v>4</c:v>
                </c:pt>
                <c:pt idx="411">
                  <c:v>4</c:v>
                </c:pt>
                <c:pt idx="412">
                  <c:v>4</c:v>
                </c:pt>
                <c:pt idx="413">
                  <c:v>4</c:v>
                </c:pt>
                <c:pt idx="414">
                  <c:v>4</c:v>
                </c:pt>
                <c:pt idx="415">
                  <c:v>4</c:v>
                </c:pt>
                <c:pt idx="416">
                  <c:v>4</c:v>
                </c:pt>
                <c:pt idx="417">
                  <c:v>4</c:v>
                </c:pt>
                <c:pt idx="418">
                  <c:v>4</c:v>
                </c:pt>
                <c:pt idx="419">
                  <c:v>4</c:v>
                </c:pt>
                <c:pt idx="420">
                  <c:v>4</c:v>
                </c:pt>
                <c:pt idx="421">
                  <c:v>4</c:v>
                </c:pt>
                <c:pt idx="422">
                  <c:v>4</c:v>
                </c:pt>
                <c:pt idx="423">
                  <c:v>4</c:v>
                </c:pt>
                <c:pt idx="424">
                  <c:v>4</c:v>
                </c:pt>
                <c:pt idx="425">
                  <c:v>4</c:v>
                </c:pt>
                <c:pt idx="426">
                  <c:v>4</c:v>
                </c:pt>
                <c:pt idx="427">
                  <c:v>4</c:v>
                </c:pt>
                <c:pt idx="428">
                  <c:v>4</c:v>
                </c:pt>
                <c:pt idx="429">
                  <c:v>4</c:v>
                </c:pt>
                <c:pt idx="430">
                  <c:v>4</c:v>
                </c:pt>
                <c:pt idx="431">
                  <c:v>4</c:v>
                </c:pt>
                <c:pt idx="432">
                  <c:v>4</c:v>
                </c:pt>
                <c:pt idx="433">
                  <c:v>4</c:v>
                </c:pt>
                <c:pt idx="434">
                  <c:v>4</c:v>
                </c:pt>
                <c:pt idx="435">
                  <c:v>4</c:v>
                </c:pt>
                <c:pt idx="436">
                  <c:v>4</c:v>
                </c:pt>
                <c:pt idx="437">
                  <c:v>4</c:v>
                </c:pt>
                <c:pt idx="438">
                  <c:v>4</c:v>
                </c:pt>
                <c:pt idx="439">
                  <c:v>4</c:v>
                </c:pt>
                <c:pt idx="440">
                  <c:v>4</c:v>
                </c:pt>
                <c:pt idx="441">
                  <c:v>4</c:v>
                </c:pt>
                <c:pt idx="442">
                  <c:v>4</c:v>
                </c:pt>
                <c:pt idx="443">
                  <c:v>4</c:v>
                </c:pt>
                <c:pt idx="444">
                  <c:v>4</c:v>
                </c:pt>
                <c:pt idx="445">
                  <c:v>4</c:v>
                </c:pt>
                <c:pt idx="446">
                  <c:v>4</c:v>
                </c:pt>
                <c:pt idx="447">
                  <c:v>4</c:v>
                </c:pt>
                <c:pt idx="448">
                  <c:v>4</c:v>
                </c:pt>
                <c:pt idx="449">
                  <c:v>4</c:v>
                </c:pt>
                <c:pt idx="450">
                  <c:v>4</c:v>
                </c:pt>
                <c:pt idx="451">
                  <c:v>4</c:v>
                </c:pt>
                <c:pt idx="452">
                  <c:v>4</c:v>
                </c:pt>
                <c:pt idx="453">
                  <c:v>4</c:v>
                </c:pt>
                <c:pt idx="454">
                  <c:v>4</c:v>
                </c:pt>
                <c:pt idx="455">
                  <c:v>4</c:v>
                </c:pt>
                <c:pt idx="456">
                  <c:v>4</c:v>
                </c:pt>
                <c:pt idx="457">
                  <c:v>4</c:v>
                </c:pt>
                <c:pt idx="458">
                  <c:v>4</c:v>
                </c:pt>
                <c:pt idx="459">
                  <c:v>4</c:v>
                </c:pt>
                <c:pt idx="460">
                  <c:v>4</c:v>
                </c:pt>
                <c:pt idx="461">
                  <c:v>4</c:v>
                </c:pt>
                <c:pt idx="462">
                  <c:v>4</c:v>
                </c:pt>
                <c:pt idx="463">
                  <c:v>4</c:v>
                </c:pt>
                <c:pt idx="464">
                  <c:v>4</c:v>
                </c:pt>
                <c:pt idx="465">
                  <c:v>4</c:v>
                </c:pt>
                <c:pt idx="466">
                  <c:v>4</c:v>
                </c:pt>
                <c:pt idx="467">
                  <c:v>4</c:v>
                </c:pt>
                <c:pt idx="468">
                  <c:v>4</c:v>
                </c:pt>
                <c:pt idx="469">
                  <c:v>4</c:v>
                </c:pt>
                <c:pt idx="470">
                  <c:v>4</c:v>
                </c:pt>
                <c:pt idx="471">
                  <c:v>4</c:v>
                </c:pt>
                <c:pt idx="472">
                  <c:v>4</c:v>
                </c:pt>
                <c:pt idx="473">
                  <c:v>4</c:v>
                </c:pt>
                <c:pt idx="474">
                  <c:v>4</c:v>
                </c:pt>
                <c:pt idx="475">
                  <c:v>4</c:v>
                </c:pt>
                <c:pt idx="476">
                  <c:v>4</c:v>
                </c:pt>
                <c:pt idx="477">
                  <c:v>4</c:v>
                </c:pt>
                <c:pt idx="478">
                  <c:v>4</c:v>
                </c:pt>
                <c:pt idx="479">
                  <c:v>4</c:v>
                </c:pt>
                <c:pt idx="480">
                  <c:v>4</c:v>
                </c:pt>
                <c:pt idx="481">
                  <c:v>4</c:v>
                </c:pt>
                <c:pt idx="482">
                  <c:v>4</c:v>
                </c:pt>
                <c:pt idx="483">
                  <c:v>4</c:v>
                </c:pt>
                <c:pt idx="484">
                  <c:v>4</c:v>
                </c:pt>
                <c:pt idx="485">
                  <c:v>4</c:v>
                </c:pt>
                <c:pt idx="486">
                  <c:v>4</c:v>
                </c:pt>
                <c:pt idx="487">
                  <c:v>4</c:v>
                </c:pt>
                <c:pt idx="488">
                  <c:v>4</c:v>
                </c:pt>
                <c:pt idx="489">
                  <c:v>4</c:v>
                </c:pt>
                <c:pt idx="490">
                  <c:v>4</c:v>
                </c:pt>
                <c:pt idx="491">
                  <c:v>4</c:v>
                </c:pt>
                <c:pt idx="492">
                  <c:v>4</c:v>
                </c:pt>
                <c:pt idx="493">
                  <c:v>4</c:v>
                </c:pt>
                <c:pt idx="494">
                  <c:v>4</c:v>
                </c:pt>
                <c:pt idx="495">
                  <c:v>3</c:v>
                </c:pt>
                <c:pt idx="496">
                  <c:v>2</c:v>
                </c:pt>
                <c:pt idx="497">
                  <c:v>2</c:v>
                </c:pt>
                <c:pt idx="498">
                  <c:v>2</c:v>
                </c:pt>
                <c:pt idx="499">
                  <c:v>2</c:v>
                </c:pt>
                <c:pt idx="500">
                  <c:v>2</c:v>
                </c:pt>
                <c:pt idx="501">
                  <c:v>2</c:v>
                </c:pt>
                <c:pt idx="502">
                  <c:v>2</c:v>
                </c:pt>
                <c:pt idx="503">
                  <c:v>3</c:v>
                </c:pt>
                <c:pt idx="504">
                  <c:v>3</c:v>
                </c:pt>
                <c:pt idx="505">
                  <c:v>3</c:v>
                </c:pt>
                <c:pt idx="506">
                  <c:v>3</c:v>
                </c:pt>
                <c:pt idx="507">
                  <c:v>3</c:v>
                </c:pt>
                <c:pt idx="508">
                  <c:v>3</c:v>
                </c:pt>
                <c:pt idx="509">
                  <c:v>3</c:v>
                </c:pt>
                <c:pt idx="510">
                  <c:v>3</c:v>
                </c:pt>
                <c:pt idx="511">
                  <c:v>3</c:v>
                </c:pt>
                <c:pt idx="512">
                  <c:v>3</c:v>
                </c:pt>
                <c:pt idx="513">
                  <c:v>3</c:v>
                </c:pt>
                <c:pt idx="514">
                  <c:v>3</c:v>
                </c:pt>
                <c:pt idx="515">
                  <c:v>3</c:v>
                </c:pt>
                <c:pt idx="516">
                  <c:v>3</c:v>
                </c:pt>
                <c:pt idx="517">
                  <c:v>3</c:v>
                </c:pt>
                <c:pt idx="518">
                  <c:v>3</c:v>
                </c:pt>
                <c:pt idx="519">
                  <c:v>3</c:v>
                </c:pt>
                <c:pt idx="520">
                  <c:v>3</c:v>
                </c:pt>
                <c:pt idx="521">
                  <c:v>3</c:v>
                </c:pt>
                <c:pt idx="522">
                  <c:v>3</c:v>
                </c:pt>
                <c:pt idx="523">
                  <c:v>3</c:v>
                </c:pt>
                <c:pt idx="524">
                  <c:v>3</c:v>
                </c:pt>
                <c:pt idx="525">
                  <c:v>3</c:v>
                </c:pt>
                <c:pt idx="526">
                  <c:v>3</c:v>
                </c:pt>
                <c:pt idx="527">
                  <c:v>2</c:v>
                </c:pt>
                <c:pt idx="528">
                  <c:v>2</c:v>
                </c:pt>
                <c:pt idx="529">
                  <c:v>2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2</c:v>
                </c:pt>
                <c:pt idx="589">
                  <c:v>2</c:v>
                </c:pt>
                <c:pt idx="590">
                  <c:v>2</c:v>
                </c:pt>
                <c:pt idx="591">
                  <c:v>2</c:v>
                </c:pt>
                <c:pt idx="592">
                  <c:v>2</c:v>
                </c:pt>
                <c:pt idx="593">
                  <c:v>2</c:v>
                </c:pt>
                <c:pt idx="594">
                  <c:v>2</c:v>
                </c:pt>
                <c:pt idx="595">
                  <c:v>2</c:v>
                </c:pt>
                <c:pt idx="596">
                  <c:v>2</c:v>
                </c:pt>
                <c:pt idx="597">
                  <c:v>2</c:v>
                </c:pt>
                <c:pt idx="598">
                  <c:v>2</c:v>
                </c:pt>
                <c:pt idx="599">
                  <c:v>2</c:v>
                </c:pt>
                <c:pt idx="600">
                  <c:v>2</c:v>
                </c:pt>
                <c:pt idx="601">
                  <c:v>2</c:v>
                </c:pt>
                <c:pt idx="602">
                  <c:v>2</c:v>
                </c:pt>
                <c:pt idx="603">
                  <c:v>2</c:v>
                </c:pt>
                <c:pt idx="604">
                  <c:v>2</c:v>
                </c:pt>
                <c:pt idx="605">
                  <c:v>2</c:v>
                </c:pt>
                <c:pt idx="606">
                  <c:v>3</c:v>
                </c:pt>
                <c:pt idx="607">
                  <c:v>3</c:v>
                </c:pt>
                <c:pt idx="608">
                  <c:v>3</c:v>
                </c:pt>
                <c:pt idx="609">
                  <c:v>3</c:v>
                </c:pt>
                <c:pt idx="610">
                  <c:v>3</c:v>
                </c:pt>
                <c:pt idx="611">
                  <c:v>3</c:v>
                </c:pt>
                <c:pt idx="612">
                  <c:v>3</c:v>
                </c:pt>
                <c:pt idx="613">
                  <c:v>3</c:v>
                </c:pt>
                <c:pt idx="614">
                  <c:v>3</c:v>
                </c:pt>
                <c:pt idx="615">
                  <c:v>3</c:v>
                </c:pt>
                <c:pt idx="616">
                  <c:v>3</c:v>
                </c:pt>
                <c:pt idx="617">
                  <c:v>3</c:v>
                </c:pt>
                <c:pt idx="618">
                  <c:v>3</c:v>
                </c:pt>
                <c:pt idx="619">
                  <c:v>3</c:v>
                </c:pt>
                <c:pt idx="620">
                  <c:v>3</c:v>
                </c:pt>
                <c:pt idx="621">
                  <c:v>3</c:v>
                </c:pt>
                <c:pt idx="622">
                  <c:v>3</c:v>
                </c:pt>
                <c:pt idx="623">
                  <c:v>2</c:v>
                </c:pt>
                <c:pt idx="624">
                  <c:v>2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2</c:v>
                </c:pt>
                <c:pt idx="631">
                  <c:v>2</c:v>
                </c:pt>
                <c:pt idx="632">
                  <c:v>2</c:v>
                </c:pt>
                <c:pt idx="633">
                  <c:v>2</c:v>
                </c:pt>
                <c:pt idx="634">
                  <c:v>2</c:v>
                </c:pt>
                <c:pt idx="635">
                  <c:v>2</c:v>
                </c:pt>
                <c:pt idx="636">
                  <c:v>2</c:v>
                </c:pt>
                <c:pt idx="637">
                  <c:v>2</c:v>
                </c:pt>
                <c:pt idx="638">
                  <c:v>2</c:v>
                </c:pt>
                <c:pt idx="639">
                  <c:v>2</c:v>
                </c:pt>
                <c:pt idx="640">
                  <c:v>2</c:v>
                </c:pt>
                <c:pt idx="641">
                  <c:v>2</c:v>
                </c:pt>
                <c:pt idx="642">
                  <c:v>2</c:v>
                </c:pt>
                <c:pt idx="643">
                  <c:v>2</c:v>
                </c:pt>
                <c:pt idx="644">
                  <c:v>2</c:v>
                </c:pt>
                <c:pt idx="645">
                  <c:v>2</c:v>
                </c:pt>
                <c:pt idx="646">
                  <c:v>2</c:v>
                </c:pt>
                <c:pt idx="647">
                  <c:v>2</c:v>
                </c:pt>
                <c:pt idx="648">
                  <c:v>2</c:v>
                </c:pt>
                <c:pt idx="649">
                  <c:v>2</c:v>
                </c:pt>
                <c:pt idx="650">
                  <c:v>2</c:v>
                </c:pt>
                <c:pt idx="651">
                  <c:v>2</c:v>
                </c:pt>
                <c:pt idx="652">
                  <c:v>3</c:v>
                </c:pt>
                <c:pt idx="653">
                  <c:v>3</c:v>
                </c:pt>
                <c:pt idx="654">
                  <c:v>3</c:v>
                </c:pt>
                <c:pt idx="655">
                  <c:v>3</c:v>
                </c:pt>
                <c:pt idx="656">
                  <c:v>3</c:v>
                </c:pt>
                <c:pt idx="657">
                  <c:v>3</c:v>
                </c:pt>
                <c:pt idx="658">
                  <c:v>3</c:v>
                </c:pt>
                <c:pt idx="659">
                  <c:v>3</c:v>
                </c:pt>
                <c:pt idx="660">
                  <c:v>3</c:v>
                </c:pt>
                <c:pt idx="661">
                  <c:v>3</c:v>
                </c:pt>
                <c:pt idx="662">
                  <c:v>3</c:v>
                </c:pt>
                <c:pt idx="663">
                  <c:v>3</c:v>
                </c:pt>
                <c:pt idx="664">
                  <c:v>3</c:v>
                </c:pt>
                <c:pt idx="665">
                  <c:v>3</c:v>
                </c:pt>
                <c:pt idx="666">
                  <c:v>3</c:v>
                </c:pt>
                <c:pt idx="667">
                  <c:v>3</c:v>
                </c:pt>
                <c:pt idx="668">
                  <c:v>3</c:v>
                </c:pt>
                <c:pt idx="669">
                  <c:v>3</c:v>
                </c:pt>
                <c:pt idx="670">
                  <c:v>3</c:v>
                </c:pt>
                <c:pt idx="671">
                  <c:v>3</c:v>
                </c:pt>
                <c:pt idx="672">
                  <c:v>3</c:v>
                </c:pt>
                <c:pt idx="673">
                  <c:v>3</c:v>
                </c:pt>
                <c:pt idx="674">
                  <c:v>3</c:v>
                </c:pt>
                <c:pt idx="675">
                  <c:v>3</c:v>
                </c:pt>
                <c:pt idx="676">
                  <c:v>3</c:v>
                </c:pt>
                <c:pt idx="677">
                  <c:v>3</c:v>
                </c:pt>
                <c:pt idx="678">
                  <c:v>3</c:v>
                </c:pt>
                <c:pt idx="679">
                  <c:v>3</c:v>
                </c:pt>
                <c:pt idx="680">
                  <c:v>3</c:v>
                </c:pt>
                <c:pt idx="681">
                  <c:v>3</c:v>
                </c:pt>
                <c:pt idx="682">
                  <c:v>3</c:v>
                </c:pt>
                <c:pt idx="683">
                  <c:v>3</c:v>
                </c:pt>
                <c:pt idx="684">
                  <c:v>3</c:v>
                </c:pt>
                <c:pt idx="685">
                  <c:v>3</c:v>
                </c:pt>
                <c:pt idx="686">
                  <c:v>3</c:v>
                </c:pt>
                <c:pt idx="687">
                  <c:v>3</c:v>
                </c:pt>
                <c:pt idx="688">
                  <c:v>3</c:v>
                </c:pt>
                <c:pt idx="689">
                  <c:v>3</c:v>
                </c:pt>
                <c:pt idx="690">
                  <c:v>3</c:v>
                </c:pt>
                <c:pt idx="691">
                  <c:v>3</c:v>
                </c:pt>
                <c:pt idx="692">
                  <c:v>3</c:v>
                </c:pt>
                <c:pt idx="693">
                  <c:v>3</c:v>
                </c:pt>
                <c:pt idx="694">
                  <c:v>3</c:v>
                </c:pt>
                <c:pt idx="695">
                  <c:v>3</c:v>
                </c:pt>
                <c:pt idx="696">
                  <c:v>3</c:v>
                </c:pt>
                <c:pt idx="697">
                  <c:v>3</c:v>
                </c:pt>
                <c:pt idx="698">
                  <c:v>3</c:v>
                </c:pt>
                <c:pt idx="699">
                  <c:v>3</c:v>
                </c:pt>
                <c:pt idx="700">
                  <c:v>3</c:v>
                </c:pt>
                <c:pt idx="701">
                  <c:v>3</c:v>
                </c:pt>
                <c:pt idx="702">
                  <c:v>3</c:v>
                </c:pt>
                <c:pt idx="703">
                  <c:v>3</c:v>
                </c:pt>
                <c:pt idx="704">
                  <c:v>3</c:v>
                </c:pt>
                <c:pt idx="705">
                  <c:v>2</c:v>
                </c:pt>
                <c:pt idx="706">
                  <c:v>2</c:v>
                </c:pt>
                <c:pt idx="707">
                  <c:v>2</c:v>
                </c:pt>
                <c:pt idx="708">
                  <c:v>2</c:v>
                </c:pt>
                <c:pt idx="709">
                  <c:v>2</c:v>
                </c:pt>
                <c:pt idx="710">
                  <c:v>2</c:v>
                </c:pt>
                <c:pt idx="711">
                  <c:v>2</c:v>
                </c:pt>
                <c:pt idx="712">
                  <c:v>2</c:v>
                </c:pt>
                <c:pt idx="713">
                  <c:v>2</c:v>
                </c:pt>
                <c:pt idx="714">
                  <c:v>2</c:v>
                </c:pt>
                <c:pt idx="715">
                  <c:v>2</c:v>
                </c:pt>
                <c:pt idx="716">
                  <c:v>2</c:v>
                </c:pt>
                <c:pt idx="717">
                  <c:v>2</c:v>
                </c:pt>
                <c:pt idx="718">
                  <c:v>2</c:v>
                </c:pt>
                <c:pt idx="719">
                  <c:v>2</c:v>
                </c:pt>
                <c:pt idx="720">
                  <c:v>2</c:v>
                </c:pt>
                <c:pt idx="721">
                  <c:v>2</c:v>
                </c:pt>
                <c:pt idx="722">
                  <c:v>2</c:v>
                </c:pt>
                <c:pt idx="723">
                  <c:v>2</c:v>
                </c:pt>
                <c:pt idx="724">
                  <c:v>2</c:v>
                </c:pt>
                <c:pt idx="725">
                  <c:v>2</c:v>
                </c:pt>
                <c:pt idx="726">
                  <c:v>2</c:v>
                </c:pt>
                <c:pt idx="727">
                  <c:v>2</c:v>
                </c:pt>
                <c:pt idx="728">
                  <c:v>2</c:v>
                </c:pt>
                <c:pt idx="729">
                  <c:v>2</c:v>
                </c:pt>
                <c:pt idx="730">
                  <c:v>2</c:v>
                </c:pt>
                <c:pt idx="731">
                  <c:v>2</c:v>
                </c:pt>
                <c:pt idx="732">
                  <c:v>2</c:v>
                </c:pt>
                <c:pt idx="733">
                  <c:v>2</c:v>
                </c:pt>
                <c:pt idx="734">
                  <c:v>2</c:v>
                </c:pt>
                <c:pt idx="735">
                  <c:v>2</c:v>
                </c:pt>
                <c:pt idx="736">
                  <c:v>2</c:v>
                </c:pt>
                <c:pt idx="737">
                  <c:v>2</c:v>
                </c:pt>
                <c:pt idx="738">
                  <c:v>2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2</c:v>
                </c:pt>
                <c:pt idx="779">
                  <c:v>2</c:v>
                </c:pt>
                <c:pt idx="780">
                  <c:v>2</c:v>
                </c:pt>
                <c:pt idx="781">
                  <c:v>2</c:v>
                </c:pt>
                <c:pt idx="782">
                  <c:v>2</c:v>
                </c:pt>
                <c:pt idx="783">
                  <c:v>2</c:v>
                </c:pt>
                <c:pt idx="784">
                  <c:v>2</c:v>
                </c:pt>
                <c:pt idx="785">
                  <c:v>2</c:v>
                </c:pt>
                <c:pt idx="786">
                  <c:v>2</c:v>
                </c:pt>
                <c:pt idx="787">
                  <c:v>2</c:v>
                </c:pt>
                <c:pt idx="788">
                  <c:v>2</c:v>
                </c:pt>
                <c:pt idx="789">
                  <c:v>2</c:v>
                </c:pt>
                <c:pt idx="790">
                  <c:v>2</c:v>
                </c:pt>
                <c:pt idx="791">
                  <c:v>2</c:v>
                </c:pt>
                <c:pt idx="792">
                  <c:v>2</c:v>
                </c:pt>
                <c:pt idx="793">
                  <c:v>2</c:v>
                </c:pt>
                <c:pt idx="794">
                  <c:v>2</c:v>
                </c:pt>
                <c:pt idx="795">
                  <c:v>2</c:v>
                </c:pt>
                <c:pt idx="796">
                  <c:v>2</c:v>
                </c:pt>
                <c:pt idx="797">
                  <c:v>2</c:v>
                </c:pt>
                <c:pt idx="798">
                  <c:v>2</c:v>
                </c:pt>
                <c:pt idx="799">
                  <c:v>2</c:v>
                </c:pt>
                <c:pt idx="800">
                  <c:v>2</c:v>
                </c:pt>
                <c:pt idx="801">
                  <c:v>2</c:v>
                </c:pt>
                <c:pt idx="802">
                  <c:v>2</c:v>
                </c:pt>
                <c:pt idx="803">
                  <c:v>2</c:v>
                </c:pt>
                <c:pt idx="804">
                  <c:v>3</c:v>
                </c:pt>
                <c:pt idx="805">
                  <c:v>3</c:v>
                </c:pt>
                <c:pt idx="806">
                  <c:v>3</c:v>
                </c:pt>
                <c:pt idx="807">
                  <c:v>3</c:v>
                </c:pt>
                <c:pt idx="808">
                  <c:v>3</c:v>
                </c:pt>
                <c:pt idx="809">
                  <c:v>3</c:v>
                </c:pt>
                <c:pt idx="810">
                  <c:v>3</c:v>
                </c:pt>
                <c:pt idx="811">
                  <c:v>3</c:v>
                </c:pt>
                <c:pt idx="812">
                  <c:v>3</c:v>
                </c:pt>
                <c:pt idx="813">
                  <c:v>3</c:v>
                </c:pt>
                <c:pt idx="814">
                  <c:v>3</c:v>
                </c:pt>
                <c:pt idx="815">
                  <c:v>3</c:v>
                </c:pt>
                <c:pt idx="816">
                  <c:v>2</c:v>
                </c:pt>
                <c:pt idx="817">
                  <c:v>2</c:v>
                </c:pt>
                <c:pt idx="818">
                  <c:v>2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2</c:v>
                </c:pt>
                <c:pt idx="857">
                  <c:v>2</c:v>
                </c:pt>
                <c:pt idx="858">
                  <c:v>2</c:v>
                </c:pt>
                <c:pt idx="859">
                  <c:v>3</c:v>
                </c:pt>
                <c:pt idx="860">
                  <c:v>3</c:v>
                </c:pt>
                <c:pt idx="861">
                  <c:v>3</c:v>
                </c:pt>
                <c:pt idx="862">
                  <c:v>3</c:v>
                </c:pt>
                <c:pt idx="863">
                  <c:v>3</c:v>
                </c:pt>
                <c:pt idx="864">
                  <c:v>4</c:v>
                </c:pt>
                <c:pt idx="865">
                  <c:v>4</c:v>
                </c:pt>
                <c:pt idx="866">
                  <c:v>4</c:v>
                </c:pt>
                <c:pt idx="867">
                  <c:v>4</c:v>
                </c:pt>
                <c:pt idx="868">
                  <c:v>4</c:v>
                </c:pt>
                <c:pt idx="869">
                  <c:v>4</c:v>
                </c:pt>
                <c:pt idx="870">
                  <c:v>4</c:v>
                </c:pt>
                <c:pt idx="871">
                  <c:v>4</c:v>
                </c:pt>
                <c:pt idx="872">
                  <c:v>4</c:v>
                </c:pt>
                <c:pt idx="873">
                  <c:v>4</c:v>
                </c:pt>
                <c:pt idx="874">
                  <c:v>4</c:v>
                </c:pt>
                <c:pt idx="875">
                  <c:v>4</c:v>
                </c:pt>
                <c:pt idx="876">
                  <c:v>4</c:v>
                </c:pt>
                <c:pt idx="877">
                  <c:v>4</c:v>
                </c:pt>
                <c:pt idx="878">
                  <c:v>4</c:v>
                </c:pt>
                <c:pt idx="879">
                  <c:v>4</c:v>
                </c:pt>
                <c:pt idx="880">
                  <c:v>4</c:v>
                </c:pt>
                <c:pt idx="881">
                  <c:v>5</c:v>
                </c:pt>
                <c:pt idx="882">
                  <c:v>5</c:v>
                </c:pt>
                <c:pt idx="883">
                  <c:v>5</c:v>
                </c:pt>
                <c:pt idx="884">
                  <c:v>5</c:v>
                </c:pt>
                <c:pt idx="885">
                  <c:v>5</c:v>
                </c:pt>
                <c:pt idx="886">
                  <c:v>5</c:v>
                </c:pt>
                <c:pt idx="887">
                  <c:v>5</c:v>
                </c:pt>
                <c:pt idx="888">
                  <c:v>5</c:v>
                </c:pt>
                <c:pt idx="889">
                  <c:v>5</c:v>
                </c:pt>
                <c:pt idx="890">
                  <c:v>5</c:v>
                </c:pt>
                <c:pt idx="891">
                  <c:v>5</c:v>
                </c:pt>
                <c:pt idx="892">
                  <c:v>5</c:v>
                </c:pt>
                <c:pt idx="893">
                  <c:v>5</c:v>
                </c:pt>
                <c:pt idx="894">
                  <c:v>5</c:v>
                </c:pt>
                <c:pt idx="895">
                  <c:v>5</c:v>
                </c:pt>
                <c:pt idx="896">
                  <c:v>5</c:v>
                </c:pt>
                <c:pt idx="897">
                  <c:v>5</c:v>
                </c:pt>
                <c:pt idx="898">
                  <c:v>5</c:v>
                </c:pt>
                <c:pt idx="899">
                  <c:v>5</c:v>
                </c:pt>
                <c:pt idx="900">
                  <c:v>5</c:v>
                </c:pt>
                <c:pt idx="901">
                  <c:v>5</c:v>
                </c:pt>
                <c:pt idx="902">
                  <c:v>5</c:v>
                </c:pt>
                <c:pt idx="903">
                  <c:v>5</c:v>
                </c:pt>
                <c:pt idx="904">
                  <c:v>5</c:v>
                </c:pt>
                <c:pt idx="905">
                  <c:v>5</c:v>
                </c:pt>
                <c:pt idx="906">
                  <c:v>5</c:v>
                </c:pt>
                <c:pt idx="907">
                  <c:v>5</c:v>
                </c:pt>
                <c:pt idx="908">
                  <c:v>5</c:v>
                </c:pt>
                <c:pt idx="909">
                  <c:v>5</c:v>
                </c:pt>
                <c:pt idx="910">
                  <c:v>5</c:v>
                </c:pt>
                <c:pt idx="911">
                  <c:v>5</c:v>
                </c:pt>
                <c:pt idx="912">
                  <c:v>5</c:v>
                </c:pt>
                <c:pt idx="913">
                  <c:v>5</c:v>
                </c:pt>
                <c:pt idx="914">
                  <c:v>5</c:v>
                </c:pt>
                <c:pt idx="915">
                  <c:v>5</c:v>
                </c:pt>
                <c:pt idx="916">
                  <c:v>5</c:v>
                </c:pt>
                <c:pt idx="917">
                  <c:v>5</c:v>
                </c:pt>
                <c:pt idx="918">
                  <c:v>5</c:v>
                </c:pt>
                <c:pt idx="919">
                  <c:v>5</c:v>
                </c:pt>
                <c:pt idx="920">
                  <c:v>5</c:v>
                </c:pt>
                <c:pt idx="921">
                  <c:v>5</c:v>
                </c:pt>
                <c:pt idx="922">
                  <c:v>5</c:v>
                </c:pt>
                <c:pt idx="923">
                  <c:v>5</c:v>
                </c:pt>
                <c:pt idx="924">
                  <c:v>5</c:v>
                </c:pt>
                <c:pt idx="925">
                  <c:v>5</c:v>
                </c:pt>
                <c:pt idx="926">
                  <c:v>5</c:v>
                </c:pt>
                <c:pt idx="927">
                  <c:v>5</c:v>
                </c:pt>
                <c:pt idx="928">
                  <c:v>5</c:v>
                </c:pt>
                <c:pt idx="929">
                  <c:v>5</c:v>
                </c:pt>
                <c:pt idx="930">
                  <c:v>5</c:v>
                </c:pt>
                <c:pt idx="931">
                  <c:v>5</c:v>
                </c:pt>
                <c:pt idx="932">
                  <c:v>5</c:v>
                </c:pt>
                <c:pt idx="933">
                  <c:v>5</c:v>
                </c:pt>
                <c:pt idx="934">
                  <c:v>5</c:v>
                </c:pt>
                <c:pt idx="935">
                  <c:v>5</c:v>
                </c:pt>
                <c:pt idx="936">
                  <c:v>5</c:v>
                </c:pt>
                <c:pt idx="937">
                  <c:v>5</c:v>
                </c:pt>
                <c:pt idx="938">
                  <c:v>5</c:v>
                </c:pt>
                <c:pt idx="939">
                  <c:v>5</c:v>
                </c:pt>
                <c:pt idx="940">
                  <c:v>5</c:v>
                </c:pt>
                <c:pt idx="941">
                  <c:v>5</c:v>
                </c:pt>
                <c:pt idx="942">
                  <c:v>5</c:v>
                </c:pt>
                <c:pt idx="943">
                  <c:v>5</c:v>
                </c:pt>
                <c:pt idx="944">
                  <c:v>5</c:v>
                </c:pt>
                <c:pt idx="945">
                  <c:v>5</c:v>
                </c:pt>
                <c:pt idx="946">
                  <c:v>5</c:v>
                </c:pt>
                <c:pt idx="947">
                  <c:v>5</c:v>
                </c:pt>
                <c:pt idx="948">
                  <c:v>5</c:v>
                </c:pt>
                <c:pt idx="949">
                  <c:v>5</c:v>
                </c:pt>
                <c:pt idx="950">
                  <c:v>5</c:v>
                </c:pt>
                <c:pt idx="951">
                  <c:v>5</c:v>
                </c:pt>
                <c:pt idx="952">
                  <c:v>5</c:v>
                </c:pt>
                <c:pt idx="953">
                  <c:v>5</c:v>
                </c:pt>
                <c:pt idx="954">
                  <c:v>5</c:v>
                </c:pt>
                <c:pt idx="955">
                  <c:v>5</c:v>
                </c:pt>
                <c:pt idx="956">
                  <c:v>4</c:v>
                </c:pt>
                <c:pt idx="957">
                  <c:v>3</c:v>
                </c:pt>
                <c:pt idx="958">
                  <c:v>3</c:v>
                </c:pt>
                <c:pt idx="959">
                  <c:v>3</c:v>
                </c:pt>
                <c:pt idx="960">
                  <c:v>2</c:v>
                </c:pt>
                <c:pt idx="961">
                  <c:v>2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2</c:v>
                </c:pt>
                <c:pt idx="977">
                  <c:v>2</c:v>
                </c:pt>
                <c:pt idx="978">
                  <c:v>2</c:v>
                </c:pt>
                <c:pt idx="979">
                  <c:v>2</c:v>
                </c:pt>
                <c:pt idx="980">
                  <c:v>2</c:v>
                </c:pt>
                <c:pt idx="981">
                  <c:v>2</c:v>
                </c:pt>
                <c:pt idx="982">
                  <c:v>3</c:v>
                </c:pt>
                <c:pt idx="983">
                  <c:v>3</c:v>
                </c:pt>
                <c:pt idx="984">
                  <c:v>3</c:v>
                </c:pt>
                <c:pt idx="985">
                  <c:v>3</c:v>
                </c:pt>
                <c:pt idx="986">
                  <c:v>3</c:v>
                </c:pt>
                <c:pt idx="987">
                  <c:v>3</c:v>
                </c:pt>
                <c:pt idx="988">
                  <c:v>3</c:v>
                </c:pt>
                <c:pt idx="989">
                  <c:v>3</c:v>
                </c:pt>
                <c:pt idx="990">
                  <c:v>3</c:v>
                </c:pt>
                <c:pt idx="991">
                  <c:v>3</c:v>
                </c:pt>
                <c:pt idx="992">
                  <c:v>3</c:v>
                </c:pt>
                <c:pt idx="993">
                  <c:v>3</c:v>
                </c:pt>
                <c:pt idx="994">
                  <c:v>3</c:v>
                </c:pt>
                <c:pt idx="995">
                  <c:v>3</c:v>
                </c:pt>
                <c:pt idx="996">
                  <c:v>3</c:v>
                </c:pt>
                <c:pt idx="997">
                  <c:v>3</c:v>
                </c:pt>
                <c:pt idx="998">
                  <c:v>3</c:v>
                </c:pt>
                <c:pt idx="999">
                  <c:v>3</c:v>
                </c:pt>
                <c:pt idx="1000">
                  <c:v>3</c:v>
                </c:pt>
                <c:pt idx="1001">
                  <c:v>3</c:v>
                </c:pt>
                <c:pt idx="1002">
                  <c:v>3</c:v>
                </c:pt>
                <c:pt idx="1003">
                  <c:v>3</c:v>
                </c:pt>
                <c:pt idx="1004">
                  <c:v>3</c:v>
                </c:pt>
                <c:pt idx="1005">
                  <c:v>3</c:v>
                </c:pt>
                <c:pt idx="1006">
                  <c:v>3</c:v>
                </c:pt>
                <c:pt idx="1007">
                  <c:v>3</c:v>
                </c:pt>
                <c:pt idx="1008">
                  <c:v>3</c:v>
                </c:pt>
                <c:pt idx="1009">
                  <c:v>3</c:v>
                </c:pt>
                <c:pt idx="1010">
                  <c:v>3</c:v>
                </c:pt>
                <c:pt idx="1011">
                  <c:v>3</c:v>
                </c:pt>
                <c:pt idx="1012">
                  <c:v>2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2</c:v>
                </c:pt>
                <c:pt idx="1041">
                  <c:v>2</c:v>
                </c:pt>
                <c:pt idx="1042">
                  <c:v>2</c:v>
                </c:pt>
                <c:pt idx="1043">
                  <c:v>2</c:v>
                </c:pt>
                <c:pt idx="1044">
                  <c:v>2</c:v>
                </c:pt>
                <c:pt idx="1045">
                  <c:v>2</c:v>
                </c:pt>
                <c:pt idx="1046">
                  <c:v>2</c:v>
                </c:pt>
                <c:pt idx="1047">
                  <c:v>2</c:v>
                </c:pt>
                <c:pt idx="1048">
                  <c:v>2</c:v>
                </c:pt>
                <c:pt idx="1049">
                  <c:v>2</c:v>
                </c:pt>
                <c:pt idx="1050">
                  <c:v>2</c:v>
                </c:pt>
                <c:pt idx="1051">
                  <c:v>2</c:v>
                </c:pt>
                <c:pt idx="1052">
                  <c:v>2</c:v>
                </c:pt>
                <c:pt idx="1053">
                  <c:v>3</c:v>
                </c:pt>
                <c:pt idx="1054">
                  <c:v>3</c:v>
                </c:pt>
                <c:pt idx="1055">
                  <c:v>3</c:v>
                </c:pt>
                <c:pt idx="1056">
                  <c:v>3</c:v>
                </c:pt>
                <c:pt idx="1057">
                  <c:v>3</c:v>
                </c:pt>
                <c:pt idx="1058">
                  <c:v>3</c:v>
                </c:pt>
                <c:pt idx="1059">
                  <c:v>2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2</c:v>
                </c:pt>
                <c:pt idx="1070">
                  <c:v>2</c:v>
                </c:pt>
                <c:pt idx="1071">
                  <c:v>2</c:v>
                </c:pt>
                <c:pt idx="1072">
                  <c:v>2</c:v>
                </c:pt>
                <c:pt idx="1073">
                  <c:v>2</c:v>
                </c:pt>
                <c:pt idx="1074">
                  <c:v>2</c:v>
                </c:pt>
                <c:pt idx="1075">
                  <c:v>3</c:v>
                </c:pt>
                <c:pt idx="1076">
                  <c:v>3</c:v>
                </c:pt>
                <c:pt idx="1077">
                  <c:v>3</c:v>
                </c:pt>
                <c:pt idx="1078">
                  <c:v>3</c:v>
                </c:pt>
                <c:pt idx="1079">
                  <c:v>3</c:v>
                </c:pt>
                <c:pt idx="1080">
                  <c:v>3</c:v>
                </c:pt>
                <c:pt idx="1081">
                  <c:v>3</c:v>
                </c:pt>
                <c:pt idx="1082">
                  <c:v>3</c:v>
                </c:pt>
                <c:pt idx="1083">
                  <c:v>3</c:v>
                </c:pt>
                <c:pt idx="1084">
                  <c:v>3</c:v>
                </c:pt>
                <c:pt idx="1085">
                  <c:v>2</c:v>
                </c:pt>
                <c:pt idx="1086">
                  <c:v>2</c:v>
                </c:pt>
                <c:pt idx="1087">
                  <c:v>2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2</c:v>
                </c:pt>
                <c:pt idx="1100">
                  <c:v>2</c:v>
                </c:pt>
                <c:pt idx="1101">
                  <c:v>2</c:v>
                </c:pt>
                <c:pt idx="1102">
                  <c:v>2</c:v>
                </c:pt>
                <c:pt idx="1103">
                  <c:v>2</c:v>
                </c:pt>
                <c:pt idx="1104">
                  <c:v>2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2</c:v>
                </c:pt>
                <c:pt idx="1119">
                  <c:v>2</c:v>
                </c:pt>
                <c:pt idx="1120">
                  <c:v>2</c:v>
                </c:pt>
                <c:pt idx="1121">
                  <c:v>2</c:v>
                </c:pt>
                <c:pt idx="1122">
                  <c:v>2</c:v>
                </c:pt>
                <c:pt idx="1123">
                  <c:v>3</c:v>
                </c:pt>
                <c:pt idx="1124">
                  <c:v>3</c:v>
                </c:pt>
                <c:pt idx="1125">
                  <c:v>3</c:v>
                </c:pt>
                <c:pt idx="1126">
                  <c:v>3</c:v>
                </c:pt>
                <c:pt idx="1127">
                  <c:v>3</c:v>
                </c:pt>
                <c:pt idx="1128">
                  <c:v>3</c:v>
                </c:pt>
                <c:pt idx="1129">
                  <c:v>3</c:v>
                </c:pt>
                <c:pt idx="1130">
                  <c:v>3</c:v>
                </c:pt>
                <c:pt idx="1131">
                  <c:v>3</c:v>
                </c:pt>
                <c:pt idx="1132">
                  <c:v>3</c:v>
                </c:pt>
                <c:pt idx="1133">
                  <c:v>3</c:v>
                </c:pt>
                <c:pt idx="1134">
                  <c:v>3</c:v>
                </c:pt>
                <c:pt idx="1135">
                  <c:v>3</c:v>
                </c:pt>
                <c:pt idx="1136">
                  <c:v>3</c:v>
                </c:pt>
                <c:pt idx="1137">
                  <c:v>3</c:v>
                </c:pt>
                <c:pt idx="1138">
                  <c:v>3</c:v>
                </c:pt>
                <c:pt idx="1139">
                  <c:v>3</c:v>
                </c:pt>
                <c:pt idx="1140">
                  <c:v>3</c:v>
                </c:pt>
                <c:pt idx="1141">
                  <c:v>3</c:v>
                </c:pt>
                <c:pt idx="1142">
                  <c:v>3</c:v>
                </c:pt>
                <c:pt idx="1143">
                  <c:v>3</c:v>
                </c:pt>
                <c:pt idx="1144">
                  <c:v>3</c:v>
                </c:pt>
                <c:pt idx="1145">
                  <c:v>3</c:v>
                </c:pt>
                <c:pt idx="1146">
                  <c:v>3</c:v>
                </c:pt>
                <c:pt idx="1147">
                  <c:v>3</c:v>
                </c:pt>
                <c:pt idx="1148">
                  <c:v>3</c:v>
                </c:pt>
                <c:pt idx="1149">
                  <c:v>3</c:v>
                </c:pt>
                <c:pt idx="1150">
                  <c:v>3</c:v>
                </c:pt>
                <c:pt idx="1151">
                  <c:v>3</c:v>
                </c:pt>
                <c:pt idx="1152">
                  <c:v>3</c:v>
                </c:pt>
                <c:pt idx="1153">
                  <c:v>3</c:v>
                </c:pt>
                <c:pt idx="1154">
                  <c:v>3</c:v>
                </c:pt>
                <c:pt idx="1155">
                  <c:v>3</c:v>
                </c:pt>
                <c:pt idx="1156">
                  <c:v>3</c:v>
                </c:pt>
                <c:pt idx="1157">
                  <c:v>3</c:v>
                </c:pt>
                <c:pt idx="1158">
                  <c:v>3</c:v>
                </c:pt>
                <c:pt idx="1159">
                  <c:v>3</c:v>
                </c:pt>
                <c:pt idx="1160">
                  <c:v>3</c:v>
                </c:pt>
                <c:pt idx="1161">
                  <c:v>3</c:v>
                </c:pt>
                <c:pt idx="1162">
                  <c:v>3</c:v>
                </c:pt>
                <c:pt idx="1163">
                  <c:v>2</c:v>
                </c:pt>
                <c:pt idx="1164">
                  <c:v>2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2</c:v>
                </c:pt>
                <c:pt idx="1207">
                  <c:v>2</c:v>
                </c:pt>
                <c:pt idx="1208">
                  <c:v>2</c:v>
                </c:pt>
                <c:pt idx="1209">
                  <c:v>2</c:v>
                </c:pt>
                <c:pt idx="1210">
                  <c:v>2</c:v>
                </c:pt>
                <c:pt idx="1211">
                  <c:v>2</c:v>
                </c:pt>
                <c:pt idx="1212">
                  <c:v>2</c:v>
                </c:pt>
                <c:pt idx="1213">
                  <c:v>3</c:v>
                </c:pt>
                <c:pt idx="1214">
                  <c:v>3</c:v>
                </c:pt>
                <c:pt idx="1215">
                  <c:v>3</c:v>
                </c:pt>
                <c:pt idx="1216">
                  <c:v>3</c:v>
                </c:pt>
                <c:pt idx="1217">
                  <c:v>3</c:v>
                </c:pt>
                <c:pt idx="1218">
                  <c:v>3</c:v>
                </c:pt>
                <c:pt idx="1219">
                  <c:v>3</c:v>
                </c:pt>
                <c:pt idx="1220">
                  <c:v>2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2</c:v>
                </c:pt>
                <c:pt idx="1253">
                  <c:v>2</c:v>
                </c:pt>
                <c:pt idx="1254">
                  <c:v>2</c:v>
                </c:pt>
                <c:pt idx="1255">
                  <c:v>2</c:v>
                </c:pt>
                <c:pt idx="1256">
                  <c:v>2</c:v>
                </c:pt>
                <c:pt idx="1257">
                  <c:v>2</c:v>
                </c:pt>
                <c:pt idx="1258">
                  <c:v>2</c:v>
                </c:pt>
                <c:pt idx="1259">
                  <c:v>3</c:v>
                </c:pt>
                <c:pt idx="1260">
                  <c:v>3</c:v>
                </c:pt>
                <c:pt idx="1261">
                  <c:v>3</c:v>
                </c:pt>
                <c:pt idx="1262">
                  <c:v>3</c:v>
                </c:pt>
                <c:pt idx="1263">
                  <c:v>3</c:v>
                </c:pt>
                <c:pt idx="1264">
                  <c:v>3</c:v>
                </c:pt>
                <c:pt idx="1265">
                  <c:v>3</c:v>
                </c:pt>
                <c:pt idx="1266">
                  <c:v>3</c:v>
                </c:pt>
                <c:pt idx="1267">
                  <c:v>3</c:v>
                </c:pt>
                <c:pt idx="1268">
                  <c:v>3</c:v>
                </c:pt>
                <c:pt idx="1269">
                  <c:v>3</c:v>
                </c:pt>
                <c:pt idx="1270">
                  <c:v>3</c:v>
                </c:pt>
                <c:pt idx="1271">
                  <c:v>3</c:v>
                </c:pt>
                <c:pt idx="1272">
                  <c:v>3</c:v>
                </c:pt>
                <c:pt idx="1273">
                  <c:v>3</c:v>
                </c:pt>
                <c:pt idx="1274">
                  <c:v>3</c:v>
                </c:pt>
                <c:pt idx="1275">
                  <c:v>3</c:v>
                </c:pt>
                <c:pt idx="1276">
                  <c:v>3</c:v>
                </c:pt>
                <c:pt idx="1277">
                  <c:v>3</c:v>
                </c:pt>
                <c:pt idx="1278">
                  <c:v>3</c:v>
                </c:pt>
                <c:pt idx="1279">
                  <c:v>3</c:v>
                </c:pt>
                <c:pt idx="1280">
                  <c:v>3</c:v>
                </c:pt>
                <c:pt idx="1281">
                  <c:v>3</c:v>
                </c:pt>
                <c:pt idx="1282">
                  <c:v>3</c:v>
                </c:pt>
                <c:pt idx="1283">
                  <c:v>3</c:v>
                </c:pt>
                <c:pt idx="1284">
                  <c:v>3</c:v>
                </c:pt>
                <c:pt idx="1285">
                  <c:v>3</c:v>
                </c:pt>
                <c:pt idx="1286">
                  <c:v>3</c:v>
                </c:pt>
                <c:pt idx="1287">
                  <c:v>3</c:v>
                </c:pt>
                <c:pt idx="1288">
                  <c:v>3</c:v>
                </c:pt>
                <c:pt idx="1289">
                  <c:v>3</c:v>
                </c:pt>
                <c:pt idx="1290">
                  <c:v>3</c:v>
                </c:pt>
                <c:pt idx="1291">
                  <c:v>3</c:v>
                </c:pt>
                <c:pt idx="1292">
                  <c:v>3</c:v>
                </c:pt>
                <c:pt idx="1293">
                  <c:v>3</c:v>
                </c:pt>
                <c:pt idx="1294">
                  <c:v>4</c:v>
                </c:pt>
                <c:pt idx="1295">
                  <c:v>4</c:v>
                </c:pt>
                <c:pt idx="1296">
                  <c:v>4</c:v>
                </c:pt>
                <c:pt idx="1297">
                  <c:v>4</c:v>
                </c:pt>
                <c:pt idx="1298">
                  <c:v>4</c:v>
                </c:pt>
                <c:pt idx="1299">
                  <c:v>4</c:v>
                </c:pt>
                <c:pt idx="1300">
                  <c:v>4</c:v>
                </c:pt>
                <c:pt idx="1301">
                  <c:v>4</c:v>
                </c:pt>
                <c:pt idx="1302">
                  <c:v>4</c:v>
                </c:pt>
                <c:pt idx="1303">
                  <c:v>4</c:v>
                </c:pt>
                <c:pt idx="1304">
                  <c:v>4</c:v>
                </c:pt>
                <c:pt idx="1305">
                  <c:v>4</c:v>
                </c:pt>
                <c:pt idx="1306">
                  <c:v>4</c:v>
                </c:pt>
                <c:pt idx="1307">
                  <c:v>4</c:v>
                </c:pt>
                <c:pt idx="1308">
                  <c:v>4</c:v>
                </c:pt>
                <c:pt idx="1309">
                  <c:v>4</c:v>
                </c:pt>
                <c:pt idx="1310">
                  <c:v>4</c:v>
                </c:pt>
                <c:pt idx="1311">
                  <c:v>4</c:v>
                </c:pt>
                <c:pt idx="1312">
                  <c:v>4</c:v>
                </c:pt>
                <c:pt idx="1313">
                  <c:v>4</c:v>
                </c:pt>
                <c:pt idx="1314">
                  <c:v>4</c:v>
                </c:pt>
                <c:pt idx="1315">
                  <c:v>4</c:v>
                </c:pt>
                <c:pt idx="1316">
                  <c:v>4</c:v>
                </c:pt>
                <c:pt idx="1317">
                  <c:v>4</c:v>
                </c:pt>
                <c:pt idx="1318">
                  <c:v>4</c:v>
                </c:pt>
                <c:pt idx="1319">
                  <c:v>4</c:v>
                </c:pt>
                <c:pt idx="1320">
                  <c:v>4</c:v>
                </c:pt>
                <c:pt idx="1321">
                  <c:v>4</c:v>
                </c:pt>
                <c:pt idx="1322">
                  <c:v>4</c:v>
                </c:pt>
                <c:pt idx="1323">
                  <c:v>4</c:v>
                </c:pt>
                <c:pt idx="1324">
                  <c:v>4</c:v>
                </c:pt>
                <c:pt idx="1325">
                  <c:v>4</c:v>
                </c:pt>
                <c:pt idx="1326">
                  <c:v>4</c:v>
                </c:pt>
                <c:pt idx="1327">
                  <c:v>4</c:v>
                </c:pt>
                <c:pt idx="1328">
                  <c:v>4</c:v>
                </c:pt>
                <c:pt idx="1329">
                  <c:v>4</c:v>
                </c:pt>
                <c:pt idx="1330">
                  <c:v>4</c:v>
                </c:pt>
                <c:pt idx="1331">
                  <c:v>4</c:v>
                </c:pt>
                <c:pt idx="1332">
                  <c:v>4</c:v>
                </c:pt>
                <c:pt idx="1333">
                  <c:v>4</c:v>
                </c:pt>
                <c:pt idx="1334">
                  <c:v>4</c:v>
                </c:pt>
                <c:pt idx="1335">
                  <c:v>4</c:v>
                </c:pt>
                <c:pt idx="1336">
                  <c:v>4</c:v>
                </c:pt>
                <c:pt idx="1337">
                  <c:v>4</c:v>
                </c:pt>
                <c:pt idx="1338">
                  <c:v>4</c:v>
                </c:pt>
                <c:pt idx="1339">
                  <c:v>4</c:v>
                </c:pt>
                <c:pt idx="1340">
                  <c:v>4</c:v>
                </c:pt>
                <c:pt idx="1341">
                  <c:v>4</c:v>
                </c:pt>
                <c:pt idx="1342">
                  <c:v>4</c:v>
                </c:pt>
                <c:pt idx="1343">
                  <c:v>4</c:v>
                </c:pt>
                <c:pt idx="1344">
                  <c:v>4</c:v>
                </c:pt>
                <c:pt idx="1345">
                  <c:v>4</c:v>
                </c:pt>
                <c:pt idx="1346">
                  <c:v>4</c:v>
                </c:pt>
                <c:pt idx="1347">
                  <c:v>4</c:v>
                </c:pt>
                <c:pt idx="1348">
                  <c:v>4</c:v>
                </c:pt>
                <c:pt idx="1349">
                  <c:v>4</c:v>
                </c:pt>
                <c:pt idx="1350">
                  <c:v>4</c:v>
                </c:pt>
                <c:pt idx="1351">
                  <c:v>4</c:v>
                </c:pt>
                <c:pt idx="1352">
                  <c:v>4</c:v>
                </c:pt>
                <c:pt idx="1353">
                  <c:v>4</c:v>
                </c:pt>
                <c:pt idx="1354">
                  <c:v>4</c:v>
                </c:pt>
                <c:pt idx="1355">
                  <c:v>4</c:v>
                </c:pt>
                <c:pt idx="1356">
                  <c:v>4</c:v>
                </c:pt>
                <c:pt idx="1357">
                  <c:v>4</c:v>
                </c:pt>
                <c:pt idx="1358">
                  <c:v>4</c:v>
                </c:pt>
                <c:pt idx="1359">
                  <c:v>4</c:v>
                </c:pt>
                <c:pt idx="1360">
                  <c:v>4</c:v>
                </c:pt>
                <c:pt idx="1361">
                  <c:v>4</c:v>
                </c:pt>
                <c:pt idx="1362">
                  <c:v>4</c:v>
                </c:pt>
                <c:pt idx="1363">
                  <c:v>4</c:v>
                </c:pt>
                <c:pt idx="1364">
                  <c:v>4</c:v>
                </c:pt>
                <c:pt idx="1365">
                  <c:v>4</c:v>
                </c:pt>
                <c:pt idx="1366">
                  <c:v>4</c:v>
                </c:pt>
                <c:pt idx="1367">
                  <c:v>4</c:v>
                </c:pt>
                <c:pt idx="1368">
                  <c:v>4</c:v>
                </c:pt>
                <c:pt idx="1369">
                  <c:v>4</c:v>
                </c:pt>
                <c:pt idx="1370">
                  <c:v>4</c:v>
                </c:pt>
                <c:pt idx="1371">
                  <c:v>4</c:v>
                </c:pt>
                <c:pt idx="1372">
                  <c:v>4</c:v>
                </c:pt>
                <c:pt idx="1373">
                  <c:v>4</c:v>
                </c:pt>
                <c:pt idx="1374">
                  <c:v>3</c:v>
                </c:pt>
                <c:pt idx="1375">
                  <c:v>3</c:v>
                </c:pt>
                <c:pt idx="1376">
                  <c:v>3</c:v>
                </c:pt>
                <c:pt idx="1377">
                  <c:v>3</c:v>
                </c:pt>
                <c:pt idx="1378">
                  <c:v>3</c:v>
                </c:pt>
                <c:pt idx="1379">
                  <c:v>3</c:v>
                </c:pt>
                <c:pt idx="1380">
                  <c:v>2</c:v>
                </c:pt>
                <c:pt idx="1381">
                  <c:v>2</c:v>
                </c:pt>
                <c:pt idx="1382">
                  <c:v>2</c:v>
                </c:pt>
                <c:pt idx="1383">
                  <c:v>2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1</c:v>
                </c:pt>
                <c:pt idx="1412">
                  <c:v>1</c:v>
                </c:pt>
                <c:pt idx="1413">
                  <c:v>2</c:v>
                </c:pt>
                <c:pt idx="1414">
                  <c:v>2</c:v>
                </c:pt>
                <c:pt idx="1415">
                  <c:v>2</c:v>
                </c:pt>
                <c:pt idx="1416">
                  <c:v>2</c:v>
                </c:pt>
                <c:pt idx="1417">
                  <c:v>2</c:v>
                </c:pt>
                <c:pt idx="1418">
                  <c:v>2</c:v>
                </c:pt>
                <c:pt idx="1419">
                  <c:v>2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3D3-41BA-A0BD-4033177D6D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1236688"/>
        <c:axId val="1161239600"/>
      </c:scatterChart>
      <c:valAx>
        <c:axId val="11612366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1239600"/>
        <c:crosses val="autoZero"/>
        <c:crossBetween val="midCat"/>
      </c:valAx>
      <c:valAx>
        <c:axId val="1161239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/>
                  <a:t>Gear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12366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/>
              <a:t>Brake Power</a:t>
            </a:r>
          </a:p>
        </c:rich>
      </c:tx>
      <c:layout>
        <c:manualLayout>
          <c:xMode val="edge"/>
          <c:yMode val="edge"/>
          <c:x val="0.40671522309711289"/>
          <c:y val="1.851851851851851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159492563429571"/>
          <c:y val="0.10226851851851852"/>
          <c:w val="0.8325161854768155"/>
          <c:h val="0.72919765237678613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Simulation!$D$3:$D$1438</c:f>
              <c:numCache>
                <c:formatCode>General</c:formatCode>
                <c:ptCount val="143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</c:numCache>
            </c:numRef>
          </c:xVal>
          <c:yVal>
            <c:numRef>
              <c:f>Simulation!$U$3:$U$1438</c:f>
              <c:numCache>
                <c:formatCode>General</c:formatCode>
                <c:ptCount val="14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1.1986836557717004</c:v>
                </c:pt>
                <c:pt idx="31">
                  <c:v>8.4630800848603176</c:v>
                </c:pt>
                <c:pt idx="32">
                  <c:v>13.553219742591597</c:v>
                </c:pt>
                <c:pt idx="33">
                  <c:v>7.6870691108639528</c:v>
                </c:pt>
                <c:pt idx="34">
                  <c:v>12.196153778358527</c:v>
                </c:pt>
                <c:pt idx="35">
                  <c:v>10.53750602049854</c:v>
                </c:pt>
                <c:pt idx="36">
                  <c:v>6.6144616737471775</c:v>
                </c:pt>
                <c:pt idx="37">
                  <c:v>0</c:v>
                </c:pt>
                <c:pt idx="38">
                  <c:v>1.5447609944609164</c:v>
                </c:pt>
                <c:pt idx="39">
                  <c:v>0</c:v>
                </c:pt>
                <c:pt idx="40">
                  <c:v>1.4367488522459182</c:v>
                </c:pt>
                <c:pt idx="41">
                  <c:v>0</c:v>
                </c:pt>
                <c:pt idx="42">
                  <c:v>1.3833196358615516</c:v>
                </c:pt>
                <c:pt idx="43">
                  <c:v>1.3833196358615516</c:v>
                </c:pt>
                <c:pt idx="44">
                  <c:v>14.60005995091714</c:v>
                </c:pt>
                <c:pt idx="45">
                  <c:v>15.819927240673863</c:v>
                </c:pt>
                <c:pt idx="46">
                  <c:v>17.741687484868443</c:v>
                </c:pt>
                <c:pt idx="47">
                  <c:v>2.2006441600260325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0.42280869976411317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1.1986836557717004</c:v>
                </c:pt>
                <c:pt idx="73">
                  <c:v>5.4235459470727516</c:v>
                </c:pt>
                <c:pt idx="74">
                  <c:v>19.910564250164864</c:v>
                </c:pt>
                <c:pt idx="75">
                  <c:v>21.378831779642798</c:v>
                </c:pt>
                <c:pt idx="76">
                  <c:v>20.518023383306833</c:v>
                </c:pt>
                <c:pt idx="77">
                  <c:v>24.224986506557169</c:v>
                </c:pt>
                <c:pt idx="78">
                  <c:v>17.234008346522053</c:v>
                </c:pt>
                <c:pt idx="79">
                  <c:v>19.971449183294546</c:v>
                </c:pt>
                <c:pt idx="80">
                  <c:v>5.3149949718391465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19.460832430564892</c:v>
                </c:pt>
                <c:pt idx="87">
                  <c:v>21.875976370000913</c:v>
                </c:pt>
                <c:pt idx="88">
                  <c:v>25.673258986236824</c:v>
                </c:pt>
                <c:pt idx="89">
                  <c:v>22.541255709205906</c:v>
                </c:pt>
                <c:pt idx="90">
                  <c:v>23.607765864170123</c:v>
                </c:pt>
                <c:pt idx="91">
                  <c:v>16.66579401339612</c:v>
                </c:pt>
                <c:pt idx="92">
                  <c:v>17.825996519031726</c:v>
                </c:pt>
                <c:pt idx="93">
                  <c:v>7.1902281496775142</c:v>
                </c:pt>
                <c:pt idx="94">
                  <c:v>11.515824906369977</c:v>
                </c:pt>
                <c:pt idx="95">
                  <c:v>7.6005556649205435</c:v>
                </c:pt>
                <c:pt idx="96">
                  <c:v>15.537800188427214</c:v>
                </c:pt>
                <c:pt idx="97">
                  <c:v>3.7541746031057821</c:v>
                </c:pt>
                <c:pt idx="98">
                  <c:v>12.686632664122417</c:v>
                </c:pt>
                <c:pt idx="99">
                  <c:v>3.9085202456039498</c:v>
                </c:pt>
                <c:pt idx="100">
                  <c:v>3.9085202456039498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0.18133272422291172</c:v>
                </c:pt>
                <c:pt idx="118">
                  <c:v>0.77456051850037833</c:v>
                </c:pt>
                <c:pt idx="119">
                  <c:v>0.9871116477696199</c:v>
                </c:pt>
                <c:pt idx="120">
                  <c:v>4.6768231124143957</c:v>
                </c:pt>
                <c:pt idx="121">
                  <c:v>18.289779611878917</c:v>
                </c:pt>
                <c:pt idx="122">
                  <c:v>24.821725374019064</c:v>
                </c:pt>
                <c:pt idx="123">
                  <c:v>24.821619416206055</c:v>
                </c:pt>
                <c:pt idx="124">
                  <c:v>33.039568004051006</c:v>
                </c:pt>
                <c:pt idx="125">
                  <c:v>35.659292854625257</c:v>
                </c:pt>
                <c:pt idx="126">
                  <c:v>41.177273267192113</c:v>
                </c:pt>
                <c:pt idx="127">
                  <c:v>45.320444985345297</c:v>
                </c:pt>
                <c:pt idx="128">
                  <c:v>34.116113989914034</c:v>
                </c:pt>
                <c:pt idx="129">
                  <c:v>19.997950669212077</c:v>
                </c:pt>
                <c:pt idx="130">
                  <c:v>10.062200378595584</c:v>
                </c:pt>
                <c:pt idx="131">
                  <c:v>5.0486942529493355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1.805263957889051</c:v>
                </c:pt>
                <c:pt idx="153">
                  <c:v>24.73721423855994</c:v>
                </c:pt>
                <c:pt idx="154">
                  <c:v>43.095667028102454</c:v>
                </c:pt>
                <c:pt idx="155">
                  <c:v>34.17226769911808</c:v>
                </c:pt>
                <c:pt idx="156">
                  <c:v>33.312070509880456</c:v>
                </c:pt>
                <c:pt idx="157">
                  <c:v>32.741751432945854</c:v>
                </c:pt>
                <c:pt idx="158">
                  <c:v>33.031992453766556</c:v>
                </c:pt>
                <c:pt idx="159">
                  <c:v>31.064921112824724</c:v>
                </c:pt>
                <c:pt idx="160">
                  <c:v>39.448947947669168</c:v>
                </c:pt>
                <c:pt idx="161">
                  <c:v>29.696816771776618</c:v>
                </c:pt>
                <c:pt idx="162">
                  <c:v>27.084979263142348</c:v>
                </c:pt>
                <c:pt idx="163">
                  <c:v>20.967385225666582</c:v>
                </c:pt>
                <c:pt idx="164">
                  <c:v>29.423607135714406</c:v>
                </c:pt>
                <c:pt idx="165">
                  <c:v>6.172176848812283</c:v>
                </c:pt>
                <c:pt idx="166">
                  <c:v>10.570350152395548</c:v>
                </c:pt>
                <c:pt idx="167">
                  <c:v>12.185332406169923</c:v>
                </c:pt>
                <c:pt idx="168">
                  <c:v>6.3567856934540332</c:v>
                </c:pt>
                <c:pt idx="169">
                  <c:v>6.3567856934540332</c:v>
                </c:pt>
                <c:pt idx="170">
                  <c:v>0</c:v>
                </c:pt>
                <c:pt idx="171">
                  <c:v>6.2508333586648703</c:v>
                </c:pt>
                <c:pt idx="172">
                  <c:v>0</c:v>
                </c:pt>
                <c:pt idx="173">
                  <c:v>0</c:v>
                </c:pt>
                <c:pt idx="174">
                  <c:v>6.0683678846885094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3.5475629345087274</c:v>
                </c:pt>
                <c:pt idx="181">
                  <c:v>15.068247723554425</c:v>
                </c:pt>
                <c:pt idx="182">
                  <c:v>20.454135237675779</c:v>
                </c:pt>
                <c:pt idx="183">
                  <c:v>22.888219886564325</c:v>
                </c:pt>
                <c:pt idx="184">
                  <c:v>28.26363734284417</c:v>
                </c:pt>
                <c:pt idx="185">
                  <c:v>20.273172440137451</c:v>
                </c:pt>
                <c:pt idx="186">
                  <c:v>31.242424827115901</c:v>
                </c:pt>
                <c:pt idx="187">
                  <c:v>15.178562790156459</c:v>
                </c:pt>
                <c:pt idx="188">
                  <c:v>16.998312197517894</c:v>
                </c:pt>
                <c:pt idx="189">
                  <c:v>17.448398876778501</c:v>
                </c:pt>
                <c:pt idx="190">
                  <c:v>11.893054515413096</c:v>
                </c:pt>
                <c:pt idx="191">
                  <c:v>6.172176848812283</c:v>
                </c:pt>
                <c:pt idx="192">
                  <c:v>10.570350152395548</c:v>
                </c:pt>
                <c:pt idx="193">
                  <c:v>12.185332406169923</c:v>
                </c:pt>
                <c:pt idx="194">
                  <c:v>0</c:v>
                </c:pt>
                <c:pt idx="195">
                  <c:v>12.185332406169923</c:v>
                </c:pt>
                <c:pt idx="196">
                  <c:v>12.35405590535035</c:v>
                </c:pt>
                <c:pt idx="197">
                  <c:v>12.524037796305256</c:v>
                </c:pt>
                <c:pt idx="198">
                  <c:v>19.003822316104021</c:v>
                </c:pt>
                <c:pt idx="199">
                  <c:v>13.041666050124118</c:v>
                </c:pt>
                <c:pt idx="200">
                  <c:v>11.621563427341282</c:v>
                </c:pt>
                <c:pt idx="201">
                  <c:v>19.893285082029777</c:v>
                </c:pt>
                <c:pt idx="202">
                  <c:v>0</c:v>
                </c:pt>
                <c:pt idx="203">
                  <c:v>20.133652261597664</c:v>
                </c:pt>
                <c:pt idx="204">
                  <c:v>7.3383459606045207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4.8154466713324511E-2</c:v>
                </c:pt>
                <c:pt idx="213">
                  <c:v>4.4898052030752158</c:v>
                </c:pt>
                <c:pt idx="214">
                  <c:v>2.7010205264147178</c:v>
                </c:pt>
                <c:pt idx="215">
                  <c:v>0.45933601333102497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1.805263957889051</c:v>
                </c:pt>
                <c:pt idx="248">
                  <c:v>11.558012403318653</c:v>
                </c:pt>
                <c:pt idx="249">
                  <c:v>19.800137970659637</c:v>
                </c:pt>
                <c:pt idx="250">
                  <c:v>17.377327478138515</c:v>
                </c:pt>
                <c:pt idx="251">
                  <c:v>21.065750569099158</c:v>
                </c:pt>
                <c:pt idx="252">
                  <c:v>10.784838030931454</c:v>
                </c:pt>
                <c:pt idx="253">
                  <c:v>7.3616689260048371</c:v>
                </c:pt>
                <c:pt idx="254">
                  <c:v>2.0818354130789558</c:v>
                </c:pt>
                <c:pt idx="255">
                  <c:v>8.5442228051529892</c:v>
                </c:pt>
                <c:pt idx="256">
                  <c:v>0</c:v>
                </c:pt>
                <c:pt idx="257">
                  <c:v>5.3360664745385291</c:v>
                </c:pt>
                <c:pt idx="258">
                  <c:v>11.71588227643606</c:v>
                </c:pt>
                <c:pt idx="259">
                  <c:v>12.121466347195131</c:v>
                </c:pt>
                <c:pt idx="260">
                  <c:v>12.890464022826038</c:v>
                </c:pt>
                <c:pt idx="261">
                  <c:v>2.7481067853299073</c:v>
                </c:pt>
                <c:pt idx="262">
                  <c:v>8.9060059630025261</c:v>
                </c:pt>
                <c:pt idx="263">
                  <c:v>2.8635116580830657</c:v>
                </c:pt>
                <c:pt idx="264">
                  <c:v>14.120720051562166</c:v>
                </c:pt>
                <c:pt idx="265">
                  <c:v>9.7622548586968367</c:v>
                </c:pt>
                <c:pt idx="266">
                  <c:v>11.115052110124989</c:v>
                </c:pt>
                <c:pt idx="267">
                  <c:v>7.3261973832067646</c:v>
                </c:pt>
                <c:pt idx="268">
                  <c:v>7.4629688139441521</c:v>
                </c:pt>
                <c:pt idx="269">
                  <c:v>7.6005556649205435</c:v>
                </c:pt>
                <c:pt idx="270">
                  <c:v>11.009031525973928</c:v>
                </c:pt>
                <c:pt idx="271">
                  <c:v>3.6783025975217529</c:v>
                </c:pt>
                <c:pt idx="272">
                  <c:v>12.480962150015323</c:v>
                </c:pt>
                <c:pt idx="273">
                  <c:v>16.490428747603435</c:v>
                </c:pt>
                <c:pt idx="274">
                  <c:v>13.465964173923924</c:v>
                </c:pt>
                <c:pt idx="275">
                  <c:v>13.886986940077243</c:v>
                </c:pt>
                <c:pt idx="276">
                  <c:v>18.238176306100833</c:v>
                </c:pt>
                <c:pt idx="277">
                  <c:v>14.499015122723396</c:v>
                </c:pt>
                <c:pt idx="278">
                  <c:v>4.7796504803789972</c:v>
                </c:pt>
                <c:pt idx="279">
                  <c:v>0</c:v>
                </c:pt>
                <c:pt idx="280">
                  <c:v>9.608672833176291</c:v>
                </c:pt>
                <c:pt idx="281">
                  <c:v>0</c:v>
                </c:pt>
                <c:pt idx="282">
                  <c:v>0</c:v>
                </c:pt>
                <c:pt idx="283">
                  <c:v>4.3724458253113303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6.2842780508740494</c:v>
                </c:pt>
                <c:pt idx="289">
                  <c:v>0</c:v>
                </c:pt>
                <c:pt idx="290">
                  <c:v>2.7973089938466611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0.18133272422291172</c:v>
                </c:pt>
                <c:pt idx="323">
                  <c:v>4.4898052030752158</c:v>
                </c:pt>
                <c:pt idx="324">
                  <c:v>21.247859136054515</c:v>
                </c:pt>
                <c:pt idx="325">
                  <c:v>27.665155434530426</c:v>
                </c:pt>
                <c:pt idx="326">
                  <c:v>32.989964891640319</c:v>
                </c:pt>
                <c:pt idx="327">
                  <c:v>29.76645511709026</c:v>
                </c:pt>
                <c:pt idx="328">
                  <c:v>23.017882456268314</c:v>
                </c:pt>
                <c:pt idx="329">
                  <c:v>39.910631803149982</c:v>
                </c:pt>
                <c:pt idx="330">
                  <c:v>34.558769733707983</c:v>
                </c:pt>
                <c:pt idx="331">
                  <c:v>38.024313868685844</c:v>
                </c:pt>
                <c:pt idx="332">
                  <c:v>23.204665227235033</c:v>
                </c:pt>
                <c:pt idx="333">
                  <c:v>24.407236840958486</c:v>
                </c:pt>
                <c:pt idx="334">
                  <c:v>21.314930653800307</c:v>
                </c:pt>
                <c:pt idx="335">
                  <c:v>20.699161689800839</c:v>
                </c:pt>
                <c:pt idx="336">
                  <c:v>35.389764549314464</c:v>
                </c:pt>
                <c:pt idx="337">
                  <c:v>42.559925516942187</c:v>
                </c:pt>
                <c:pt idx="338">
                  <c:v>38.127694262360095</c:v>
                </c:pt>
                <c:pt idx="339">
                  <c:v>40.092296541755147</c:v>
                </c:pt>
                <c:pt idx="340">
                  <c:v>21.792446538394984</c:v>
                </c:pt>
                <c:pt idx="341">
                  <c:v>20.489509117325721</c:v>
                </c:pt>
                <c:pt idx="342">
                  <c:v>22.742331324201455</c:v>
                </c:pt>
                <c:pt idx="343">
                  <c:v>8.654308045781189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20.133652261597664</c:v>
                </c:pt>
                <c:pt idx="354">
                  <c:v>13.885521913322847</c:v>
                </c:pt>
                <c:pt idx="355">
                  <c:v>26.081863883796071</c:v>
                </c:pt>
                <c:pt idx="356">
                  <c:v>21.542621999193905</c:v>
                </c:pt>
                <c:pt idx="357">
                  <c:v>22.043723407157309</c:v>
                </c:pt>
                <c:pt idx="358">
                  <c:v>20.727967826812208</c:v>
                </c:pt>
                <c:pt idx="359">
                  <c:v>22.999172196435545</c:v>
                </c:pt>
                <c:pt idx="360">
                  <c:v>23.517412580807424</c:v>
                </c:pt>
                <c:pt idx="361">
                  <c:v>14.590952031853703</c:v>
                </c:pt>
                <c:pt idx="362">
                  <c:v>16.608775930741469</c:v>
                </c:pt>
                <c:pt idx="363">
                  <c:v>24.310211018868927</c:v>
                </c:pt>
                <c:pt idx="364">
                  <c:v>0</c:v>
                </c:pt>
                <c:pt idx="365">
                  <c:v>24.575919112835955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20.330907888276894</c:v>
                </c:pt>
                <c:pt idx="374">
                  <c:v>15.382754726207629</c:v>
                </c:pt>
                <c:pt idx="375">
                  <c:v>15.575716975138699</c:v>
                </c:pt>
                <c:pt idx="376">
                  <c:v>30.552594928311162</c:v>
                </c:pt>
                <c:pt idx="377">
                  <c:v>37.392008119027288</c:v>
                </c:pt>
                <c:pt idx="378">
                  <c:v>24.843231601219195</c:v>
                </c:pt>
                <c:pt idx="379">
                  <c:v>23.404247080794228</c:v>
                </c:pt>
                <c:pt idx="380">
                  <c:v>17.905901062901552</c:v>
                </c:pt>
                <c:pt idx="381">
                  <c:v>10.285592218083424</c:v>
                </c:pt>
                <c:pt idx="382">
                  <c:v>10.285592218083424</c:v>
                </c:pt>
                <c:pt idx="383">
                  <c:v>0</c:v>
                </c:pt>
                <c:pt idx="384">
                  <c:v>10.135370415491064</c:v>
                </c:pt>
                <c:pt idx="385">
                  <c:v>0</c:v>
                </c:pt>
                <c:pt idx="386">
                  <c:v>9.8764117738409851</c:v>
                </c:pt>
                <c:pt idx="387">
                  <c:v>9.8764117738409851</c:v>
                </c:pt>
                <c:pt idx="388">
                  <c:v>0</c:v>
                </c:pt>
                <c:pt idx="389">
                  <c:v>17.329565863073768</c:v>
                </c:pt>
                <c:pt idx="390">
                  <c:v>23.404247080794228</c:v>
                </c:pt>
                <c:pt idx="391">
                  <c:v>25.860168291695281</c:v>
                </c:pt>
                <c:pt idx="392">
                  <c:v>18.332884173636646</c:v>
                </c:pt>
                <c:pt idx="393">
                  <c:v>32.917447005510425</c:v>
                </c:pt>
                <c:pt idx="394">
                  <c:v>27.465247490588663</c:v>
                </c:pt>
                <c:pt idx="395">
                  <c:v>28.036917890348217</c:v>
                </c:pt>
                <c:pt idx="396">
                  <c:v>26.457459415724053</c:v>
                </c:pt>
                <c:pt idx="397">
                  <c:v>37.985351392992627</c:v>
                </c:pt>
                <c:pt idx="398">
                  <c:v>12.480431038033489</c:v>
                </c:pt>
                <c:pt idx="399">
                  <c:v>30.019184700032213</c:v>
                </c:pt>
                <c:pt idx="400">
                  <c:v>19.41792869839966</c:v>
                </c:pt>
                <c:pt idx="401">
                  <c:v>12.967315383716679</c:v>
                </c:pt>
                <c:pt idx="402">
                  <c:v>12.967315383716679</c:v>
                </c:pt>
                <c:pt idx="403">
                  <c:v>30.85082695513757</c:v>
                </c:pt>
                <c:pt idx="404">
                  <c:v>0</c:v>
                </c:pt>
                <c:pt idx="405">
                  <c:v>31.156781547495736</c:v>
                </c:pt>
                <c:pt idx="406">
                  <c:v>13.514552305153849</c:v>
                </c:pt>
                <c:pt idx="407">
                  <c:v>13.514552305153849</c:v>
                </c:pt>
                <c:pt idx="408">
                  <c:v>22.55244411477959</c:v>
                </c:pt>
                <c:pt idx="409">
                  <c:v>13.700755214491682</c:v>
                </c:pt>
                <c:pt idx="410">
                  <c:v>22.801396671010536</c:v>
                </c:pt>
                <c:pt idx="411">
                  <c:v>13.888875463310416</c:v>
                </c:pt>
                <c:pt idx="412">
                  <c:v>23.052281993591588</c:v>
                </c:pt>
                <c:pt idx="413">
                  <c:v>20.981303588674287</c:v>
                </c:pt>
                <c:pt idx="414">
                  <c:v>0</c:v>
                </c:pt>
                <c:pt idx="415">
                  <c:v>14.078926274640949</c:v>
                </c:pt>
                <c:pt idx="416">
                  <c:v>0</c:v>
                </c:pt>
                <c:pt idx="417">
                  <c:v>13.700755214491682</c:v>
                </c:pt>
                <c:pt idx="418">
                  <c:v>0</c:v>
                </c:pt>
                <c:pt idx="419">
                  <c:v>13.514552305153849</c:v>
                </c:pt>
                <c:pt idx="420">
                  <c:v>13.514552305153849</c:v>
                </c:pt>
                <c:pt idx="421">
                  <c:v>13.514552305153849</c:v>
                </c:pt>
                <c:pt idx="422">
                  <c:v>13.514552305153849</c:v>
                </c:pt>
                <c:pt idx="423">
                  <c:v>48.355938891438107</c:v>
                </c:pt>
                <c:pt idx="424">
                  <c:v>23.496021799536617</c:v>
                </c:pt>
                <c:pt idx="425">
                  <c:v>23.752290410833854</c:v>
                </c:pt>
                <c:pt idx="426">
                  <c:v>24.010541374847264</c:v>
                </c:pt>
                <c:pt idx="427">
                  <c:v>14.809036610770857</c:v>
                </c:pt>
                <c:pt idx="428">
                  <c:v>33.916751828941287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14.222739269266743</c:v>
                </c:pt>
                <c:pt idx="434">
                  <c:v>23.496021799536617</c:v>
                </c:pt>
                <c:pt idx="435">
                  <c:v>14.416200382911033</c:v>
                </c:pt>
                <c:pt idx="436">
                  <c:v>14.416200382911033</c:v>
                </c:pt>
                <c:pt idx="437">
                  <c:v>23.752290410833854</c:v>
                </c:pt>
                <c:pt idx="438">
                  <c:v>24.010541374847264</c:v>
                </c:pt>
                <c:pt idx="439">
                  <c:v>24.270787914608292</c:v>
                </c:pt>
                <c:pt idx="440">
                  <c:v>15.008438171048205</c:v>
                </c:pt>
                <c:pt idx="441">
                  <c:v>31.797397075808714</c:v>
                </c:pt>
                <c:pt idx="442">
                  <c:v>24.99686354004648</c:v>
                </c:pt>
                <c:pt idx="443">
                  <c:v>15.56717873936527</c:v>
                </c:pt>
                <c:pt idx="444">
                  <c:v>15.56717873936527</c:v>
                </c:pt>
                <c:pt idx="445">
                  <c:v>15.56717873936527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14.809036610770857</c:v>
                </c:pt>
                <c:pt idx="450">
                  <c:v>14.809036610770857</c:v>
                </c:pt>
                <c:pt idx="451">
                  <c:v>0</c:v>
                </c:pt>
                <c:pt idx="452">
                  <c:v>0</c:v>
                </c:pt>
                <c:pt idx="453">
                  <c:v>20.981303588674287</c:v>
                </c:pt>
                <c:pt idx="454">
                  <c:v>0</c:v>
                </c:pt>
                <c:pt idx="455">
                  <c:v>14.078926274640949</c:v>
                </c:pt>
                <c:pt idx="456">
                  <c:v>14.078926274640949</c:v>
                </c:pt>
                <c:pt idx="457">
                  <c:v>0</c:v>
                </c:pt>
                <c:pt idx="458">
                  <c:v>0</c:v>
                </c:pt>
                <c:pt idx="459">
                  <c:v>13.700755214491682</c:v>
                </c:pt>
                <c:pt idx="460">
                  <c:v>13.700755214491682</c:v>
                </c:pt>
                <c:pt idx="461">
                  <c:v>22.801396671010536</c:v>
                </c:pt>
                <c:pt idx="462">
                  <c:v>30.045670374016307</c:v>
                </c:pt>
                <c:pt idx="463">
                  <c:v>23.496021799536617</c:v>
                </c:pt>
                <c:pt idx="464">
                  <c:v>23.752290410833854</c:v>
                </c:pt>
                <c:pt idx="465">
                  <c:v>14.611628422402106</c:v>
                </c:pt>
                <c:pt idx="466">
                  <c:v>24.010541374847264</c:v>
                </c:pt>
                <c:pt idx="467">
                  <c:v>33.916751828941287</c:v>
                </c:pt>
                <c:pt idx="468">
                  <c:v>15.209846326265035</c:v>
                </c:pt>
                <c:pt idx="469">
                  <c:v>15.209846326265035</c:v>
                </c:pt>
                <c:pt idx="470">
                  <c:v>22.383179578482164</c:v>
                </c:pt>
                <c:pt idx="471">
                  <c:v>15.362227225086226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14.222739269266743</c:v>
                </c:pt>
                <c:pt idx="477">
                  <c:v>14.222739269266743</c:v>
                </c:pt>
                <c:pt idx="478">
                  <c:v>32.953464048178439</c:v>
                </c:pt>
                <c:pt idx="479">
                  <c:v>0</c:v>
                </c:pt>
                <c:pt idx="480">
                  <c:v>23.752290410833854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23.898686875880177</c:v>
                </c:pt>
                <c:pt idx="498">
                  <c:v>31.671303716453188</c:v>
                </c:pt>
                <c:pt idx="499">
                  <c:v>41.177273267192113</c:v>
                </c:pt>
                <c:pt idx="500">
                  <c:v>30.281013507134432</c:v>
                </c:pt>
                <c:pt idx="501">
                  <c:v>27.386715077756179</c:v>
                </c:pt>
                <c:pt idx="502">
                  <c:v>23.642094275686294</c:v>
                </c:pt>
                <c:pt idx="503">
                  <c:v>14.710635433108623</c:v>
                </c:pt>
                <c:pt idx="504">
                  <c:v>0</c:v>
                </c:pt>
                <c:pt idx="505">
                  <c:v>4.7796504803789972</c:v>
                </c:pt>
                <c:pt idx="506">
                  <c:v>0</c:v>
                </c:pt>
                <c:pt idx="507">
                  <c:v>0</c:v>
                </c:pt>
                <c:pt idx="508">
                  <c:v>4.5411640759613352</c:v>
                </c:pt>
                <c:pt idx="509">
                  <c:v>0</c:v>
                </c:pt>
                <c:pt idx="510">
                  <c:v>9.2010937277451053</c:v>
                </c:pt>
                <c:pt idx="511">
                  <c:v>0</c:v>
                </c:pt>
                <c:pt idx="512">
                  <c:v>4.2895412333856315</c:v>
                </c:pt>
                <c:pt idx="513">
                  <c:v>0</c:v>
                </c:pt>
                <c:pt idx="514">
                  <c:v>8.6215950836321369</c:v>
                </c:pt>
                <c:pt idx="515">
                  <c:v>0</c:v>
                </c:pt>
                <c:pt idx="516">
                  <c:v>8.6215950836321369</c:v>
                </c:pt>
                <c:pt idx="517">
                  <c:v>4.2075886996849245</c:v>
                </c:pt>
                <c:pt idx="518">
                  <c:v>8.7650251285343348</c:v>
                </c:pt>
                <c:pt idx="519">
                  <c:v>0</c:v>
                </c:pt>
                <c:pt idx="520">
                  <c:v>4.2075886996849245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0.5808873312980275</c:v>
                </c:pt>
                <c:pt idx="541">
                  <c:v>1.5203507539735848</c:v>
                </c:pt>
                <c:pt idx="542">
                  <c:v>4.6768231124143957</c:v>
                </c:pt>
                <c:pt idx="543">
                  <c:v>12.938992097848713</c:v>
                </c:pt>
                <c:pt idx="544">
                  <c:v>14.792800734249566</c:v>
                </c:pt>
                <c:pt idx="545">
                  <c:v>9.5570817801511776</c:v>
                </c:pt>
                <c:pt idx="546">
                  <c:v>1.3833196358615516</c:v>
                </c:pt>
                <c:pt idx="547">
                  <c:v>0</c:v>
                </c:pt>
                <c:pt idx="548">
                  <c:v>0</c:v>
                </c:pt>
                <c:pt idx="549">
                  <c:v>2.8682245740657875</c:v>
                </c:pt>
                <c:pt idx="550">
                  <c:v>5.0699400474088172</c:v>
                </c:pt>
                <c:pt idx="551">
                  <c:v>3.2429659554835486</c:v>
                </c:pt>
                <c:pt idx="552">
                  <c:v>1.2906934999369262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0.18133272422291172</c:v>
                </c:pt>
                <c:pt idx="582">
                  <c:v>1.2720342179986417</c:v>
                </c:pt>
                <c:pt idx="583">
                  <c:v>4.6348995911456878</c:v>
                </c:pt>
                <c:pt idx="584">
                  <c:v>9.6465641079106721</c:v>
                </c:pt>
                <c:pt idx="585">
                  <c:v>26.089339428405843</c:v>
                </c:pt>
                <c:pt idx="586">
                  <c:v>29.861587832525508</c:v>
                </c:pt>
                <c:pt idx="587">
                  <c:v>24.776239282963953</c:v>
                </c:pt>
                <c:pt idx="588">
                  <c:v>21.395767465962123</c:v>
                </c:pt>
                <c:pt idx="589">
                  <c:v>9.2527936569101694</c:v>
                </c:pt>
                <c:pt idx="590">
                  <c:v>16.358174501373753</c:v>
                </c:pt>
                <c:pt idx="591">
                  <c:v>21.862485237090198</c:v>
                </c:pt>
                <c:pt idx="592">
                  <c:v>15.632563732556724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1.6959549405446253</c:v>
                </c:pt>
                <c:pt idx="598">
                  <c:v>17.645030724428143</c:v>
                </c:pt>
                <c:pt idx="599">
                  <c:v>23.898686875880177</c:v>
                </c:pt>
                <c:pt idx="600">
                  <c:v>27.248296537844446</c:v>
                </c:pt>
                <c:pt idx="601">
                  <c:v>25.962856688909646</c:v>
                </c:pt>
                <c:pt idx="602">
                  <c:v>23.652027120313289</c:v>
                </c:pt>
                <c:pt idx="603">
                  <c:v>30.616626598402132</c:v>
                </c:pt>
                <c:pt idx="604">
                  <c:v>18.465049470022947</c:v>
                </c:pt>
                <c:pt idx="605">
                  <c:v>23.31531128612805</c:v>
                </c:pt>
                <c:pt idx="606">
                  <c:v>9.459575204393408</c:v>
                </c:pt>
                <c:pt idx="607">
                  <c:v>14.710635433108623</c:v>
                </c:pt>
                <c:pt idx="608">
                  <c:v>0</c:v>
                </c:pt>
                <c:pt idx="609">
                  <c:v>4.7796504803789972</c:v>
                </c:pt>
                <c:pt idx="610">
                  <c:v>0</c:v>
                </c:pt>
                <c:pt idx="611">
                  <c:v>4.60545045698038</c:v>
                </c:pt>
                <c:pt idx="612">
                  <c:v>4.60545045698038</c:v>
                </c:pt>
                <c:pt idx="613">
                  <c:v>9.459575204393408</c:v>
                </c:pt>
                <c:pt idx="614">
                  <c:v>9.608672833176291</c:v>
                </c:pt>
                <c:pt idx="615">
                  <c:v>20.273172440137451</c:v>
                </c:pt>
                <c:pt idx="616">
                  <c:v>8.9064166690029722</c:v>
                </c:pt>
                <c:pt idx="617">
                  <c:v>5.1174427870684775</c:v>
                </c:pt>
                <c:pt idx="618">
                  <c:v>5.1174427870684775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5.5042721777377341</c:v>
                </c:pt>
                <c:pt idx="627">
                  <c:v>22.665753777771453</c:v>
                </c:pt>
                <c:pt idx="628">
                  <c:v>33.196450390326262</c:v>
                </c:pt>
                <c:pt idx="629">
                  <c:v>29.027270761733984</c:v>
                </c:pt>
                <c:pt idx="630">
                  <c:v>25.879952901413922</c:v>
                </c:pt>
                <c:pt idx="631">
                  <c:v>16.358174501373753</c:v>
                </c:pt>
                <c:pt idx="632">
                  <c:v>10.372049844679402</c:v>
                </c:pt>
                <c:pt idx="633">
                  <c:v>3.0663576321966084</c:v>
                </c:pt>
                <c:pt idx="634">
                  <c:v>3.0663576321966084</c:v>
                </c:pt>
                <c:pt idx="635">
                  <c:v>3.0663576321966084</c:v>
                </c:pt>
                <c:pt idx="636">
                  <c:v>9.7622548586968367</c:v>
                </c:pt>
                <c:pt idx="637">
                  <c:v>3.1877254720573247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10.569135305972896</c:v>
                </c:pt>
                <c:pt idx="642">
                  <c:v>14.100593124491226</c:v>
                </c:pt>
                <c:pt idx="643">
                  <c:v>15.898189327026838</c:v>
                </c:pt>
                <c:pt idx="644">
                  <c:v>6.6730476945013599</c:v>
                </c:pt>
                <c:pt idx="645">
                  <c:v>7.8433345314769642</c:v>
                </c:pt>
                <c:pt idx="646">
                  <c:v>12.480962150015323</c:v>
                </c:pt>
                <c:pt idx="647">
                  <c:v>8.2656350879827833</c:v>
                </c:pt>
                <c:pt idx="648">
                  <c:v>8.4081672147767996</c:v>
                </c:pt>
                <c:pt idx="649">
                  <c:v>12.101612510472865</c:v>
                </c:pt>
                <c:pt idx="650">
                  <c:v>18.740081598101479</c:v>
                </c:pt>
                <c:pt idx="651">
                  <c:v>14.311888461962043</c:v>
                </c:pt>
                <c:pt idx="652">
                  <c:v>4.5411640759613352</c:v>
                </c:pt>
                <c:pt idx="653">
                  <c:v>0</c:v>
                </c:pt>
                <c:pt idx="654">
                  <c:v>4.4563156984929329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7.439099453222858</c:v>
                </c:pt>
                <c:pt idx="662">
                  <c:v>19.604658967484507</c:v>
                </c:pt>
                <c:pt idx="663">
                  <c:v>20.764747462235878</c:v>
                </c:pt>
                <c:pt idx="664">
                  <c:v>23.218017435259458</c:v>
                </c:pt>
                <c:pt idx="665">
                  <c:v>17.950307598865685</c:v>
                </c:pt>
                <c:pt idx="666">
                  <c:v>25.470638376033126</c:v>
                </c:pt>
                <c:pt idx="667">
                  <c:v>14.212271573435771</c:v>
                </c:pt>
                <c:pt idx="668">
                  <c:v>21.595373455833684</c:v>
                </c:pt>
                <c:pt idx="669">
                  <c:v>10.958682700438128</c:v>
                </c:pt>
                <c:pt idx="670">
                  <c:v>15.385273002445425</c:v>
                </c:pt>
                <c:pt idx="671">
                  <c:v>17.222756644040231</c:v>
                </c:pt>
                <c:pt idx="672">
                  <c:v>5.9657655221346122</c:v>
                </c:pt>
                <c:pt idx="673">
                  <c:v>17.675252118763723</c:v>
                </c:pt>
                <c:pt idx="674">
                  <c:v>6.172176848812283</c:v>
                </c:pt>
                <c:pt idx="675">
                  <c:v>16.596983649198993</c:v>
                </c:pt>
                <c:pt idx="676">
                  <c:v>6.3567856934540332</c:v>
                </c:pt>
                <c:pt idx="677">
                  <c:v>18.536963048582376</c:v>
                </c:pt>
                <c:pt idx="678">
                  <c:v>0</c:v>
                </c:pt>
                <c:pt idx="679">
                  <c:v>0</c:v>
                </c:pt>
                <c:pt idx="680">
                  <c:v>6.3567856934540332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11.563601114712457</c:v>
                </c:pt>
                <c:pt idx="686">
                  <c:v>0</c:v>
                </c:pt>
                <c:pt idx="687">
                  <c:v>5.8643565381196865</c:v>
                </c:pt>
                <c:pt idx="688">
                  <c:v>5.8643565381196865</c:v>
                </c:pt>
                <c:pt idx="689">
                  <c:v>11.563601114712457</c:v>
                </c:pt>
                <c:pt idx="690">
                  <c:v>5.9657655221346122</c:v>
                </c:pt>
                <c:pt idx="691">
                  <c:v>0</c:v>
                </c:pt>
                <c:pt idx="692">
                  <c:v>5.8643565381196865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3.684775465045091</c:v>
                </c:pt>
                <c:pt idx="709">
                  <c:v>22.818720431243346</c:v>
                </c:pt>
                <c:pt idx="710">
                  <c:v>32.064175446941022</c:v>
                </c:pt>
                <c:pt idx="711">
                  <c:v>32.79930211717722</c:v>
                </c:pt>
                <c:pt idx="712">
                  <c:v>27.282990850524669</c:v>
                </c:pt>
                <c:pt idx="713">
                  <c:v>15.285858244010679</c:v>
                </c:pt>
                <c:pt idx="714">
                  <c:v>12.480962150015323</c:v>
                </c:pt>
                <c:pt idx="715">
                  <c:v>3.8309094114562119</c:v>
                </c:pt>
                <c:pt idx="716">
                  <c:v>8.2656350879827833</c:v>
                </c:pt>
                <c:pt idx="717">
                  <c:v>8.4081672147767996</c:v>
                </c:pt>
                <c:pt idx="718">
                  <c:v>3.9870203285798937</c:v>
                </c:pt>
                <c:pt idx="719">
                  <c:v>7.3923771825420621</c:v>
                </c:pt>
                <c:pt idx="720">
                  <c:v>13.465964173923924</c:v>
                </c:pt>
                <c:pt idx="721">
                  <c:v>8.9508279118372318</c:v>
                </c:pt>
                <c:pt idx="722">
                  <c:v>4.2895412333856306</c:v>
                </c:pt>
                <c:pt idx="723">
                  <c:v>9.0977750158137951</c:v>
                </c:pt>
                <c:pt idx="724">
                  <c:v>0</c:v>
                </c:pt>
                <c:pt idx="725">
                  <c:v>4.2895412333856306</c:v>
                </c:pt>
                <c:pt idx="726">
                  <c:v>0</c:v>
                </c:pt>
                <c:pt idx="727">
                  <c:v>4.1265750011783133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1.8080025865032496</c:v>
                </c:pt>
                <c:pt idx="736">
                  <c:v>0</c:v>
                </c:pt>
                <c:pt idx="737">
                  <c:v>1.7517506662408655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1.805263957889051</c:v>
                </c:pt>
                <c:pt idx="773">
                  <c:v>13.922931713322612</c:v>
                </c:pt>
                <c:pt idx="774">
                  <c:v>20.543082087635764</c:v>
                </c:pt>
                <c:pt idx="775">
                  <c:v>14.806649978009476</c:v>
                </c:pt>
                <c:pt idx="776">
                  <c:v>24.821619416206055</c:v>
                </c:pt>
                <c:pt idx="777">
                  <c:v>25.328065608336185</c:v>
                </c:pt>
                <c:pt idx="778">
                  <c:v>17.967396939824233</c:v>
                </c:pt>
                <c:pt idx="779">
                  <c:v>19.71973210662502</c:v>
                </c:pt>
                <c:pt idx="780">
                  <c:v>0</c:v>
                </c:pt>
                <c:pt idx="781">
                  <c:v>2.7973089938466611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2.2006441600260325</c:v>
                </c:pt>
                <c:pt idx="786">
                  <c:v>0</c:v>
                </c:pt>
                <c:pt idx="787">
                  <c:v>4.9576741544580019</c:v>
                </c:pt>
                <c:pt idx="788">
                  <c:v>2.2006441600260325</c:v>
                </c:pt>
                <c:pt idx="789">
                  <c:v>2.2006441600260325</c:v>
                </c:pt>
                <c:pt idx="790">
                  <c:v>5.0818868738556588</c:v>
                </c:pt>
                <c:pt idx="791">
                  <c:v>17.967396939824233</c:v>
                </c:pt>
                <c:pt idx="792">
                  <c:v>12.890464022826038</c:v>
                </c:pt>
                <c:pt idx="793">
                  <c:v>8.9060059630025261</c:v>
                </c:pt>
                <c:pt idx="794">
                  <c:v>14.120720051562166</c:v>
                </c:pt>
                <c:pt idx="795">
                  <c:v>3.0663576321966084</c:v>
                </c:pt>
                <c:pt idx="796">
                  <c:v>6.8203411331754209</c:v>
                </c:pt>
                <c:pt idx="797">
                  <c:v>0</c:v>
                </c:pt>
                <c:pt idx="798">
                  <c:v>6.8203411331754209</c:v>
                </c:pt>
                <c:pt idx="799">
                  <c:v>0</c:v>
                </c:pt>
                <c:pt idx="800">
                  <c:v>18.137211869020252</c:v>
                </c:pt>
                <c:pt idx="801">
                  <c:v>24.031159881366854</c:v>
                </c:pt>
                <c:pt idx="802">
                  <c:v>25.844011247708341</c:v>
                </c:pt>
                <c:pt idx="803">
                  <c:v>29.042012568061576</c:v>
                </c:pt>
                <c:pt idx="804">
                  <c:v>9.2010937277451053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10.999812275362077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0.55710278591469997</c:v>
                </c:pt>
                <c:pt idx="822">
                  <c:v>0.55710278591469997</c:v>
                </c:pt>
                <c:pt idx="823">
                  <c:v>0</c:v>
                </c:pt>
                <c:pt idx="824">
                  <c:v>4.0013394111654152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0.27729448188708805</c:v>
                </c:pt>
                <c:pt idx="829">
                  <c:v>0</c:v>
                </c:pt>
                <c:pt idx="830">
                  <c:v>2.4650017828740145</c:v>
                </c:pt>
                <c:pt idx="831">
                  <c:v>11.289228362710169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0.27729448188708805</c:v>
                </c:pt>
                <c:pt idx="836">
                  <c:v>1.6953358023671412</c:v>
                </c:pt>
                <c:pt idx="837">
                  <c:v>2.9499136416329823</c:v>
                </c:pt>
                <c:pt idx="838">
                  <c:v>0</c:v>
                </c:pt>
                <c:pt idx="839">
                  <c:v>1.0161540048228415</c:v>
                </c:pt>
                <c:pt idx="840">
                  <c:v>1.3324217738659128</c:v>
                </c:pt>
                <c:pt idx="841">
                  <c:v>0</c:v>
                </c:pt>
                <c:pt idx="842">
                  <c:v>0.42280869976411317</c:v>
                </c:pt>
                <c:pt idx="843">
                  <c:v>0.42280869976411317</c:v>
                </c:pt>
                <c:pt idx="844">
                  <c:v>3.1989516592315548</c:v>
                </c:pt>
                <c:pt idx="845">
                  <c:v>4.2690826915505102</c:v>
                </c:pt>
                <c:pt idx="846">
                  <c:v>0</c:v>
                </c:pt>
                <c:pt idx="847">
                  <c:v>0</c:v>
                </c:pt>
                <c:pt idx="848">
                  <c:v>6.5387166857313792</c:v>
                </c:pt>
                <c:pt idx="849">
                  <c:v>1.0161540048228415</c:v>
                </c:pt>
                <c:pt idx="850">
                  <c:v>0</c:v>
                </c:pt>
                <c:pt idx="851">
                  <c:v>0</c:v>
                </c:pt>
                <c:pt idx="852">
                  <c:v>1.1986836557717004</c:v>
                </c:pt>
                <c:pt idx="853">
                  <c:v>26.453401942901216</c:v>
                </c:pt>
                <c:pt idx="854">
                  <c:v>56.296977498642285</c:v>
                </c:pt>
                <c:pt idx="855">
                  <c:v>51.236923333914874</c:v>
                </c:pt>
                <c:pt idx="856">
                  <c:v>56.182623745637308</c:v>
                </c:pt>
                <c:pt idx="857">
                  <c:v>44.83807952438319</c:v>
                </c:pt>
                <c:pt idx="858">
                  <c:v>48.935125201852976</c:v>
                </c:pt>
                <c:pt idx="859">
                  <c:v>47.644529425844745</c:v>
                </c:pt>
                <c:pt idx="860">
                  <c:v>64.203771910528701</c:v>
                </c:pt>
                <c:pt idx="861">
                  <c:v>57.692190182491409</c:v>
                </c:pt>
                <c:pt idx="862">
                  <c:v>62.334294598620993</c:v>
                </c:pt>
                <c:pt idx="863">
                  <c:v>50.79546536247345</c:v>
                </c:pt>
                <c:pt idx="864">
                  <c:v>44.950524264944271</c:v>
                </c:pt>
                <c:pt idx="865">
                  <c:v>38.795596238848894</c:v>
                </c:pt>
                <c:pt idx="866">
                  <c:v>50.825587811839625</c:v>
                </c:pt>
                <c:pt idx="867">
                  <c:v>42.161780263017512</c:v>
                </c:pt>
                <c:pt idx="868">
                  <c:v>43.645171440436009</c:v>
                </c:pt>
                <c:pt idx="869">
                  <c:v>38.343238504266118</c:v>
                </c:pt>
                <c:pt idx="870">
                  <c:v>37.133766070971006</c:v>
                </c:pt>
                <c:pt idx="871">
                  <c:v>40.437356862093878</c:v>
                </c:pt>
                <c:pt idx="872">
                  <c:v>39.170548808270979</c:v>
                </c:pt>
                <c:pt idx="873">
                  <c:v>42.595085849738567</c:v>
                </c:pt>
                <c:pt idx="874">
                  <c:v>33.916751828941287</c:v>
                </c:pt>
                <c:pt idx="875">
                  <c:v>32.108837910156275</c:v>
                </c:pt>
                <c:pt idx="876">
                  <c:v>15.56717873936527</c:v>
                </c:pt>
                <c:pt idx="877">
                  <c:v>15.56717873936527</c:v>
                </c:pt>
                <c:pt idx="878">
                  <c:v>15.56717873936527</c:v>
                </c:pt>
                <c:pt idx="879">
                  <c:v>35.14652249924044</c:v>
                </c:pt>
                <c:pt idx="880">
                  <c:v>35.81428025689295</c:v>
                </c:pt>
                <c:pt idx="881">
                  <c:v>0</c:v>
                </c:pt>
                <c:pt idx="882">
                  <c:v>16.194343923972855</c:v>
                </c:pt>
                <c:pt idx="883">
                  <c:v>0</c:v>
                </c:pt>
                <c:pt idx="884">
                  <c:v>0</c:v>
                </c:pt>
                <c:pt idx="885">
                  <c:v>15.56717873936527</c:v>
                </c:pt>
                <c:pt idx="886">
                  <c:v>25.217383364442014</c:v>
                </c:pt>
                <c:pt idx="887">
                  <c:v>15.774173211918788</c:v>
                </c:pt>
                <c:pt idx="888">
                  <c:v>25.486986082093917</c:v>
                </c:pt>
                <c:pt idx="889">
                  <c:v>43.307001767070012</c:v>
                </c:pt>
                <c:pt idx="890">
                  <c:v>36.647737991835946</c:v>
                </c:pt>
                <c:pt idx="891">
                  <c:v>27.077810153018156</c:v>
                </c:pt>
                <c:pt idx="892">
                  <c:v>45.540912741935486</c:v>
                </c:pt>
                <c:pt idx="893">
                  <c:v>17.845041323337231</c:v>
                </c:pt>
                <c:pt idx="894">
                  <c:v>38.645316247086896</c:v>
                </c:pt>
                <c:pt idx="895">
                  <c:v>0</c:v>
                </c:pt>
                <c:pt idx="896">
                  <c:v>28.445416039208542</c:v>
                </c:pt>
                <c:pt idx="897">
                  <c:v>28.739640591360757</c:v>
                </c:pt>
                <c:pt idx="898">
                  <c:v>0</c:v>
                </c:pt>
                <c:pt idx="899">
                  <c:v>18.074285198263457</c:v>
                </c:pt>
                <c:pt idx="900">
                  <c:v>0</c:v>
                </c:pt>
                <c:pt idx="901">
                  <c:v>0</c:v>
                </c:pt>
                <c:pt idx="902">
                  <c:v>17.674540946591996</c:v>
                </c:pt>
                <c:pt idx="903">
                  <c:v>35.75225116504906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17.449106544224897</c:v>
                </c:pt>
                <c:pt idx="908">
                  <c:v>0</c:v>
                </c:pt>
                <c:pt idx="909">
                  <c:v>17.004700495844425</c:v>
                </c:pt>
                <c:pt idx="910">
                  <c:v>0</c:v>
                </c:pt>
                <c:pt idx="911">
                  <c:v>0</c:v>
                </c:pt>
                <c:pt idx="912">
                  <c:v>16.568823302396211</c:v>
                </c:pt>
                <c:pt idx="913">
                  <c:v>16.568823302396211</c:v>
                </c:pt>
                <c:pt idx="914">
                  <c:v>36.647737991835946</c:v>
                </c:pt>
                <c:pt idx="915">
                  <c:v>17.004700495844425</c:v>
                </c:pt>
                <c:pt idx="916">
                  <c:v>27.077810153018156</c:v>
                </c:pt>
                <c:pt idx="917">
                  <c:v>0</c:v>
                </c:pt>
                <c:pt idx="918">
                  <c:v>0</c:v>
                </c:pt>
                <c:pt idx="919">
                  <c:v>36.989997769372771</c:v>
                </c:pt>
                <c:pt idx="920">
                  <c:v>27.361652835292553</c:v>
                </c:pt>
                <c:pt idx="921">
                  <c:v>17.449106544224897</c:v>
                </c:pt>
                <c:pt idx="922">
                  <c:v>17.449106544224897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26.032419564952313</c:v>
                </c:pt>
                <c:pt idx="927">
                  <c:v>33.854205223750704</c:v>
                </c:pt>
                <c:pt idx="928">
                  <c:v>36.989997769372771</c:v>
                </c:pt>
                <c:pt idx="929">
                  <c:v>27.361652835292553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23.815897594019944</c:v>
                </c:pt>
                <c:pt idx="934">
                  <c:v>0</c:v>
                </c:pt>
                <c:pt idx="935">
                  <c:v>16.407546609535206</c:v>
                </c:pt>
                <c:pt idx="936">
                  <c:v>16.407546609535206</c:v>
                </c:pt>
                <c:pt idx="937">
                  <c:v>16.407546609535206</c:v>
                </c:pt>
                <c:pt idx="938">
                  <c:v>23.815897594019944</c:v>
                </c:pt>
                <c:pt idx="939">
                  <c:v>36.647737991835946</c:v>
                </c:pt>
                <c:pt idx="940">
                  <c:v>37.334407391349934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1.1986836557717004</c:v>
                </c:pt>
                <c:pt idx="970">
                  <c:v>3.986933475006361</c:v>
                </c:pt>
                <c:pt idx="971">
                  <c:v>5.8604999381926444</c:v>
                </c:pt>
                <c:pt idx="972">
                  <c:v>16.85092313594734</c:v>
                </c:pt>
                <c:pt idx="973">
                  <c:v>20.020738994369509</c:v>
                </c:pt>
                <c:pt idx="974">
                  <c:v>24.821619416206055</c:v>
                </c:pt>
                <c:pt idx="975">
                  <c:v>21.222596375865226</c:v>
                </c:pt>
                <c:pt idx="976">
                  <c:v>17.600386667830584</c:v>
                </c:pt>
                <c:pt idx="977">
                  <c:v>23.452072955354247</c:v>
                </c:pt>
                <c:pt idx="978">
                  <c:v>30.630364505172782</c:v>
                </c:pt>
                <c:pt idx="979">
                  <c:v>34.048957479697371</c:v>
                </c:pt>
                <c:pt idx="980">
                  <c:v>21.455501344127029</c:v>
                </c:pt>
                <c:pt idx="981">
                  <c:v>23.997107726626073</c:v>
                </c:pt>
                <c:pt idx="982">
                  <c:v>17.950307598865685</c:v>
                </c:pt>
                <c:pt idx="983">
                  <c:v>29.696816771776618</c:v>
                </c:pt>
                <c:pt idx="984">
                  <c:v>27.084979263142348</c:v>
                </c:pt>
                <c:pt idx="985">
                  <c:v>20.967385225666582</c:v>
                </c:pt>
                <c:pt idx="986">
                  <c:v>17.222756644040231</c:v>
                </c:pt>
                <c:pt idx="987">
                  <c:v>17.675252118763723</c:v>
                </c:pt>
                <c:pt idx="988">
                  <c:v>22.809238099508892</c:v>
                </c:pt>
                <c:pt idx="989">
                  <c:v>6.4639809931480512</c:v>
                </c:pt>
                <c:pt idx="990">
                  <c:v>6.4639809931480512</c:v>
                </c:pt>
                <c:pt idx="991">
                  <c:v>6.4639809931480512</c:v>
                </c:pt>
                <c:pt idx="992">
                  <c:v>6.4639809931480512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5.6650658135831344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2.6830929542156006</c:v>
                </c:pt>
                <c:pt idx="1009">
                  <c:v>0</c:v>
                </c:pt>
                <c:pt idx="1010">
                  <c:v>2.5550355235914934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0.18133272422291172</c:v>
                </c:pt>
                <c:pt idx="1033">
                  <c:v>4.4898052030752158</c:v>
                </c:pt>
                <c:pt idx="1034">
                  <c:v>13.004626633611622</c:v>
                </c:pt>
                <c:pt idx="1035">
                  <c:v>16.474555552239803</c:v>
                </c:pt>
                <c:pt idx="1036">
                  <c:v>14.806649978009476</c:v>
                </c:pt>
                <c:pt idx="1037">
                  <c:v>21.065750569099158</c:v>
                </c:pt>
                <c:pt idx="1038">
                  <c:v>16.931041955747038</c:v>
                </c:pt>
                <c:pt idx="1039">
                  <c:v>18.860063882180675</c:v>
                </c:pt>
                <c:pt idx="1040">
                  <c:v>19.586465214158657</c:v>
                </c:pt>
                <c:pt idx="1041">
                  <c:v>16.358174501373753</c:v>
                </c:pt>
                <c:pt idx="1042">
                  <c:v>17.515562980745329</c:v>
                </c:pt>
                <c:pt idx="1043">
                  <c:v>15.367757966002504</c:v>
                </c:pt>
                <c:pt idx="1044">
                  <c:v>11.717431129093246</c:v>
                </c:pt>
                <c:pt idx="1045">
                  <c:v>11.009031525973928</c:v>
                </c:pt>
                <c:pt idx="1046">
                  <c:v>17.171512974023024</c:v>
                </c:pt>
                <c:pt idx="1047">
                  <c:v>11.909461598192262</c:v>
                </c:pt>
                <c:pt idx="1048">
                  <c:v>4.0464869148348939</c:v>
                </c:pt>
                <c:pt idx="1049">
                  <c:v>13.465964173923924</c:v>
                </c:pt>
                <c:pt idx="1050">
                  <c:v>13.886986940077243</c:v>
                </c:pt>
                <c:pt idx="1051">
                  <c:v>4.3724458253113303</c:v>
                </c:pt>
                <c:pt idx="1052">
                  <c:v>14.311888461962043</c:v>
                </c:pt>
                <c:pt idx="1053">
                  <c:v>0</c:v>
                </c:pt>
                <c:pt idx="1054">
                  <c:v>4.4563156984929329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0.18068720382569628</c:v>
                </c:pt>
                <c:pt idx="1063">
                  <c:v>7.4834790959872883</c:v>
                </c:pt>
                <c:pt idx="1064">
                  <c:v>19.050092363601163</c:v>
                </c:pt>
                <c:pt idx="1065">
                  <c:v>13.509534026722214</c:v>
                </c:pt>
                <c:pt idx="1066">
                  <c:v>19.560626367023353</c:v>
                </c:pt>
                <c:pt idx="1067">
                  <c:v>19.431334107844716</c:v>
                </c:pt>
                <c:pt idx="1068">
                  <c:v>25.349881277541741</c:v>
                </c:pt>
                <c:pt idx="1069">
                  <c:v>23.607765864170123</c:v>
                </c:pt>
                <c:pt idx="1070">
                  <c:v>28.593595753437853</c:v>
                </c:pt>
                <c:pt idx="1071">
                  <c:v>28.056478811168429</c:v>
                </c:pt>
                <c:pt idx="1072">
                  <c:v>26.731582097173494</c:v>
                </c:pt>
                <c:pt idx="1073">
                  <c:v>22.098761623533594</c:v>
                </c:pt>
                <c:pt idx="1074">
                  <c:v>23.31531128612805</c:v>
                </c:pt>
                <c:pt idx="1075">
                  <c:v>14.499015122723396</c:v>
                </c:pt>
                <c:pt idx="1076">
                  <c:v>20.273172440137451</c:v>
                </c:pt>
                <c:pt idx="1077">
                  <c:v>0</c:v>
                </c:pt>
                <c:pt idx="1078">
                  <c:v>10.062200378595584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0.75599464616663048</c:v>
                </c:pt>
                <c:pt idx="1092">
                  <c:v>0.87715351241588524</c:v>
                </c:pt>
                <c:pt idx="1093">
                  <c:v>1.8894430080108935</c:v>
                </c:pt>
                <c:pt idx="1094">
                  <c:v>11.884786694781814</c:v>
                </c:pt>
                <c:pt idx="1095">
                  <c:v>26.924653670550047</c:v>
                </c:pt>
                <c:pt idx="1096">
                  <c:v>22.807729216600901</c:v>
                </c:pt>
                <c:pt idx="1097">
                  <c:v>20.266300997864985</c:v>
                </c:pt>
                <c:pt idx="1098">
                  <c:v>23.021893184733106</c:v>
                </c:pt>
                <c:pt idx="1099">
                  <c:v>19.971449183294546</c:v>
                </c:pt>
                <c:pt idx="1100">
                  <c:v>16.66579401339612</c:v>
                </c:pt>
                <c:pt idx="1101">
                  <c:v>2.9980227542271365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12.196153778358527</c:v>
                </c:pt>
                <c:pt idx="1108">
                  <c:v>13.508737729669004</c:v>
                </c:pt>
                <c:pt idx="1109">
                  <c:v>12.097622625149731</c:v>
                </c:pt>
                <c:pt idx="1110">
                  <c:v>4.5814266834822615</c:v>
                </c:pt>
                <c:pt idx="1111">
                  <c:v>0</c:v>
                </c:pt>
                <c:pt idx="1112">
                  <c:v>0</c:v>
                </c:pt>
                <c:pt idx="1113">
                  <c:v>1.3833196358615516</c:v>
                </c:pt>
                <c:pt idx="1114">
                  <c:v>1.3833196358615516</c:v>
                </c:pt>
                <c:pt idx="1115">
                  <c:v>14.60005995091714</c:v>
                </c:pt>
                <c:pt idx="1116">
                  <c:v>22.283537034622118</c:v>
                </c:pt>
                <c:pt idx="1117">
                  <c:v>26.848653318613248</c:v>
                </c:pt>
                <c:pt idx="1118">
                  <c:v>23.017882456268314</c:v>
                </c:pt>
                <c:pt idx="1119">
                  <c:v>34.922514184745403</c:v>
                </c:pt>
                <c:pt idx="1120">
                  <c:v>24.031159881366854</c:v>
                </c:pt>
                <c:pt idx="1121">
                  <c:v>31.064921112824724</c:v>
                </c:pt>
                <c:pt idx="1122">
                  <c:v>29.447095544169606</c:v>
                </c:pt>
                <c:pt idx="1123">
                  <c:v>18.20701304837576</c:v>
                </c:pt>
                <c:pt idx="1124">
                  <c:v>20.273172440137451</c:v>
                </c:pt>
                <c:pt idx="1125">
                  <c:v>31.242424827115901</c:v>
                </c:pt>
                <c:pt idx="1126">
                  <c:v>26.941729441951569</c:v>
                </c:pt>
                <c:pt idx="1127">
                  <c:v>23.518769658864102</c:v>
                </c:pt>
                <c:pt idx="1128">
                  <c:v>35.790689198834123</c:v>
                </c:pt>
                <c:pt idx="1129">
                  <c:v>30.835962188758128</c:v>
                </c:pt>
                <c:pt idx="1130">
                  <c:v>26.926563053962134</c:v>
                </c:pt>
                <c:pt idx="1131">
                  <c:v>19.146587884498466</c:v>
                </c:pt>
                <c:pt idx="1132">
                  <c:v>21.294236566522727</c:v>
                </c:pt>
                <c:pt idx="1133">
                  <c:v>21.792446538394984</c:v>
                </c:pt>
                <c:pt idx="1134">
                  <c:v>8.1661636794319197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14.067078777214075</c:v>
                </c:pt>
                <c:pt idx="1141">
                  <c:v>7.5769884251075972</c:v>
                </c:pt>
                <c:pt idx="1142">
                  <c:v>7.5769884251075972</c:v>
                </c:pt>
                <c:pt idx="1143">
                  <c:v>12.564343868376815</c:v>
                </c:pt>
                <c:pt idx="1144">
                  <c:v>14.388149473411964</c:v>
                </c:pt>
                <c:pt idx="1145">
                  <c:v>7.7903418662234492</c:v>
                </c:pt>
                <c:pt idx="1146">
                  <c:v>7.7903418662234492</c:v>
                </c:pt>
                <c:pt idx="1147">
                  <c:v>7.7903418662234492</c:v>
                </c:pt>
                <c:pt idx="1148">
                  <c:v>7.7903418662234492</c:v>
                </c:pt>
                <c:pt idx="1149">
                  <c:v>7.7903418662234492</c:v>
                </c:pt>
                <c:pt idx="1150">
                  <c:v>7.7903418662234492</c:v>
                </c:pt>
                <c:pt idx="1151">
                  <c:v>0</c:v>
                </c:pt>
                <c:pt idx="1152">
                  <c:v>21.294236566522727</c:v>
                </c:pt>
                <c:pt idx="1153">
                  <c:v>14.760380756481799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0.18133272422291172</c:v>
                </c:pt>
                <c:pt idx="1175">
                  <c:v>11.275367932802091</c:v>
                </c:pt>
                <c:pt idx="1176">
                  <c:v>28.035928870183803</c:v>
                </c:pt>
                <c:pt idx="1177">
                  <c:v>17.922526585710148</c:v>
                </c:pt>
                <c:pt idx="1178">
                  <c:v>18.003640571680727</c:v>
                </c:pt>
                <c:pt idx="1179">
                  <c:v>13.33683643820739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4.3228289206241968</c:v>
                </c:pt>
                <c:pt idx="1184">
                  <c:v>7.370863458703778</c:v>
                </c:pt>
                <c:pt idx="1185">
                  <c:v>1.8647239243626808</c:v>
                </c:pt>
                <c:pt idx="1186">
                  <c:v>0</c:v>
                </c:pt>
                <c:pt idx="1187">
                  <c:v>16.931041955747038</c:v>
                </c:pt>
                <c:pt idx="1188">
                  <c:v>0</c:v>
                </c:pt>
                <c:pt idx="1189">
                  <c:v>2.0232359916116205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0.18133272422291172</c:v>
                </c:pt>
                <c:pt idx="1201">
                  <c:v>4.4898052030752158</c:v>
                </c:pt>
                <c:pt idx="1202">
                  <c:v>21.247859136054515</c:v>
                </c:pt>
                <c:pt idx="1203">
                  <c:v>27.665155434530426</c:v>
                </c:pt>
                <c:pt idx="1204">
                  <c:v>32.989964891640319</c:v>
                </c:pt>
                <c:pt idx="1205">
                  <c:v>39.256711399703192</c:v>
                </c:pt>
                <c:pt idx="1206">
                  <c:v>28.246823700060251</c:v>
                </c:pt>
                <c:pt idx="1207">
                  <c:v>22.237713347310233</c:v>
                </c:pt>
                <c:pt idx="1208">
                  <c:v>15.898189327026838</c:v>
                </c:pt>
                <c:pt idx="1209">
                  <c:v>15.537800188427214</c:v>
                </c:pt>
                <c:pt idx="1210">
                  <c:v>17.442109188453355</c:v>
                </c:pt>
                <c:pt idx="1211">
                  <c:v>22.098761623533594</c:v>
                </c:pt>
                <c:pt idx="1212">
                  <c:v>19.293074755603648</c:v>
                </c:pt>
                <c:pt idx="1213">
                  <c:v>0</c:v>
                </c:pt>
                <c:pt idx="1214">
                  <c:v>4.4563156984929329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8.9872602113544797</c:v>
                </c:pt>
                <c:pt idx="1250">
                  <c:v>45.161520302404938</c:v>
                </c:pt>
                <c:pt idx="1251">
                  <c:v>42.986586142446022</c:v>
                </c:pt>
                <c:pt idx="1252">
                  <c:v>16.22961850499372</c:v>
                </c:pt>
                <c:pt idx="1253">
                  <c:v>2.2608799315675814</c:v>
                </c:pt>
                <c:pt idx="1254">
                  <c:v>10.824860752207455</c:v>
                </c:pt>
                <c:pt idx="1255">
                  <c:v>31.671303716453188</c:v>
                </c:pt>
                <c:pt idx="1256">
                  <c:v>36.059471739865614</c:v>
                </c:pt>
                <c:pt idx="1257">
                  <c:v>35.06948611245646</c:v>
                </c:pt>
                <c:pt idx="1258">
                  <c:v>38.541478954317796</c:v>
                </c:pt>
                <c:pt idx="1259">
                  <c:v>23.5238972150648</c:v>
                </c:pt>
                <c:pt idx="1260">
                  <c:v>9.9099721972464252</c:v>
                </c:pt>
                <c:pt idx="1261">
                  <c:v>14.012036789571681</c:v>
                </c:pt>
                <c:pt idx="1262">
                  <c:v>15.730338261038302</c:v>
                </c:pt>
                <c:pt idx="1263">
                  <c:v>26.281080526194923</c:v>
                </c:pt>
                <c:pt idx="1264">
                  <c:v>29.073709615867845</c:v>
                </c:pt>
                <c:pt idx="1265">
                  <c:v>22.53284025122705</c:v>
                </c:pt>
                <c:pt idx="1266">
                  <c:v>31.459767467238763</c:v>
                </c:pt>
                <c:pt idx="1267">
                  <c:v>24.423427535205494</c:v>
                </c:pt>
                <c:pt idx="1268">
                  <c:v>13.526517242393268</c:v>
                </c:pt>
                <c:pt idx="1269">
                  <c:v>13.705339142726125</c:v>
                </c:pt>
                <c:pt idx="1270">
                  <c:v>0</c:v>
                </c:pt>
                <c:pt idx="1271">
                  <c:v>7.2210693395063164</c:v>
                </c:pt>
                <c:pt idx="1272">
                  <c:v>7.2210693395063164</c:v>
                </c:pt>
                <c:pt idx="1273">
                  <c:v>20.375382515267528</c:v>
                </c:pt>
                <c:pt idx="1274">
                  <c:v>26.081863883796071</c:v>
                </c:pt>
                <c:pt idx="1275">
                  <c:v>14.573553275116824</c:v>
                </c:pt>
                <c:pt idx="1276">
                  <c:v>34.545882903891723</c:v>
                </c:pt>
                <c:pt idx="1277">
                  <c:v>22.742331324201455</c:v>
                </c:pt>
                <c:pt idx="1278">
                  <c:v>8.654308045781189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11.72772341235863</c:v>
                </c:pt>
                <c:pt idx="1285">
                  <c:v>28.867942837773295</c:v>
                </c:pt>
                <c:pt idx="1286">
                  <c:v>25.201134923296546</c:v>
                </c:pt>
                <c:pt idx="1287">
                  <c:v>31.182679899198089</c:v>
                </c:pt>
                <c:pt idx="1288">
                  <c:v>32.49503572699146</c:v>
                </c:pt>
                <c:pt idx="1289">
                  <c:v>28.386183178655671</c:v>
                </c:pt>
                <c:pt idx="1290">
                  <c:v>34.907474044779242</c:v>
                </c:pt>
                <c:pt idx="1291">
                  <c:v>22.999172196435545</c:v>
                </c:pt>
                <c:pt idx="1292">
                  <c:v>16.059713149448871</c:v>
                </c:pt>
                <c:pt idx="1293">
                  <c:v>21.881194856458645</c:v>
                </c:pt>
                <c:pt idx="1294">
                  <c:v>0</c:v>
                </c:pt>
                <c:pt idx="1295">
                  <c:v>9.0599523390921952</c:v>
                </c:pt>
                <c:pt idx="1296">
                  <c:v>9.0599523390921952</c:v>
                </c:pt>
                <c:pt idx="1297">
                  <c:v>0</c:v>
                </c:pt>
                <c:pt idx="1298">
                  <c:v>8.9232180280206173</c:v>
                </c:pt>
                <c:pt idx="1299">
                  <c:v>8.9232180280206173</c:v>
                </c:pt>
                <c:pt idx="1300">
                  <c:v>21.714460231048342</c:v>
                </c:pt>
                <c:pt idx="1301">
                  <c:v>24.046094096287327</c:v>
                </c:pt>
                <c:pt idx="1302">
                  <c:v>16.91810190746186</c:v>
                </c:pt>
                <c:pt idx="1303">
                  <c:v>17.123032789978957</c:v>
                </c:pt>
                <c:pt idx="1304">
                  <c:v>0</c:v>
                </c:pt>
                <c:pt idx="1305">
                  <c:v>9.586504444967451</c:v>
                </c:pt>
                <c:pt idx="1306">
                  <c:v>0</c:v>
                </c:pt>
                <c:pt idx="1307">
                  <c:v>0</c:v>
                </c:pt>
                <c:pt idx="1308">
                  <c:v>14.519797443188228</c:v>
                </c:pt>
                <c:pt idx="1309">
                  <c:v>16.512993822037352</c:v>
                </c:pt>
                <c:pt idx="1310">
                  <c:v>32.089317084605611</c:v>
                </c:pt>
                <c:pt idx="1311">
                  <c:v>9.7306581160346024</c:v>
                </c:pt>
                <c:pt idx="1312">
                  <c:v>17.329565863073768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4.2895412333856306</c:v>
                </c:pt>
                <c:pt idx="1335">
                  <c:v>0</c:v>
                </c:pt>
                <c:pt idx="1336">
                  <c:v>4.1265750011783133</c:v>
                </c:pt>
                <c:pt idx="1337">
                  <c:v>8.5638025032748004</c:v>
                </c:pt>
                <c:pt idx="1338">
                  <c:v>18.252534900825164</c:v>
                </c:pt>
                <c:pt idx="1339">
                  <c:v>9.1400679960391038</c:v>
                </c:pt>
                <c:pt idx="1340">
                  <c:v>8.0830866717747014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3.473995455279216</c:v>
                </c:pt>
                <c:pt idx="1347">
                  <c:v>10.443669522499581</c:v>
                </c:pt>
                <c:pt idx="1348">
                  <c:v>11.829503326990753</c:v>
                </c:pt>
                <c:pt idx="1349">
                  <c:v>16.736709683959155</c:v>
                </c:pt>
                <c:pt idx="1350">
                  <c:v>16.332782814753291</c:v>
                </c:pt>
                <c:pt idx="1351">
                  <c:v>13.38806638253773</c:v>
                </c:pt>
                <c:pt idx="1352">
                  <c:v>4.3724458253113321</c:v>
                </c:pt>
                <c:pt idx="1353">
                  <c:v>8.9945437836910589</c:v>
                </c:pt>
                <c:pt idx="1354">
                  <c:v>9.1400679960391038</c:v>
                </c:pt>
                <c:pt idx="1355">
                  <c:v>18.031134666807528</c:v>
                </c:pt>
                <c:pt idx="1356">
                  <c:v>24.154520596869698</c:v>
                </c:pt>
                <c:pt idx="1357">
                  <c:v>21.1063923918116</c:v>
                </c:pt>
                <c:pt idx="1358">
                  <c:v>16.245707729602621</c:v>
                </c:pt>
                <c:pt idx="1359">
                  <c:v>9.6661641609631594</c:v>
                </c:pt>
                <c:pt idx="1360">
                  <c:v>0</c:v>
                </c:pt>
                <c:pt idx="1361">
                  <c:v>9.6661641609631594</c:v>
                </c:pt>
                <c:pt idx="1362">
                  <c:v>0</c:v>
                </c:pt>
                <c:pt idx="1363">
                  <c:v>9.6661641609631594</c:v>
                </c:pt>
                <c:pt idx="1364">
                  <c:v>5.6650658135831353</c:v>
                </c:pt>
                <c:pt idx="1365">
                  <c:v>5.6650658135831353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3.1877254720573247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1.1986836557717004</c:v>
                </c:pt>
                <c:pt idx="1397">
                  <c:v>8.4630800848603176</c:v>
                </c:pt>
                <c:pt idx="1398">
                  <c:v>13.553219742591597</c:v>
                </c:pt>
                <c:pt idx="1399">
                  <c:v>7.6870691108639528</c:v>
                </c:pt>
                <c:pt idx="1400">
                  <c:v>12.196153778358527</c:v>
                </c:pt>
                <c:pt idx="1401">
                  <c:v>10.53750602049854</c:v>
                </c:pt>
                <c:pt idx="1402">
                  <c:v>6.6144616737471775</c:v>
                </c:pt>
                <c:pt idx="1403">
                  <c:v>0</c:v>
                </c:pt>
                <c:pt idx="1404">
                  <c:v>1.5447609944609164</c:v>
                </c:pt>
                <c:pt idx="1405">
                  <c:v>0</c:v>
                </c:pt>
                <c:pt idx="1406">
                  <c:v>1.4367488522459182</c:v>
                </c:pt>
                <c:pt idx="1407">
                  <c:v>0</c:v>
                </c:pt>
                <c:pt idx="1408">
                  <c:v>1.3833196358615516</c:v>
                </c:pt>
                <c:pt idx="1409">
                  <c:v>1.3833196358615516</c:v>
                </c:pt>
                <c:pt idx="1410">
                  <c:v>14.60005995091714</c:v>
                </c:pt>
                <c:pt idx="1411">
                  <c:v>15.819927240673863</c:v>
                </c:pt>
                <c:pt idx="1412">
                  <c:v>17.741687484868443</c:v>
                </c:pt>
                <c:pt idx="1413">
                  <c:v>2.2006441600260325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0.42280869976411317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875-4A26-BDE7-B9BA32AA61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1236688"/>
        <c:axId val="1161239600"/>
      </c:scatterChart>
      <c:valAx>
        <c:axId val="11612366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1239600"/>
        <c:crosses val="autoZero"/>
        <c:crossBetween val="midCat"/>
      </c:valAx>
      <c:valAx>
        <c:axId val="1161239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/>
                  <a:t>Brake Power (kW)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12366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/>
              <a:t>Drive Cycle Velocity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437270341207348"/>
          <c:y val="0.12541666666666668"/>
          <c:w val="0.84362729658792646"/>
          <c:h val="0.71067913385826775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Simulation!$D$3:$D$1438</c:f>
              <c:numCache>
                <c:formatCode>General</c:formatCode>
                <c:ptCount val="143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</c:numCache>
            </c:numRef>
          </c:xVal>
          <c:yVal>
            <c:numRef>
              <c:f>Simulation!$G$3:$G$1438</c:f>
              <c:numCache>
                <c:formatCode>General</c:formatCode>
                <c:ptCount val="14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0.53644666666666663</c:v>
                </c:pt>
                <c:pt idx="31">
                  <c:v>1.8775633333333335</c:v>
                </c:pt>
                <c:pt idx="32">
                  <c:v>3.2633838888888889</c:v>
                </c:pt>
                <c:pt idx="33">
                  <c:v>3.9339422222222229</c:v>
                </c:pt>
                <c:pt idx="34">
                  <c:v>4.8280200000000004</c:v>
                </c:pt>
                <c:pt idx="35">
                  <c:v>5.4985783333333336</c:v>
                </c:pt>
                <c:pt idx="36">
                  <c:v>5.8562094444444446</c:v>
                </c:pt>
                <c:pt idx="37">
                  <c:v>5.4985783333333336</c:v>
                </c:pt>
                <c:pt idx="38">
                  <c:v>5.4985783333333336</c:v>
                </c:pt>
                <c:pt idx="39">
                  <c:v>5.1409472222222226</c:v>
                </c:pt>
                <c:pt idx="40">
                  <c:v>5.1409472222222226</c:v>
                </c:pt>
                <c:pt idx="41">
                  <c:v>4.9621316666666671</c:v>
                </c:pt>
                <c:pt idx="42">
                  <c:v>4.9621316666666671</c:v>
                </c:pt>
                <c:pt idx="43">
                  <c:v>4.9621316666666671</c:v>
                </c:pt>
                <c:pt idx="44">
                  <c:v>5.8562094444444446</c:v>
                </c:pt>
                <c:pt idx="45">
                  <c:v>6.7055833333333341</c:v>
                </c:pt>
                <c:pt idx="46">
                  <c:v>7.5549572222222219</c:v>
                </c:pt>
                <c:pt idx="47">
                  <c:v>7.5549572222222219</c:v>
                </c:pt>
                <c:pt idx="48">
                  <c:v>7.1973261111111118</c:v>
                </c:pt>
                <c:pt idx="49">
                  <c:v>7.0185105555555563</c:v>
                </c:pt>
                <c:pt idx="50">
                  <c:v>6.8843988888888896</c:v>
                </c:pt>
                <c:pt idx="51">
                  <c:v>6.7055833333333341</c:v>
                </c:pt>
                <c:pt idx="52">
                  <c:v>6.1691366666666676</c:v>
                </c:pt>
                <c:pt idx="53">
                  <c:v>4.8280200000000004</c:v>
                </c:pt>
                <c:pt idx="54">
                  <c:v>3.7551266666666669</c:v>
                </c:pt>
                <c:pt idx="55">
                  <c:v>2.7269372222222223</c:v>
                </c:pt>
                <c:pt idx="56">
                  <c:v>1.8775633333333335</c:v>
                </c:pt>
                <c:pt idx="57">
                  <c:v>1.5646361111111113</c:v>
                </c:pt>
                <c:pt idx="58">
                  <c:v>1.5646361111111113</c:v>
                </c:pt>
                <c:pt idx="59">
                  <c:v>0.67055833333333337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0.53644666666666663</c:v>
                </c:pt>
                <c:pt idx="73">
                  <c:v>1.5646361111111113</c:v>
                </c:pt>
                <c:pt idx="74">
                  <c:v>3.4421994444444448</c:v>
                </c:pt>
                <c:pt idx="75">
                  <c:v>4.9621316666666671</c:v>
                </c:pt>
                <c:pt idx="76">
                  <c:v>6.1691366666666676</c:v>
                </c:pt>
                <c:pt idx="77">
                  <c:v>7.3761416666666673</c:v>
                </c:pt>
                <c:pt idx="78">
                  <c:v>8.225515555555555</c:v>
                </c:pt>
                <c:pt idx="79">
                  <c:v>9.1195933333333326</c:v>
                </c:pt>
                <c:pt idx="80">
                  <c:v>9.2537050000000001</c:v>
                </c:pt>
                <c:pt idx="81">
                  <c:v>8.7619622222222233</c:v>
                </c:pt>
                <c:pt idx="82">
                  <c:v>7.7337727777777792</c:v>
                </c:pt>
                <c:pt idx="83">
                  <c:v>5.4985783333333336</c:v>
                </c:pt>
                <c:pt idx="84">
                  <c:v>3.6210149999999999</c:v>
                </c:pt>
                <c:pt idx="85">
                  <c:v>2.7269372222222223</c:v>
                </c:pt>
                <c:pt idx="86">
                  <c:v>4.291573333333333</c:v>
                </c:pt>
                <c:pt idx="87">
                  <c:v>5.6773938888888891</c:v>
                </c:pt>
                <c:pt idx="88">
                  <c:v>7.0185105555555563</c:v>
                </c:pt>
                <c:pt idx="89">
                  <c:v>8.0466999999999995</c:v>
                </c:pt>
                <c:pt idx="90">
                  <c:v>9.1195933333333326</c:v>
                </c:pt>
                <c:pt idx="91">
                  <c:v>9.7901516666666666</c:v>
                </c:pt>
                <c:pt idx="92">
                  <c:v>10.460709999999999</c:v>
                </c:pt>
                <c:pt idx="93">
                  <c:v>10.639525555555556</c:v>
                </c:pt>
                <c:pt idx="94">
                  <c:v>10.997156666666667</c:v>
                </c:pt>
                <c:pt idx="95">
                  <c:v>11.175972222222223</c:v>
                </c:pt>
                <c:pt idx="96">
                  <c:v>11.667715000000001</c:v>
                </c:pt>
                <c:pt idx="97">
                  <c:v>11.667715000000001</c:v>
                </c:pt>
                <c:pt idx="98">
                  <c:v>12.025346111111112</c:v>
                </c:pt>
                <c:pt idx="99">
                  <c:v>12.025346111111112</c:v>
                </c:pt>
                <c:pt idx="100">
                  <c:v>12.025346111111112</c:v>
                </c:pt>
                <c:pt idx="101">
                  <c:v>11.846530555555555</c:v>
                </c:pt>
                <c:pt idx="102">
                  <c:v>11.488899444444444</c:v>
                </c:pt>
                <c:pt idx="103">
                  <c:v>9.7901516666666666</c:v>
                </c:pt>
                <c:pt idx="104">
                  <c:v>7.3761416666666673</c:v>
                </c:pt>
                <c:pt idx="105">
                  <c:v>4.4703888888888885</c:v>
                </c:pt>
                <c:pt idx="106">
                  <c:v>2.0563788888888888</c:v>
                </c:pt>
                <c:pt idx="107">
                  <c:v>0.67055833333333337</c:v>
                </c:pt>
                <c:pt idx="108">
                  <c:v>0.17881555555555559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0.17881555555555559</c:v>
                </c:pt>
                <c:pt idx="118">
                  <c:v>0.53644666666666663</c:v>
                </c:pt>
                <c:pt idx="119">
                  <c:v>0.84937388888888887</c:v>
                </c:pt>
                <c:pt idx="120">
                  <c:v>1.6987477777777777</c:v>
                </c:pt>
                <c:pt idx="121">
                  <c:v>3.4421994444444448</c:v>
                </c:pt>
                <c:pt idx="122">
                  <c:v>5.1409472222222226</c:v>
                </c:pt>
                <c:pt idx="123">
                  <c:v>6.5267677777777777</c:v>
                </c:pt>
                <c:pt idx="124">
                  <c:v>8.0466999999999995</c:v>
                </c:pt>
                <c:pt idx="125">
                  <c:v>9.6113361111111129</c:v>
                </c:pt>
                <c:pt idx="126">
                  <c:v>11.175972222222223</c:v>
                </c:pt>
                <c:pt idx="127">
                  <c:v>12.695904444444444</c:v>
                </c:pt>
                <c:pt idx="128">
                  <c:v>13.724093888888889</c:v>
                </c:pt>
                <c:pt idx="129">
                  <c:v>14.260540555555554</c:v>
                </c:pt>
                <c:pt idx="130">
                  <c:v>14.43935611111111</c:v>
                </c:pt>
                <c:pt idx="131">
                  <c:v>14.43935611111111</c:v>
                </c:pt>
                <c:pt idx="132">
                  <c:v>14.260540555555554</c:v>
                </c:pt>
                <c:pt idx="133">
                  <c:v>13.545278333333334</c:v>
                </c:pt>
                <c:pt idx="134">
                  <c:v>12.517088888888891</c:v>
                </c:pt>
                <c:pt idx="135">
                  <c:v>10.818341111111112</c:v>
                </c:pt>
                <c:pt idx="136">
                  <c:v>8.940777777777777</c:v>
                </c:pt>
                <c:pt idx="137">
                  <c:v>7.1973261111111118</c:v>
                </c:pt>
                <c:pt idx="138">
                  <c:v>5.1409472222222226</c:v>
                </c:pt>
                <c:pt idx="139">
                  <c:v>3.6210149999999999</c:v>
                </c:pt>
                <c:pt idx="140">
                  <c:v>2.2351944444444443</c:v>
                </c:pt>
                <c:pt idx="141">
                  <c:v>1.5646361111111113</c:v>
                </c:pt>
                <c:pt idx="142">
                  <c:v>0.84937388888888887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0.67055833333333337</c:v>
                </c:pt>
                <c:pt idx="153">
                  <c:v>3.0845683333333338</c:v>
                </c:pt>
                <c:pt idx="154">
                  <c:v>5.6773938888888891</c:v>
                </c:pt>
                <c:pt idx="155">
                  <c:v>7.3761416666666673</c:v>
                </c:pt>
                <c:pt idx="156">
                  <c:v>8.940777777777777</c:v>
                </c:pt>
                <c:pt idx="157">
                  <c:v>10.281894444444445</c:v>
                </c:pt>
                <c:pt idx="158">
                  <c:v>11.488899444444444</c:v>
                </c:pt>
                <c:pt idx="159">
                  <c:v>12.517088888888891</c:v>
                </c:pt>
                <c:pt idx="160">
                  <c:v>13.724093888888889</c:v>
                </c:pt>
                <c:pt idx="161">
                  <c:v>14.573467777777777</c:v>
                </c:pt>
                <c:pt idx="162">
                  <c:v>15.288730000000001</c:v>
                </c:pt>
                <c:pt idx="163">
                  <c:v>15.780472777777778</c:v>
                </c:pt>
                <c:pt idx="164">
                  <c:v>16.495735</c:v>
                </c:pt>
                <c:pt idx="165">
                  <c:v>16.495735</c:v>
                </c:pt>
                <c:pt idx="166">
                  <c:v>16.629846666666669</c:v>
                </c:pt>
                <c:pt idx="167">
                  <c:v>16.808662222222225</c:v>
                </c:pt>
                <c:pt idx="168">
                  <c:v>16.808662222222225</c:v>
                </c:pt>
                <c:pt idx="169">
                  <c:v>16.808662222222225</c:v>
                </c:pt>
                <c:pt idx="170">
                  <c:v>16.629846666666669</c:v>
                </c:pt>
                <c:pt idx="171">
                  <c:v>16.629846666666669</c:v>
                </c:pt>
                <c:pt idx="172">
                  <c:v>16.495735</c:v>
                </c:pt>
                <c:pt idx="173">
                  <c:v>16.316919444444444</c:v>
                </c:pt>
                <c:pt idx="174">
                  <c:v>16.316919444444444</c:v>
                </c:pt>
                <c:pt idx="175">
                  <c:v>15.601657222222222</c:v>
                </c:pt>
                <c:pt idx="176">
                  <c:v>14.93109888888889</c:v>
                </c:pt>
                <c:pt idx="177">
                  <c:v>14.260540555555554</c:v>
                </c:pt>
                <c:pt idx="178">
                  <c:v>13.053535555555555</c:v>
                </c:pt>
                <c:pt idx="179">
                  <c:v>11.175972222222223</c:v>
                </c:pt>
                <c:pt idx="180">
                  <c:v>11.175972222222223</c:v>
                </c:pt>
                <c:pt idx="181">
                  <c:v>11.667715000000001</c:v>
                </c:pt>
                <c:pt idx="182">
                  <c:v>12.338273333333335</c:v>
                </c:pt>
                <c:pt idx="183">
                  <c:v>13.053535555555555</c:v>
                </c:pt>
                <c:pt idx="184">
                  <c:v>13.902909444444445</c:v>
                </c:pt>
                <c:pt idx="185">
                  <c:v>14.43935611111111</c:v>
                </c:pt>
                <c:pt idx="186">
                  <c:v>15.288730000000001</c:v>
                </c:pt>
                <c:pt idx="187">
                  <c:v>15.601657222222222</c:v>
                </c:pt>
                <c:pt idx="188">
                  <c:v>15.959288333333335</c:v>
                </c:pt>
                <c:pt idx="189">
                  <c:v>16.316919444444444</c:v>
                </c:pt>
                <c:pt idx="190">
                  <c:v>16.495735</c:v>
                </c:pt>
                <c:pt idx="191">
                  <c:v>16.495735</c:v>
                </c:pt>
                <c:pt idx="192">
                  <c:v>16.629846666666669</c:v>
                </c:pt>
                <c:pt idx="193">
                  <c:v>16.808662222222225</c:v>
                </c:pt>
                <c:pt idx="194">
                  <c:v>16.629846666666669</c:v>
                </c:pt>
                <c:pt idx="195">
                  <c:v>16.808662222222225</c:v>
                </c:pt>
                <c:pt idx="196">
                  <c:v>16.987477777777777</c:v>
                </c:pt>
                <c:pt idx="197">
                  <c:v>17.166293333333332</c:v>
                </c:pt>
                <c:pt idx="198">
                  <c:v>17.523924444444447</c:v>
                </c:pt>
                <c:pt idx="199">
                  <c:v>17.702740000000002</c:v>
                </c:pt>
                <c:pt idx="200">
                  <c:v>17.836851666666668</c:v>
                </c:pt>
                <c:pt idx="201">
                  <c:v>18.194482777777779</c:v>
                </c:pt>
                <c:pt idx="202">
                  <c:v>18.01566722222222</c:v>
                </c:pt>
                <c:pt idx="203">
                  <c:v>18.373298333333334</c:v>
                </c:pt>
                <c:pt idx="204">
                  <c:v>18.373298333333334</c:v>
                </c:pt>
                <c:pt idx="205">
                  <c:v>18.194482777777779</c:v>
                </c:pt>
                <c:pt idx="206">
                  <c:v>14.260540555555554</c:v>
                </c:pt>
                <c:pt idx="207">
                  <c:v>10.684229444444444</c:v>
                </c:pt>
                <c:pt idx="208">
                  <c:v>7.1079183333333331</c:v>
                </c:pt>
                <c:pt idx="209">
                  <c:v>3.5316072222222226</c:v>
                </c:pt>
                <c:pt idx="210">
                  <c:v>1.2070050000000001</c:v>
                </c:pt>
                <c:pt idx="211">
                  <c:v>0.17881555555555559</c:v>
                </c:pt>
                <c:pt idx="212">
                  <c:v>0.17881555555555559</c:v>
                </c:pt>
                <c:pt idx="213">
                  <c:v>1.2070050000000001</c:v>
                </c:pt>
                <c:pt idx="214">
                  <c:v>1.6987477777777777</c:v>
                </c:pt>
                <c:pt idx="215">
                  <c:v>1.6987477777777777</c:v>
                </c:pt>
                <c:pt idx="216">
                  <c:v>0.67055833333333337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0.67055833333333337</c:v>
                </c:pt>
                <c:pt idx="248">
                  <c:v>2.2351944444444443</c:v>
                </c:pt>
                <c:pt idx="249">
                  <c:v>3.9339422222222229</c:v>
                </c:pt>
                <c:pt idx="250">
                  <c:v>5.1409472222222226</c:v>
                </c:pt>
                <c:pt idx="251">
                  <c:v>6.3479522222222222</c:v>
                </c:pt>
                <c:pt idx="252">
                  <c:v>6.8843988888888896</c:v>
                </c:pt>
                <c:pt idx="253">
                  <c:v>7.1973261111111118</c:v>
                </c:pt>
                <c:pt idx="254">
                  <c:v>7.1973261111111118</c:v>
                </c:pt>
                <c:pt idx="255">
                  <c:v>7.5549572222222219</c:v>
                </c:pt>
                <c:pt idx="256">
                  <c:v>7.3761416666666673</c:v>
                </c:pt>
                <c:pt idx="257">
                  <c:v>7.5549572222222219</c:v>
                </c:pt>
                <c:pt idx="258">
                  <c:v>8.0466999999999995</c:v>
                </c:pt>
                <c:pt idx="259">
                  <c:v>8.583146666666666</c:v>
                </c:pt>
                <c:pt idx="260">
                  <c:v>9.1195933333333326</c:v>
                </c:pt>
                <c:pt idx="261">
                  <c:v>9.1195933333333326</c:v>
                </c:pt>
                <c:pt idx="262">
                  <c:v>9.4325205555555556</c:v>
                </c:pt>
                <c:pt idx="263">
                  <c:v>9.4325205555555556</c:v>
                </c:pt>
                <c:pt idx="264">
                  <c:v>9.9689672222222239</c:v>
                </c:pt>
                <c:pt idx="265">
                  <c:v>10.281894444444445</c:v>
                </c:pt>
                <c:pt idx="266">
                  <c:v>10.639525555555556</c:v>
                </c:pt>
                <c:pt idx="267">
                  <c:v>10.818341111111112</c:v>
                </c:pt>
                <c:pt idx="268">
                  <c:v>10.997156666666667</c:v>
                </c:pt>
                <c:pt idx="269">
                  <c:v>11.175972222222223</c:v>
                </c:pt>
                <c:pt idx="270">
                  <c:v>11.488899444444444</c:v>
                </c:pt>
                <c:pt idx="271">
                  <c:v>11.488899444444444</c:v>
                </c:pt>
                <c:pt idx="272">
                  <c:v>11.846530555555555</c:v>
                </c:pt>
                <c:pt idx="273">
                  <c:v>12.338273333333335</c:v>
                </c:pt>
                <c:pt idx="274">
                  <c:v>12.695904444444444</c:v>
                </c:pt>
                <c:pt idx="275">
                  <c:v>13.053535555555555</c:v>
                </c:pt>
                <c:pt idx="276">
                  <c:v>13.545278333333334</c:v>
                </c:pt>
                <c:pt idx="277">
                  <c:v>13.902909444444445</c:v>
                </c:pt>
                <c:pt idx="278">
                  <c:v>13.902909444444445</c:v>
                </c:pt>
                <c:pt idx="279">
                  <c:v>13.724093888888889</c:v>
                </c:pt>
                <c:pt idx="280">
                  <c:v>13.902909444444445</c:v>
                </c:pt>
                <c:pt idx="281">
                  <c:v>13.232351111111113</c:v>
                </c:pt>
                <c:pt idx="282">
                  <c:v>13.053535555555555</c:v>
                </c:pt>
                <c:pt idx="283">
                  <c:v>13.053535555555555</c:v>
                </c:pt>
                <c:pt idx="284">
                  <c:v>12.874720000000002</c:v>
                </c:pt>
                <c:pt idx="285">
                  <c:v>12.517088888888891</c:v>
                </c:pt>
                <c:pt idx="286">
                  <c:v>10.281894444444445</c:v>
                </c:pt>
                <c:pt idx="287">
                  <c:v>9.4325205555555556</c:v>
                </c:pt>
                <c:pt idx="288">
                  <c:v>9.6113361111111129</c:v>
                </c:pt>
                <c:pt idx="289">
                  <c:v>9.2537050000000001</c:v>
                </c:pt>
                <c:pt idx="290">
                  <c:v>9.2537050000000001</c:v>
                </c:pt>
                <c:pt idx="291">
                  <c:v>8.7619622222222233</c:v>
                </c:pt>
                <c:pt idx="292">
                  <c:v>7.3761416666666673</c:v>
                </c:pt>
                <c:pt idx="293">
                  <c:v>5.8562094444444446</c:v>
                </c:pt>
                <c:pt idx="294">
                  <c:v>4.291573333333333</c:v>
                </c:pt>
                <c:pt idx="295">
                  <c:v>3.2633838888888889</c:v>
                </c:pt>
                <c:pt idx="296">
                  <c:v>1.6987477777777777</c:v>
                </c:pt>
                <c:pt idx="297">
                  <c:v>0.35763111111111118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0.17881555555555559</c:v>
                </c:pt>
                <c:pt idx="323">
                  <c:v>1.2070050000000001</c:v>
                </c:pt>
                <c:pt idx="324">
                  <c:v>3.2633838888888889</c:v>
                </c:pt>
                <c:pt idx="325">
                  <c:v>5.1409472222222226</c:v>
                </c:pt>
                <c:pt idx="326">
                  <c:v>6.8843988888888896</c:v>
                </c:pt>
                <c:pt idx="327">
                  <c:v>8.225515555555555</c:v>
                </c:pt>
                <c:pt idx="328">
                  <c:v>9.2537050000000001</c:v>
                </c:pt>
                <c:pt idx="329">
                  <c:v>10.818341111111112</c:v>
                </c:pt>
                <c:pt idx="330">
                  <c:v>12.025346111111112</c:v>
                </c:pt>
                <c:pt idx="331">
                  <c:v>13.232351111111113</c:v>
                </c:pt>
                <c:pt idx="332">
                  <c:v>13.902909444444445</c:v>
                </c:pt>
                <c:pt idx="333">
                  <c:v>14.573467777777777</c:v>
                </c:pt>
                <c:pt idx="334">
                  <c:v>15.109914444444444</c:v>
                </c:pt>
                <c:pt idx="335">
                  <c:v>15.601657222222222</c:v>
                </c:pt>
                <c:pt idx="336">
                  <c:v>16.495735</c:v>
                </c:pt>
                <c:pt idx="337">
                  <c:v>17.523924444444447</c:v>
                </c:pt>
                <c:pt idx="338">
                  <c:v>18.373298333333334</c:v>
                </c:pt>
                <c:pt idx="339">
                  <c:v>19.222672222222226</c:v>
                </c:pt>
                <c:pt idx="340">
                  <c:v>19.580303333333333</c:v>
                </c:pt>
                <c:pt idx="341">
                  <c:v>19.893230555555554</c:v>
                </c:pt>
                <c:pt idx="342">
                  <c:v>20.250861666666665</c:v>
                </c:pt>
                <c:pt idx="343">
                  <c:v>20.250861666666665</c:v>
                </c:pt>
                <c:pt idx="344">
                  <c:v>20.072046111111113</c:v>
                </c:pt>
                <c:pt idx="345">
                  <c:v>19.893230555555554</c:v>
                </c:pt>
                <c:pt idx="346">
                  <c:v>19.580303333333333</c:v>
                </c:pt>
                <c:pt idx="347">
                  <c:v>19.401487777777778</c:v>
                </c:pt>
                <c:pt idx="348">
                  <c:v>19.043856666666667</c:v>
                </c:pt>
                <c:pt idx="349">
                  <c:v>18.730929444444442</c:v>
                </c:pt>
                <c:pt idx="350">
                  <c:v>18.55211388888889</c:v>
                </c:pt>
                <c:pt idx="351">
                  <c:v>18.194482777777779</c:v>
                </c:pt>
                <c:pt idx="352">
                  <c:v>18.01566722222222</c:v>
                </c:pt>
                <c:pt idx="353">
                  <c:v>18.373298333333334</c:v>
                </c:pt>
                <c:pt idx="354">
                  <c:v>18.55211388888889</c:v>
                </c:pt>
                <c:pt idx="355">
                  <c:v>19.043856666666667</c:v>
                </c:pt>
                <c:pt idx="356">
                  <c:v>19.401487777777778</c:v>
                </c:pt>
                <c:pt idx="357">
                  <c:v>19.759118888888892</c:v>
                </c:pt>
                <c:pt idx="358">
                  <c:v>20.072046111111113</c:v>
                </c:pt>
                <c:pt idx="359">
                  <c:v>20.429677222222224</c:v>
                </c:pt>
                <c:pt idx="360">
                  <c:v>20.787308333333335</c:v>
                </c:pt>
                <c:pt idx="361">
                  <c:v>20.921419999999998</c:v>
                </c:pt>
                <c:pt idx="362">
                  <c:v>21.100235555555557</c:v>
                </c:pt>
                <c:pt idx="363">
                  <c:v>21.457866666666668</c:v>
                </c:pt>
                <c:pt idx="364">
                  <c:v>21.279051111111112</c:v>
                </c:pt>
                <c:pt idx="365">
                  <c:v>21.636682222222223</c:v>
                </c:pt>
                <c:pt idx="366">
                  <c:v>21.457866666666668</c:v>
                </c:pt>
                <c:pt idx="367">
                  <c:v>21.100235555555557</c:v>
                </c:pt>
                <c:pt idx="368">
                  <c:v>20.608492777777776</c:v>
                </c:pt>
                <c:pt idx="369">
                  <c:v>20.429677222222224</c:v>
                </c:pt>
                <c:pt idx="370">
                  <c:v>20.072046111111113</c:v>
                </c:pt>
                <c:pt idx="371">
                  <c:v>19.759118888888892</c:v>
                </c:pt>
                <c:pt idx="372">
                  <c:v>19.580303333333333</c:v>
                </c:pt>
                <c:pt idx="373">
                  <c:v>19.893230555555554</c:v>
                </c:pt>
                <c:pt idx="374">
                  <c:v>20.072046111111113</c:v>
                </c:pt>
                <c:pt idx="375">
                  <c:v>20.250861666666665</c:v>
                </c:pt>
                <c:pt idx="376">
                  <c:v>20.787308333333335</c:v>
                </c:pt>
                <c:pt idx="377">
                  <c:v>21.457866666666668</c:v>
                </c:pt>
                <c:pt idx="378">
                  <c:v>21.815497777777779</c:v>
                </c:pt>
                <c:pt idx="379">
                  <c:v>22.128425</c:v>
                </c:pt>
                <c:pt idx="380">
                  <c:v>22.307240555555556</c:v>
                </c:pt>
                <c:pt idx="381">
                  <c:v>22.307240555555556</c:v>
                </c:pt>
                <c:pt idx="382">
                  <c:v>22.307240555555556</c:v>
                </c:pt>
                <c:pt idx="383">
                  <c:v>22.128425</c:v>
                </c:pt>
                <c:pt idx="384">
                  <c:v>22.128425</c:v>
                </c:pt>
                <c:pt idx="385">
                  <c:v>21.815497777777779</c:v>
                </c:pt>
                <c:pt idx="386">
                  <c:v>21.815497777777779</c:v>
                </c:pt>
                <c:pt idx="387">
                  <c:v>21.815497777777779</c:v>
                </c:pt>
                <c:pt idx="388">
                  <c:v>21.636682222222223</c:v>
                </c:pt>
                <c:pt idx="389">
                  <c:v>21.815497777777779</c:v>
                </c:pt>
                <c:pt idx="390">
                  <c:v>22.128425</c:v>
                </c:pt>
                <c:pt idx="391">
                  <c:v>22.486056111111111</c:v>
                </c:pt>
                <c:pt idx="392">
                  <c:v>22.66487166666667</c:v>
                </c:pt>
                <c:pt idx="393">
                  <c:v>23.156614444444443</c:v>
                </c:pt>
                <c:pt idx="394">
                  <c:v>23.514245555555558</c:v>
                </c:pt>
                <c:pt idx="395">
                  <c:v>23.871876666666669</c:v>
                </c:pt>
                <c:pt idx="396">
                  <c:v>24.184803888888894</c:v>
                </c:pt>
                <c:pt idx="397">
                  <c:v>24.721250555555553</c:v>
                </c:pt>
                <c:pt idx="398">
                  <c:v>24.721250555555553</c:v>
                </c:pt>
                <c:pt idx="399">
                  <c:v>25.078881666666668</c:v>
                </c:pt>
                <c:pt idx="400">
                  <c:v>25.212993333333333</c:v>
                </c:pt>
                <c:pt idx="401">
                  <c:v>25.212993333333333</c:v>
                </c:pt>
                <c:pt idx="402">
                  <c:v>25.212993333333333</c:v>
                </c:pt>
                <c:pt idx="403">
                  <c:v>25.570624444444444</c:v>
                </c:pt>
                <c:pt idx="404">
                  <c:v>25.391808888888889</c:v>
                </c:pt>
                <c:pt idx="405">
                  <c:v>25.749440000000003</c:v>
                </c:pt>
                <c:pt idx="406">
                  <c:v>25.749440000000003</c:v>
                </c:pt>
                <c:pt idx="407">
                  <c:v>25.749440000000003</c:v>
                </c:pt>
                <c:pt idx="408">
                  <c:v>25.928255555555555</c:v>
                </c:pt>
                <c:pt idx="409">
                  <c:v>25.928255555555555</c:v>
                </c:pt>
                <c:pt idx="410">
                  <c:v>26.107071111111111</c:v>
                </c:pt>
                <c:pt idx="411">
                  <c:v>26.107071111111111</c:v>
                </c:pt>
                <c:pt idx="412">
                  <c:v>26.285886666666666</c:v>
                </c:pt>
                <c:pt idx="413">
                  <c:v>26.419998333333332</c:v>
                </c:pt>
                <c:pt idx="414">
                  <c:v>26.285886666666666</c:v>
                </c:pt>
                <c:pt idx="415">
                  <c:v>26.285886666666666</c:v>
                </c:pt>
                <c:pt idx="416">
                  <c:v>25.928255555555555</c:v>
                </c:pt>
                <c:pt idx="417">
                  <c:v>25.928255555555555</c:v>
                </c:pt>
                <c:pt idx="418">
                  <c:v>25.749440000000003</c:v>
                </c:pt>
                <c:pt idx="419">
                  <c:v>25.749440000000003</c:v>
                </c:pt>
                <c:pt idx="420">
                  <c:v>25.749440000000003</c:v>
                </c:pt>
                <c:pt idx="421">
                  <c:v>25.749440000000003</c:v>
                </c:pt>
                <c:pt idx="422">
                  <c:v>25.749440000000003</c:v>
                </c:pt>
                <c:pt idx="423">
                  <c:v>26.419998333333332</c:v>
                </c:pt>
                <c:pt idx="424">
                  <c:v>26.598813888888891</c:v>
                </c:pt>
                <c:pt idx="425">
                  <c:v>26.777629444444447</c:v>
                </c:pt>
                <c:pt idx="426">
                  <c:v>26.956444999999999</c:v>
                </c:pt>
                <c:pt idx="427">
                  <c:v>26.956444999999999</c:v>
                </c:pt>
                <c:pt idx="428">
                  <c:v>27.314076111111113</c:v>
                </c:pt>
                <c:pt idx="429">
                  <c:v>26.956444999999999</c:v>
                </c:pt>
                <c:pt idx="430">
                  <c:v>26.777629444444447</c:v>
                </c:pt>
                <c:pt idx="431">
                  <c:v>26.598813888888891</c:v>
                </c:pt>
                <c:pt idx="432">
                  <c:v>26.419998333333332</c:v>
                </c:pt>
                <c:pt idx="433">
                  <c:v>26.419998333333332</c:v>
                </c:pt>
                <c:pt idx="434">
                  <c:v>26.598813888888891</c:v>
                </c:pt>
                <c:pt idx="435">
                  <c:v>26.598813888888891</c:v>
                </c:pt>
                <c:pt idx="436">
                  <c:v>26.598813888888891</c:v>
                </c:pt>
                <c:pt idx="437">
                  <c:v>26.777629444444447</c:v>
                </c:pt>
                <c:pt idx="438">
                  <c:v>26.956444999999999</c:v>
                </c:pt>
                <c:pt idx="439">
                  <c:v>27.135260555555558</c:v>
                </c:pt>
                <c:pt idx="440">
                  <c:v>27.135260555555558</c:v>
                </c:pt>
                <c:pt idx="441">
                  <c:v>27.448187777777779</c:v>
                </c:pt>
                <c:pt idx="442">
                  <c:v>27.627003333333334</c:v>
                </c:pt>
                <c:pt idx="443">
                  <c:v>27.627003333333334</c:v>
                </c:pt>
                <c:pt idx="444">
                  <c:v>27.627003333333334</c:v>
                </c:pt>
                <c:pt idx="445">
                  <c:v>27.627003333333334</c:v>
                </c:pt>
                <c:pt idx="446">
                  <c:v>27.314076111111113</c:v>
                </c:pt>
                <c:pt idx="447">
                  <c:v>27.135260555555558</c:v>
                </c:pt>
                <c:pt idx="448">
                  <c:v>26.956444999999999</c:v>
                </c:pt>
                <c:pt idx="449">
                  <c:v>26.956444999999999</c:v>
                </c:pt>
                <c:pt idx="450">
                  <c:v>26.956444999999999</c:v>
                </c:pt>
                <c:pt idx="451">
                  <c:v>26.598813888888891</c:v>
                </c:pt>
                <c:pt idx="452">
                  <c:v>26.285886666666666</c:v>
                </c:pt>
                <c:pt idx="453">
                  <c:v>26.419998333333332</c:v>
                </c:pt>
                <c:pt idx="454">
                  <c:v>26.285886666666666</c:v>
                </c:pt>
                <c:pt idx="455">
                  <c:v>26.285886666666666</c:v>
                </c:pt>
                <c:pt idx="456">
                  <c:v>26.285886666666666</c:v>
                </c:pt>
                <c:pt idx="457">
                  <c:v>26.107071111111111</c:v>
                </c:pt>
                <c:pt idx="458">
                  <c:v>25.928255555555555</c:v>
                </c:pt>
                <c:pt idx="459">
                  <c:v>25.928255555555555</c:v>
                </c:pt>
                <c:pt idx="460">
                  <c:v>25.928255555555555</c:v>
                </c:pt>
                <c:pt idx="461">
                  <c:v>26.107071111111111</c:v>
                </c:pt>
                <c:pt idx="462">
                  <c:v>26.419998333333332</c:v>
                </c:pt>
                <c:pt idx="463">
                  <c:v>26.598813888888891</c:v>
                </c:pt>
                <c:pt idx="464">
                  <c:v>26.777629444444447</c:v>
                </c:pt>
                <c:pt idx="465">
                  <c:v>26.777629444444447</c:v>
                </c:pt>
                <c:pt idx="466">
                  <c:v>26.956444999999999</c:v>
                </c:pt>
                <c:pt idx="467">
                  <c:v>27.314076111111113</c:v>
                </c:pt>
                <c:pt idx="468">
                  <c:v>27.314076111111113</c:v>
                </c:pt>
                <c:pt idx="469">
                  <c:v>27.314076111111113</c:v>
                </c:pt>
                <c:pt idx="470">
                  <c:v>27.448187777777779</c:v>
                </c:pt>
                <c:pt idx="471">
                  <c:v>27.448187777777779</c:v>
                </c:pt>
                <c:pt idx="472">
                  <c:v>27.314076111111113</c:v>
                </c:pt>
                <c:pt idx="473">
                  <c:v>27.135260555555558</c:v>
                </c:pt>
                <c:pt idx="474">
                  <c:v>26.777629444444447</c:v>
                </c:pt>
                <c:pt idx="475">
                  <c:v>26.419998333333332</c:v>
                </c:pt>
                <c:pt idx="476">
                  <c:v>26.419998333333332</c:v>
                </c:pt>
                <c:pt idx="477">
                  <c:v>26.419998333333332</c:v>
                </c:pt>
                <c:pt idx="478">
                  <c:v>26.777629444444447</c:v>
                </c:pt>
                <c:pt idx="479">
                  <c:v>26.598813888888891</c:v>
                </c:pt>
                <c:pt idx="480">
                  <c:v>26.777629444444447</c:v>
                </c:pt>
                <c:pt idx="481">
                  <c:v>26.285886666666666</c:v>
                </c:pt>
                <c:pt idx="482">
                  <c:v>25.928255555555555</c:v>
                </c:pt>
                <c:pt idx="483">
                  <c:v>25.749440000000003</c:v>
                </c:pt>
                <c:pt idx="484">
                  <c:v>25.391808888888889</c:v>
                </c:pt>
                <c:pt idx="485">
                  <c:v>25.078881666666668</c:v>
                </c:pt>
                <c:pt idx="486">
                  <c:v>24.721250555555553</c:v>
                </c:pt>
                <c:pt idx="487">
                  <c:v>24.184803888888894</c:v>
                </c:pt>
                <c:pt idx="488">
                  <c:v>23.514245555555558</c:v>
                </c:pt>
                <c:pt idx="489">
                  <c:v>21.994313333333334</c:v>
                </c:pt>
                <c:pt idx="490">
                  <c:v>20.608492777777776</c:v>
                </c:pt>
                <c:pt idx="491">
                  <c:v>19.222672222222226</c:v>
                </c:pt>
                <c:pt idx="492">
                  <c:v>16.629846666666669</c:v>
                </c:pt>
                <c:pt idx="493">
                  <c:v>13.232351111111113</c:v>
                </c:pt>
                <c:pt idx="494">
                  <c:v>9.6113361111111129</c:v>
                </c:pt>
                <c:pt idx="495">
                  <c:v>7.3761416666666673</c:v>
                </c:pt>
                <c:pt idx="496">
                  <c:v>7.0185105555555563</c:v>
                </c:pt>
                <c:pt idx="497">
                  <c:v>8.225515555555555</c:v>
                </c:pt>
                <c:pt idx="498">
                  <c:v>9.6113361111111129</c:v>
                </c:pt>
                <c:pt idx="499">
                  <c:v>11.175972222222223</c:v>
                </c:pt>
                <c:pt idx="500">
                  <c:v>12.204161666666666</c:v>
                </c:pt>
                <c:pt idx="501">
                  <c:v>13.053535555555555</c:v>
                </c:pt>
                <c:pt idx="502">
                  <c:v>13.724093888888889</c:v>
                </c:pt>
                <c:pt idx="503">
                  <c:v>14.081725</c:v>
                </c:pt>
                <c:pt idx="504">
                  <c:v>13.902909444444445</c:v>
                </c:pt>
                <c:pt idx="505">
                  <c:v>13.902909444444445</c:v>
                </c:pt>
                <c:pt idx="506">
                  <c:v>13.545278333333334</c:v>
                </c:pt>
                <c:pt idx="507">
                  <c:v>13.411166666666668</c:v>
                </c:pt>
                <c:pt idx="508">
                  <c:v>13.411166666666668</c:v>
                </c:pt>
                <c:pt idx="509">
                  <c:v>13.232351111111113</c:v>
                </c:pt>
                <c:pt idx="510">
                  <c:v>13.411166666666668</c:v>
                </c:pt>
                <c:pt idx="511">
                  <c:v>12.874720000000002</c:v>
                </c:pt>
                <c:pt idx="512">
                  <c:v>12.874720000000002</c:v>
                </c:pt>
                <c:pt idx="513">
                  <c:v>12.517088888888891</c:v>
                </c:pt>
                <c:pt idx="514">
                  <c:v>12.695904444444444</c:v>
                </c:pt>
                <c:pt idx="515">
                  <c:v>12.517088888888891</c:v>
                </c:pt>
                <c:pt idx="516">
                  <c:v>12.695904444444444</c:v>
                </c:pt>
                <c:pt idx="517">
                  <c:v>12.695904444444444</c:v>
                </c:pt>
                <c:pt idx="518">
                  <c:v>12.874720000000002</c:v>
                </c:pt>
                <c:pt idx="519">
                  <c:v>12.695904444444444</c:v>
                </c:pt>
                <c:pt idx="520">
                  <c:v>12.695904444444444</c:v>
                </c:pt>
                <c:pt idx="521">
                  <c:v>12.517088888888891</c:v>
                </c:pt>
                <c:pt idx="522">
                  <c:v>11.846530555555555</c:v>
                </c:pt>
                <c:pt idx="523">
                  <c:v>10.818341111111112</c:v>
                </c:pt>
                <c:pt idx="524">
                  <c:v>10.147782777777778</c:v>
                </c:pt>
                <c:pt idx="525">
                  <c:v>9.1195933333333326</c:v>
                </c:pt>
                <c:pt idx="526">
                  <c:v>7.9125883333333338</c:v>
                </c:pt>
                <c:pt idx="527">
                  <c:v>7.0185105555555563</c:v>
                </c:pt>
                <c:pt idx="528">
                  <c:v>5.8562094444444446</c:v>
                </c:pt>
                <c:pt idx="529">
                  <c:v>4.8280200000000004</c:v>
                </c:pt>
                <c:pt idx="530">
                  <c:v>3.7551266666666669</c:v>
                </c:pt>
                <c:pt idx="531">
                  <c:v>3.2633838888888889</c:v>
                </c:pt>
                <c:pt idx="532">
                  <c:v>2.2351944444444443</c:v>
                </c:pt>
                <c:pt idx="533">
                  <c:v>1.6987477777777777</c:v>
                </c:pt>
                <c:pt idx="534">
                  <c:v>1.5646361111111113</c:v>
                </c:pt>
                <c:pt idx="535">
                  <c:v>0.84937388888888887</c:v>
                </c:pt>
                <c:pt idx="536">
                  <c:v>0.35763111111111118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0.35763111111111118</c:v>
                </c:pt>
                <c:pt idx="541">
                  <c:v>0.84937388888888887</c:v>
                </c:pt>
                <c:pt idx="542">
                  <c:v>1.6987477777777777</c:v>
                </c:pt>
                <c:pt idx="543">
                  <c:v>3.0845683333333338</c:v>
                </c:pt>
                <c:pt idx="544">
                  <c:v>4.291573333333333</c:v>
                </c:pt>
                <c:pt idx="545">
                  <c:v>4.9621316666666671</c:v>
                </c:pt>
                <c:pt idx="546">
                  <c:v>4.9621316666666671</c:v>
                </c:pt>
                <c:pt idx="547">
                  <c:v>4.6492044444444449</c:v>
                </c:pt>
                <c:pt idx="548">
                  <c:v>3.9339422222222229</c:v>
                </c:pt>
                <c:pt idx="549">
                  <c:v>4.1127577777777775</c:v>
                </c:pt>
                <c:pt idx="550">
                  <c:v>4.4703888888888885</c:v>
                </c:pt>
                <c:pt idx="551">
                  <c:v>4.6492044444444449</c:v>
                </c:pt>
                <c:pt idx="552">
                  <c:v>4.6492044444444449</c:v>
                </c:pt>
                <c:pt idx="553">
                  <c:v>2.4140100000000002</c:v>
                </c:pt>
                <c:pt idx="554">
                  <c:v>0.84937388888888887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0.17881555555555559</c:v>
                </c:pt>
                <c:pt idx="582">
                  <c:v>0.67055833333333337</c:v>
                </c:pt>
                <c:pt idx="583">
                  <c:v>1.5646361111111113</c:v>
                </c:pt>
                <c:pt idx="584">
                  <c:v>2.7269372222222223</c:v>
                </c:pt>
                <c:pt idx="585">
                  <c:v>4.6492044444444449</c:v>
                </c:pt>
                <c:pt idx="586">
                  <c:v>6.3479522222222222</c:v>
                </c:pt>
                <c:pt idx="587">
                  <c:v>7.5549572222222219</c:v>
                </c:pt>
                <c:pt idx="588">
                  <c:v>8.583146666666666</c:v>
                </c:pt>
                <c:pt idx="589">
                  <c:v>8.940777777777777</c:v>
                </c:pt>
                <c:pt idx="590">
                  <c:v>9.6113361111111129</c:v>
                </c:pt>
                <c:pt idx="591">
                  <c:v>10.460709999999999</c:v>
                </c:pt>
                <c:pt idx="592">
                  <c:v>10.997156666666667</c:v>
                </c:pt>
                <c:pt idx="593">
                  <c:v>10.818341111111112</c:v>
                </c:pt>
                <c:pt idx="594">
                  <c:v>8.940777777777777</c:v>
                </c:pt>
                <c:pt idx="595">
                  <c:v>7.5549572222222219</c:v>
                </c:pt>
                <c:pt idx="596">
                  <c:v>5.9903211111111121</c:v>
                </c:pt>
                <c:pt idx="597">
                  <c:v>5.9903211111111121</c:v>
                </c:pt>
                <c:pt idx="598">
                  <c:v>7.0185105555555563</c:v>
                </c:pt>
                <c:pt idx="599">
                  <c:v>8.225515555555555</c:v>
                </c:pt>
                <c:pt idx="600">
                  <c:v>9.4325205555555556</c:v>
                </c:pt>
                <c:pt idx="601">
                  <c:v>10.460709999999999</c:v>
                </c:pt>
                <c:pt idx="602">
                  <c:v>11.310083888888888</c:v>
                </c:pt>
                <c:pt idx="603">
                  <c:v>12.338273333333335</c:v>
                </c:pt>
                <c:pt idx="604">
                  <c:v>12.874720000000002</c:v>
                </c:pt>
                <c:pt idx="605">
                  <c:v>13.545278333333334</c:v>
                </c:pt>
                <c:pt idx="606">
                  <c:v>13.724093888888889</c:v>
                </c:pt>
                <c:pt idx="607">
                  <c:v>14.081725</c:v>
                </c:pt>
                <c:pt idx="608">
                  <c:v>13.902909444444445</c:v>
                </c:pt>
                <c:pt idx="609">
                  <c:v>13.902909444444445</c:v>
                </c:pt>
                <c:pt idx="610">
                  <c:v>13.545278333333334</c:v>
                </c:pt>
                <c:pt idx="611">
                  <c:v>13.545278333333334</c:v>
                </c:pt>
                <c:pt idx="612">
                  <c:v>13.545278333333334</c:v>
                </c:pt>
                <c:pt idx="613">
                  <c:v>13.724093888888889</c:v>
                </c:pt>
                <c:pt idx="614">
                  <c:v>13.902909444444445</c:v>
                </c:pt>
                <c:pt idx="615">
                  <c:v>14.43935611111111</c:v>
                </c:pt>
                <c:pt idx="616">
                  <c:v>14.573467777777777</c:v>
                </c:pt>
                <c:pt idx="617">
                  <c:v>14.573467777777777</c:v>
                </c:pt>
                <c:pt idx="618">
                  <c:v>14.573467777777777</c:v>
                </c:pt>
                <c:pt idx="619">
                  <c:v>13.902909444444445</c:v>
                </c:pt>
                <c:pt idx="620">
                  <c:v>12.025346111111112</c:v>
                </c:pt>
                <c:pt idx="621">
                  <c:v>9.9689672222222239</c:v>
                </c:pt>
                <c:pt idx="622">
                  <c:v>8.0466999999999995</c:v>
                </c:pt>
                <c:pt idx="623">
                  <c:v>6.1691366666666676</c:v>
                </c:pt>
                <c:pt idx="624">
                  <c:v>4.291573333333333</c:v>
                </c:pt>
                <c:pt idx="625">
                  <c:v>2.0563788888888888</c:v>
                </c:pt>
                <c:pt idx="626">
                  <c:v>2.7269372222222223</c:v>
                </c:pt>
                <c:pt idx="627">
                  <c:v>4.4703888888888885</c:v>
                </c:pt>
                <c:pt idx="628">
                  <c:v>6.3479522222222222</c:v>
                </c:pt>
                <c:pt idx="629">
                  <c:v>7.7337727777777792</c:v>
                </c:pt>
                <c:pt idx="630">
                  <c:v>8.940777777777777</c:v>
                </c:pt>
                <c:pt idx="631">
                  <c:v>9.6113361111111129</c:v>
                </c:pt>
                <c:pt idx="632">
                  <c:v>9.9689672222222239</c:v>
                </c:pt>
                <c:pt idx="633">
                  <c:v>9.9689672222222239</c:v>
                </c:pt>
                <c:pt idx="634">
                  <c:v>9.9689672222222239</c:v>
                </c:pt>
                <c:pt idx="635">
                  <c:v>9.9689672222222239</c:v>
                </c:pt>
                <c:pt idx="636">
                  <c:v>10.281894444444445</c:v>
                </c:pt>
                <c:pt idx="637">
                  <c:v>10.281894444444445</c:v>
                </c:pt>
                <c:pt idx="638">
                  <c:v>10.147782777777778</c:v>
                </c:pt>
                <c:pt idx="639">
                  <c:v>9.9689672222222239</c:v>
                </c:pt>
                <c:pt idx="640">
                  <c:v>9.7901516666666666</c:v>
                </c:pt>
                <c:pt idx="641">
                  <c:v>10.147782777777778</c:v>
                </c:pt>
                <c:pt idx="642">
                  <c:v>10.639525555555556</c:v>
                </c:pt>
                <c:pt idx="643">
                  <c:v>11.175972222222223</c:v>
                </c:pt>
                <c:pt idx="644">
                  <c:v>11.310083888888888</c:v>
                </c:pt>
                <c:pt idx="645">
                  <c:v>11.488899444444444</c:v>
                </c:pt>
                <c:pt idx="646">
                  <c:v>11.846530555555555</c:v>
                </c:pt>
                <c:pt idx="647">
                  <c:v>12.025346111111112</c:v>
                </c:pt>
                <c:pt idx="648">
                  <c:v>12.204161666666666</c:v>
                </c:pt>
                <c:pt idx="649">
                  <c:v>12.517088888888891</c:v>
                </c:pt>
                <c:pt idx="650">
                  <c:v>13.053535555555555</c:v>
                </c:pt>
                <c:pt idx="651">
                  <c:v>13.411166666666668</c:v>
                </c:pt>
                <c:pt idx="652">
                  <c:v>13.411166666666668</c:v>
                </c:pt>
                <c:pt idx="653">
                  <c:v>13.232351111111113</c:v>
                </c:pt>
                <c:pt idx="654">
                  <c:v>13.232351111111113</c:v>
                </c:pt>
                <c:pt idx="655">
                  <c:v>12.874720000000002</c:v>
                </c:pt>
                <c:pt idx="656">
                  <c:v>12.695904444444444</c:v>
                </c:pt>
                <c:pt idx="657">
                  <c:v>12.517088888888891</c:v>
                </c:pt>
                <c:pt idx="658">
                  <c:v>12.204161666666666</c:v>
                </c:pt>
                <c:pt idx="659">
                  <c:v>11.488899444444444</c:v>
                </c:pt>
                <c:pt idx="660">
                  <c:v>10.997156666666667</c:v>
                </c:pt>
                <c:pt idx="661">
                  <c:v>11.175972222222223</c:v>
                </c:pt>
                <c:pt idx="662">
                  <c:v>11.846530555555555</c:v>
                </c:pt>
                <c:pt idx="663">
                  <c:v>12.517088888888891</c:v>
                </c:pt>
                <c:pt idx="664">
                  <c:v>13.232351111111113</c:v>
                </c:pt>
                <c:pt idx="665">
                  <c:v>13.724093888888889</c:v>
                </c:pt>
                <c:pt idx="666">
                  <c:v>14.43935611111111</c:v>
                </c:pt>
                <c:pt idx="667">
                  <c:v>14.752283333333335</c:v>
                </c:pt>
                <c:pt idx="668">
                  <c:v>15.288730000000001</c:v>
                </c:pt>
                <c:pt idx="669">
                  <c:v>15.467545555555558</c:v>
                </c:pt>
                <c:pt idx="670">
                  <c:v>15.780472777777778</c:v>
                </c:pt>
                <c:pt idx="671">
                  <c:v>16.138103888888889</c:v>
                </c:pt>
                <c:pt idx="672">
                  <c:v>16.138103888888889</c:v>
                </c:pt>
                <c:pt idx="673">
                  <c:v>16.495735</c:v>
                </c:pt>
                <c:pt idx="674">
                  <c:v>16.495735</c:v>
                </c:pt>
                <c:pt idx="675">
                  <c:v>16.808662222222225</c:v>
                </c:pt>
                <c:pt idx="676">
                  <c:v>16.808662222222225</c:v>
                </c:pt>
                <c:pt idx="677">
                  <c:v>17.166293333333332</c:v>
                </c:pt>
                <c:pt idx="678">
                  <c:v>16.987477777777777</c:v>
                </c:pt>
                <c:pt idx="679">
                  <c:v>16.808662222222225</c:v>
                </c:pt>
                <c:pt idx="680">
                  <c:v>16.808662222222225</c:v>
                </c:pt>
                <c:pt idx="681">
                  <c:v>16.629846666666669</c:v>
                </c:pt>
                <c:pt idx="682">
                  <c:v>16.495735</c:v>
                </c:pt>
                <c:pt idx="683">
                  <c:v>16.138103888888889</c:v>
                </c:pt>
                <c:pt idx="684">
                  <c:v>15.959288333333335</c:v>
                </c:pt>
                <c:pt idx="685">
                  <c:v>16.138103888888889</c:v>
                </c:pt>
                <c:pt idx="686">
                  <c:v>15.959288333333335</c:v>
                </c:pt>
                <c:pt idx="687">
                  <c:v>15.959288333333335</c:v>
                </c:pt>
                <c:pt idx="688">
                  <c:v>15.959288333333335</c:v>
                </c:pt>
                <c:pt idx="689">
                  <c:v>16.138103888888889</c:v>
                </c:pt>
                <c:pt idx="690">
                  <c:v>16.138103888888889</c:v>
                </c:pt>
                <c:pt idx="691">
                  <c:v>15.959288333333335</c:v>
                </c:pt>
                <c:pt idx="692">
                  <c:v>15.959288333333335</c:v>
                </c:pt>
                <c:pt idx="693">
                  <c:v>15.601657222222222</c:v>
                </c:pt>
                <c:pt idx="694">
                  <c:v>15.467545555555558</c:v>
                </c:pt>
                <c:pt idx="695">
                  <c:v>15.288730000000001</c:v>
                </c:pt>
                <c:pt idx="696">
                  <c:v>15.109914444444444</c:v>
                </c:pt>
                <c:pt idx="697">
                  <c:v>14.93109888888889</c:v>
                </c:pt>
                <c:pt idx="698">
                  <c:v>14.752283333333335</c:v>
                </c:pt>
                <c:pt idx="699">
                  <c:v>13.545278333333334</c:v>
                </c:pt>
                <c:pt idx="700">
                  <c:v>13.053535555555555</c:v>
                </c:pt>
                <c:pt idx="701">
                  <c:v>12.695904444444444</c:v>
                </c:pt>
                <c:pt idx="702">
                  <c:v>11.175972222222223</c:v>
                </c:pt>
                <c:pt idx="703">
                  <c:v>9.4325205555555556</c:v>
                </c:pt>
                <c:pt idx="704">
                  <c:v>7.5549572222222219</c:v>
                </c:pt>
                <c:pt idx="705">
                  <c:v>5.9903211111111121</c:v>
                </c:pt>
                <c:pt idx="706">
                  <c:v>5.8562094444444446</c:v>
                </c:pt>
                <c:pt idx="707">
                  <c:v>5.4985783333333336</c:v>
                </c:pt>
                <c:pt idx="708">
                  <c:v>5.6773938888888891</c:v>
                </c:pt>
                <c:pt idx="709">
                  <c:v>7.0185105555555563</c:v>
                </c:pt>
                <c:pt idx="710">
                  <c:v>8.583146666666666</c:v>
                </c:pt>
                <c:pt idx="711">
                  <c:v>9.9689672222222239</c:v>
                </c:pt>
                <c:pt idx="712">
                  <c:v>10.997156666666667</c:v>
                </c:pt>
                <c:pt idx="713">
                  <c:v>11.488899444444444</c:v>
                </c:pt>
                <c:pt idx="714">
                  <c:v>11.846530555555555</c:v>
                </c:pt>
                <c:pt idx="715">
                  <c:v>11.846530555555555</c:v>
                </c:pt>
                <c:pt idx="716">
                  <c:v>12.025346111111112</c:v>
                </c:pt>
                <c:pt idx="717">
                  <c:v>12.204161666666666</c:v>
                </c:pt>
                <c:pt idx="718">
                  <c:v>12.204161666666666</c:v>
                </c:pt>
                <c:pt idx="719">
                  <c:v>12.338273333333335</c:v>
                </c:pt>
                <c:pt idx="720">
                  <c:v>12.695904444444444</c:v>
                </c:pt>
                <c:pt idx="721">
                  <c:v>12.874720000000002</c:v>
                </c:pt>
                <c:pt idx="722">
                  <c:v>12.874720000000002</c:v>
                </c:pt>
                <c:pt idx="723">
                  <c:v>13.053535555555555</c:v>
                </c:pt>
                <c:pt idx="724">
                  <c:v>12.874720000000002</c:v>
                </c:pt>
                <c:pt idx="725">
                  <c:v>12.874720000000002</c:v>
                </c:pt>
                <c:pt idx="726">
                  <c:v>12.517088888888891</c:v>
                </c:pt>
                <c:pt idx="727">
                  <c:v>12.517088888888891</c:v>
                </c:pt>
                <c:pt idx="728">
                  <c:v>12.338273333333335</c:v>
                </c:pt>
                <c:pt idx="729">
                  <c:v>11.846530555555555</c:v>
                </c:pt>
                <c:pt idx="730">
                  <c:v>10.997156666666667</c:v>
                </c:pt>
                <c:pt idx="731">
                  <c:v>9.2537050000000001</c:v>
                </c:pt>
                <c:pt idx="732">
                  <c:v>7.3761416666666673</c:v>
                </c:pt>
                <c:pt idx="733">
                  <c:v>6.7055833333333341</c:v>
                </c:pt>
                <c:pt idx="734">
                  <c:v>6.3479522222222222</c:v>
                </c:pt>
                <c:pt idx="735">
                  <c:v>6.3479522222222222</c:v>
                </c:pt>
                <c:pt idx="736">
                  <c:v>6.1691366666666676</c:v>
                </c:pt>
                <c:pt idx="737">
                  <c:v>6.1691366666666676</c:v>
                </c:pt>
                <c:pt idx="738">
                  <c:v>5.3197627777777781</c:v>
                </c:pt>
                <c:pt idx="739">
                  <c:v>3.7551266666666669</c:v>
                </c:pt>
                <c:pt idx="740">
                  <c:v>1.8775633333333335</c:v>
                </c:pt>
                <c:pt idx="741">
                  <c:v>0.53644666666666663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0.67055833333333337</c:v>
                </c:pt>
                <c:pt idx="773">
                  <c:v>2.4140100000000002</c:v>
                </c:pt>
                <c:pt idx="774">
                  <c:v>4.1127577777777775</c:v>
                </c:pt>
                <c:pt idx="775">
                  <c:v>5.1409472222222226</c:v>
                </c:pt>
                <c:pt idx="776">
                  <c:v>6.5267677777777777</c:v>
                </c:pt>
                <c:pt idx="777">
                  <c:v>7.7337727777777792</c:v>
                </c:pt>
                <c:pt idx="778">
                  <c:v>8.583146666666666</c:v>
                </c:pt>
                <c:pt idx="779">
                  <c:v>9.4325205555555556</c:v>
                </c:pt>
                <c:pt idx="780">
                  <c:v>9.2537050000000001</c:v>
                </c:pt>
                <c:pt idx="781">
                  <c:v>9.2537050000000001</c:v>
                </c:pt>
                <c:pt idx="782">
                  <c:v>8.7619622222222233</c:v>
                </c:pt>
                <c:pt idx="783">
                  <c:v>8.225515555555555</c:v>
                </c:pt>
                <c:pt idx="784">
                  <c:v>7.5549572222222219</c:v>
                </c:pt>
                <c:pt idx="785">
                  <c:v>7.5549572222222219</c:v>
                </c:pt>
                <c:pt idx="786">
                  <c:v>7.3761416666666673</c:v>
                </c:pt>
                <c:pt idx="787">
                  <c:v>7.5549572222222219</c:v>
                </c:pt>
                <c:pt idx="788">
                  <c:v>7.5549572222222219</c:v>
                </c:pt>
                <c:pt idx="789">
                  <c:v>7.5549572222222219</c:v>
                </c:pt>
                <c:pt idx="790">
                  <c:v>7.7337727777777792</c:v>
                </c:pt>
                <c:pt idx="791">
                  <c:v>8.583146666666666</c:v>
                </c:pt>
                <c:pt idx="792">
                  <c:v>9.1195933333333326</c:v>
                </c:pt>
                <c:pt idx="793">
                  <c:v>9.4325205555555556</c:v>
                </c:pt>
                <c:pt idx="794">
                  <c:v>9.9689672222222239</c:v>
                </c:pt>
                <c:pt idx="795">
                  <c:v>9.9689672222222239</c:v>
                </c:pt>
                <c:pt idx="796">
                  <c:v>10.147782777777778</c:v>
                </c:pt>
                <c:pt idx="797">
                  <c:v>9.9689672222222239</c:v>
                </c:pt>
                <c:pt idx="798">
                  <c:v>10.147782777777778</c:v>
                </c:pt>
                <c:pt idx="799">
                  <c:v>9.9689672222222239</c:v>
                </c:pt>
                <c:pt idx="800">
                  <c:v>10.639525555555556</c:v>
                </c:pt>
                <c:pt idx="801">
                  <c:v>11.488899444444444</c:v>
                </c:pt>
                <c:pt idx="802">
                  <c:v>12.338273333333335</c:v>
                </c:pt>
                <c:pt idx="803">
                  <c:v>13.232351111111113</c:v>
                </c:pt>
                <c:pt idx="804">
                  <c:v>13.411166666666668</c:v>
                </c:pt>
                <c:pt idx="805">
                  <c:v>13.053535555555555</c:v>
                </c:pt>
                <c:pt idx="806">
                  <c:v>12.338273333333335</c:v>
                </c:pt>
                <c:pt idx="807">
                  <c:v>11.175972222222223</c:v>
                </c:pt>
                <c:pt idx="808">
                  <c:v>10.639525555555556</c:v>
                </c:pt>
                <c:pt idx="809">
                  <c:v>10.460709999999999</c:v>
                </c:pt>
                <c:pt idx="810">
                  <c:v>10.818341111111112</c:v>
                </c:pt>
                <c:pt idx="811">
                  <c:v>10.460709999999999</c:v>
                </c:pt>
                <c:pt idx="812">
                  <c:v>10.281894444444445</c:v>
                </c:pt>
                <c:pt idx="813">
                  <c:v>9.1195933333333326</c:v>
                </c:pt>
                <c:pt idx="814">
                  <c:v>8.4043311111111123</c:v>
                </c:pt>
                <c:pt idx="815">
                  <c:v>7.7337727777777792</c:v>
                </c:pt>
                <c:pt idx="816">
                  <c:v>6.7055833333333341</c:v>
                </c:pt>
                <c:pt idx="817">
                  <c:v>5.8562094444444446</c:v>
                </c:pt>
                <c:pt idx="818">
                  <c:v>4.1127577777777775</c:v>
                </c:pt>
                <c:pt idx="819">
                  <c:v>3.0845683333333338</c:v>
                </c:pt>
                <c:pt idx="820">
                  <c:v>2.0563788888888888</c:v>
                </c:pt>
                <c:pt idx="821">
                  <c:v>2.0563788888888888</c:v>
                </c:pt>
                <c:pt idx="822">
                  <c:v>2.0563788888888888</c:v>
                </c:pt>
                <c:pt idx="823">
                  <c:v>1.8775633333333335</c:v>
                </c:pt>
                <c:pt idx="824">
                  <c:v>2.4140100000000002</c:v>
                </c:pt>
                <c:pt idx="825">
                  <c:v>2.0563788888888888</c:v>
                </c:pt>
                <c:pt idx="826">
                  <c:v>1.5646361111111113</c:v>
                </c:pt>
                <c:pt idx="827">
                  <c:v>1.0281894444444444</c:v>
                </c:pt>
                <c:pt idx="828">
                  <c:v>1.0281894444444444</c:v>
                </c:pt>
                <c:pt idx="829">
                  <c:v>0.84937388888888887</c:v>
                </c:pt>
                <c:pt idx="830">
                  <c:v>1.3858205555555558</c:v>
                </c:pt>
                <c:pt idx="831">
                  <c:v>2.7269372222222223</c:v>
                </c:pt>
                <c:pt idx="832">
                  <c:v>2.0563788888888888</c:v>
                </c:pt>
                <c:pt idx="833">
                  <c:v>1.2070050000000001</c:v>
                </c:pt>
                <c:pt idx="834">
                  <c:v>1.0281894444444444</c:v>
                </c:pt>
                <c:pt idx="835">
                  <c:v>1.0281894444444444</c:v>
                </c:pt>
                <c:pt idx="836">
                  <c:v>1.3858205555555558</c:v>
                </c:pt>
                <c:pt idx="837">
                  <c:v>1.8775633333333335</c:v>
                </c:pt>
                <c:pt idx="838">
                  <c:v>1.5646361111111113</c:v>
                </c:pt>
                <c:pt idx="839">
                  <c:v>1.6987477777777777</c:v>
                </c:pt>
                <c:pt idx="840">
                  <c:v>1.8775633333333335</c:v>
                </c:pt>
                <c:pt idx="841">
                  <c:v>1.5646361111111113</c:v>
                </c:pt>
                <c:pt idx="842">
                  <c:v>1.5646361111111113</c:v>
                </c:pt>
                <c:pt idx="843">
                  <c:v>1.5646361111111113</c:v>
                </c:pt>
                <c:pt idx="844">
                  <c:v>2.0563788888888888</c:v>
                </c:pt>
                <c:pt idx="845">
                  <c:v>2.5928255555555553</c:v>
                </c:pt>
                <c:pt idx="846">
                  <c:v>1.5646361111111113</c:v>
                </c:pt>
                <c:pt idx="847">
                  <c:v>0.35763111111111118</c:v>
                </c:pt>
                <c:pt idx="848">
                  <c:v>1.5646361111111113</c:v>
                </c:pt>
                <c:pt idx="849">
                  <c:v>1.6987477777777777</c:v>
                </c:pt>
                <c:pt idx="850">
                  <c:v>1.0281894444444444</c:v>
                </c:pt>
                <c:pt idx="851">
                  <c:v>0</c:v>
                </c:pt>
                <c:pt idx="852">
                  <c:v>0.53644666666666663</c:v>
                </c:pt>
                <c:pt idx="853">
                  <c:v>3.0845683333333338</c:v>
                </c:pt>
                <c:pt idx="854">
                  <c:v>6.1691366666666676</c:v>
                </c:pt>
                <c:pt idx="855">
                  <c:v>8.4043311111111123</c:v>
                </c:pt>
                <c:pt idx="856">
                  <c:v>10.639525555555556</c:v>
                </c:pt>
                <c:pt idx="857">
                  <c:v>12.204161666666666</c:v>
                </c:pt>
                <c:pt idx="858">
                  <c:v>13.724093888888889</c:v>
                </c:pt>
                <c:pt idx="859">
                  <c:v>15.109914444444444</c:v>
                </c:pt>
                <c:pt idx="860">
                  <c:v>16.808662222222225</c:v>
                </c:pt>
                <c:pt idx="861">
                  <c:v>18.194482777777779</c:v>
                </c:pt>
                <c:pt idx="862">
                  <c:v>19.580303333333333</c:v>
                </c:pt>
                <c:pt idx="863">
                  <c:v>20.608492777777776</c:v>
                </c:pt>
                <c:pt idx="864">
                  <c:v>21.457866666666668</c:v>
                </c:pt>
                <c:pt idx="865">
                  <c:v>22.128425</c:v>
                </c:pt>
                <c:pt idx="866">
                  <c:v>23.022502777777781</c:v>
                </c:pt>
                <c:pt idx="867">
                  <c:v>23.69306111111111</c:v>
                </c:pt>
                <c:pt idx="868">
                  <c:v>24.363619444444446</c:v>
                </c:pt>
                <c:pt idx="869">
                  <c:v>24.900066111111116</c:v>
                </c:pt>
                <c:pt idx="870">
                  <c:v>25.391808888888889</c:v>
                </c:pt>
                <c:pt idx="871">
                  <c:v>25.928255555555555</c:v>
                </c:pt>
                <c:pt idx="872">
                  <c:v>26.419998333333332</c:v>
                </c:pt>
                <c:pt idx="873">
                  <c:v>26.956444999999999</c:v>
                </c:pt>
                <c:pt idx="874">
                  <c:v>27.314076111111113</c:v>
                </c:pt>
                <c:pt idx="875">
                  <c:v>27.627003333333334</c:v>
                </c:pt>
                <c:pt idx="876">
                  <c:v>27.627003333333334</c:v>
                </c:pt>
                <c:pt idx="877">
                  <c:v>27.627003333333334</c:v>
                </c:pt>
                <c:pt idx="878">
                  <c:v>27.627003333333334</c:v>
                </c:pt>
                <c:pt idx="879">
                  <c:v>27.984634444444449</c:v>
                </c:pt>
                <c:pt idx="880">
                  <c:v>28.342265555555556</c:v>
                </c:pt>
                <c:pt idx="881">
                  <c:v>28.163450000000001</c:v>
                </c:pt>
                <c:pt idx="882">
                  <c:v>28.163450000000001</c:v>
                </c:pt>
                <c:pt idx="883">
                  <c:v>27.984634444444449</c:v>
                </c:pt>
                <c:pt idx="884">
                  <c:v>27.627003333333334</c:v>
                </c:pt>
                <c:pt idx="885">
                  <c:v>27.627003333333334</c:v>
                </c:pt>
                <c:pt idx="886">
                  <c:v>27.80581888888889</c:v>
                </c:pt>
                <c:pt idx="887">
                  <c:v>27.80581888888889</c:v>
                </c:pt>
                <c:pt idx="888">
                  <c:v>27.984634444444449</c:v>
                </c:pt>
                <c:pt idx="889">
                  <c:v>28.476377222222226</c:v>
                </c:pt>
                <c:pt idx="890">
                  <c:v>28.834008333333333</c:v>
                </c:pt>
                <c:pt idx="891">
                  <c:v>29.012823888888892</c:v>
                </c:pt>
                <c:pt idx="892">
                  <c:v>29.504566666666669</c:v>
                </c:pt>
                <c:pt idx="893">
                  <c:v>29.504566666666669</c:v>
                </c:pt>
                <c:pt idx="894">
                  <c:v>29.86219777777778</c:v>
                </c:pt>
                <c:pt idx="895">
                  <c:v>29.683382222222225</c:v>
                </c:pt>
                <c:pt idx="896">
                  <c:v>29.86219777777778</c:v>
                </c:pt>
                <c:pt idx="897">
                  <c:v>30.041013333333336</c:v>
                </c:pt>
                <c:pt idx="898">
                  <c:v>29.683382222222225</c:v>
                </c:pt>
                <c:pt idx="899">
                  <c:v>29.683382222222225</c:v>
                </c:pt>
                <c:pt idx="900">
                  <c:v>29.504566666666669</c:v>
                </c:pt>
                <c:pt idx="901">
                  <c:v>29.370455</c:v>
                </c:pt>
                <c:pt idx="902">
                  <c:v>29.370455</c:v>
                </c:pt>
                <c:pt idx="903">
                  <c:v>29.683382222222225</c:v>
                </c:pt>
                <c:pt idx="904">
                  <c:v>29.504566666666669</c:v>
                </c:pt>
                <c:pt idx="905">
                  <c:v>29.370455</c:v>
                </c:pt>
                <c:pt idx="906">
                  <c:v>29.191639444444444</c:v>
                </c:pt>
                <c:pt idx="907">
                  <c:v>29.191639444444444</c:v>
                </c:pt>
                <c:pt idx="908">
                  <c:v>28.834008333333333</c:v>
                </c:pt>
                <c:pt idx="909">
                  <c:v>28.834008333333333</c:v>
                </c:pt>
                <c:pt idx="910">
                  <c:v>28.655192777777778</c:v>
                </c:pt>
                <c:pt idx="911">
                  <c:v>28.476377222222226</c:v>
                </c:pt>
                <c:pt idx="912">
                  <c:v>28.476377222222226</c:v>
                </c:pt>
                <c:pt idx="913">
                  <c:v>28.476377222222226</c:v>
                </c:pt>
                <c:pt idx="914">
                  <c:v>28.834008333333333</c:v>
                </c:pt>
                <c:pt idx="915">
                  <c:v>28.834008333333333</c:v>
                </c:pt>
                <c:pt idx="916">
                  <c:v>29.012823888888892</c:v>
                </c:pt>
                <c:pt idx="917">
                  <c:v>28.834008333333333</c:v>
                </c:pt>
                <c:pt idx="918">
                  <c:v>28.655192777777778</c:v>
                </c:pt>
                <c:pt idx="919">
                  <c:v>29.012823888888892</c:v>
                </c:pt>
                <c:pt idx="920">
                  <c:v>29.191639444444444</c:v>
                </c:pt>
                <c:pt idx="921">
                  <c:v>29.191639444444444</c:v>
                </c:pt>
                <c:pt idx="922">
                  <c:v>29.191639444444444</c:v>
                </c:pt>
                <c:pt idx="923">
                  <c:v>28.655192777777778</c:v>
                </c:pt>
                <c:pt idx="924">
                  <c:v>28.342265555555556</c:v>
                </c:pt>
                <c:pt idx="925">
                  <c:v>28.163450000000001</c:v>
                </c:pt>
                <c:pt idx="926">
                  <c:v>28.342265555555556</c:v>
                </c:pt>
                <c:pt idx="927">
                  <c:v>28.655192777777778</c:v>
                </c:pt>
                <c:pt idx="928">
                  <c:v>29.012823888888892</c:v>
                </c:pt>
                <c:pt idx="929">
                  <c:v>29.191639444444444</c:v>
                </c:pt>
                <c:pt idx="930">
                  <c:v>28.834008333333333</c:v>
                </c:pt>
                <c:pt idx="931">
                  <c:v>28.655192777777778</c:v>
                </c:pt>
                <c:pt idx="932">
                  <c:v>28.342265555555556</c:v>
                </c:pt>
                <c:pt idx="933">
                  <c:v>28.476377222222226</c:v>
                </c:pt>
                <c:pt idx="934">
                  <c:v>28.342265555555556</c:v>
                </c:pt>
                <c:pt idx="935">
                  <c:v>28.342265555555556</c:v>
                </c:pt>
                <c:pt idx="936">
                  <c:v>28.342265555555556</c:v>
                </c:pt>
                <c:pt idx="937">
                  <c:v>28.342265555555556</c:v>
                </c:pt>
                <c:pt idx="938">
                  <c:v>28.476377222222226</c:v>
                </c:pt>
                <c:pt idx="939">
                  <c:v>28.834008333333333</c:v>
                </c:pt>
                <c:pt idx="940">
                  <c:v>29.191639444444444</c:v>
                </c:pt>
                <c:pt idx="941">
                  <c:v>29.012823888888892</c:v>
                </c:pt>
                <c:pt idx="942">
                  <c:v>28.476377222222226</c:v>
                </c:pt>
                <c:pt idx="943">
                  <c:v>28.163450000000001</c:v>
                </c:pt>
                <c:pt idx="944">
                  <c:v>26.777629444444447</c:v>
                </c:pt>
                <c:pt idx="945">
                  <c:v>24.721250555555553</c:v>
                </c:pt>
                <c:pt idx="946">
                  <c:v>22.66487166666667</c:v>
                </c:pt>
                <c:pt idx="947">
                  <c:v>21.994313333333334</c:v>
                </c:pt>
                <c:pt idx="948">
                  <c:v>21.457866666666668</c:v>
                </c:pt>
                <c:pt idx="949">
                  <c:v>20.608492777777776</c:v>
                </c:pt>
                <c:pt idx="950">
                  <c:v>19.759118888888892</c:v>
                </c:pt>
                <c:pt idx="951">
                  <c:v>18.373298333333334</c:v>
                </c:pt>
                <c:pt idx="952">
                  <c:v>17.836851666666668</c:v>
                </c:pt>
                <c:pt idx="953">
                  <c:v>16.138103888888889</c:v>
                </c:pt>
                <c:pt idx="954">
                  <c:v>14.573467777777777</c:v>
                </c:pt>
                <c:pt idx="955">
                  <c:v>13.053535555555555</c:v>
                </c:pt>
                <c:pt idx="956">
                  <c:v>10.997156666666667</c:v>
                </c:pt>
                <c:pt idx="957">
                  <c:v>9.2537050000000001</c:v>
                </c:pt>
                <c:pt idx="958">
                  <c:v>8.583146666666666</c:v>
                </c:pt>
                <c:pt idx="959">
                  <c:v>7.3761416666666673</c:v>
                </c:pt>
                <c:pt idx="960">
                  <c:v>6.7055833333333341</c:v>
                </c:pt>
                <c:pt idx="961">
                  <c:v>5.3197627777777781</c:v>
                </c:pt>
                <c:pt idx="962">
                  <c:v>4.291573333333333</c:v>
                </c:pt>
                <c:pt idx="963">
                  <c:v>3.7551266666666669</c:v>
                </c:pt>
                <c:pt idx="964">
                  <c:v>2.5928255555555553</c:v>
                </c:pt>
                <c:pt idx="965">
                  <c:v>0.53644666666666663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0.53644666666666663</c:v>
                </c:pt>
                <c:pt idx="970">
                  <c:v>1.3858205555555558</c:v>
                </c:pt>
                <c:pt idx="971">
                  <c:v>2.2351944444444443</c:v>
                </c:pt>
                <c:pt idx="972">
                  <c:v>3.7551266666666669</c:v>
                </c:pt>
                <c:pt idx="973">
                  <c:v>5.1409472222222226</c:v>
                </c:pt>
                <c:pt idx="974">
                  <c:v>6.5267677777777777</c:v>
                </c:pt>
                <c:pt idx="975">
                  <c:v>7.5549572222222219</c:v>
                </c:pt>
                <c:pt idx="976">
                  <c:v>8.4043311111111123</c:v>
                </c:pt>
                <c:pt idx="977">
                  <c:v>9.4325205555555556</c:v>
                </c:pt>
                <c:pt idx="978">
                  <c:v>10.639525555555556</c:v>
                </c:pt>
                <c:pt idx="979">
                  <c:v>11.846530555555555</c:v>
                </c:pt>
                <c:pt idx="980">
                  <c:v>12.517088888888891</c:v>
                </c:pt>
                <c:pt idx="981">
                  <c:v>13.232351111111113</c:v>
                </c:pt>
                <c:pt idx="982">
                  <c:v>13.724093888888889</c:v>
                </c:pt>
                <c:pt idx="983">
                  <c:v>14.573467777777777</c:v>
                </c:pt>
                <c:pt idx="984">
                  <c:v>15.288730000000001</c:v>
                </c:pt>
                <c:pt idx="985">
                  <c:v>15.780472777777778</c:v>
                </c:pt>
                <c:pt idx="986">
                  <c:v>16.138103888888889</c:v>
                </c:pt>
                <c:pt idx="987">
                  <c:v>16.495735</c:v>
                </c:pt>
                <c:pt idx="988">
                  <c:v>16.987477777777777</c:v>
                </c:pt>
                <c:pt idx="989">
                  <c:v>16.987477777777777</c:v>
                </c:pt>
                <c:pt idx="990">
                  <c:v>16.987477777777777</c:v>
                </c:pt>
                <c:pt idx="991">
                  <c:v>16.987477777777777</c:v>
                </c:pt>
                <c:pt idx="992">
                  <c:v>16.987477777777777</c:v>
                </c:pt>
                <c:pt idx="993">
                  <c:v>16.629846666666669</c:v>
                </c:pt>
                <c:pt idx="994">
                  <c:v>16.495735</c:v>
                </c:pt>
                <c:pt idx="995">
                  <c:v>16.138103888888889</c:v>
                </c:pt>
                <c:pt idx="996">
                  <c:v>15.959288333333335</c:v>
                </c:pt>
                <c:pt idx="997">
                  <c:v>15.601657222222222</c:v>
                </c:pt>
                <c:pt idx="998">
                  <c:v>15.601657222222222</c:v>
                </c:pt>
                <c:pt idx="999">
                  <c:v>15.109914444444444</c:v>
                </c:pt>
                <c:pt idx="1000">
                  <c:v>14.081725</c:v>
                </c:pt>
                <c:pt idx="1001">
                  <c:v>12.874720000000002</c:v>
                </c:pt>
                <c:pt idx="1002">
                  <c:v>11.488899444444444</c:v>
                </c:pt>
                <c:pt idx="1003">
                  <c:v>10.997156666666667</c:v>
                </c:pt>
                <c:pt idx="1004">
                  <c:v>10.460709999999999</c:v>
                </c:pt>
                <c:pt idx="1005">
                  <c:v>9.9689672222222239</c:v>
                </c:pt>
                <c:pt idx="1006">
                  <c:v>9.6113361111111129</c:v>
                </c:pt>
                <c:pt idx="1007">
                  <c:v>8.940777777777777</c:v>
                </c:pt>
                <c:pt idx="1008">
                  <c:v>8.940777777777777</c:v>
                </c:pt>
                <c:pt idx="1009">
                  <c:v>8.583146666666666</c:v>
                </c:pt>
                <c:pt idx="1010">
                  <c:v>8.583146666666666</c:v>
                </c:pt>
                <c:pt idx="1011">
                  <c:v>8.0466999999999995</c:v>
                </c:pt>
                <c:pt idx="1012">
                  <c:v>5.3197627777777781</c:v>
                </c:pt>
                <c:pt idx="1013">
                  <c:v>3.0845683333333338</c:v>
                </c:pt>
                <c:pt idx="1014">
                  <c:v>1.2070050000000001</c:v>
                </c:pt>
                <c:pt idx="1015">
                  <c:v>0.35763111111111118</c:v>
                </c:pt>
                <c:pt idx="1016">
                  <c:v>0.17881555555555559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0.17881555555555559</c:v>
                </c:pt>
                <c:pt idx="1033">
                  <c:v>1.2070050000000001</c:v>
                </c:pt>
                <c:pt idx="1034">
                  <c:v>2.7269372222222223</c:v>
                </c:pt>
                <c:pt idx="1035">
                  <c:v>4.1127577777777775</c:v>
                </c:pt>
                <c:pt idx="1036">
                  <c:v>5.1409472222222226</c:v>
                </c:pt>
                <c:pt idx="1037">
                  <c:v>6.3479522222222222</c:v>
                </c:pt>
                <c:pt idx="1038">
                  <c:v>7.1973261111111118</c:v>
                </c:pt>
                <c:pt idx="1039">
                  <c:v>8.0466999999999995</c:v>
                </c:pt>
                <c:pt idx="1040">
                  <c:v>8.940777777777777</c:v>
                </c:pt>
                <c:pt idx="1041">
                  <c:v>9.6113361111111129</c:v>
                </c:pt>
                <c:pt idx="1042">
                  <c:v>10.281894444444445</c:v>
                </c:pt>
                <c:pt idx="1043">
                  <c:v>10.818341111111112</c:v>
                </c:pt>
                <c:pt idx="1044">
                  <c:v>11.175972222222223</c:v>
                </c:pt>
                <c:pt idx="1045">
                  <c:v>11.488899444444444</c:v>
                </c:pt>
                <c:pt idx="1046">
                  <c:v>12.025346111111112</c:v>
                </c:pt>
                <c:pt idx="1047">
                  <c:v>12.338273333333335</c:v>
                </c:pt>
                <c:pt idx="1048">
                  <c:v>12.338273333333335</c:v>
                </c:pt>
                <c:pt idx="1049">
                  <c:v>12.695904444444444</c:v>
                </c:pt>
                <c:pt idx="1050">
                  <c:v>13.053535555555555</c:v>
                </c:pt>
                <c:pt idx="1051">
                  <c:v>13.053535555555555</c:v>
                </c:pt>
                <c:pt idx="1052">
                  <c:v>13.411166666666668</c:v>
                </c:pt>
                <c:pt idx="1053">
                  <c:v>13.232351111111113</c:v>
                </c:pt>
                <c:pt idx="1054">
                  <c:v>13.232351111111113</c:v>
                </c:pt>
                <c:pt idx="1055">
                  <c:v>12.874720000000002</c:v>
                </c:pt>
                <c:pt idx="1056">
                  <c:v>12.517088888888891</c:v>
                </c:pt>
                <c:pt idx="1057">
                  <c:v>10.639525555555556</c:v>
                </c:pt>
                <c:pt idx="1058">
                  <c:v>8.4043311111111123</c:v>
                </c:pt>
                <c:pt idx="1059">
                  <c:v>5.3197627777777781</c:v>
                </c:pt>
                <c:pt idx="1060">
                  <c:v>2.7269372222222223</c:v>
                </c:pt>
                <c:pt idx="1061">
                  <c:v>0.67055833333333337</c:v>
                </c:pt>
                <c:pt idx="1062">
                  <c:v>0.67055833333333337</c:v>
                </c:pt>
                <c:pt idx="1063">
                  <c:v>1.8775633333333335</c:v>
                </c:pt>
                <c:pt idx="1064">
                  <c:v>3.6210149999999999</c:v>
                </c:pt>
                <c:pt idx="1065">
                  <c:v>4.6492044444444449</c:v>
                </c:pt>
                <c:pt idx="1066">
                  <c:v>5.8562094444444446</c:v>
                </c:pt>
                <c:pt idx="1067">
                  <c:v>6.8843988888888896</c:v>
                </c:pt>
                <c:pt idx="1068">
                  <c:v>8.0466999999999995</c:v>
                </c:pt>
                <c:pt idx="1069">
                  <c:v>9.1195933333333326</c:v>
                </c:pt>
                <c:pt idx="1070">
                  <c:v>10.281894444444445</c:v>
                </c:pt>
                <c:pt idx="1071">
                  <c:v>11.310083888888888</c:v>
                </c:pt>
                <c:pt idx="1072">
                  <c:v>12.204161666666666</c:v>
                </c:pt>
                <c:pt idx="1073">
                  <c:v>12.874720000000002</c:v>
                </c:pt>
                <c:pt idx="1074">
                  <c:v>13.545278333333334</c:v>
                </c:pt>
                <c:pt idx="1075">
                  <c:v>13.902909444444445</c:v>
                </c:pt>
                <c:pt idx="1076">
                  <c:v>14.43935611111111</c:v>
                </c:pt>
                <c:pt idx="1077">
                  <c:v>14.260540555555554</c:v>
                </c:pt>
                <c:pt idx="1078">
                  <c:v>14.43935611111111</c:v>
                </c:pt>
                <c:pt idx="1079">
                  <c:v>14.260540555555554</c:v>
                </c:pt>
                <c:pt idx="1080">
                  <c:v>13.902909444444445</c:v>
                </c:pt>
                <c:pt idx="1081">
                  <c:v>12.874720000000002</c:v>
                </c:pt>
                <c:pt idx="1082">
                  <c:v>11.175972222222223</c:v>
                </c:pt>
                <c:pt idx="1083">
                  <c:v>10.147782777777778</c:v>
                </c:pt>
                <c:pt idx="1084">
                  <c:v>8.4043311111111123</c:v>
                </c:pt>
                <c:pt idx="1085">
                  <c:v>6.8843988888888896</c:v>
                </c:pt>
                <c:pt idx="1086">
                  <c:v>5.9903211111111121</c:v>
                </c:pt>
                <c:pt idx="1087">
                  <c:v>5.3197627777777781</c:v>
                </c:pt>
                <c:pt idx="1088">
                  <c:v>3.9339422222222229</c:v>
                </c:pt>
                <c:pt idx="1089">
                  <c:v>2.2351944444444443</c:v>
                </c:pt>
                <c:pt idx="1090">
                  <c:v>0.84937388888888887</c:v>
                </c:pt>
                <c:pt idx="1091">
                  <c:v>1.0281894444444444</c:v>
                </c:pt>
                <c:pt idx="1092">
                  <c:v>1.2070050000000001</c:v>
                </c:pt>
                <c:pt idx="1093">
                  <c:v>1.5646361111111113</c:v>
                </c:pt>
                <c:pt idx="1094">
                  <c:v>2.9057527777777783</c:v>
                </c:pt>
                <c:pt idx="1095">
                  <c:v>4.8280200000000004</c:v>
                </c:pt>
                <c:pt idx="1096">
                  <c:v>6.1691366666666676</c:v>
                </c:pt>
                <c:pt idx="1097">
                  <c:v>7.1973261111111118</c:v>
                </c:pt>
                <c:pt idx="1098">
                  <c:v>8.225515555555555</c:v>
                </c:pt>
                <c:pt idx="1099">
                  <c:v>9.1195933333333326</c:v>
                </c:pt>
                <c:pt idx="1100">
                  <c:v>9.7901516666666666</c:v>
                </c:pt>
                <c:pt idx="1101">
                  <c:v>9.7901516666666666</c:v>
                </c:pt>
                <c:pt idx="1102">
                  <c:v>9.2537050000000001</c:v>
                </c:pt>
                <c:pt idx="1103">
                  <c:v>7.7337727777777792</c:v>
                </c:pt>
                <c:pt idx="1104">
                  <c:v>5.8562094444444446</c:v>
                </c:pt>
                <c:pt idx="1105">
                  <c:v>4.291573333333333</c:v>
                </c:pt>
                <c:pt idx="1106">
                  <c:v>3.9339422222222229</c:v>
                </c:pt>
                <c:pt idx="1107">
                  <c:v>4.8280200000000004</c:v>
                </c:pt>
                <c:pt idx="1108">
                  <c:v>5.6773938888888891</c:v>
                </c:pt>
                <c:pt idx="1109">
                  <c:v>6.3479522222222222</c:v>
                </c:pt>
                <c:pt idx="1110">
                  <c:v>6.5267677777777777</c:v>
                </c:pt>
                <c:pt idx="1111">
                  <c:v>5.8562094444444446</c:v>
                </c:pt>
                <c:pt idx="1112">
                  <c:v>4.9621316666666671</c:v>
                </c:pt>
                <c:pt idx="1113">
                  <c:v>4.9621316666666671</c:v>
                </c:pt>
                <c:pt idx="1114">
                  <c:v>4.9621316666666671</c:v>
                </c:pt>
                <c:pt idx="1115">
                  <c:v>5.8562094444444446</c:v>
                </c:pt>
                <c:pt idx="1116">
                  <c:v>7.0185105555555563</c:v>
                </c:pt>
                <c:pt idx="1117">
                  <c:v>8.225515555555555</c:v>
                </c:pt>
                <c:pt idx="1118">
                  <c:v>9.2537050000000001</c:v>
                </c:pt>
                <c:pt idx="1119">
                  <c:v>10.639525555555556</c:v>
                </c:pt>
                <c:pt idx="1120">
                  <c:v>11.488899444444444</c:v>
                </c:pt>
                <c:pt idx="1121">
                  <c:v>12.517088888888891</c:v>
                </c:pt>
                <c:pt idx="1122">
                  <c:v>13.411166666666668</c:v>
                </c:pt>
                <c:pt idx="1123">
                  <c:v>13.902909444444445</c:v>
                </c:pt>
                <c:pt idx="1124">
                  <c:v>14.43935611111111</c:v>
                </c:pt>
                <c:pt idx="1125">
                  <c:v>15.288730000000001</c:v>
                </c:pt>
                <c:pt idx="1126">
                  <c:v>15.959288333333335</c:v>
                </c:pt>
                <c:pt idx="1127">
                  <c:v>16.495735</c:v>
                </c:pt>
                <c:pt idx="1128">
                  <c:v>17.345108888888888</c:v>
                </c:pt>
                <c:pt idx="1129">
                  <c:v>18.01566722222222</c:v>
                </c:pt>
                <c:pt idx="1130">
                  <c:v>18.55211388888889</c:v>
                </c:pt>
                <c:pt idx="1131">
                  <c:v>18.865041111111111</c:v>
                </c:pt>
                <c:pt idx="1132">
                  <c:v>19.222672222222226</c:v>
                </c:pt>
                <c:pt idx="1133">
                  <c:v>19.580303333333333</c:v>
                </c:pt>
                <c:pt idx="1134">
                  <c:v>19.580303333333333</c:v>
                </c:pt>
                <c:pt idx="1135">
                  <c:v>19.401487777777778</c:v>
                </c:pt>
                <c:pt idx="1136">
                  <c:v>19.222672222222226</c:v>
                </c:pt>
                <c:pt idx="1137">
                  <c:v>18.865041111111111</c:v>
                </c:pt>
                <c:pt idx="1138">
                  <c:v>18.730929444444442</c:v>
                </c:pt>
                <c:pt idx="1139">
                  <c:v>18.55211388888889</c:v>
                </c:pt>
                <c:pt idx="1140">
                  <c:v>18.730929444444442</c:v>
                </c:pt>
                <c:pt idx="1141">
                  <c:v>18.730929444444442</c:v>
                </c:pt>
                <c:pt idx="1142">
                  <c:v>18.730929444444442</c:v>
                </c:pt>
                <c:pt idx="1143">
                  <c:v>18.865041111111111</c:v>
                </c:pt>
                <c:pt idx="1144">
                  <c:v>19.043856666666667</c:v>
                </c:pt>
                <c:pt idx="1145">
                  <c:v>19.043856666666667</c:v>
                </c:pt>
                <c:pt idx="1146">
                  <c:v>19.043856666666667</c:v>
                </c:pt>
                <c:pt idx="1147">
                  <c:v>19.043856666666667</c:v>
                </c:pt>
                <c:pt idx="1148">
                  <c:v>19.043856666666667</c:v>
                </c:pt>
                <c:pt idx="1149">
                  <c:v>19.043856666666667</c:v>
                </c:pt>
                <c:pt idx="1150">
                  <c:v>19.043856666666667</c:v>
                </c:pt>
                <c:pt idx="1151">
                  <c:v>18.865041111111111</c:v>
                </c:pt>
                <c:pt idx="1152">
                  <c:v>19.222672222222226</c:v>
                </c:pt>
                <c:pt idx="1153">
                  <c:v>19.401487777777778</c:v>
                </c:pt>
                <c:pt idx="1154">
                  <c:v>19.222672222222226</c:v>
                </c:pt>
                <c:pt idx="1155">
                  <c:v>19.043856666666667</c:v>
                </c:pt>
                <c:pt idx="1156">
                  <c:v>18.730929444444442</c:v>
                </c:pt>
                <c:pt idx="1157">
                  <c:v>18.194482777777779</c:v>
                </c:pt>
                <c:pt idx="1158">
                  <c:v>16.495735</c:v>
                </c:pt>
                <c:pt idx="1159">
                  <c:v>14.573467777777777</c:v>
                </c:pt>
                <c:pt idx="1160">
                  <c:v>12.517088888888891</c:v>
                </c:pt>
                <c:pt idx="1161">
                  <c:v>10.460709999999999</c:v>
                </c:pt>
                <c:pt idx="1162">
                  <c:v>8.225515555555555</c:v>
                </c:pt>
                <c:pt idx="1163">
                  <c:v>6.5267677777777777</c:v>
                </c:pt>
                <c:pt idx="1164">
                  <c:v>5.4985783333333336</c:v>
                </c:pt>
                <c:pt idx="1165">
                  <c:v>4.1127577777777775</c:v>
                </c:pt>
                <c:pt idx="1166">
                  <c:v>2.5928255555555553</c:v>
                </c:pt>
                <c:pt idx="1167">
                  <c:v>0.84937388888888887</c:v>
                </c:pt>
                <c:pt idx="1168">
                  <c:v>0.17881555555555559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0.17881555555555559</c:v>
                </c:pt>
                <c:pt idx="1175">
                  <c:v>1.8775633333333335</c:v>
                </c:pt>
                <c:pt idx="1176">
                  <c:v>4.1127577777777775</c:v>
                </c:pt>
                <c:pt idx="1177">
                  <c:v>5.3197627777777781</c:v>
                </c:pt>
                <c:pt idx="1178">
                  <c:v>6.3479522222222222</c:v>
                </c:pt>
                <c:pt idx="1179">
                  <c:v>7.0185105555555563</c:v>
                </c:pt>
                <c:pt idx="1180">
                  <c:v>6.7055833333333341</c:v>
                </c:pt>
                <c:pt idx="1181">
                  <c:v>6.3479522222222222</c:v>
                </c:pt>
                <c:pt idx="1182">
                  <c:v>5.9903211111111121</c:v>
                </c:pt>
                <c:pt idx="1183">
                  <c:v>6.1691366666666676</c:v>
                </c:pt>
                <c:pt idx="1184">
                  <c:v>6.5267677777777777</c:v>
                </c:pt>
                <c:pt idx="1185">
                  <c:v>6.5267677777777777</c:v>
                </c:pt>
                <c:pt idx="1186">
                  <c:v>6.3479522222222222</c:v>
                </c:pt>
                <c:pt idx="1187">
                  <c:v>7.1973261111111118</c:v>
                </c:pt>
                <c:pt idx="1188">
                  <c:v>7.0185105555555563</c:v>
                </c:pt>
                <c:pt idx="1189">
                  <c:v>7.0185105555555563</c:v>
                </c:pt>
                <c:pt idx="1190">
                  <c:v>6.5267677777777777</c:v>
                </c:pt>
                <c:pt idx="1191">
                  <c:v>5.8562094444444446</c:v>
                </c:pt>
                <c:pt idx="1192">
                  <c:v>4.4703888888888885</c:v>
                </c:pt>
                <c:pt idx="1193">
                  <c:v>3.2633838888888889</c:v>
                </c:pt>
                <c:pt idx="1194">
                  <c:v>1.5646361111111113</c:v>
                </c:pt>
                <c:pt idx="1195">
                  <c:v>0.35763111111111118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0.17881555555555559</c:v>
                </c:pt>
                <c:pt idx="1201">
                  <c:v>1.2070050000000001</c:v>
                </c:pt>
                <c:pt idx="1202">
                  <c:v>3.2633838888888889</c:v>
                </c:pt>
                <c:pt idx="1203">
                  <c:v>5.1409472222222226</c:v>
                </c:pt>
                <c:pt idx="1204">
                  <c:v>6.8843988888888896</c:v>
                </c:pt>
                <c:pt idx="1205">
                  <c:v>8.583146666666666</c:v>
                </c:pt>
                <c:pt idx="1206">
                  <c:v>9.7901516666666666</c:v>
                </c:pt>
                <c:pt idx="1207">
                  <c:v>10.639525555555556</c:v>
                </c:pt>
                <c:pt idx="1208">
                  <c:v>11.175972222222223</c:v>
                </c:pt>
                <c:pt idx="1209">
                  <c:v>11.667715000000001</c:v>
                </c:pt>
                <c:pt idx="1210">
                  <c:v>12.204161666666666</c:v>
                </c:pt>
                <c:pt idx="1211">
                  <c:v>12.874720000000002</c:v>
                </c:pt>
                <c:pt idx="1212">
                  <c:v>13.411166666666668</c:v>
                </c:pt>
                <c:pt idx="1213">
                  <c:v>13.232351111111113</c:v>
                </c:pt>
                <c:pt idx="1214">
                  <c:v>13.232351111111113</c:v>
                </c:pt>
                <c:pt idx="1215">
                  <c:v>12.874720000000002</c:v>
                </c:pt>
                <c:pt idx="1216">
                  <c:v>11.667715000000001</c:v>
                </c:pt>
                <c:pt idx="1217">
                  <c:v>9.9689672222222239</c:v>
                </c:pt>
                <c:pt idx="1218">
                  <c:v>8.583146666666666</c:v>
                </c:pt>
                <c:pt idx="1219">
                  <c:v>7.3761416666666673</c:v>
                </c:pt>
                <c:pt idx="1220">
                  <c:v>5.6773938888888891</c:v>
                </c:pt>
                <c:pt idx="1221">
                  <c:v>4.291573333333333</c:v>
                </c:pt>
                <c:pt idx="1222">
                  <c:v>3.0845683333333338</c:v>
                </c:pt>
                <c:pt idx="1223">
                  <c:v>1.8775633333333335</c:v>
                </c:pt>
                <c:pt idx="1224">
                  <c:v>1.0281894444444444</c:v>
                </c:pt>
                <c:pt idx="1225">
                  <c:v>0.35763111111111118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1.5646361111111113</c:v>
                </c:pt>
                <c:pt idx="1250">
                  <c:v>4.6492044444444449</c:v>
                </c:pt>
                <c:pt idx="1251">
                  <c:v>6.8843988888888896</c:v>
                </c:pt>
                <c:pt idx="1252">
                  <c:v>7.7337727777777792</c:v>
                </c:pt>
                <c:pt idx="1253">
                  <c:v>7.7337727777777792</c:v>
                </c:pt>
                <c:pt idx="1254">
                  <c:v>8.225515555555555</c:v>
                </c:pt>
                <c:pt idx="1255">
                  <c:v>9.6113361111111129</c:v>
                </c:pt>
                <c:pt idx="1256">
                  <c:v>10.997156666666667</c:v>
                </c:pt>
                <c:pt idx="1257">
                  <c:v>12.204161666666666</c:v>
                </c:pt>
                <c:pt idx="1258">
                  <c:v>13.411166666666668</c:v>
                </c:pt>
                <c:pt idx="1259">
                  <c:v>14.081725</c:v>
                </c:pt>
                <c:pt idx="1260">
                  <c:v>14.260540555555554</c:v>
                </c:pt>
                <c:pt idx="1261">
                  <c:v>14.573467777777777</c:v>
                </c:pt>
                <c:pt idx="1262">
                  <c:v>14.93109888888889</c:v>
                </c:pt>
                <c:pt idx="1263">
                  <c:v>15.601657222222222</c:v>
                </c:pt>
                <c:pt idx="1264">
                  <c:v>16.316919444444444</c:v>
                </c:pt>
                <c:pt idx="1265">
                  <c:v>16.808662222222225</c:v>
                </c:pt>
                <c:pt idx="1266">
                  <c:v>17.523924444444447</c:v>
                </c:pt>
                <c:pt idx="1267">
                  <c:v>18.01566722222222</c:v>
                </c:pt>
                <c:pt idx="1268">
                  <c:v>18.194482777777779</c:v>
                </c:pt>
                <c:pt idx="1269">
                  <c:v>18.373298333333334</c:v>
                </c:pt>
                <c:pt idx="1270">
                  <c:v>18.194482777777779</c:v>
                </c:pt>
                <c:pt idx="1271">
                  <c:v>18.194482777777779</c:v>
                </c:pt>
                <c:pt idx="1272">
                  <c:v>18.194482777777779</c:v>
                </c:pt>
                <c:pt idx="1273">
                  <c:v>18.55211388888889</c:v>
                </c:pt>
                <c:pt idx="1274">
                  <c:v>19.043856666666667</c:v>
                </c:pt>
                <c:pt idx="1275">
                  <c:v>19.222672222222226</c:v>
                </c:pt>
                <c:pt idx="1276">
                  <c:v>19.893230555555554</c:v>
                </c:pt>
                <c:pt idx="1277">
                  <c:v>20.250861666666665</c:v>
                </c:pt>
                <c:pt idx="1278">
                  <c:v>20.250861666666665</c:v>
                </c:pt>
                <c:pt idx="1279">
                  <c:v>20.072046111111113</c:v>
                </c:pt>
                <c:pt idx="1280">
                  <c:v>19.401487777777778</c:v>
                </c:pt>
                <c:pt idx="1281">
                  <c:v>18.01566722222222</c:v>
                </c:pt>
                <c:pt idx="1282">
                  <c:v>16.987477777777777</c:v>
                </c:pt>
                <c:pt idx="1283">
                  <c:v>16.138103888888889</c:v>
                </c:pt>
                <c:pt idx="1284">
                  <c:v>16.316919444444444</c:v>
                </c:pt>
                <c:pt idx="1285">
                  <c:v>16.987477777777777</c:v>
                </c:pt>
                <c:pt idx="1286">
                  <c:v>17.523924444444447</c:v>
                </c:pt>
                <c:pt idx="1287">
                  <c:v>18.194482777777779</c:v>
                </c:pt>
                <c:pt idx="1288">
                  <c:v>18.865041111111111</c:v>
                </c:pt>
                <c:pt idx="1289">
                  <c:v>19.401487777777778</c:v>
                </c:pt>
                <c:pt idx="1290">
                  <c:v>20.072046111111113</c:v>
                </c:pt>
                <c:pt idx="1291">
                  <c:v>20.429677222222224</c:v>
                </c:pt>
                <c:pt idx="1292">
                  <c:v>20.608492777777776</c:v>
                </c:pt>
                <c:pt idx="1293">
                  <c:v>20.921419999999998</c:v>
                </c:pt>
                <c:pt idx="1294">
                  <c:v>20.787308333333335</c:v>
                </c:pt>
                <c:pt idx="1295">
                  <c:v>20.787308333333335</c:v>
                </c:pt>
                <c:pt idx="1296">
                  <c:v>20.787308333333335</c:v>
                </c:pt>
                <c:pt idx="1297">
                  <c:v>20.608492777777776</c:v>
                </c:pt>
                <c:pt idx="1298">
                  <c:v>20.608492777777776</c:v>
                </c:pt>
                <c:pt idx="1299">
                  <c:v>20.608492777777776</c:v>
                </c:pt>
                <c:pt idx="1300">
                  <c:v>20.921419999999998</c:v>
                </c:pt>
                <c:pt idx="1301">
                  <c:v>21.279051111111112</c:v>
                </c:pt>
                <c:pt idx="1302">
                  <c:v>21.457866666666668</c:v>
                </c:pt>
                <c:pt idx="1303">
                  <c:v>21.636682222222223</c:v>
                </c:pt>
                <c:pt idx="1304">
                  <c:v>21.457866666666668</c:v>
                </c:pt>
                <c:pt idx="1305">
                  <c:v>21.457866666666668</c:v>
                </c:pt>
                <c:pt idx="1306">
                  <c:v>21.100235555555557</c:v>
                </c:pt>
                <c:pt idx="1307">
                  <c:v>20.787308333333335</c:v>
                </c:pt>
                <c:pt idx="1308">
                  <c:v>20.921419999999998</c:v>
                </c:pt>
                <c:pt idx="1309">
                  <c:v>21.100235555555557</c:v>
                </c:pt>
                <c:pt idx="1310">
                  <c:v>21.636682222222223</c:v>
                </c:pt>
                <c:pt idx="1311">
                  <c:v>21.636682222222223</c:v>
                </c:pt>
                <c:pt idx="1312">
                  <c:v>21.815497777777779</c:v>
                </c:pt>
                <c:pt idx="1313">
                  <c:v>21.636682222222223</c:v>
                </c:pt>
                <c:pt idx="1314">
                  <c:v>21.279051111111112</c:v>
                </c:pt>
                <c:pt idx="1315">
                  <c:v>20.787308333333335</c:v>
                </c:pt>
                <c:pt idx="1316">
                  <c:v>19.759118888888892</c:v>
                </c:pt>
                <c:pt idx="1317">
                  <c:v>18.865041111111111</c:v>
                </c:pt>
                <c:pt idx="1318">
                  <c:v>18.55211388888889</c:v>
                </c:pt>
                <c:pt idx="1319">
                  <c:v>18.373298333333334</c:v>
                </c:pt>
                <c:pt idx="1320">
                  <c:v>18.194482777777779</c:v>
                </c:pt>
                <c:pt idx="1321">
                  <c:v>18.01566722222222</c:v>
                </c:pt>
                <c:pt idx="1322">
                  <c:v>17.702740000000002</c:v>
                </c:pt>
                <c:pt idx="1323">
                  <c:v>17.523924444444447</c:v>
                </c:pt>
                <c:pt idx="1324">
                  <c:v>17.345108888888888</c:v>
                </c:pt>
                <c:pt idx="1325">
                  <c:v>16.987477777777777</c:v>
                </c:pt>
                <c:pt idx="1326">
                  <c:v>16.808662222222225</c:v>
                </c:pt>
                <c:pt idx="1327">
                  <c:v>16.629846666666669</c:v>
                </c:pt>
                <c:pt idx="1328">
                  <c:v>16.316919444444444</c:v>
                </c:pt>
                <c:pt idx="1329">
                  <c:v>15.467545555555558</c:v>
                </c:pt>
                <c:pt idx="1330">
                  <c:v>14.081725</c:v>
                </c:pt>
                <c:pt idx="1331">
                  <c:v>13.232351111111113</c:v>
                </c:pt>
                <c:pt idx="1332">
                  <c:v>13.053535555555555</c:v>
                </c:pt>
                <c:pt idx="1333">
                  <c:v>12.874720000000002</c:v>
                </c:pt>
                <c:pt idx="1334">
                  <c:v>12.874720000000002</c:v>
                </c:pt>
                <c:pt idx="1335">
                  <c:v>12.517088888888891</c:v>
                </c:pt>
                <c:pt idx="1336">
                  <c:v>12.517088888888891</c:v>
                </c:pt>
                <c:pt idx="1337">
                  <c:v>12.695904444444444</c:v>
                </c:pt>
                <c:pt idx="1338">
                  <c:v>13.232351111111113</c:v>
                </c:pt>
                <c:pt idx="1339">
                  <c:v>13.411166666666668</c:v>
                </c:pt>
                <c:pt idx="1340">
                  <c:v>13.545278333333334</c:v>
                </c:pt>
                <c:pt idx="1341">
                  <c:v>13.053535555555555</c:v>
                </c:pt>
                <c:pt idx="1342">
                  <c:v>11.846530555555555</c:v>
                </c:pt>
                <c:pt idx="1343">
                  <c:v>11.310083888888888</c:v>
                </c:pt>
                <c:pt idx="1344">
                  <c:v>11.175972222222223</c:v>
                </c:pt>
                <c:pt idx="1345">
                  <c:v>10.997156666666667</c:v>
                </c:pt>
                <c:pt idx="1346">
                  <c:v>10.997156666666667</c:v>
                </c:pt>
                <c:pt idx="1347">
                  <c:v>11.310083888888888</c:v>
                </c:pt>
                <c:pt idx="1348">
                  <c:v>11.667715000000001</c:v>
                </c:pt>
                <c:pt idx="1349">
                  <c:v>12.204161666666666</c:v>
                </c:pt>
                <c:pt idx="1350">
                  <c:v>12.695904444444444</c:v>
                </c:pt>
                <c:pt idx="1351">
                  <c:v>13.053535555555555</c:v>
                </c:pt>
                <c:pt idx="1352">
                  <c:v>13.053535555555555</c:v>
                </c:pt>
                <c:pt idx="1353">
                  <c:v>13.232351111111113</c:v>
                </c:pt>
                <c:pt idx="1354">
                  <c:v>13.411166666666668</c:v>
                </c:pt>
                <c:pt idx="1355">
                  <c:v>13.902909444444445</c:v>
                </c:pt>
                <c:pt idx="1356">
                  <c:v>14.573467777777777</c:v>
                </c:pt>
                <c:pt idx="1357">
                  <c:v>15.109914444444444</c:v>
                </c:pt>
                <c:pt idx="1358">
                  <c:v>15.467545555555558</c:v>
                </c:pt>
                <c:pt idx="1359">
                  <c:v>15.601657222222222</c:v>
                </c:pt>
                <c:pt idx="1360">
                  <c:v>15.467545555555558</c:v>
                </c:pt>
                <c:pt idx="1361">
                  <c:v>15.601657222222222</c:v>
                </c:pt>
                <c:pt idx="1362">
                  <c:v>15.467545555555558</c:v>
                </c:pt>
                <c:pt idx="1363">
                  <c:v>15.601657222222222</c:v>
                </c:pt>
                <c:pt idx="1364">
                  <c:v>15.601657222222222</c:v>
                </c:pt>
                <c:pt idx="1365">
                  <c:v>15.601657222222222</c:v>
                </c:pt>
                <c:pt idx="1366">
                  <c:v>15.288730000000001</c:v>
                </c:pt>
                <c:pt idx="1367">
                  <c:v>15.109914444444444</c:v>
                </c:pt>
                <c:pt idx="1368">
                  <c:v>14.573467777777777</c:v>
                </c:pt>
                <c:pt idx="1369">
                  <c:v>14.081725</c:v>
                </c:pt>
                <c:pt idx="1370">
                  <c:v>13.411166666666668</c:v>
                </c:pt>
                <c:pt idx="1371">
                  <c:v>12.874720000000002</c:v>
                </c:pt>
                <c:pt idx="1372">
                  <c:v>12.204161666666666</c:v>
                </c:pt>
                <c:pt idx="1373">
                  <c:v>10.639525555555556</c:v>
                </c:pt>
                <c:pt idx="1374">
                  <c:v>10.281894444444445</c:v>
                </c:pt>
                <c:pt idx="1375">
                  <c:v>10.281894444444445</c:v>
                </c:pt>
                <c:pt idx="1376">
                  <c:v>9.9689672222222239</c:v>
                </c:pt>
                <c:pt idx="1377">
                  <c:v>9.1195933333333326</c:v>
                </c:pt>
                <c:pt idx="1378">
                  <c:v>8.4043311111111123</c:v>
                </c:pt>
                <c:pt idx="1379">
                  <c:v>7.9125883333333338</c:v>
                </c:pt>
                <c:pt idx="1380">
                  <c:v>7.1973261111111118</c:v>
                </c:pt>
                <c:pt idx="1381">
                  <c:v>6.5267677777777777</c:v>
                </c:pt>
                <c:pt idx="1382">
                  <c:v>5.6773938888888891</c:v>
                </c:pt>
                <c:pt idx="1383">
                  <c:v>4.9621316666666671</c:v>
                </c:pt>
                <c:pt idx="1384">
                  <c:v>4.1127577777777775</c:v>
                </c:pt>
                <c:pt idx="1385">
                  <c:v>3.9339422222222229</c:v>
                </c:pt>
                <c:pt idx="1386">
                  <c:v>3.2633838888888889</c:v>
                </c:pt>
                <c:pt idx="1387">
                  <c:v>2.7269372222222223</c:v>
                </c:pt>
                <c:pt idx="1388">
                  <c:v>2.2351944444444443</c:v>
                </c:pt>
                <c:pt idx="1389">
                  <c:v>1.8775633333333335</c:v>
                </c:pt>
                <c:pt idx="1390">
                  <c:v>1.5646361111111113</c:v>
                </c:pt>
                <c:pt idx="1391">
                  <c:v>1.2070050000000001</c:v>
                </c:pt>
                <c:pt idx="1392">
                  <c:v>1.0281894444444444</c:v>
                </c:pt>
                <c:pt idx="1393">
                  <c:v>0.67055833333333337</c:v>
                </c:pt>
                <c:pt idx="1394">
                  <c:v>0.53644666666666663</c:v>
                </c:pt>
                <c:pt idx="1395">
                  <c:v>0</c:v>
                </c:pt>
                <c:pt idx="1396">
                  <c:v>0.53644666666666663</c:v>
                </c:pt>
                <c:pt idx="1397">
                  <c:v>1.8775633333333335</c:v>
                </c:pt>
                <c:pt idx="1398">
                  <c:v>3.2633838888888889</c:v>
                </c:pt>
                <c:pt idx="1399">
                  <c:v>3.9339422222222229</c:v>
                </c:pt>
                <c:pt idx="1400">
                  <c:v>4.8280200000000004</c:v>
                </c:pt>
                <c:pt idx="1401">
                  <c:v>5.4985783333333336</c:v>
                </c:pt>
                <c:pt idx="1402">
                  <c:v>5.8562094444444446</c:v>
                </c:pt>
                <c:pt idx="1403">
                  <c:v>5.4985783333333336</c:v>
                </c:pt>
                <c:pt idx="1404">
                  <c:v>5.4985783333333336</c:v>
                </c:pt>
                <c:pt idx="1405">
                  <c:v>5.1409472222222226</c:v>
                </c:pt>
                <c:pt idx="1406">
                  <c:v>5.1409472222222226</c:v>
                </c:pt>
                <c:pt idx="1407">
                  <c:v>4.9621316666666671</c:v>
                </c:pt>
                <c:pt idx="1408">
                  <c:v>4.9621316666666671</c:v>
                </c:pt>
                <c:pt idx="1409">
                  <c:v>4.9621316666666671</c:v>
                </c:pt>
                <c:pt idx="1410">
                  <c:v>5.8562094444444446</c:v>
                </c:pt>
                <c:pt idx="1411">
                  <c:v>6.7055833333333341</c:v>
                </c:pt>
                <c:pt idx="1412">
                  <c:v>7.5549572222222219</c:v>
                </c:pt>
                <c:pt idx="1413">
                  <c:v>7.5549572222222219</c:v>
                </c:pt>
                <c:pt idx="1414">
                  <c:v>7.1973261111111118</c:v>
                </c:pt>
                <c:pt idx="1415">
                  <c:v>7.0185105555555563</c:v>
                </c:pt>
                <c:pt idx="1416">
                  <c:v>6.8843988888888896</c:v>
                </c:pt>
                <c:pt idx="1417">
                  <c:v>6.7055833333333341</c:v>
                </c:pt>
                <c:pt idx="1418">
                  <c:v>6.1691366666666676</c:v>
                </c:pt>
                <c:pt idx="1419">
                  <c:v>4.8280200000000004</c:v>
                </c:pt>
                <c:pt idx="1420">
                  <c:v>3.7551266666666669</c:v>
                </c:pt>
                <c:pt idx="1421">
                  <c:v>2.7269372222222223</c:v>
                </c:pt>
                <c:pt idx="1422">
                  <c:v>1.8775633333333335</c:v>
                </c:pt>
                <c:pt idx="1423">
                  <c:v>1.5646361111111113</c:v>
                </c:pt>
                <c:pt idx="1424">
                  <c:v>1.5646361111111113</c:v>
                </c:pt>
                <c:pt idx="1425">
                  <c:v>0.67055833333333337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750-4C21-8F1F-94F0B14643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8729568"/>
        <c:axId val="618722912"/>
      </c:scatterChart>
      <c:valAx>
        <c:axId val="618729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/>
                  <a:t>Time</a:t>
                </a:r>
                <a:r>
                  <a:rPr lang="en-IE" baseline="0"/>
                  <a:t> (s)</a:t>
                </a:r>
                <a:endParaRPr lang="en-IE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8722912"/>
        <c:crosses val="autoZero"/>
        <c:crossBetween val="midCat"/>
      </c:valAx>
      <c:valAx>
        <c:axId val="61872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/>
                  <a:t>Velocity (m/s)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87295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IE"/>
              <a:t>6th Order Polynomial</a:t>
            </a:r>
            <a:r>
              <a:rPr lang="en-IE" baseline="0"/>
              <a:t> Fit</a:t>
            </a: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>
                <a:solidFill>
                  <a:sysClr val="windowText" lastClr="000000">
                    <a:lumMod val="65000"/>
                    <a:lumOff val="35000"/>
                  </a:sysClr>
                </a:solidFill>
              </a:defRPr>
            </a:pPr>
            <a:r>
              <a:rPr lang="en-IE" sz="1800" i="0">
                <a:effectLst/>
              </a:rPr>
              <a:t>𝑅^2 = </a:t>
            </a:r>
            <a:r>
              <a:rPr lang="en-IE" sz="1400" b="0" i="0" u="none" strike="noStrike" baseline="0">
                <a:effectLst/>
              </a:rPr>
              <a:t>0.938</a:t>
            </a:r>
            <a:endParaRPr lang="en-IE" sz="1800">
              <a:effectLst/>
            </a:endParaRP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>
                <a:solidFill>
                  <a:sysClr val="windowText" lastClr="000000">
                    <a:lumMod val="65000"/>
                    <a:lumOff val="35000"/>
                  </a:sysClr>
                </a:solidFill>
              </a:defRPr>
            </a:pPr>
            <a:endParaRPr lang="en-IE"/>
          </a:p>
        </c:rich>
      </c:tx>
      <c:layout>
        <c:manualLayout>
          <c:xMode val="edge"/>
          <c:yMode val="edge"/>
          <c:x val="0.29849999999999999"/>
          <c:y val="5.555555555555555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923381452318459"/>
          <c:y val="4.2083333333333355E-2"/>
          <c:w val="0.79976618547681544"/>
          <c:h val="0.82179024496937869"/>
        </c:manualLayout>
      </c:layout>
      <c:scatterChart>
        <c:scatterStyle val="lineMarker"/>
        <c:varyColors val="0"/>
        <c:ser>
          <c:idx val="0"/>
          <c:order val="0"/>
          <c:tx>
            <c:v>Data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'Engine Data'!$F$7:$F$279</c:f>
              <c:numCache>
                <c:formatCode>General</c:formatCode>
                <c:ptCount val="273"/>
                <c:pt idx="0">
                  <c:v>2239.65</c:v>
                </c:pt>
                <c:pt idx="1">
                  <c:v>21815.520984750001</c:v>
                </c:pt>
                <c:pt idx="2">
                  <c:v>38741.612189699998</c:v>
                </c:pt>
                <c:pt idx="3">
                  <c:v>56899.653758249988</c:v>
                </c:pt>
                <c:pt idx="4">
                  <c:v>75543.253864200015</c:v>
                </c:pt>
                <c:pt idx="5">
                  <c:v>94255.084504500002</c:v>
                </c:pt>
                <c:pt idx="6">
                  <c:v>113007.37796519999</c:v>
                </c:pt>
                <c:pt idx="7">
                  <c:v>131292.49146824999</c:v>
                </c:pt>
                <c:pt idx="8">
                  <c:v>150115.5932412</c:v>
                </c:pt>
                <c:pt idx="9">
                  <c:v>3152.3169566942311</c:v>
                </c:pt>
                <c:pt idx="10">
                  <c:v>30705.439117427391</c:v>
                </c:pt>
                <c:pt idx="11">
                  <c:v>54528.984901776275</c:v>
                </c:pt>
                <c:pt idx="12">
                  <c:v>80086.506093435179</c:v>
                </c:pt>
                <c:pt idx="13">
                  <c:v>106327.45300380627</c:v>
                </c:pt>
                <c:pt idx="14">
                  <c:v>132664.43468317951</c:v>
                </c:pt>
                <c:pt idx="15">
                  <c:v>159058.36795537427</c:v>
                </c:pt>
                <c:pt idx="16">
                  <c:v>184794.74343848243</c:v>
                </c:pt>
                <c:pt idx="17">
                  <c:v>211288.33971310189</c:v>
                </c:pt>
                <c:pt idx="18">
                  <c:v>237842.33411136616</c:v>
                </c:pt>
                <c:pt idx="19">
                  <c:v>264035.9136423716</c:v>
                </c:pt>
                <c:pt idx="20">
                  <c:v>290151.51132924837</c:v>
                </c:pt>
                <c:pt idx="21">
                  <c:v>3937.619981178947</c:v>
                </c:pt>
                <c:pt idx="22">
                  <c:v>38354.756917098755</c:v>
                </c:pt>
                <c:pt idx="23">
                  <c:v>68113.207983947752</c:v>
                </c:pt>
                <c:pt idx="24">
                  <c:v>100037.60121476522</c:v>
                </c:pt>
                <c:pt idx="25">
                  <c:v>132815.67470763184</c:v>
                </c:pt>
                <c:pt idx="26">
                  <c:v>165713.70708487011</c:v>
                </c:pt>
                <c:pt idx="27">
                  <c:v>198682.87879642489</c:v>
                </c:pt>
                <c:pt idx="28">
                  <c:v>230830.68237633008</c:v>
                </c:pt>
                <c:pt idx="29">
                  <c:v>263924.34506868501</c:v>
                </c:pt>
                <c:pt idx="30">
                  <c:v>297093.45222355967</c:v>
                </c:pt>
                <c:pt idx="31">
                  <c:v>329812.35820820654</c:v>
                </c:pt>
                <c:pt idx="32">
                  <c:v>362433.8555655395</c:v>
                </c:pt>
                <c:pt idx="33">
                  <c:v>395086.52531021013</c:v>
                </c:pt>
                <c:pt idx="34">
                  <c:v>427749.40010541683</c:v>
                </c:pt>
                <c:pt idx="35">
                  <c:v>460298.76016796537</c:v>
                </c:pt>
                <c:pt idx="36">
                  <c:v>494345.37398351001</c:v>
                </c:pt>
                <c:pt idx="37">
                  <c:v>526990.1092051618</c:v>
                </c:pt>
                <c:pt idx="38">
                  <c:v>559416.30412195204</c:v>
                </c:pt>
                <c:pt idx="39">
                  <c:v>592764.95058378519</c:v>
                </c:pt>
                <c:pt idx="40">
                  <c:v>4725.1844479636366</c:v>
                </c:pt>
                <c:pt idx="41">
                  <c:v>46026.102507697658</c:v>
                </c:pt>
                <c:pt idx="42">
                  <c:v>81736.549642939251</c:v>
                </c:pt>
                <c:pt idx="43">
                  <c:v>120046.14963632646</c:v>
                </c:pt>
                <c:pt idx="44">
                  <c:v>159380.17471823134</c:v>
                </c:pt>
                <c:pt idx="45">
                  <c:v>198858.15169431016</c:v>
                </c:pt>
                <c:pt idx="46">
                  <c:v>238421.4966027333</c:v>
                </c:pt>
                <c:pt idx="47">
                  <c:v>276999.19131121977</c:v>
                </c:pt>
                <c:pt idx="48">
                  <c:v>316711.92667611165</c:v>
                </c:pt>
                <c:pt idx="49">
                  <c:v>356515.19617143937</c:v>
                </c:pt>
                <c:pt idx="50">
                  <c:v>395778.21963536157</c:v>
                </c:pt>
                <c:pt idx="51">
                  <c:v>434924.35174534883</c:v>
                </c:pt>
                <c:pt idx="52">
                  <c:v>474107.8910405286</c:v>
                </c:pt>
                <c:pt idx="53">
                  <c:v>513303.67650123837</c:v>
                </c:pt>
                <c:pt idx="54">
                  <c:v>552363.24311606295</c:v>
                </c:pt>
                <c:pt idx="55">
                  <c:v>593219.52962313918</c:v>
                </c:pt>
                <c:pt idx="56">
                  <c:v>632393.54740914598</c:v>
                </c:pt>
                <c:pt idx="57">
                  <c:v>671305.31458317873</c:v>
                </c:pt>
                <c:pt idx="58">
                  <c:v>711324.03309214779</c:v>
                </c:pt>
                <c:pt idx="59">
                  <c:v>750608.8008887904</c:v>
                </c:pt>
                <c:pt idx="60">
                  <c:v>788576.69107267377</c:v>
                </c:pt>
                <c:pt idx="61">
                  <c:v>5512.5577691249982</c:v>
                </c:pt>
                <c:pt idx="62">
                  <c:v>53695.586226416206</c:v>
                </c:pt>
                <c:pt idx="63">
                  <c:v>95356.584852436077</c:v>
                </c:pt>
                <c:pt idx="64">
                  <c:v>140049.84188849301</c:v>
                </c:pt>
                <c:pt idx="65">
                  <c:v>185938.2273989587</c:v>
                </c:pt>
                <c:pt idx="66">
                  <c:v>231994.55199018362</c:v>
                </c:pt>
                <c:pt idx="67">
                  <c:v>278150.46965843253</c:v>
                </c:pt>
                <c:pt idx="68">
                  <c:v>323156.49493049324</c:v>
                </c:pt>
                <c:pt idx="69">
                  <c:v>369486.69648765883</c:v>
                </c:pt>
                <c:pt idx="70">
                  <c:v>415922.51818084274</c:v>
                </c:pt>
                <c:pt idx="71">
                  <c:v>461728.07083575724</c:v>
                </c:pt>
                <c:pt idx="72">
                  <c:v>507397.25413866574</c:v>
                </c:pt>
                <c:pt idx="73">
                  <c:v>553110.07791140664</c:v>
                </c:pt>
                <c:pt idx="74">
                  <c:v>598837.18846928328</c:v>
                </c:pt>
                <c:pt idx="75">
                  <c:v>644405.38157844322</c:v>
                </c:pt>
                <c:pt idx="76">
                  <c:v>692069.68803726137</c:v>
                </c:pt>
                <c:pt idx="77">
                  <c:v>737771.40369984426</c:v>
                </c:pt>
                <c:pt idx="78">
                  <c:v>783167.16905203904</c:v>
                </c:pt>
                <c:pt idx="79">
                  <c:v>829854.34075009101</c:v>
                </c:pt>
                <c:pt idx="80">
                  <c:v>875685.26106876403</c:v>
                </c:pt>
                <c:pt idx="81">
                  <c:v>919979.86804450885</c:v>
                </c:pt>
                <c:pt idx="82">
                  <c:v>969893.40398396191</c:v>
                </c:pt>
                <c:pt idx="83">
                  <c:v>6299.8355169000015</c:v>
                </c:pt>
                <c:pt idx="84">
                  <c:v>61364.139003596698</c:v>
                </c:pt>
                <c:pt idx="85">
                  <c:v>108974.96682724447</c:v>
                </c:pt>
                <c:pt idx="86">
                  <c:v>160051.10604136178</c:v>
                </c:pt>
                <c:pt idx="87">
                  <c:v>212493.05639536557</c:v>
                </c:pt>
                <c:pt idx="88">
                  <c:v>265126.93010508787</c:v>
                </c:pt>
                <c:pt idx="89">
                  <c:v>317874.62030982948</c:v>
                </c:pt>
                <c:pt idx="90">
                  <c:v>369308.19585826882</c:v>
                </c:pt>
                <c:pt idx="91">
                  <c:v>422255.06036274659</c:v>
                </c:pt>
                <c:pt idx="92">
                  <c:v>475322.62917764718</c:v>
                </c:pt>
                <c:pt idx="93">
                  <c:v>527669.91687463713</c:v>
                </c:pt>
                <c:pt idx="94">
                  <c:v>579861.35958583921</c:v>
                </c:pt>
                <c:pt idx="95">
                  <c:v>632102.67529490171</c:v>
                </c:pt>
                <c:pt idx="96">
                  <c:v>684360.31816100981</c:v>
                </c:pt>
                <c:pt idx="97">
                  <c:v>736436.34773078444</c:v>
                </c:pt>
                <c:pt idx="98">
                  <c:v>790907.84776648041</c:v>
                </c:pt>
                <c:pt idx="99">
                  <c:v>843136.46895698528</c:v>
                </c:pt>
                <c:pt idx="100">
                  <c:v>895015.44544306933</c:v>
                </c:pt>
                <c:pt idx="101">
                  <c:v>948370.26089631079</c:v>
                </c:pt>
                <c:pt idx="102">
                  <c:v>1000746.539148288</c:v>
                </c:pt>
                <c:pt idx="103">
                  <c:v>1051367.0949628381</c:v>
                </c:pt>
                <c:pt idx="104">
                  <c:v>1108409.0489259516</c:v>
                </c:pt>
                <c:pt idx="105">
                  <c:v>7087.3950082806823</c:v>
                </c:pt>
                <c:pt idx="106">
                  <c:v>69035.436130805989</c:v>
                </c:pt>
                <c:pt idx="107">
                  <c:v>122598.222421372</c:v>
                </c:pt>
                <c:pt idx="108">
                  <c:v>180059.52805979512</c:v>
                </c:pt>
                <c:pt idx="109">
                  <c:v>239057.38858590028</c:v>
                </c:pt>
                <c:pt idx="110">
                  <c:v>298271.16532595147</c:v>
                </c:pt>
                <c:pt idx="111">
                  <c:v>357612.9870691612</c:v>
                </c:pt>
                <c:pt idx="112">
                  <c:v>415476.41312562639</c:v>
                </c:pt>
                <c:pt idx="113">
                  <c:v>475042.30848693952</c:v>
                </c:pt>
                <c:pt idx="114">
                  <c:v>534743.99773126328</c:v>
                </c:pt>
                <c:pt idx="115">
                  <c:v>593635.36156535323</c:v>
                </c:pt>
                <c:pt idx="116">
                  <c:v>652351.39781011548</c:v>
                </c:pt>
                <c:pt idx="117">
                  <c:v>711123.54181120486</c:v>
                </c:pt>
                <c:pt idx="118">
                  <c:v>769914.0540714392</c:v>
                </c:pt>
                <c:pt idx="119">
                  <c:v>828500.24906554515</c:v>
                </c:pt>
                <c:pt idx="120">
                  <c:v>889781.37877296389</c:v>
                </c:pt>
                <c:pt idx="121">
                  <c:v>948539.24127936736</c:v>
                </c:pt>
                <c:pt idx="122">
                  <c:v>1006903.7490503754</c:v>
                </c:pt>
                <c:pt idx="123">
                  <c:v>1066928.5944128647</c:v>
                </c:pt>
                <c:pt idx="124">
                  <c:v>1125852.5729896971</c:v>
                </c:pt>
                <c:pt idx="125">
                  <c:v>1182801.3415145264</c:v>
                </c:pt>
                <c:pt idx="126">
                  <c:v>1246974.264552949</c:v>
                </c:pt>
                <c:pt idx="127">
                  <c:v>7874.8489153687478</c:v>
                </c:pt>
                <c:pt idx="128">
                  <c:v>76705.704804305453</c:v>
                </c:pt>
                <c:pt idx="129">
                  <c:v>136219.65161149987</c:v>
                </c:pt>
                <c:pt idx="130">
                  <c:v>200065.26764584298</c:v>
                </c:pt>
                <c:pt idx="131">
                  <c:v>265618.15942487505</c:v>
                </c:pt>
                <c:pt idx="132">
                  <c:v>331410.95705947425</c:v>
                </c:pt>
                <c:pt idx="133">
                  <c:v>397346.02629782393</c:v>
                </c:pt>
                <c:pt idx="134">
                  <c:v>461638.44084335014</c:v>
                </c:pt>
                <c:pt idx="135">
                  <c:v>527822.47968003922</c:v>
                </c:pt>
                <c:pt idx="136">
                  <c:v>594157.39994934085</c:v>
                </c:pt>
                <c:pt idx="137">
                  <c:v>659591.962587888</c:v>
                </c:pt>
                <c:pt idx="138">
                  <c:v>724831.71764550626</c:v>
                </c:pt>
                <c:pt idx="139">
                  <c:v>790133.81438205461</c:v>
                </c:pt>
                <c:pt idx="140">
                  <c:v>855456.32020620652</c:v>
                </c:pt>
                <c:pt idx="141">
                  <c:v>920551.80783824646</c:v>
                </c:pt>
                <c:pt idx="142">
                  <c:v>988641.65428326721</c:v>
                </c:pt>
                <c:pt idx="143">
                  <c:v>1053927.8827617592</c:v>
                </c:pt>
                <c:pt idx="144">
                  <c:v>1118777.0523338742</c:v>
                </c:pt>
                <c:pt idx="145">
                  <c:v>1185471.0333869555</c:v>
                </c:pt>
                <c:pt idx="146">
                  <c:v>1250941.8344701233</c:v>
                </c:pt>
                <c:pt idx="147">
                  <c:v>1314217.9673123546</c:v>
                </c:pt>
                <c:pt idx="148">
                  <c:v>1385520.9034115463</c:v>
                </c:pt>
                <c:pt idx="149">
                  <c:v>1436655.7289156998</c:v>
                </c:pt>
                <c:pt idx="150">
                  <c:v>8662.5740726795466</c:v>
                </c:pt>
                <c:pt idx="151">
                  <c:v>84378.61561605247</c:v>
                </c:pt>
                <c:pt idx="152">
                  <c:v>149845.77290572235</c:v>
                </c:pt>
                <c:pt idx="153">
                  <c:v>220077.8985067576</c:v>
                </c:pt>
                <c:pt idx="154">
                  <c:v>292188.07951682986</c:v>
                </c:pt>
                <c:pt idx="155">
                  <c:v>364562.16428767948</c:v>
                </c:pt>
                <c:pt idx="156">
                  <c:v>437092.75216343597</c:v>
                </c:pt>
                <c:pt idx="157">
                  <c:v>507816.36975882977</c:v>
                </c:pt>
                <c:pt idx="158">
                  <c:v>580620.8317889527</c:v>
                </c:pt>
                <c:pt idx="159">
                  <c:v>653591.2679984211</c:v>
                </c:pt>
                <c:pt idx="160">
                  <c:v>725571.28334367578</c:v>
                </c:pt>
                <c:pt idx="161">
                  <c:v>797337.00440622715</c:v>
                </c:pt>
                <c:pt idx="162">
                  <c:v>869171.30321767891</c:v>
                </c:pt>
                <c:pt idx="163">
                  <c:v>941028.05264818645</c:v>
                </c:pt>
                <c:pt idx="164">
                  <c:v>1012635.0751409268</c:v>
                </c:pt>
                <c:pt idx="165">
                  <c:v>1087535.983687405</c:v>
                </c:pt>
                <c:pt idx="166">
                  <c:v>1159352.8269308461</c:v>
                </c:pt>
                <c:pt idx="167">
                  <c:v>1230688.8920423754</c:v>
                </c:pt>
                <c:pt idx="168">
                  <c:v>1304054.3060691345</c:v>
                </c:pt>
                <c:pt idx="169">
                  <c:v>1376074.1848091257</c:v>
                </c:pt>
                <c:pt idx="170">
                  <c:v>1445679.861523607</c:v>
                </c:pt>
                <c:pt idx="171">
                  <c:v>1524115.266722725</c:v>
                </c:pt>
                <c:pt idx="172">
                  <c:v>1580365.1349276609</c:v>
                </c:pt>
                <c:pt idx="173">
                  <c:v>9450.9696239795467</c:v>
                </c:pt>
                <c:pt idx="174">
                  <c:v>92058.056463358385</c:v>
                </c:pt>
                <c:pt idx="175">
                  <c:v>163483.49071901877</c:v>
                </c:pt>
                <c:pt idx="176">
                  <c:v>240107.56112971861</c:v>
                </c:pt>
                <c:pt idx="177">
                  <c:v>318780.61195594392</c:v>
                </c:pt>
                <c:pt idx="178">
                  <c:v>397741.58487158921</c:v>
                </c:pt>
                <c:pt idx="179">
                  <c:v>476873.30450502568</c:v>
                </c:pt>
                <c:pt idx="180">
                  <c:v>554033.59842967626</c:v>
                </c:pt>
                <c:pt idx="181">
                  <c:v>633464.11796854436</c:v>
                </c:pt>
                <c:pt idx="182">
                  <c:v>713075.71727818239</c:v>
                </c:pt>
                <c:pt idx="183">
                  <c:v>791606.75584177603</c:v>
                </c:pt>
                <c:pt idx="184">
                  <c:v>869903.99683672201</c:v>
                </c:pt>
                <c:pt idx="185">
                  <c:v>948276.05695775012</c:v>
                </c:pt>
                <c:pt idx="186">
                  <c:v>1026672.610966733</c:v>
                </c:pt>
                <c:pt idx="187">
                  <c:v>1104796.7099660009</c:v>
                </c:pt>
                <c:pt idx="188">
                  <c:v>1186514.4771726101</c:v>
                </c:pt>
                <c:pt idx="189">
                  <c:v>1264867.4930647919</c:v>
                </c:pt>
                <c:pt idx="190">
                  <c:v>1342695.9743922532</c:v>
                </c:pt>
                <c:pt idx="191">
                  <c:v>1422738.4991199069</c:v>
                </c:pt>
                <c:pt idx="192">
                  <c:v>1501313.0291133691</c:v>
                </c:pt>
                <c:pt idx="193">
                  <c:v>1577253.6364623827</c:v>
                </c:pt>
                <c:pt idx="194">
                  <c:v>1662827.5808537283</c:v>
                </c:pt>
                <c:pt idx="195">
                  <c:v>10237.458821338636</c:v>
                </c:pt>
                <c:pt idx="196">
                  <c:v>99718.928291218283</c:v>
                </c:pt>
                <c:pt idx="197">
                  <c:v>177088.23229715569</c:v>
                </c:pt>
                <c:pt idx="198">
                  <c:v>260088.79168553589</c:v>
                </c:pt>
                <c:pt idx="199">
                  <c:v>345308.84319633804</c:v>
                </c:pt>
                <c:pt idx="200">
                  <c:v>430840.77704847284</c:v>
                </c:pt>
                <c:pt idx="201">
                  <c:v>516557.66678998334</c:v>
                </c:pt>
                <c:pt idx="202">
                  <c:v>600139.07305032643</c:v>
                </c:pt>
                <c:pt idx="203">
                  <c:v>686179.62817744084</c:v>
                </c:pt>
                <c:pt idx="204">
                  <c:v>772416.33214117109</c:v>
                </c:pt>
                <c:pt idx="205">
                  <c:v>857482.55343680375</c:v>
                </c:pt>
                <c:pt idx="206">
                  <c:v>942295.52103712386</c:v>
                </c:pt>
                <c:pt idx="207">
                  <c:v>1027189.5340489508</c:v>
                </c:pt>
                <c:pt idx="208">
                  <c:v>1112110.0792769725</c:v>
                </c:pt>
                <c:pt idx="209">
                  <c:v>1196735.4963801983</c:v>
                </c:pt>
                <c:pt idx="210">
                  <c:v>1285253.6389659892</c:v>
                </c:pt>
                <c:pt idx="211">
                  <c:v>1370127.0229295432</c:v>
                </c:pt>
                <c:pt idx="212">
                  <c:v>1454432.2216993719</c:v>
                </c:pt>
                <c:pt idx="213">
                  <c:v>1541135.7117599286</c:v>
                </c:pt>
                <c:pt idx="214">
                  <c:v>1626249.0437479108</c:v>
                </c:pt>
                <c:pt idx="215">
                  <c:v>1708509.2637607243</c:v>
                </c:pt>
                <c:pt idx="216">
                  <c:v>11024.978543302501</c:v>
                </c:pt>
                <c:pt idx="217">
                  <c:v>107389.83804069126</c:v>
                </c:pt>
                <c:pt idx="218">
                  <c:v>190710.79995730988</c:v>
                </c:pt>
                <c:pt idx="219">
                  <c:v>280096.20333804283</c:v>
                </c:pt>
                <c:pt idx="220">
                  <c:v>371871.83396694076</c:v>
                </c:pt>
                <c:pt idx="221">
                  <c:v>463983.33858383074</c:v>
                </c:pt>
                <c:pt idx="222">
                  <c:v>556294.02687973832</c:v>
                </c:pt>
                <c:pt idx="223">
                  <c:v>646304.95895974059</c:v>
                </c:pt>
                <c:pt idx="224">
                  <c:v>738964.21070227749</c:v>
                </c:pt>
                <c:pt idx="225">
                  <c:v>831834.70009203942</c:v>
                </c:pt>
                <c:pt idx="226">
                  <c:v>923444.66706835001</c:v>
                </c:pt>
                <c:pt idx="227">
                  <c:v>1014781.8987296221</c:v>
                </c:pt>
                <c:pt idx="228">
                  <c:v>1106206.4102460309</c:v>
                </c:pt>
                <c:pt idx="229">
                  <c:v>1197659.494977664</c:v>
                </c:pt>
                <c:pt idx="230">
                  <c:v>1288794.7487611899</c:v>
                </c:pt>
                <c:pt idx="231">
                  <c:v>1384122.1771526162</c:v>
                </c:pt>
                <c:pt idx="232">
                  <c:v>1475524.4727247613</c:v>
                </c:pt>
                <c:pt idx="233">
                  <c:v>1566314.8752794333</c:v>
                </c:pt>
                <c:pt idx="234">
                  <c:v>1659688.0584325243</c:v>
                </c:pt>
                <c:pt idx="235">
                  <c:v>1751348.7601059289</c:v>
                </c:pt>
                <c:pt idx="236">
                  <c:v>1839936.8732730621</c:v>
                </c:pt>
                <c:pt idx="237">
                  <c:v>11812.468776727499</c:v>
                </c:pt>
                <c:pt idx="238">
                  <c:v>115060.46055428433</c:v>
                </c:pt>
                <c:pt idx="239">
                  <c:v>204332.85752279003</c:v>
                </c:pt>
                <c:pt idx="240">
                  <c:v>300102.86581650417</c:v>
                </c:pt>
                <c:pt idx="241">
                  <c:v>398433.83009097923</c:v>
                </c:pt>
                <c:pt idx="242">
                  <c:v>497124.65910174273</c:v>
                </c:pt>
                <c:pt idx="243">
                  <c:v>596028.89904840849</c:v>
                </c:pt>
                <c:pt idx="244">
                  <c:v>692469.11619559512</c:v>
                </c:pt>
                <c:pt idx="245">
                  <c:v>791746.81671761232</c:v>
                </c:pt>
                <c:pt idx="246">
                  <c:v>891250.84313246596</c:v>
                </c:pt>
                <c:pt idx="247">
                  <c:v>989404.31076003681</c:v>
                </c:pt>
                <c:pt idx="248">
                  <c:v>1087265.5621823291</c:v>
                </c:pt>
                <c:pt idx="249">
                  <c:v>1185220.3276699402</c:v>
                </c:pt>
                <c:pt idx="250">
                  <c:v>1283205.7072953808</c:v>
                </c:pt>
                <c:pt idx="251">
                  <c:v>1380850.5539995052</c:v>
                </c:pt>
                <c:pt idx="252">
                  <c:v>1482987.0132240457</c:v>
                </c:pt>
                <c:pt idx="253">
                  <c:v>1580917.9759308235</c:v>
                </c:pt>
                <c:pt idx="254">
                  <c:v>1678193.3394330123</c:v>
                </c:pt>
                <c:pt idx="255">
                  <c:v>1778235.9659331411</c:v>
                </c:pt>
                <c:pt idx="256">
                  <c:v>12600.021234849999</c:v>
                </c:pt>
                <c:pt idx="257">
                  <c:v>122731.68917338234</c:v>
                </c:pt>
                <c:pt idx="258">
                  <c:v>217955.99145515752</c:v>
                </c:pt>
                <c:pt idx="259">
                  <c:v>320111.10915078805</c:v>
                </c:pt>
                <c:pt idx="260">
                  <c:v>424997.92505015712</c:v>
                </c:pt>
                <c:pt idx="261">
                  <c:v>530268.59832977527</c:v>
                </c:pt>
                <c:pt idx="262">
                  <c:v>635766.91092636785</c:v>
                </c:pt>
                <c:pt idx="263">
                  <c:v>738636.92116014217</c:v>
                </c:pt>
                <c:pt idx="264">
                  <c:v>844533.59342809138</c:v>
                </c:pt>
                <c:pt idx="265">
                  <c:v>950671.68102670822</c:v>
                </c:pt>
                <c:pt idx="266">
                  <c:v>1055369.166349855</c:v>
                </c:pt>
                <c:pt idx="267">
                  <c:v>1159754.9530381714</c:v>
                </c:pt>
                <c:pt idx="268">
                  <c:v>1264240.4884945948</c:v>
                </c:pt>
                <c:pt idx="269">
                  <c:v>1368758.6791727184</c:v>
                </c:pt>
                <c:pt idx="270">
                  <c:v>1472913.633162488</c:v>
                </c:pt>
                <c:pt idx="271">
                  <c:v>1581859.6612457156</c:v>
                </c:pt>
                <c:pt idx="272">
                  <c:v>1686319.8069593492</c:v>
                </c:pt>
              </c:numCache>
            </c:numRef>
          </c:xVal>
          <c:yVal>
            <c:numRef>
              <c:f>'Engine Data'!$C$7:$C$279</c:f>
              <c:numCache>
                <c:formatCode>0.0</c:formatCode>
                <c:ptCount val="273"/>
                <c:pt idx="0">
                  <c:v>2637.0340228085001</c:v>
                </c:pt>
                <c:pt idx="1">
                  <c:v>388.37638967865001</c:v>
                </c:pt>
                <c:pt idx="2">
                  <c:v>288.74242903179498</c:v>
                </c:pt>
                <c:pt idx="3">
                  <c:v>259.03179064446323</c:v>
                </c:pt>
                <c:pt idx="4">
                  <c:v>250.85287715300163</c:v>
                </c:pt>
                <c:pt idx="5">
                  <c:v>249.72742983568017</c:v>
                </c:pt>
                <c:pt idx="6">
                  <c:v>249.6917352122766</c:v>
                </c:pt>
                <c:pt idx="7">
                  <c:v>249.98063600046336</c:v>
                </c:pt>
                <c:pt idx="8">
                  <c:v>253.36976748715847</c:v>
                </c:pt>
                <c:pt idx="9">
                  <c:v>2171.4982770506567</c:v>
                </c:pt>
                <c:pt idx="10">
                  <c:v>352.0654861751608</c:v>
                </c:pt>
                <c:pt idx="11">
                  <c:v>273.30091304537603</c:v>
                </c:pt>
                <c:pt idx="12">
                  <c:v>252.15340841228488</c:v>
                </c:pt>
                <c:pt idx="13">
                  <c:v>244.3627430823357</c:v>
                </c:pt>
                <c:pt idx="14">
                  <c:v>243.63391933715462</c:v>
                </c:pt>
                <c:pt idx="15">
                  <c:v>242.7777906101343</c:v>
                </c:pt>
                <c:pt idx="16">
                  <c:v>239.13905418235726</c:v>
                </c:pt>
                <c:pt idx="17">
                  <c:v>233.98927897617963</c:v>
                </c:pt>
                <c:pt idx="18">
                  <c:v>230.83596996975172</c:v>
                </c:pt>
                <c:pt idx="19">
                  <c:v>237.77904786963498</c:v>
                </c:pt>
                <c:pt idx="20">
                  <c:v>259.42625392242559</c:v>
                </c:pt>
                <c:pt idx="21">
                  <c:v>2078.4952792592157</c:v>
                </c:pt>
                <c:pt idx="22">
                  <c:v>363.1344171728872</c:v>
                </c:pt>
                <c:pt idx="23">
                  <c:v>274.68365163889155</c:v>
                </c:pt>
                <c:pt idx="24">
                  <c:v>251.78586487904599</c:v>
                </c:pt>
                <c:pt idx="25">
                  <c:v>242.9207563388342</c:v>
                </c:pt>
                <c:pt idx="26">
                  <c:v>240.01047665690311</c:v>
                </c:pt>
                <c:pt idx="27">
                  <c:v>239.61424730282334</c:v>
                </c:pt>
                <c:pt idx="28">
                  <c:v>237.44841156652333</c:v>
                </c:pt>
                <c:pt idx="29">
                  <c:v>233.01285494811759</c:v>
                </c:pt>
                <c:pt idx="30">
                  <c:v>228.90170017026969</c:v>
                </c:pt>
                <c:pt idx="31">
                  <c:v>224.54549498849042</c:v>
                </c:pt>
                <c:pt idx="32">
                  <c:v>221.57523534419244</c:v>
                </c:pt>
                <c:pt idx="33">
                  <c:v>221.53460899822119</c:v>
                </c:pt>
                <c:pt idx="34">
                  <c:v>218.89632339640644</c:v>
                </c:pt>
                <c:pt idx="35">
                  <c:v>216.71429908844399</c:v>
                </c:pt>
                <c:pt idx="36">
                  <c:v>218.05725293919173</c:v>
                </c:pt>
                <c:pt idx="37">
                  <c:v>222.98810607464227</c:v>
                </c:pt>
                <c:pt idx="38">
                  <c:v>229.94162397238117</c:v>
                </c:pt>
                <c:pt idx="39">
                  <c:v>233.77547191942267</c:v>
                </c:pt>
                <c:pt idx="40">
                  <c:v>1957.3955092352312</c:v>
                </c:pt>
                <c:pt idx="41">
                  <c:v>351.07997141602709</c:v>
                </c:pt>
                <c:pt idx="42">
                  <c:v>280.20062612970713</c:v>
                </c:pt>
                <c:pt idx="43">
                  <c:v>259.75948734813022</c:v>
                </c:pt>
                <c:pt idx="44">
                  <c:v>246.34021390231888</c:v>
                </c:pt>
                <c:pt idx="45">
                  <c:v>236.52138200703948</c:v>
                </c:pt>
                <c:pt idx="46">
                  <c:v>239.2461496052494</c:v>
                </c:pt>
                <c:pt idx="47">
                  <c:v>242.30173732240192</c:v>
                </c:pt>
                <c:pt idx="48">
                  <c:v>234.03431469530554</c:v>
                </c:pt>
                <c:pt idx="49">
                  <c:v>230.02175733909826</c:v>
                </c:pt>
                <c:pt idx="50">
                  <c:v>225.04511972092553</c:v>
                </c:pt>
                <c:pt idx="51">
                  <c:v>220.36899386916821</c:v>
                </c:pt>
                <c:pt idx="52">
                  <c:v>216.81737917689574</c:v>
                </c:pt>
                <c:pt idx="53">
                  <c:v>215.13622112856925</c:v>
                </c:pt>
                <c:pt idx="54">
                  <c:v>213.14603235813973</c:v>
                </c:pt>
                <c:pt idx="55">
                  <c:v>212.52418608482782</c:v>
                </c:pt>
                <c:pt idx="56">
                  <c:v>212.04513222310607</c:v>
                </c:pt>
                <c:pt idx="57">
                  <c:v>210.6980886122995</c:v>
                </c:pt>
                <c:pt idx="58">
                  <c:v>210.16562780836011</c:v>
                </c:pt>
                <c:pt idx="59">
                  <c:v>210.18298815234701</c:v>
                </c:pt>
                <c:pt idx="60">
                  <c:v>215.74517928201877</c:v>
                </c:pt>
                <c:pt idx="61">
                  <c:v>2046.5210046004852</c:v>
                </c:pt>
                <c:pt idx="62">
                  <c:v>371.46858331904673</c:v>
                </c:pt>
                <c:pt idx="63">
                  <c:v>295.37504801212077</c:v>
                </c:pt>
                <c:pt idx="64">
                  <c:v>264.61867922563312</c:v>
                </c:pt>
                <c:pt idx="65">
                  <c:v>250.96763390977836</c:v>
                </c:pt>
                <c:pt idx="66">
                  <c:v>245.16375404837964</c:v>
                </c:pt>
                <c:pt idx="67">
                  <c:v>241.92986502820457</c:v>
                </c:pt>
                <c:pt idx="68">
                  <c:v>236.4069489538804</c:v>
                </c:pt>
                <c:pt idx="69">
                  <c:v>228.5370839048681</c:v>
                </c:pt>
                <c:pt idx="70">
                  <c:v>223.4467729140961</c:v>
                </c:pt>
                <c:pt idx="71">
                  <c:v>220.97211539157644</c:v>
                </c:pt>
                <c:pt idx="72">
                  <c:v>217.79844160232622</c:v>
                </c:pt>
                <c:pt idx="73">
                  <c:v>215.30584920555148</c:v>
                </c:pt>
                <c:pt idx="74">
                  <c:v>213.14522612864405</c:v>
                </c:pt>
                <c:pt idx="75">
                  <c:v>210.16655831362533</c:v>
                </c:pt>
                <c:pt idx="76">
                  <c:v>208.46190182816989</c:v>
                </c:pt>
                <c:pt idx="77">
                  <c:v>207.97708829478978</c:v>
                </c:pt>
                <c:pt idx="78">
                  <c:v>208.11180443510824</c:v>
                </c:pt>
                <c:pt idx="79">
                  <c:v>205.97568030911299</c:v>
                </c:pt>
                <c:pt idx="80">
                  <c:v>202.81599699770442</c:v>
                </c:pt>
                <c:pt idx="81">
                  <c:v>204.4539599803918</c:v>
                </c:pt>
                <c:pt idx="82">
                  <c:v>208.77213505410919</c:v>
                </c:pt>
                <c:pt idx="83">
                  <c:v>2241.3550805012756</c:v>
                </c:pt>
                <c:pt idx="84">
                  <c:v>387.06956367501471</c:v>
                </c:pt>
                <c:pt idx="85">
                  <c:v>298.28057544084709</c:v>
                </c:pt>
                <c:pt idx="86">
                  <c:v>263.97470238422898</c:v>
                </c:pt>
                <c:pt idx="87">
                  <c:v>247.65924368906818</c:v>
                </c:pt>
                <c:pt idx="88">
                  <c:v>241.05656632226774</c:v>
                </c:pt>
                <c:pt idx="89">
                  <c:v>233.68175569491311</c:v>
                </c:pt>
                <c:pt idx="90">
                  <c:v>226.61275739458446</c:v>
                </c:pt>
                <c:pt idx="91">
                  <c:v>221.57087868508341</c:v>
                </c:pt>
                <c:pt idx="92">
                  <c:v>220.13424753958753</c:v>
                </c:pt>
                <c:pt idx="93">
                  <c:v>217.78253079354999</c:v>
                </c:pt>
                <c:pt idx="94">
                  <c:v>214.77647448781457</c:v>
                </c:pt>
                <c:pt idx="95">
                  <c:v>211.45591680314121</c:v>
                </c:pt>
                <c:pt idx="96">
                  <c:v>209.00702291951117</c:v>
                </c:pt>
                <c:pt idx="97">
                  <c:v>206.75171888733246</c:v>
                </c:pt>
                <c:pt idx="98">
                  <c:v>205.19847788603408</c:v>
                </c:pt>
                <c:pt idx="99">
                  <c:v>205.3306428281843</c:v>
                </c:pt>
                <c:pt idx="100">
                  <c:v>205.64503461202648</c:v>
                </c:pt>
                <c:pt idx="101">
                  <c:v>203.28169546344481</c:v>
                </c:pt>
                <c:pt idx="102">
                  <c:v>201.08491127931487</c:v>
                </c:pt>
                <c:pt idx="103">
                  <c:v>201.97310998137172</c:v>
                </c:pt>
                <c:pt idx="104">
                  <c:v>204.34628740628213</c:v>
                </c:pt>
                <c:pt idx="105">
                  <c:v>2475.8984700991846</c:v>
                </c:pt>
                <c:pt idx="106">
                  <c:v>408.28574787370724</c:v>
                </c:pt>
                <c:pt idx="107">
                  <c:v>304.29872566233996</c:v>
                </c:pt>
                <c:pt idx="108">
                  <c:v>263.82547386855998</c:v>
                </c:pt>
                <c:pt idx="109">
                  <c:v>241.47500092865698</c:v>
                </c:pt>
                <c:pt idx="110">
                  <c:v>230.96069936870688</c:v>
                </c:pt>
                <c:pt idx="111">
                  <c:v>224.56774772276049</c:v>
                </c:pt>
                <c:pt idx="112">
                  <c:v>219.82156135915196</c:v>
                </c:pt>
                <c:pt idx="113">
                  <c:v>216.68378329712593</c:v>
                </c:pt>
                <c:pt idx="114">
                  <c:v>213.97570718540015</c:v>
                </c:pt>
                <c:pt idx="115">
                  <c:v>211.61115365503363</c:v>
                </c:pt>
                <c:pt idx="116">
                  <c:v>209.55133884545302</c:v>
                </c:pt>
                <c:pt idx="117">
                  <c:v>206.98021805317956</c:v>
                </c:pt>
                <c:pt idx="118">
                  <c:v>205.03702022104443</c:v>
                </c:pt>
                <c:pt idx="119">
                  <c:v>203.67184532556249</c:v>
                </c:pt>
                <c:pt idx="120">
                  <c:v>203.49849698202689</c:v>
                </c:pt>
                <c:pt idx="121">
                  <c:v>204.65474478109331</c:v>
                </c:pt>
                <c:pt idx="122">
                  <c:v>205.06801035341266</c:v>
                </c:pt>
                <c:pt idx="123">
                  <c:v>202.4737950647901</c:v>
                </c:pt>
                <c:pt idx="124">
                  <c:v>201.09427345243287</c:v>
                </c:pt>
                <c:pt idx="125">
                  <c:v>201.30535801662151</c:v>
                </c:pt>
                <c:pt idx="126">
                  <c:v>202.87548761822526</c:v>
                </c:pt>
                <c:pt idx="127">
                  <c:v>2695.9299214800967</c:v>
                </c:pt>
                <c:pt idx="128">
                  <c:v>429.40763699564405</c:v>
                </c:pt>
                <c:pt idx="129">
                  <c:v>316.06183559024583</c:v>
                </c:pt>
                <c:pt idx="130">
                  <c:v>267.02096580491366</c:v>
                </c:pt>
                <c:pt idx="131">
                  <c:v>242.1260791697253</c:v>
                </c:pt>
                <c:pt idx="132">
                  <c:v>228.88332238337475</c:v>
                </c:pt>
                <c:pt idx="133">
                  <c:v>221.56456637793352</c:v>
                </c:pt>
                <c:pt idx="134">
                  <c:v>216.84912020860733</c:v>
                </c:pt>
                <c:pt idx="135">
                  <c:v>213.25444037640119</c:v>
                </c:pt>
                <c:pt idx="136">
                  <c:v>210.94841852903247</c:v>
                </c:pt>
                <c:pt idx="137">
                  <c:v>208.51321501123456</c:v>
                </c:pt>
                <c:pt idx="138">
                  <c:v>206.87121318450218</c:v>
                </c:pt>
                <c:pt idx="139">
                  <c:v>204.7607111413798</c:v>
                </c:pt>
                <c:pt idx="140">
                  <c:v>203.44650571389897</c:v>
                </c:pt>
                <c:pt idx="141">
                  <c:v>202.44373055146224</c:v>
                </c:pt>
                <c:pt idx="142">
                  <c:v>202.98812580490301</c:v>
                </c:pt>
                <c:pt idx="143">
                  <c:v>203.63902074720014</c:v>
                </c:pt>
                <c:pt idx="144">
                  <c:v>204.06484017232981</c:v>
                </c:pt>
                <c:pt idx="145">
                  <c:v>203.45139995169603</c:v>
                </c:pt>
                <c:pt idx="146">
                  <c:v>202.27500583230486</c:v>
                </c:pt>
                <c:pt idx="147">
                  <c:v>202.03523920846621</c:v>
                </c:pt>
                <c:pt idx="148">
                  <c:v>203.27306190782116</c:v>
                </c:pt>
                <c:pt idx="149">
                  <c:v>204.55968068371831</c:v>
                </c:pt>
                <c:pt idx="150">
                  <c:v>2899.7192058966607</c:v>
                </c:pt>
                <c:pt idx="151">
                  <c:v>446.5424548430783</c:v>
                </c:pt>
                <c:pt idx="152">
                  <c:v>322.98262527788717</c:v>
                </c:pt>
                <c:pt idx="153">
                  <c:v>271.77922535767533</c:v>
                </c:pt>
                <c:pt idx="154">
                  <c:v>245.22402797017457</c:v>
                </c:pt>
                <c:pt idx="155">
                  <c:v>231.42631799747244</c:v>
                </c:pt>
                <c:pt idx="156">
                  <c:v>222.97103879958601</c:v>
                </c:pt>
                <c:pt idx="157">
                  <c:v>218.46944094096776</c:v>
                </c:pt>
                <c:pt idx="158">
                  <c:v>214.77762755084686</c:v>
                </c:pt>
                <c:pt idx="159">
                  <c:v>212.65102371428338</c:v>
                </c:pt>
                <c:pt idx="160">
                  <c:v>210.35272534188368</c:v>
                </c:pt>
                <c:pt idx="161">
                  <c:v>208.71992105876075</c:v>
                </c:pt>
                <c:pt idx="162">
                  <c:v>206.6103045914206</c:v>
                </c:pt>
                <c:pt idx="163">
                  <c:v>205.64020519728936</c:v>
                </c:pt>
                <c:pt idx="164">
                  <c:v>204.67615093207482</c:v>
                </c:pt>
                <c:pt idx="165">
                  <c:v>204.9058830703801</c:v>
                </c:pt>
                <c:pt idx="166">
                  <c:v>204.5720365187907</c:v>
                </c:pt>
                <c:pt idx="167">
                  <c:v>204.83914440068631</c:v>
                </c:pt>
                <c:pt idx="168">
                  <c:v>204.20687641944627</c:v>
                </c:pt>
                <c:pt idx="169">
                  <c:v>204.38323460159322</c:v>
                </c:pt>
                <c:pt idx="170">
                  <c:v>204.48548371877442</c:v>
                </c:pt>
                <c:pt idx="171">
                  <c:v>206.30025221336649</c:v>
                </c:pt>
                <c:pt idx="172">
                  <c:v>207.15215020096369</c:v>
                </c:pt>
                <c:pt idx="173">
                  <c:v>3098.3077502581618</c:v>
                </c:pt>
                <c:pt idx="174">
                  <c:v>465.81485721293984</c:v>
                </c:pt>
                <c:pt idx="175">
                  <c:v>333.76034843225386</c:v>
                </c:pt>
                <c:pt idx="176">
                  <c:v>280.03843876178678</c:v>
                </c:pt>
                <c:pt idx="177">
                  <c:v>252.87213945498885</c:v>
                </c:pt>
                <c:pt idx="178">
                  <c:v>237.9684208472726</c:v>
                </c:pt>
                <c:pt idx="179">
                  <c:v>229.45272469290657</c:v>
                </c:pt>
                <c:pt idx="180">
                  <c:v>223.6698976888128</c:v>
                </c:pt>
                <c:pt idx="181">
                  <c:v>220.39320239456725</c:v>
                </c:pt>
                <c:pt idx="182">
                  <c:v>217.17879200724101</c:v>
                </c:pt>
                <c:pt idx="183">
                  <c:v>215.77736680848264</c:v>
                </c:pt>
                <c:pt idx="184">
                  <c:v>213.26706891324125</c:v>
                </c:pt>
                <c:pt idx="185">
                  <c:v>212.18205538494701</c:v>
                </c:pt>
                <c:pt idx="186">
                  <c:v>210.31054483756574</c:v>
                </c:pt>
                <c:pt idx="187">
                  <c:v>210.13431290484601</c:v>
                </c:pt>
                <c:pt idx="188">
                  <c:v>209.11801062905315</c:v>
                </c:pt>
                <c:pt idx="189">
                  <c:v>209.14983756876103</c:v>
                </c:pt>
                <c:pt idx="190">
                  <c:v>208.21741278565847</c:v>
                </c:pt>
                <c:pt idx="191">
                  <c:v>208.49536439899833</c:v>
                </c:pt>
                <c:pt idx="192">
                  <c:v>208.38866324012523</c:v>
                </c:pt>
                <c:pt idx="193">
                  <c:v>209.74699981021277</c:v>
                </c:pt>
                <c:pt idx="194">
                  <c:v>211.74401613074977</c:v>
                </c:pt>
                <c:pt idx="195">
                  <c:v>3303.4943314614889</c:v>
                </c:pt>
                <c:pt idx="196">
                  <c:v>488.87822670574576</c:v>
                </c:pt>
                <c:pt idx="197">
                  <c:v>348.22364514104441</c:v>
                </c:pt>
                <c:pt idx="198">
                  <c:v>290.42465576850981</c:v>
                </c:pt>
                <c:pt idx="199">
                  <c:v>261.22529662301685</c:v>
                </c:pt>
                <c:pt idx="200">
                  <c:v>244.97407204461504</c:v>
                </c:pt>
                <c:pt idx="201">
                  <c:v>235.13554126484036</c:v>
                </c:pt>
                <c:pt idx="202">
                  <c:v>228.16026695940914</c:v>
                </c:pt>
                <c:pt idx="203">
                  <c:v>223.18951720172461</c:v>
                </c:pt>
                <c:pt idx="204">
                  <c:v>220.06585601470539</c:v>
                </c:pt>
                <c:pt idx="205">
                  <c:v>217.50714314395003</c:v>
                </c:pt>
                <c:pt idx="206">
                  <c:v>215.7090125559464</c:v>
                </c:pt>
                <c:pt idx="207">
                  <c:v>213.82083872018768</c:v>
                </c:pt>
                <c:pt idx="208">
                  <c:v>212.96501828895666</c:v>
                </c:pt>
                <c:pt idx="209">
                  <c:v>212.02126675293937</c:v>
                </c:pt>
                <c:pt idx="210">
                  <c:v>211.62466759023746</c:v>
                </c:pt>
                <c:pt idx="211">
                  <c:v>211.19461641394273</c:v>
                </c:pt>
                <c:pt idx="212">
                  <c:v>210.87429553458068</c:v>
                </c:pt>
                <c:pt idx="213">
                  <c:v>210.8649048151122</c:v>
                </c:pt>
                <c:pt idx="214">
                  <c:v>211.64955232473133</c:v>
                </c:pt>
                <c:pt idx="215">
                  <c:v>212.71593213386259</c:v>
                </c:pt>
                <c:pt idx="216">
                  <c:v>3512.7558606339562</c:v>
                </c:pt>
                <c:pt idx="217">
                  <c:v>513.69886300220367</c:v>
                </c:pt>
                <c:pt idx="218">
                  <c:v>362.67272777263457</c:v>
                </c:pt>
                <c:pt idx="219">
                  <c:v>301.81753969532321</c:v>
                </c:pt>
                <c:pt idx="220">
                  <c:v>269.7689657948759</c:v>
                </c:pt>
                <c:pt idx="221">
                  <c:v>252.01344731403134</c:v>
                </c:pt>
                <c:pt idx="222">
                  <c:v>240.54382931245181</c:v>
                </c:pt>
                <c:pt idx="223">
                  <c:v>233.26864619830243</c:v>
                </c:pt>
                <c:pt idx="224">
                  <c:v>227.68570912306916</c:v>
                </c:pt>
                <c:pt idx="225">
                  <c:v>224.21686475412338</c:v>
                </c:pt>
                <c:pt idx="226">
                  <c:v>221.51948944712228</c:v>
                </c:pt>
                <c:pt idx="227">
                  <c:v>219.46579793038782</c:v>
                </c:pt>
                <c:pt idx="228">
                  <c:v>217.86874023541665</c:v>
                </c:pt>
                <c:pt idx="229">
                  <c:v>216.62860560325214</c:v>
                </c:pt>
                <c:pt idx="230">
                  <c:v>215.67953663599135</c:v>
                </c:pt>
                <c:pt idx="231">
                  <c:v>215.10470030405594</c:v>
                </c:pt>
                <c:pt idx="232">
                  <c:v>214.53857653869426</c:v>
                </c:pt>
                <c:pt idx="233">
                  <c:v>215.02949457042368</c:v>
                </c:pt>
                <c:pt idx="234">
                  <c:v>215.20392762022169</c:v>
                </c:pt>
                <c:pt idx="235">
                  <c:v>216.10634219474625</c:v>
                </c:pt>
                <c:pt idx="236">
                  <c:v>216.66521113747962</c:v>
                </c:pt>
                <c:pt idx="237">
                  <c:v>3703.3206564197039</c:v>
                </c:pt>
                <c:pt idx="238">
                  <c:v>540.21081660428672</c:v>
                </c:pt>
                <c:pt idx="239">
                  <c:v>381.9547292607084</c:v>
                </c:pt>
                <c:pt idx="240">
                  <c:v>314.62890341900396</c:v>
                </c:pt>
                <c:pt idx="241">
                  <c:v>280.11930986256664</c:v>
                </c:pt>
                <c:pt idx="242">
                  <c:v>260.20596797367426</c:v>
                </c:pt>
                <c:pt idx="243">
                  <c:v>248.17934337310697</c:v>
                </c:pt>
                <c:pt idx="244">
                  <c:v>240.24461640489963</c:v>
                </c:pt>
                <c:pt idx="245">
                  <c:v>234.34547255761336</c:v>
                </c:pt>
                <c:pt idx="246">
                  <c:v>230.00184558808988</c:v>
                </c:pt>
                <c:pt idx="247">
                  <c:v>226.53802574362487</c:v>
                </c:pt>
                <c:pt idx="248">
                  <c:v>224.22096924110451</c:v>
                </c:pt>
                <c:pt idx="249">
                  <c:v>222.66368923268448</c:v>
                </c:pt>
                <c:pt idx="250">
                  <c:v>221.36927866934823</c:v>
                </c:pt>
                <c:pt idx="251">
                  <c:v>220.72225946265362</c:v>
                </c:pt>
                <c:pt idx="252">
                  <c:v>220.63749290138651</c:v>
                </c:pt>
                <c:pt idx="253">
                  <c:v>221.1104812361537</c:v>
                </c:pt>
                <c:pt idx="254">
                  <c:v>221.81141993591046</c:v>
                </c:pt>
                <c:pt idx="255">
                  <c:v>222.38106266003712</c:v>
                </c:pt>
                <c:pt idx="256">
                  <c:v>3856.9736238918017</c:v>
                </c:pt>
                <c:pt idx="257">
                  <c:v>559.06906945366165</c:v>
                </c:pt>
                <c:pt idx="258">
                  <c:v>393.36241701699601</c:v>
                </c:pt>
                <c:pt idx="259">
                  <c:v>323.64690885858795</c:v>
                </c:pt>
                <c:pt idx="260">
                  <c:v>287.58261575318357</c:v>
                </c:pt>
                <c:pt idx="261">
                  <c:v>267.57510986965332</c:v>
                </c:pt>
                <c:pt idx="262">
                  <c:v>255.33190391742673</c:v>
                </c:pt>
                <c:pt idx="263">
                  <c:v>247.62940507703723</c:v>
                </c:pt>
                <c:pt idx="264">
                  <c:v>241.85532620916203</c:v>
                </c:pt>
                <c:pt idx="265">
                  <c:v>236.52789958264546</c:v>
                </c:pt>
                <c:pt idx="266">
                  <c:v>232.72167850445899</c:v>
                </c:pt>
                <c:pt idx="267">
                  <c:v>229.70660884411888</c:v>
                </c:pt>
                <c:pt idx="268">
                  <c:v>227.52440660645021</c:v>
                </c:pt>
                <c:pt idx="269">
                  <c:v>227.0256569517137</c:v>
                </c:pt>
                <c:pt idx="270">
                  <c:v>226.61443022767841</c:v>
                </c:pt>
                <c:pt idx="271">
                  <c:v>226.79244559854152</c:v>
                </c:pt>
                <c:pt idx="272">
                  <c:v>227.44063789591164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50D-4B45-BF45-07F24EAAE6E3}"/>
            </c:ext>
          </c:extLst>
        </c:ser>
        <c:ser>
          <c:idx val="1"/>
          <c:order val="1"/>
          <c:tx>
            <c:v>Fitted Data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'Engine Data'!$F$7:$F$279</c:f>
              <c:numCache>
                <c:formatCode>General</c:formatCode>
                <c:ptCount val="273"/>
                <c:pt idx="0">
                  <c:v>2239.65</c:v>
                </c:pt>
                <c:pt idx="1">
                  <c:v>21815.520984750001</c:v>
                </c:pt>
                <c:pt idx="2">
                  <c:v>38741.612189699998</c:v>
                </c:pt>
                <c:pt idx="3">
                  <c:v>56899.653758249988</c:v>
                </c:pt>
                <c:pt idx="4">
                  <c:v>75543.253864200015</c:v>
                </c:pt>
                <c:pt idx="5">
                  <c:v>94255.084504500002</c:v>
                </c:pt>
                <c:pt idx="6">
                  <c:v>113007.37796519999</c:v>
                </c:pt>
                <c:pt idx="7">
                  <c:v>131292.49146824999</c:v>
                </c:pt>
                <c:pt idx="8">
                  <c:v>150115.5932412</c:v>
                </c:pt>
                <c:pt idx="9">
                  <c:v>3152.3169566942311</c:v>
                </c:pt>
                <c:pt idx="10">
                  <c:v>30705.439117427391</c:v>
                </c:pt>
                <c:pt idx="11">
                  <c:v>54528.984901776275</c:v>
                </c:pt>
                <c:pt idx="12">
                  <c:v>80086.506093435179</c:v>
                </c:pt>
                <c:pt idx="13">
                  <c:v>106327.45300380627</c:v>
                </c:pt>
                <c:pt idx="14">
                  <c:v>132664.43468317951</c:v>
                </c:pt>
                <c:pt idx="15">
                  <c:v>159058.36795537427</c:v>
                </c:pt>
                <c:pt idx="16">
                  <c:v>184794.74343848243</c:v>
                </c:pt>
                <c:pt idx="17">
                  <c:v>211288.33971310189</c:v>
                </c:pt>
                <c:pt idx="18">
                  <c:v>237842.33411136616</c:v>
                </c:pt>
                <c:pt idx="19">
                  <c:v>264035.9136423716</c:v>
                </c:pt>
                <c:pt idx="20">
                  <c:v>290151.51132924837</c:v>
                </c:pt>
                <c:pt idx="21">
                  <c:v>3937.619981178947</c:v>
                </c:pt>
                <c:pt idx="22">
                  <c:v>38354.756917098755</c:v>
                </c:pt>
                <c:pt idx="23">
                  <c:v>68113.207983947752</c:v>
                </c:pt>
                <c:pt idx="24">
                  <c:v>100037.60121476522</c:v>
                </c:pt>
                <c:pt idx="25">
                  <c:v>132815.67470763184</c:v>
                </c:pt>
                <c:pt idx="26">
                  <c:v>165713.70708487011</c:v>
                </c:pt>
                <c:pt idx="27">
                  <c:v>198682.87879642489</c:v>
                </c:pt>
                <c:pt idx="28">
                  <c:v>230830.68237633008</c:v>
                </c:pt>
                <c:pt idx="29">
                  <c:v>263924.34506868501</c:v>
                </c:pt>
                <c:pt idx="30">
                  <c:v>297093.45222355967</c:v>
                </c:pt>
                <c:pt idx="31">
                  <c:v>329812.35820820654</c:v>
                </c:pt>
                <c:pt idx="32">
                  <c:v>362433.8555655395</c:v>
                </c:pt>
                <c:pt idx="33">
                  <c:v>395086.52531021013</c:v>
                </c:pt>
                <c:pt idx="34">
                  <c:v>427749.40010541683</c:v>
                </c:pt>
                <c:pt idx="35">
                  <c:v>460298.76016796537</c:v>
                </c:pt>
                <c:pt idx="36">
                  <c:v>494345.37398351001</c:v>
                </c:pt>
                <c:pt idx="37">
                  <c:v>526990.1092051618</c:v>
                </c:pt>
                <c:pt idx="38">
                  <c:v>559416.30412195204</c:v>
                </c:pt>
                <c:pt idx="39">
                  <c:v>592764.95058378519</c:v>
                </c:pt>
                <c:pt idx="40">
                  <c:v>4725.1844479636366</c:v>
                </c:pt>
                <c:pt idx="41">
                  <c:v>46026.102507697658</c:v>
                </c:pt>
                <c:pt idx="42">
                  <c:v>81736.549642939251</c:v>
                </c:pt>
                <c:pt idx="43">
                  <c:v>120046.14963632646</c:v>
                </c:pt>
                <c:pt idx="44">
                  <c:v>159380.17471823134</c:v>
                </c:pt>
                <c:pt idx="45">
                  <c:v>198858.15169431016</c:v>
                </c:pt>
                <c:pt idx="46">
                  <c:v>238421.4966027333</c:v>
                </c:pt>
                <c:pt idx="47">
                  <c:v>276999.19131121977</c:v>
                </c:pt>
                <c:pt idx="48">
                  <c:v>316711.92667611165</c:v>
                </c:pt>
                <c:pt idx="49">
                  <c:v>356515.19617143937</c:v>
                </c:pt>
                <c:pt idx="50">
                  <c:v>395778.21963536157</c:v>
                </c:pt>
                <c:pt idx="51">
                  <c:v>434924.35174534883</c:v>
                </c:pt>
                <c:pt idx="52">
                  <c:v>474107.8910405286</c:v>
                </c:pt>
                <c:pt idx="53">
                  <c:v>513303.67650123837</c:v>
                </c:pt>
                <c:pt idx="54">
                  <c:v>552363.24311606295</c:v>
                </c:pt>
                <c:pt idx="55">
                  <c:v>593219.52962313918</c:v>
                </c:pt>
                <c:pt idx="56">
                  <c:v>632393.54740914598</c:v>
                </c:pt>
                <c:pt idx="57">
                  <c:v>671305.31458317873</c:v>
                </c:pt>
                <c:pt idx="58">
                  <c:v>711324.03309214779</c:v>
                </c:pt>
                <c:pt idx="59">
                  <c:v>750608.8008887904</c:v>
                </c:pt>
                <c:pt idx="60">
                  <c:v>788576.69107267377</c:v>
                </c:pt>
                <c:pt idx="61">
                  <c:v>5512.5577691249982</c:v>
                </c:pt>
                <c:pt idx="62">
                  <c:v>53695.586226416206</c:v>
                </c:pt>
                <c:pt idx="63">
                  <c:v>95356.584852436077</c:v>
                </c:pt>
                <c:pt idx="64">
                  <c:v>140049.84188849301</c:v>
                </c:pt>
                <c:pt idx="65">
                  <c:v>185938.2273989587</c:v>
                </c:pt>
                <c:pt idx="66">
                  <c:v>231994.55199018362</c:v>
                </c:pt>
                <c:pt idx="67">
                  <c:v>278150.46965843253</c:v>
                </c:pt>
                <c:pt idx="68">
                  <c:v>323156.49493049324</c:v>
                </c:pt>
                <c:pt idx="69">
                  <c:v>369486.69648765883</c:v>
                </c:pt>
                <c:pt idx="70">
                  <c:v>415922.51818084274</c:v>
                </c:pt>
                <c:pt idx="71">
                  <c:v>461728.07083575724</c:v>
                </c:pt>
                <c:pt idx="72">
                  <c:v>507397.25413866574</c:v>
                </c:pt>
                <c:pt idx="73">
                  <c:v>553110.07791140664</c:v>
                </c:pt>
                <c:pt idx="74">
                  <c:v>598837.18846928328</c:v>
                </c:pt>
                <c:pt idx="75">
                  <c:v>644405.38157844322</c:v>
                </c:pt>
                <c:pt idx="76">
                  <c:v>692069.68803726137</c:v>
                </c:pt>
                <c:pt idx="77">
                  <c:v>737771.40369984426</c:v>
                </c:pt>
                <c:pt idx="78">
                  <c:v>783167.16905203904</c:v>
                </c:pt>
                <c:pt idx="79">
                  <c:v>829854.34075009101</c:v>
                </c:pt>
                <c:pt idx="80">
                  <c:v>875685.26106876403</c:v>
                </c:pt>
                <c:pt idx="81">
                  <c:v>919979.86804450885</c:v>
                </c:pt>
                <c:pt idx="82">
                  <c:v>969893.40398396191</c:v>
                </c:pt>
                <c:pt idx="83">
                  <c:v>6299.8355169000015</c:v>
                </c:pt>
                <c:pt idx="84">
                  <c:v>61364.139003596698</c:v>
                </c:pt>
                <c:pt idx="85">
                  <c:v>108974.96682724447</c:v>
                </c:pt>
                <c:pt idx="86">
                  <c:v>160051.10604136178</c:v>
                </c:pt>
                <c:pt idx="87">
                  <c:v>212493.05639536557</c:v>
                </c:pt>
                <c:pt idx="88">
                  <c:v>265126.93010508787</c:v>
                </c:pt>
                <c:pt idx="89">
                  <c:v>317874.62030982948</c:v>
                </c:pt>
                <c:pt idx="90">
                  <c:v>369308.19585826882</c:v>
                </c:pt>
                <c:pt idx="91">
                  <c:v>422255.06036274659</c:v>
                </c:pt>
                <c:pt idx="92">
                  <c:v>475322.62917764718</c:v>
                </c:pt>
                <c:pt idx="93">
                  <c:v>527669.91687463713</c:v>
                </c:pt>
                <c:pt idx="94">
                  <c:v>579861.35958583921</c:v>
                </c:pt>
                <c:pt idx="95">
                  <c:v>632102.67529490171</c:v>
                </c:pt>
                <c:pt idx="96">
                  <c:v>684360.31816100981</c:v>
                </c:pt>
                <c:pt idx="97">
                  <c:v>736436.34773078444</c:v>
                </c:pt>
                <c:pt idx="98">
                  <c:v>790907.84776648041</c:v>
                </c:pt>
                <c:pt idx="99">
                  <c:v>843136.46895698528</c:v>
                </c:pt>
                <c:pt idx="100">
                  <c:v>895015.44544306933</c:v>
                </c:pt>
                <c:pt idx="101">
                  <c:v>948370.26089631079</c:v>
                </c:pt>
                <c:pt idx="102">
                  <c:v>1000746.539148288</c:v>
                </c:pt>
                <c:pt idx="103">
                  <c:v>1051367.0949628381</c:v>
                </c:pt>
                <c:pt idx="104">
                  <c:v>1108409.0489259516</c:v>
                </c:pt>
                <c:pt idx="105">
                  <c:v>7087.3950082806823</c:v>
                </c:pt>
                <c:pt idx="106">
                  <c:v>69035.436130805989</c:v>
                </c:pt>
                <c:pt idx="107">
                  <c:v>122598.222421372</c:v>
                </c:pt>
                <c:pt idx="108">
                  <c:v>180059.52805979512</c:v>
                </c:pt>
                <c:pt idx="109">
                  <c:v>239057.38858590028</c:v>
                </c:pt>
                <c:pt idx="110">
                  <c:v>298271.16532595147</c:v>
                </c:pt>
                <c:pt idx="111">
                  <c:v>357612.9870691612</c:v>
                </c:pt>
                <c:pt idx="112">
                  <c:v>415476.41312562639</c:v>
                </c:pt>
                <c:pt idx="113">
                  <c:v>475042.30848693952</c:v>
                </c:pt>
                <c:pt idx="114">
                  <c:v>534743.99773126328</c:v>
                </c:pt>
                <c:pt idx="115">
                  <c:v>593635.36156535323</c:v>
                </c:pt>
                <c:pt idx="116">
                  <c:v>652351.39781011548</c:v>
                </c:pt>
                <c:pt idx="117">
                  <c:v>711123.54181120486</c:v>
                </c:pt>
                <c:pt idx="118">
                  <c:v>769914.0540714392</c:v>
                </c:pt>
                <c:pt idx="119">
                  <c:v>828500.24906554515</c:v>
                </c:pt>
                <c:pt idx="120">
                  <c:v>889781.37877296389</c:v>
                </c:pt>
                <c:pt idx="121">
                  <c:v>948539.24127936736</c:v>
                </c:pt>
                <c:pt idx="122">
                  <c:v>1006903.7490503754</c:v>
                </c:pt>
                <c:pt idx="123">
                  <c:v>1066928.5944128647</c:v>
                </c:pt>
                <c:pt idx="124">
                  <c:v>1125852.5729896971</c:v>
                </c:pt>
                <c:pt idx="125">
                  <c:v>1182801.3415145264</c:v>
                </c:pt>
                <c:pt idx="126">
                  <c:v>1246974.264552949</c:v>
                </c:pt>
                <c:pt idx="127">
                  <c:v>7874.8489153687478</c:v>
                </c:pt>
                <c:pt idx="128">
                  <c:v>76705.704804305453</c:v>
                </c:pt>
                <c:pt idx="129">
                  <c:v>136219.65161149987</c:v>
                </c:pt>
                <c:pt idx="130">
                  <c:v>200065.26764584298</c:v>
                </c:pt>
                <c:pt idx="131">
                  <c:v>265618.15942487505</c:v>
                </c:pt>
                <c:pt idx="132">
                  <c:v>331410.95705947425</c:v>
                </c:pt>
                <c:pt idx="133">
                  <c:v>397346.02629782393</c:v>
                </c:pt>
                <c:pt idx="134">
                  <c:v>461638.44084335014</c:v>
                </c:pt>
                <c:pt idx="135">
                  <c:v>527822.47968003922</c:v>
                </c:pt>
                <c:pt idx="136">
                  <c:v>594157.39994934085</c:v>
                </c:pt>
                <c:pt idx="137">
                  <c:v>659591.962587888</c:v>
                </c:pt>
                <c:pt idx="138">
                  <c:v>724831.71764550626</c:v>
                </c:pt>
                <c:pt idx="139">
                  <c:v>790133.81438205461</c:v>
                </c:pt>
                <c:pt idx="140">
                  <c:v>855456.32020620652</c:v>
                </c:pt>
                <c:pt idx="141">
                  <c:v>920551.80783824646</c:v>
                </c:pt>
                <c:pt idx="142">
                  <c:v>988641.65428326721</c:v>
                </c:pt>
                <c:pt idx="143">
                  <c:v>1053927.8827617592</c:v>
                </c:pt>
                <c:pt idx="144">
                  <c:v>1118777.0523338742</c:v>
                </c:pt>
                <c:pt idx="145">
                  <c:v>1185471.0333869555</c:v>
                </c:pt>
                <c:pt idx="146">
                  <c:v>1250941.8344701233</c:v>
                </c:pt>
                <c:pt idx="147">
                  <c:v>1314217.9673123546</c:v>
                </c:pt>
                <c:pt idx="148">
                  <c:v>1385520.9034115463</c:v>
                </c:pt>
                <c:pt idx="149">
                  <c:v>1436655.7289156998</c:v>
                </c:pt>
                <c:pt idx="150">
                  <c:v>8662.5740726795466</c:v>
                </c:pt>
                <c:pt idx="151">
                  <c:v>84378.61561605247</c:v>
                </c:pt>
                <c:pt idx="152">
                  <c:v>149845.77290572235</c:v>
                </c:pt>
                <c:pt idx="153">
                  <c:v>220077.8985067576</c:v>
                </c:pt>
                <c:pt idx="154">
                  <c:v>292188.07951682986</c:v>
                </c:pt>
                <c:pt idx="155">
                  <c:v>364562.16428767948</c:v>
                </c:pt>
                <c:pt idx="156">
                  <c:v>437092.75216343597</c:v>
                </c:pt>
                <c:pt idx="157">
                  <c:v>507816.36975882977</c:v>
                </c:pt>
                <c:pt idx="158">
                  <c:v>580620.8317889527</c:v>
                </c:pt>
                <c:pt idx="159">
                  <c:v>653591.2679984211</c:v>
                </c:pt>
                <c:pt idx="160">
                  <c:v>725571.28334367578</c:v>
                </c:pt>
                <c:pt idx="161">
                  <c:v>797337.00440622715</c:v>
                </c:pt>
                <c:pt idx="162">
                  <c:v>869171.30321767891</c:v>
                </c:pt>
                <c:pt idx="163">
                  <c:v>941028.05264818645</c:v>
                </c:pt>
                <c:pt idx="164">
                  <c:v>1012635.0751409268</c:v>
                </c:pt>
                <c:pt idx="165">
                  <c:v>1087535.983687405</c:v>
                </c:pt>
                <c:pt idx="166">
                  <c:v>1159352.8269308461</c:v>
                </c:pt>
                <c:pt idx="167">
                  <c:v>1230688.8920423754</c:v>
                </c:pt>
                <c:pt idx="168">
                  <c:v>1304054.3060691345</c:v>
                </c:pt>
                <c:pt idx="169">
                  <c:v>1376074.1848091257</c:v>
                </c:pt>
                <c:pt idx="170">
                  <c:v>1445679.861523607</c:v>
                </c:pt>
                <c:pt idx="171">
                  <c:v>1524115.266722725</c:v>
                </c:pt>
                <c:pt idx="172">
                  <c:v>1580365.1349276609</c:v>
                </c:pt>
                <c:pt idx="173">
                  <c:v>9450.9696239795467</c:v>
                </c:pt>
                <c:pt idx="174">
                  <c:v>92058.056463358385</c:v>
                </c:pt>
                <c:pt idx="175">
                  <c:v>163483.49071901877</c:v>
                </c:pt>
                <c:pt idx="176">
                  <c:v>240107.56112971861</c:v>
                </c:pt>
                <c:pt idx="177">
                  <c:v>318780.61195594392</c:v>
                </c:pt>
                <c:pt idx="178">
                  <c:v>397741.58487158921</c:v>
                </c:pt>
                <c:pt idx="179">
                  <c:v>476873.30450502568</c:v>
                </c:pt>
                <c:pt idx="180">
                  <c:v>554033.59842967626</c:v>
                </c:pt>
                <c:pt idx="181">
                  <c:v>633464.11796854436</c:v>
                </c:pt>
                <c:pt idx="182">
                  <c:v>713075.71727818239</c:v>
                </c:pt>
                <c:pt idx="183">
                  <c:v>791606.75584177603</c:v>
                </c:pt>
                <c:pt idx="184">
                  <c:v>869903.99683672201</c:v>
                </c:pt>
                <c:pt idx="185">
                  <c:v>948276.05695775012</c:v>
                </c:pt>
                <c:pt idx="186">
                  <c:v>1026672.610966733</c:v>
                </c:pt>
                <c:pt idx="187">
                  <c:v>1104796.7099660009</c:v>
                </c:pt>
                <c:pt idx="188">
                  <c:v>1186514.4771726101</c:v>
                </c:pt>
                <c:pt idx="189">
                  <c:v>1264867.4930647919</c:v>
                </c:pt>
                <c:pt idx="190">
                  <c:v>1342695.9743922532</c:v>
                </c:pt>
                <c:pt idx="191">
                  <c:v>1422738.4991199069</c:v>
                </c:pt>
                <c:pt idx="192">
                  <c:v>1501313.0291133691</c:v>
                </c:pt>
                <c:pt idx="193">
                  <c:v>1577253.6364623827</c:v>
                </c:pt>
                <c:pt idx="194">
                  <c:v>1662827.5808537283</c:v>
                </c:pt>
                <c:pt idx="195">
                  <c:v>10237.458821338636</c:v>
                </c:pt>
                <c:pt idx="196">
                  <c:v>99718.928291218283</c:v>
                </c:pt>
                <c:pt idx="197">
                  <c:v>177088.23229715569</c:v>
                </c:pt>
                <c:pt idx="198">
                  <c:v>260088.79168553589</c:v>
                </c:pt>
                <c:pt idx="199">
                  <c:v>345308.84319633804</c:v>
                </c:pt>
                <c:pt idx="200">
                  <c:v>430840.77704847284</c:v>
                </c:pt>
                <c:pt idx="201">
                  <c:v>516557.66678998334</c:v>
                </c:pt>
                <c:pt idx="202">
                  <c:v>600139.07305032643</c:v>
                </c:pt>
                <c:pt idx="203">
                  <c:v>686179.62817744084</c:v>
                </c:pt>
                <c:pt idx="204">
                  <c:v>772416.33214117109</c:v>
                </c:pt>
                <c:pt idx="205">
                  <c:v>857482.55343680375</c:v>
                </c:pt>
                <c:pt idx="206">
                  <c:v>942295.52103712386</c:v>
                </c:pt>
                <c:pt idx="207">
                  <c:v>1027189.5340489508</c:v>
                </c:pt>
                <c:pt idx="208">
                  <c:v>1112110.0792769725</c:v>
                </c:pt>
                <c:pt idx="209">
                  <c:v>1196735.4963801983</c:v>
                </c:pt>
                <c:pt idx="210">
                  <c:v>1285253.6389659892</c:v>
                </c:pt>
                <c:pt idx="211">
                  <c:v>1370127.0229295432</c:v>
                </c:pt>
                <c:pt idx="212">
                  <c:v>1454432.2216993719</c:v>
                </c:pt>
                <c:pt idx="213">
                  <c:v>1541135.7117599286</c:v>
                </c:pt>
                <c:pt idx="214">
                  <c:v>1626249.0437479108</c:v>
                </c:pt>
                <c:pt idx="215">
                  <c:v>1708509.2637607243</c:v>
                </c:pt>
                <c:pt idx="216">
                  <c:v>11024.978543302501</c:v>
                </c:pt>
                <c:pt idx="217">
                  <c:v>107389.83804069126</c:v>
                </c:pt>
                <c:pt idx="218">
                  <c:v>190710.79995730988</c:v>
                </c:pt>
                <c:pt idx="219">
                  <c:v>280096.20333804283</c:v>
                </c:pt>
                <c:pt idx="220">
                  <c:v>371871.83396694076</c:v>
                </c:pt>
                <c:pt idx="221">
                  <c:v>463983.33858383074</c:v>
                </c:pt>
                <c:pt idx="222">
                  <c:v>556294.02687973832</c:v>
                </c:pt>
                <c:pt idx="223">
                  <c:v>646304.95895974059</c:v>
                </c:pt>
                <c:pt idx="224">
                  <c:v>738964.21070227749</c:v>
                </c:pt>
                <c:pt idx="225">
                  <c:v>831834.70009203942</c:v>
                </c:pt>
                <c:pt idx="226">
                  <c:v>923444.66706835001</c:v>
                </c:pt>
                <c:pt idx="227">
                  <c:v>1014781.8987296221</c:v>
                </c:pt>
                <c:pt idx="228">
                  <c:v>1106206.4102460309</c:v>
                </c:pt>
                <c:pt idx="229">
                  <c:v>1197659.494977664</c:v>
                </c:pt>
                <c:pt idx="230">
                  <c:v>1288794.7487611899</c:v>
                </c:pt>
                <c:pt idx="231">
                  <c:v>1384122.1771526162</c:v>
                </c:pt>
                <c:pt idx="232">
                  <c:v>1475524.4727247613</c:v>
                </c:pt>
                <c:pt idx="233">
                  <c:v>1566314.8752794333</c:v>
                </c:pt>
                <c:pt idx="234">
                  <c:v>1659688.0584325243</c:v>
                </c:pt>
                <c:pt idx="235">
                  <c:v>1751348.7601059289</c:v>
                </c:pt>
                <c:pt idx="236">
                  <c:v>1839936.8732730621</c:v>
                </c:pt>
                <c:pt idx="237">
                  <c:v>11812.468776727499</c:v>
                </c:pt>
                <c:pt idx="238">
                  <c:v>115060.46055428433</c:v>
                </c:pt>
                <c:pt idx="239">
                  <c:v>204332.85752279003</c:v>
                </c:pt>
                <c:pt idx="240">
                  <c:v>300102.86581650417</c:v>
                </c:pt>
                <c:pt idx="241">
                  <c:v>398433.83009097923</c:v>
                </c:pt>
                <c:pt idx="242">
                  <c:v>497124.65910174273</c:v>
                </c:pt>
                <c:pt idx="243">
                  <c:v>596028.89904840849</c:v>
                </c:pt>
                <c:pt idx="244">
                  <c:v>692469.11619559512</c:v>
                </c:pt>
                <c:pt idx="245">
                  <c:v>791746.81671761232</c:v>
                </c:pt>
                <c:pt idx="246">
                  <c:v>891250.84313246596</c:v>
                </c:pt>
                <c:pt idx="247">
                  <c:v>989404.31076003681</c:v>
                </c:pt>
                <c:pt idx="248">
                  <c:v>1087265.5621823291</c:v>
                </c:pt>
                <c:pt idx="249">
                  <c:v>1185220.3276699402</c:v>
                </c:pt>
                <c:pt idx="250">
                  <c:v>1283205.7072953808</c:v>
                </c:pt>
                <c:pt idx="251">
                  <c:v>1380850.5539995052</c:v>
                </c:pt>
                <c:pt idx="252">
                  <c:v>1482987.0132240457</c:v>
                </c:pt>
                <c:pt idx="253">
                  <c:v>1580917.9759308235</c:v>
                </c:pt>
                <c:pt idx="254">
                  <c:v>1678193.3394330123</c:v>
                </c:pt>
                <c:pt idx="255">
                  <c:v>1778235.9659331411</c:v>
                </c:pt>
                <c:pt idx="256">
                  <c:v>12600.021234849999</c:v>
                </c:pt>
                <c:pt idx="257">
                  <c:v>122731.68917338234</c:v>
                </c:pt>
                <c:pt idx="258">
                  <c:v>217955.99145515752</c:v>
                </c:pt>
                <c:pt idx="259">
                  <c:v>320111.10915078805</c:v>
                </c:pt>
                <c:pt idx="260">
                  <c:v>424997.92505015712</c:v>
                </c:pt>
                <c:pt idx="261">
                  <c:v>530268.59832977527</c:v>
                </c:pt>
                <c:pt idx="262">
                  <c:v>635766.91092636785</c:v>
                </c:pt>
                <c:pt idx="263">
                  <c:v>738636.92116014217</c:v>
                </c:pt>
                <c:pt idx="264">
                  <c:v>844533.59342809138</c:v>
                </c:pt>
                <c:pt idx="265">
                  <c:v>950671.68102670822</c:v>
                </c:pt>
                <c:pt idx="266">
                  <c:v>1055369.166349855</c:v>
                </c:pt>
                <c:pt idx="267">
                  <c:v>1159754.9530381714</c:v>
                </c:pt>
                <c:pt idx="268">
                  <c:v>1264240.4884945948</c:v>
                </c:pt>
                <c:pt idx="269">
                  <c:v>1368758.6791727184</c:v>
                </c:pt>
                <c:pt idx="270">
                  <c:v>1472913.633162488</c:v>
                </c:pt>
                <c:pt idx="271">
                  <c:v>1581859.6612457156</c:v>
                </c:pt>
                <c:pt idx="272">
                  <c:v>1686319.8069593492</c:v>
                </c:pt>
              </c:numCache>
            </c:numRef>
          </c:xVal>
          <c:yVal>
            <c:numRef>
              <c:f>'Engine Data'!$G$7:$G$279</c:f>
              <c:numCache>
                <c:formatCode>General</c:formatCode>
                <c:ptCount val="273"/>
                <c:pt idx="0">
                  <c:v>2538.3079453650289</c:v>
                </c:pt>
                <c:pt idx="1">
                  <c:v>863.52314373617355</c:v>
                </c:pt>
                <c:pt idx="2">
                  <c:v>230.57741591127706</c:v>
                </c:pt>
                <c:pt idx="3">
                  <c:v>27.173391347690085</c:v>
                </c:pt>
                <c:pt idx="4">
                  <c:v>67.470752266410273</c:v>
                </c:pt>
                <c:pt idx="5">
                  <c:v>185.88101532754445</c:v>
                </c:pt>
                <c:pt idx="6">
                  <c:v>284.58896441129946</c:v>
                </c:pt>
                <c:pt idx="7">
                  <c:v>323.03262660375367</c:v>
                </c:pt>
                <c:pt idx="8">
                  <c:v>301.38691360908524</c:v>
                </c:pt>
                <c:pt idx="9">
                  <c:v>2512.7959558827779</c:v>
                </c:pt>
                <c:pt idx="10">
                  <c:v>838.01115425392163</c:v>
                </c:pt>
                <c:pt idx="11">
                  <c:v>205.06542642902514</c:v>
                </c:pt>
                <c:pt idx="12">
                  <c:v>1.6614018654381653</c:v>
                </c:pt>
                <c:pt idx="13">
                  <c:v>41.958762784158353</c:v>
                </c:pt>
                <c:pt idx="14">
                  <c:v>160.36902584529253</c:v>
                </c:pt>
                <c:pt idx="15">
                  <c:v>259.07697492904754</c:v>
                </c:pt>
                <c:pt idx="16">
                  <c:v>297.52063712150175</c:v>
                </c:pt>
                <c:pt idx="17">
                  <c:v>275.87492412683332</c:v>
                </c:pt>
                <c:pt idx="18">
                  <c:v>212.62804597425111</c:v>
                </c:pt>
                <c:pt idx="19">
                  <c:v>138.67821619030201</c:v>
                </c:pt>
                <c:pt idx="20">
                  <c:v>80.708945066274282</c:v>
                </c:pt>
                <c:pt idx="21">
                  <c:v>2521.7286292833132</c:v>
                </c:pt>
                <c:pt idx="22">
                  <c:v>846.94382765445789</c:v>
                </c:pt>
                <c:pt idx="23">
                  <c:v>213.9980998295614</c:v>
                </c:pt>
                <c:pt idx="24">
                  <c:v>10.594075265974425</c:v>
                </c:pt>
                <c:pt idx="25">
                  <c:v>50.891436184694612</c:v>
                </c:pt>
                <c:pt idx="26">
                  <c:v>169.30169924582879</c:v>
                </c:pt>
                <c:pt idx="27">
                  <c:v>268.0096483295838</c:v>
                </c:pt>
                <c:pt idx="28">
                  <c:v>306.45331052203801</c:v>
                </c:pt>
                <c:pt idx="29">
                  <c:v>284.80759752736958</c:v>
                </c:pt>
                <c:pt idx="30">
                  <c:v>221.56071937478737</c:v>
                </c:pt>
                <c:pt idx="31">
                  <c:v>147.61088959083827</c:v>
                </c:pt>
                <c:pt idx="32">
                  <c:v>89.641618466810542</c:v>
                </c:pt>
                <c:pt idx="33">
                  <c:v>65.826624349838312</c:v>
                </c:pt>
                <c:pt idx="34">
                  <c:v>82.098093944305219</c:v>
                </c:pt>
                <c:pt idx="35">
                  <c:v>130.46422152457853</c:v>
                </c:pt>
                <c:pt idx="36">
                  <c:v>194.28728992730066</c:v>
                </c:pt>
                <c:pt idx="37">
                  <c:v>240.88518478696096</c:v>
                </c:pt>
                <c:pt idx="38">
                  <c:v>247.8268252866128</c:v>
                </c:pt>
                <c:pt idx="39">
                  <c:v>200.87607275579103</c:v>
                </c:pt>
                <c:pt idx="40">
                  <c:v>2533.3468334558884</c:v>
                </c:pt>
                <c:pt idx="41">
                  <c:v>858.56203182703211</c:v>
                </c:pt>
                <c:pt idx="42">
                  <c:v>225.61630400213562</c:v>
                </c:pt>
                <c:pt idx="43">
                  <c:v>22.212279438548649</c:v>
                </c:pt>
                <c:pt idx="44">
                  <c:v>62.509640357268836</c:v>
                </c:pt>
                <c:pt idx="45">
                  <c:v>180.91990341840301</c:v>
                </c:pt>
                <c:pt idx="46">
                  <c:v>279.62785250215802</c:v>
                </c:pt>
                <c:pt idx="47">
                  <c:v>318.07151469461223</c:v>
                </c:pt>
                <c:pt idx="48">
                  <c:v>296.4258016999438</c:v>
                </c:pt>
                <c:pt idx="49">
                  <c:v>233.17892354736159</c:v>
                </c:pt>
                <c:pt idx="50">
                  <c:v>159.22909376341249</c:v>
                </c:pt>
                <c:pt idx="51">
                  <c:v>101.25982263938477</c:v>
                </c:pt>
                <c:pt idx="52">
                  <c:v>77.444828522412536</c:v>
                </c:pt>
                <c:pt idx="53">
                  <c:v>93.716298116879443</c:v>
                </c:pt>
                <c:pt idx="54">
                  <c:v>142.08242569715276</c:v>
                </c:pt>
                <c:pt idx="55">
                  <c:v>205.90549409987489</c:v>
                </c:pt>
                <c:pt idx="56">
                  <c:v>252.50338895953519</c:v>
                </c:pt>
                <c:pt idx="57">
                  <c:v>259.44502945918703</c:v>
                </c:pt>
                <c:pt idx="58">
                  <c:v>212.49427692836525</c:v>
                </c:pt>
                <c:pt idx="59">
                  <c:v>126.96670163749422</c:v>
                </c:pt>
                <c:pt idx="60">
                  <c:v>61.099824403724597</c:v>
                </c:pt>
                <c:pt idx="61">
                  <c:v>2539.8664159277396</c:v>
                </c:pt>
                <c:pt idx="62">
                  <c:v>865.08161429888423</c:v>
                </c:pt>
                <c:pt idx="63">
                  <c:v>232.13588647398683</c:v>
                </c:pt>
                <c:pt idx="64">
                  <c:v>28.731861910400767</c:v>
                </c:pt>
                <c:pt idx="65">
                  <c:v>69.029222829120044</c:v>
                </c:pt>
                <c:pt idx="66">
                  <c:v>187.43948589025422</c:v>
                </c:pt>
                <c:pt idx="67">
                  <c:v>286.14743497400923</c:v>
                </c:pt>
                <c:pt idx="68">
                  <c:v>324.59109716646344</c:v>
                </c:pt>
                <c:pt idx="69">
                  <c:v>302.94538417179501</c:v>
                </c:pt>
                <c:pt idx="70">
                  <c:v>239.6985060192128</c:v>
                </c:pt>
                <c:pt idx="71">
                  <c:v>165.7486762352637</c:v>
                </c:pt>
                <c:pt idx="72">
                  <c:v>107.77940511123597</c:v>
                </c:pt>
                <c:pt idx="73">
                  <c:v>83.964410994263744</c:v>
                </c:pt>
                <c:pt idx="74">
                  <c:v>100.23588058873065</c:v>
                </c:pt>
                <c:pt idx="75">
                  <c:v>148.60200816900397</c:v>
                </c:pt>
                <c:pt idx="76">
                  <c:v>212.42507657172609</c:v>
                </c:pt>
                <c:pt idx="77">
                  <c:v>259.0229714313864</c:v>
                </c:pt>
                <c:pt idx="78">
                  <c:v>265.96461193103823</c:v>
                </c:pt>
                <c:pt idx="79">
                  <c:v>219.01385940021646</c:v>
                </c:pt>
                <c:pt idx="80">
                  <c:v>133.48628410934543</c:v>
                </c:pt>
                <c:pt idx="81">
                  <c:v>67.619406875575805</c:v>
                </c:pt>
                <c:pt idx="82">
                  <c:v>152.44518905708901</c:v>
                </c:pt>
                <c:pt idx="83">
                  <c:v>2542.4293240721045</c:v>
                </c:pt>
                <c:pt idx="84">
                  <c:v>867.64452244324912</c:v>
                </c:pt>
                <c:pt idx="85">
                  <c:v>234.69879461835171</c:v>
                </c:pt>
                <c:pt idx="86">
                  <c:v>31.29477005476565</c:v>
                </c:pt>
                <c:pt idx="87">
                  <c:v>71.592130973484927</c:v>
                </c:pt>
                <c:pt idx="88">
                  <c:v>190.0023940346191</c:v>
                </c:pt>
                <c:pt idx="89">
                  <c:v>288.71034311837411</c:v>
                </c:pt>
                <c:pt idx="90">
                  <c:v>327.15400531082832</c:v>
                </c:pt>
                <c:pt idx="91">
                  <c:v>305.5082923161599</c:v>
                </c:pt>
                <c:pt idx="92">
                  <c:v>242.26141416357768</c:v>
                </c:pt>
                <c:pt idx="93">
                  <c:v>168.31158437962858</c:v>
                </c:pt>
                <c:pt idx="94">
                  <c:v>110.34231325560086</c:v>
                </c:pt>
                <c:pt idx="95">
                  <c:v>86.527319138628627</c:v>
                </c:pt>
                <c:pt idx="96">
                  <c:v>102.79878873309553</c:v>
                </c:pt>
                <c:pt idx="97">
                  <c:v>151.16491631336885</c:v>
                </c:pt>
                <c:pt idx="98">
                  <c:v>214.98798471609098</c:v>
                </c:pt>
                <c:pt idx="99">
                  <c:v>261.58587957575128</c:v>
                </c:pt>
                <c:pt idx="100">
                  <c:v>268.52752007540312</c:v>
                </c:pt>
                <c:pt idx="101">
                  <c:v>221.57676754458134</c:v>
                </c:pt>
                <c:pt idx="102">
                  <c:v>136.04919225371032</c:v>
                </c:pt>
                <c:pt idx="103">
                  <c:v>70.182315019940688</c:v>
                </c:pt>
                <c:pt idx="104">
                  <c:v>155.00809720145389</c:v>
                </c:pt>
                <c:pt idx="105">
                  <c:v>2545.5685415954922</c:v>
                </c:pt>
                <c:pt idx="106">
                  <c:v>870.78373996663686</c:v>
                </c:pt>
                <c:pt idx="107">
                  <c:v>237.83801214173945</c:v>
                </c:pt>
                <c:pt idx="108">
                  <c:v>34.433987578153392</c:v>
                </c:pt>
                <c:pt idx="109">
                  <c:v>74.73134849687267</c:v>
                </c:pt>
                <c:pt idx="110">
                  <c:v>193.14161155800684</c:v>
                </c:pt>
                <c:pt idx="111">
                  <c:v>291.84956064176185</c:v>
                </c:pt>
                <c:pt idx="112">
                  <c:v>330.29322283421607</c:v>
                </c:pt>
                <c:pt idx="113">
                  <c:v>308.64750983954764</c:v>
                </c:pt>
                <c:pt idx="114">
                  <c:v>245.40063168696543</c:v>
                </c:pt>
                <c:pt idx="115">
                  <c:v>171.45080190301633</c:v>
                </c:pt>
                <c:pt idx="116">
                  <c:v>113.4815307789886</c:v>
                </c:pt>
                <c:pt idx="117">
                  <c:v>89.66653666201637</c:v>
                </c:pt>
                <c:pt idx="118">
                  <c:v>105.93800625648328</c:v>
                </c:pt>
                <c:pt idx="119">
                  <c:v>154.30413383675659</c:v>
                </c:pt>
                <c:pt idx="120">
                  <c:v>218.12720223947872</c:v>
                </c:pt>
                <c:pt idx="121">
                  <c:v>264.72509709913902</c:v>
                </c:pt>
                <c:pt idx="122">
                  <c:v>271.66673759879086</c:v>
                </c:pt>
                <c:pt idx="123">
                  <c:v>224.71598506796909</c:v>
                </c:pt>
                <c:pt idx="124">
                  <c:v>139.18840977709806</c:v>
                </c:pt>
                <c:pt idx="125">
                  <c:v>73.321532543328431</c:v>
                </c:pt>
                <c:pt idx="126">
                  <c:v>158.14731472484164</c:v>
                </c:pt>
                <c:pt idx="127">
                  <c:v>2553.352848306341</c:v>
                </c:pt>
                <c:pt idx="128">
                  <c:v>878.56804667748565</c:v>
                </c:pt>
                <c:pt idx="129">
                  <c:v>245.62231885259007</c:v>
                </c:pt>
                <c:pt idx="130">
                  <c:v>42.218294289002188</c:v>
                </c:pt>
                <c:pt idx="131">
                  <c:v>82.515655207723285</c:v>
                </c:pt>
                <c:pt idx="132">
                  <c:v>200.92591826885382</c:v>
                </c:pt>
                <c:pt idx="133">
                  <c:v>299.63386735261065</c:v>
                </c:pt>
                <c:pt idx="134">
                  <c:v>338.07752954506486</c:v>
                </c:pt>
                <c:pt idx="135">
                  <c:v>316.43181655039643</c:v>
                </c:pt>
                <c:pt idx="136">
                  <c:v>253.18493839781422</c:v>
                </c:pt>
                <c:pt idx="137">
                  <c:v>179.23510861386512</c:v>
                </c:pt>
                <c:pt idx="138">
                  <c:v>121.26583748983739</c:v>
                </c:pt>
                <c:pt idx="139">
                  <c:v>97.450843372865165</c:v>
                </c:pt>
                <c:pt idx="140">
                  <c:v>113.72231296733207</c:v>
                </c:pt>
                <c:pt idx="141">
                  <c:v>162.08844054760539</c:v>
                </c:pt>
                <c:pt idx="142">
                  <c:v>225.91150895032752</c:v>
                </c:pt>
                <c:pt idx="143">
                  <c:v>272.50940380998782</c:v>
                </c:pt>
                <c:pt idx="144">
                  <c:v>279.45104430963966</c:v>
                </c:pt>
                <c:pt idx="145">
                  <c:v>232.50029177881788</c:v>
                </c:pt>
                <c:pt idx="146">
                  <c:v>146.97271648794685</c:v>
                </c:pt>
                <c:pt idx="147">
                  <c:v>81.105839254177226</c:v>
                </c:pt>
                <c:pt idx="148">
                  <c:v>165.93162143569043</c:v>
                </c:pt>
                <c:pt idx="149">
                  <c:v>472.07291426150459</c:v>
                </c:pt>
                <c:pt idx="150">
                  <c:v>2567.2015718559342</c:v>
                </c:pt>
                <c:pt idx="151">
                  <c:v>892.41677022707881</c:v>
                </c:pt>
                <c:pt idx="152">
                  <c:v>259.47104240218323</c:v>
                </c:pt>
                <c:pt idx="153">
                  <c:v>56.067017838595348</c:v>
                </c:pt>
                <c:pt idx="154">
                  <c:v>96.364378757316445</c:v>
                </c:pt>
                <c:pt idx="155">
                  <c:v>214.77464181845062</c:v>
                </c:pt>
                <c:pt idx="156">
                  <c:v>313.48259090220381</c:v>
                </c:pt>
                <c:pt idx="157">
                  <c:v>351.92625309465802</c:v>
                </c:pt>
                <c:pt idx="158">
                  <c:v>330.28054009998959</c:v>
                </c:pt>
                <c:pt idx="159">
                  <c:v>267.03366194740738</c:v>
                </c:pt>
                <c:pt idx="160">
                  <c:v>193.08383216345828</c:v>
                </c:pt>
                <c:pt idx="161">
                  <c:v>135.11456103943055</c:v>
                </c:pt>
                <c:pt idx="162">
                  <c:v>111.29956692245833</c:v>
                </c:pt>
                <c:pt idx="163">
                  <c:v>127.57103651692523</c:v>
                </c:pt>
                <c:pt idx="164">
                  <c:v>175.93716409719855</c:v>
                </c:pt>
                <c:pt idx="165">
                  <c:v>239.76023249992068</c:v>
                </c:pt>
                <c:pt idx="166">
                  <c:v>286.35812735958098</c:v>
                </c:pt>
                <c:pt idx="167">
                  <c:v>293.29976785923282</c:v>
                </c:pt>
                <c:pt idx="168">
                  <c:v>246.34901532841104</c:v>
                </c:pt>
                <c:pt idx="169">
                  <c:v>160.82144003754001</c:v>
                </c:pt>
                <c:pt idx="170">
                  <c:v>94.954562803770386</c:v>
                </c:pt>
                <c:pt idx="171">
                  <c:v>179.78034498528359</c:v>
                </c:pt>
                <c:pt idx="172">
                  <c:v>485.92163781109775</c:v>
                </c:pt>
                <c:pt idx="173">
                  <c:v>2585.3539359659244</c:v>
                </c:pt>
                <c:pt idx="174">
                  <c:v>910.56913433706904</c:v>
                </c:pt>
                <c:pt idx="175">
                  <c:v>277.62340651216618</c:v>
                </c:pt>
                <c:pt idx="176">
                  <c:v>74.21938194858194</c:v>
                </c:pt>
                <c:pt idx="177">
                  <c:v>114.5167428672994</c:v>
                </c:pt>
                <c:pt idx="178">
                  <c:v>232.92700592843721</c:v>
                </c:pt>
                <c:pt idx="179">
                  <c:v>331.63495501219404</c:v>
                </c:pt>
                <c:pt idx="180">
                  <c:v>370.07861720464825</c:v>
                </c:pt>
                <c:pt idx="181">
                  <c:v>348.43290420998346</c:v>
                </c:pt>
                <c:pt idx="182">
                  <c:v>285.18602605740125</c:v>
                </c:pt>
                <c:pt idx="183">
                  <c:v>211.23619627344851</c:v>
                </c:pt>
                <c:pt idx="184">
                  <c:v>153.26692514942079</c:v>
                </c:pt>
                <c:pt idx="185">
                  <c:v>129.45193103245219</c:v>
                </c:pt>
                <c:pt idx="186">
                  <c:v>145.72340062691183</c:v>
                </c:pt>
                <c:pt idx="187">
                  <c:v>194.08952820718514</c:v>
                </c:pt>
                <c:pt idx="188">
                  <c:v>257.91259660990727</c:v>
                </c:pt>
                <c:pt idx="189">
                  <c:v>304.51049146956757</c:v>
                </c:pt>
                <c:pt idx="190">
                  <c:v>311.45213196922668</c:v>
                </c:pt>
                <c:pt idx="191">
                  <c:v>264.50137943839763</c:v>
                </c:pt>
                <c:pt idx="192">
                  <c:v>178.97380414753388</c:v>
                </c:pt>
                <c:pt idx="193">
                  <c:v>113.10692691376426</c:v>
                </c:pt>
                <c:pt idx="194">
                  <c:v>197.93270909527018</c:v>
                </c:pt>
                <c:pt idx="195">
                  <c:v>2603.9189428025475</c:v>
                </c:pt>
                <c:pt idx="196">
                  <c:v>929.13414117368484</c:v>
                </c:pt>
                <c:pt idx="197">
                  <c:v>296.18841334879653</c:v>
                </c:pt>
                <c:pt idx="198">
                  <c:v>92.78438878520501</c:v>
                </c:pt>
                <c:pt idx="199">
                  <c:v>133.08174970392975</c:v>
                </c:pt>
                <c:pt idx="200">
                  <c:v>251.49201276506028</c:v>
                </c:pt>
                <c:pt idx="201">
                  <c:v>350.19996184881711</c:v>
                </c:pt>
                <c:pt idx="202">
                  <c:v>388.64362404127132</c:v>
                </c:pt>
                <c:pt idx="203">
                  <c:v>366.99791104659926</c:v>
                </c:pt>
                <c:pt idx="204">
                  <c:v>303.75103289401704</c:v>
                </c:pt>
                <c:pt idx="205">
                  <c:v>229.80120311007158</c:v>
                </c:pt>
                <c:pt idx="206">
                  <c:v>171.83193198604386</c:v>
                </c:pt>
                <c:pt idx="207">
                  <c:v>148.01693786906799</c:v>
                </c:pt>
                <c:pt idx="208">
                  <c:v>164.2884074635349</c:v>
                </c:pt>
                <c:pt idx="209">
                  <c:v>212.65453504380821</c:v>
                </c:pt>
                <c:pt idx="210">
                  <c:v>276.47760344653034</c:v>
                </c:pt>
                <c:pt idx="211">
                  <c:v>323.07549830619064</c:v>
                </c:pt>
                <c:pt idx="212">
                  <c:v>330.01713880584248</c:v>
                </c:pt>
                <c:pt idx="213">
                  <c:v>283.0663862750207</c:v>
                </c:pt>
                <c:pt idx="214">
                  <c:v>197.53881098414968</c:v>
                </c:pt>
                <c:pt idx="215">
                  <c:v>131.67193375038005</c:v>
                </c:pt>
                <c:pt idx="216">
                  <c:v>2619.887901793687</c:v>
                </c:pt>
                <c:pt idx="217">
                  <c:v>945.10310016482435</c:v>
                </c:pt>
                <c:pt idx="218">
                  <c:v>312.15737233992877</c:v>
                </c:pt>
                <c:pt idx="219">
                  <c:v>108.75334777633725</c:v>
                </c:pt>
                <c:pt idx="220">
                  <c:v>149.05070869506199</c:v>
                </c:pt>
                <c:pt idx="221">
                  <c:v>267.46097175619252</c:v>
                </c:pt>
                <c:pt idx="222">
                  <c:v>366.16892083994935</c:v>
                </c:pt>
                <c:pt idx="223">
                  <c:v>404.61258303240356</c:v>
                </c:pt>
                <c:pt idx="224">
                  <c:v>382.96687003773877</c:v>
                </c:pt>
                <c:pt idx="225">
                  <c:v>319.71999188515656</c:v>
                </c:pt>
                <c:pt idx="226">
                  <c:v>245.77016210120382</c:v>
                </c:pt>
                <c:pt idx="227">
                  <c:v>187.8008909771761</c:v>
                </c:pt>
                <c:pt idx="228">
                  <c:v>163.9858968602075</c:v>
                </c:pt>
                <c:pt idx="229">
                  <c:v>180.25736645466714</c:v>
                </c:pt>
                <c:pt idx="230">
                  <c:v>228.62349403494045</c:v>
                </c:pt>
                <c:pt idx="231">
                  <c:v>292.44656243766258</c:v>
                </c:pt>
                <c:pt idx="232">
                  <c:v>339.04445729732288</c:v>
                </c:pt>
                <c:pt idx="233">
                  <c:v>345.98609779698199</c:v>
                </c:pt>
                <c:pt idx="234">
                  <c:v>299.03534526615294</c:v>
                </c:pt>
                <c:pt idx="235">
                  <c:v>213.50776997528919</c:v>
                </c:pt>
                <c:pt idx="236">
                  <c:v>147.64089274151956</c:v>
                </c:pt>
                <c:pt idx="237">
                  <c:v>2635.3650926168029</c:v>
                </c:pt>
                <c:pt idx="238">
                  <c:v>960.58029098795487</c:v>
                </c:pt>
                <c:pt idx="239">
                  <c:v>327.63456316305201</c:v>
                </c:pt>
                <c:pt idx="240">
                  <c:v>124.23053859946776</c:v>
                </c:pt>
                <c:pt idx="241">
                  <c:v>164.52789951818522</c:v>
                </c:pt>
                <c:pt idx="242">
                  <c:v>282.93816257931576</c:v>
                </c:pt>
                <c:pt idx="243">
                  <c:v>381.64611166307986</c:v>
                </c:pt>
                <c:pt idx="244">
                  <c:v>420.08977385553408</c:v>
                </c:pt>
                <c:pt idx="245">
                  <c:v>398.44406086086929</c:v>
                </c:pt>
                <c:pt idx="246">
                  <c:v>335.19718270827252</c:v>
                </c:pt>
                <c:pt idx="247">
                  <c:v>261.24735292432706</c:v>
                </c:pt>
                <c:pt idx="248">
                  <c:v>203.27808180030661</c:v>
                </c:pt>
                <c:pt idx="249">
                  <c:v>179.46308768333802</c:v>
                </c:pt>
                <c:pt idx="250">
                  <c:v>195.73455727779765</c:v>
                </c:pt>
                <c:pt idx="251">
                  <c:v>244.10068485807096</c:v>
                </c:pt>
                <c:pt idx="252">
                  <c:v>307.92375326079309</c:v>
                </c:pt>
                <c:pt idx="253">
                  <c:v>354.52164812045339</c:v>
                </c:pt>
                <c:pt idx="254">
                  <c:v>361.46328862011251</c:v>
                </c:pt>
                <c:pt idx="255">
                  <c:v>314.51253608928346</c:v>
                </c:pt>
                <c:pt idx="256">
                  <c:v>2663.8212494014388</c:v>
                </c:pt>
                <c:pt idx="257">
                  <c:v>989.03644777259069</c:v>
                </c:pt>
                <c:pt idx="258">
                  <c:v>356.09071994768783</c:v>
                </c:pt>
                <c:pt idx="259">
                  <c:v>152.68669538410359</c:v>
                </c:pt>
                <c:pt idx="260">
                  <c:v>192.98405630282105</c:v>
                </c:pt>
                <c:pt idx="261">
                  <c:v>311.39431936396613</c:v>
                </c:pt>
                <c:pt idx="262">
                  <c:v>410.10226844771569</c:v>
                </c:pt>
                <c:pt idx="263">
                  <c:v>448.5459306401699</c:v>
                </c:pt>
                <c:pt idx="264">
                  <c:v>426.90021764549056</c:v>
                </c:pt>
                <c:pt idx="265">
                  <c:v>363.6533394929229</c:v>
                </c:pt>
                <c:pt idx="266">
                  <c:v>289.70350970896288</c:v>
                </c:pt>
                <c:pt idx="267">
                  <c:v>231.73423858494243</c:v>
                </c:pt>
                <c:pt idx="268">
                  <c:v>207.91924446795929</c:v>
                </c:pt>
                <c:pt idx="269">
                  <c:v>224.19071406243347</c:v>
                </c:pt>
                <c:pt idx="270">
                  <c:v>272.55684164270679</c:v>
                </c:pt>
                <c:pt idx="271">
                  <c:v>336.37991004542891</c:v>
                </c:pt>
                <c:pt idx="272">
                  <c:v>382.97780490508922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50D-4B45-BF45-07F24EAAE6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0995232"/>
        <c:axId val="270995648"/>
      </c:scatterChart>
      <c:valAx>
        <c:axId val="2709952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/>
                  <a:t>Brake Power (kW)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0995648"/>
        <c:crosses val="autoZero"/>
        <c:crossBetween val="midCat"/>
      </c:valAx>
      <c:valAx>
        <c:axId val="270995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/>
                  <a:t>BSFC (</a:t>
                </a:r>
                <a:r>
                  <a:rPr lang="en-IE" sz="1000" b="0" i="0" u="none" strike="noStrike" baseline="0">
                    <a:effectLst/>
                  </a:rPr>
                  <a:t>g/kW*hr)</a:t>
                </a:r>
                <a:endParaRPr lang="en-IE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0995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018941382327215"/>
          <c:y val="0.24152704870224556"/>
          <c:w val="0.14232580821657112"/>
          <c:h val="0.134089138738468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411480</xdr:colOff>
      <xdr:row>1</xdr:row>
      <xdr:rowOff>91440</xdr:rowOff>
    </xdr:from>
    <xdr:to>
      <xdr:col>15</xdr:col>
      <xdr:colOff>106680</xdr:colOff>
      <xdr:row>16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7C7A8BC-2815-4649-9502-BE83625411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91440</xdr:colOff>
      <xdr:row>0</xdr:row>
      <xdr:rowOff>83820</xdr:rowOff>
    </xdr:from>
    <xdr:to>
      <xdr:col>7</xdr:col>
      <xdr:colOff>487680</xdr:colOff>
      <xdr:row>16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E83E7BA-6438-4270-A19A-677DAAB613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114300</xdr:colOff>
      <xdr:row>16</xdr:row>
      <xdr:rowOff>137160</xdr:rowOff>
    </xdr:from>
    <xdr:to>
      <xdr:col>7</xdr:col>
      <xdr:colOff>419100</xdr:colOff>
      <xdr:row>31</xdr:row>
      <xdr:rowOff>137160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9DC06C3-049C-46C9-9080-B956D9405E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342900</xdr:colOff>
      <xdr:row>16</xdr:row>
      <xdr:rowOff>144780</xdr:rowOff>
    </xdr:from>
    <xdr:to>
      <xdr:col>15</xdr:col>
      <xdr:colOff>38100</xdr:colOff>
      <xdr:row>31</xdr:row>
      <xdr:rowOff>144780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C1CA1FFE-C3DC-4495-B607-1863FC0556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0</xdr:colOff>
      <xdr:row>1</xdr:row>
      <xdr:rowOff>0</xdr:rowOff>
    </xdr:from>
    <xdr:to>
      <xdr:col>23</xdr:col>
      <xdr:colOff>304800</xdr:colOff>
      <xdr:row>16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DAFAFC48-BD67-496A-A40E-0E42BED3E1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121920</xdr:colOff>
      <xdr:row>16</xdr:row>
      <xdr:rowOff>118110</xdr:rowOff>
    </xdr:from>
    <xdr:to>
      <xdr:col>22</xdr:col>
      <xdr:colOff>426720</xdr:colOff>
      <xdr:row>31</xdr:row>
      <xdr:rowOff>118110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1DB8CFC-C001-4B94-AF91-59FF2D4D36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281940</xdr:colOff>
      <xdr:row>7</xdr:row>
      <xdr:rowOff>30480</xdr:rowOff>
    </xdr:from>
    <xdr:to>
      <xdr:col>14</xdr:col>
      <xdr:colOff>350520</xdr:colOff>
      <xdr:row>24</xdr:row>
      <xdr:rowOff>118110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442BEED-05CA-478D-B80A-89C08CAE57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auto-data.net/en/bmw-5-series-sedan-f10-535i-306hp-xdrive-steptronic-17265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www.auto-data.net/en/bmw-5-series-sedan-f10-535i-306hp-xdrive-steptronic-17265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5" tint="-0.249977111117893"/>
  </sheetPr>
  <dimension ref="A1:Z1438"/>
  <sheetViews>
    <sheetView zoomScale="80" zoomScaleNormal="80" workbookViewId="0">
      <pane xSplit="3" ySplit="2" topLeftCell="D3" activePane="bottomRight" state="frozen"/>
      <selection pane="topRight" activeCell="D1" sqref="D1"/>
      <selection pane="bottomLeft" activeCell="A4" sqref="A4"/>
      <selection pane="bottomRight" sqref="A1:XFD1"/>
    </sheetView>
  </sheetViews>
  <sheetFormatPr defaultRowHeight="14.4"/>
  <cols>
    <col min="1" max="1" width="32.109375" customWidth="1"/>
    <col min="4" max="4" width="5.44140625" bestFit="1" customWidth="1"/>
    <col min="22" max="22" width="12" style="19" bestFit="1" customWidth="1"/>
  </cols>
  <sheetData>
    <row r="1" spans="1:26" ht="57.6">
      <c r="A1" s="45" t="s">
        <v>117</v>
      </c>
      <c r="B1" s="45"/>
      <c r="D1" s="47" t="s">
        <v>0</v>
      </c>
      <c r="E1" s="48" t="s">
        <v>2</v>
      </c>
      <c r="F1" s="48" t="s">
        <v>3</v>
      </c>
      <c r="G1" s="48" t="s">
        <v>4</v>
      </c>
      <c r="H1" s="48" t="s">
        <v>5</v>
      </c>
      <c r="I1" s="48" t="s">
        <v>6</v>
      </c>
      <c r="J1" s="49" t="s">
        <v>13</v>
      </c>
      <c r="K1" s="49" t="s">
        <v>16</v>
      </c>
      <c r="L1" s="48" t="s">
        <v>18</v>
      </c>
      <c r="M1" s="48" t="s">
        <v>21</v>
      </c>
      <c r="N1" s="48" t="s">
        <v>21</v>
      </c>
      <c r="O1" s="48" t="s">
        <v>45</v>
      </c>
      <c r="P1" s="48" t="s">
        <v>46</v>
      </c>
      <c r="Q1" s="48" t="s">
        <v>47</v>
      </c>
      <c r="R1" s="48" t="s">
        <v>48</v>
      </c>
      <c r="S1" s="48" t="s">
        <v>49</v>
      </c>
      <c r="T1" s="48" t="s">
        <v>23</v>
      </c>
      <c r="U1" s="48" t="s">
        <v>24</v>
      </c>
      <c r="V1" s="50" t="s">
        <v>25</v>
      </c>
      <c r="W1" s="48" t="s">
        <v>26</v>
      </c>
      <c r="X1" s="48" t="s">
        <v>31</v>
      </c>
      <c r="Y1" s="48" t="s">
        <v>32</v>
      </c>
      <c r="Z1" s="48" t="s">
        <v>33</v>
      </c>
    </row>
    <row r="2" spans="1:26">
      <c r="A2" s="16" t="s">
        <v>14</v>
      </c>
      <c r="B2" s="16">
        <v>1.4363360000000001</v>
      </c>
      <c r="D2" s="51" t="s">
        <v>7</v>
      </c>
      <c r="E2" s="52" t="s">
        <v>8</v>
      </c>
      <c r="F2" s="52" t="s">
        <v>9</v>
      </c>
      <c r="G2" s="52" t="s">
        <v>10</v>
      </c>
      <c r="H2" s="52" t="s">
        <v>11</v>
      </c>
      <c r="I2" s="52" t="s">
        <v>12</v>
      </c>
      <c r="J2" s="52" t="s">
        <v>15</v>
      </c>
      <c r="K2" s="52" t="s">
        <v>17</v>
      </c>
      <c r="L2" s="52" t="s">
        <v>17</v>
      </c>
      <c r="M2" s="52" t="s">
        <v>15</v>
      </c>
      <c r="N2" s="52" t="s">
        <v>22</v>
      </c>
      <c r="O2" s="52" t="s">
        <v>116</v>
      </c>
      <c r="P2" s="52" t="s">
        <v>116</v>
      </c>
      <c r="Q2" s="52" t="s">
        <v>116</v>
      </c>
      <c r="R2" s="52" t="s">
        <v>116</v>
      </c>
      <c r="S2" s="52" t="s">
        <v>116</v>
      </c>
      <c r="T2" s="52" t="s">
        <v>27</v>
      </c>
      <c r="U2" s="52" t="s">
        <v>28</v>
      </c>
      <c r="V2" s="53" t="s">
        <v>29</v>
      </c>
      <c r="W2" s="52" t="s">
        <v>30</v>
      </c>
      <c r="X2" s="52" t="s">
        <v>17</v>
      </c>
      <c r="Y2" s="52" t="s">
        <v>17</v>
      </c>
      <c r="Z2" s="52" t="s">
        <v>17</v>
      </c>
    </row>
    <row r="3" spans="1:26">
      <c r="A3" s="16"/>
      <c r="B3" s="16"/>
      <c r="D3" s="1">
        <v>0</v>
      </c>
      <c r="E3">
        <v>0</v>
      </c>
      <c r="F3">
        <f>E3*1.60934</f>
        <v>0</v>
      </c>
      <c r="G3">
        <f>F3*(1000/3600)</f>
        <v>0</v>
      </c>
      <c r="H3">
        <v>0</v>
      </c>
      <c r="I3">
        <v>0</v>
      </c>
      <c r="J3">
        <v>0</v>
      </c>
      <c r="K3">
        <v>1</v>
      </c>
      <c r="L3">
        <f>LOOKUP(K3,$A$5:$B$12)*$B$13</f>
        <v>14.7105</v>
      </c>
      <c r="M3">
        <v>0</v>
      </c>
      <c r="N3">
        <f>M3*9.5493</f>
        <v>0</v>
      </c>
      <c r="O3">
        <f>(POWER(L3,2)*$B$28+4*$B$29)/$B$27</f>
        <v>101.66177176290465</v>
      </c>
      <c r="P3">
        <f>(H3*(O3+$B$26*$B$27))/$B$27</f>
        <v>0</v>
      </c>
      <c r="Q3">
        <f>($B$34*$B$31*$B$30*POWER(G3,2))/2</f>
        <v>0</v>
      </c>
      <c r="R3">
        <f>$B$32*$B$26*9.81</f>
        <v>269.28449999999998</v>
      </c>
      <c r="S3">
        <f>P3+Q3+R3</f>
        <v>269.28449999999998</v>
      </c>
      <c r="T3">
        <v>0</v>
      </c>
      <c r="U3">
        <f>(T3*M3)/1000</f>
        <v>0</v>
      </c>
      <c r="V3" s="20">
        <f>'BSFC (Drive Cycle)'!C7</f>
        <v>0</v>
      </c>
      <c r="W3">
        <f>(V3*U3)/3600</f>
        <v>0</v>
      </c>
      <c r="X3">
        <f>IF(AND(K3&gt;1,(N3&lt;$B$15)),1,0)</f>
        <v>0</v>
      </c>
      <c r="Y3">
        <f>IF(N3&gt;$B$14,1,0)</f>
        <v>0</v>
      </c>
      <c r="Z3">
        <f>IF(AND(X3=0,Y3=0),K3,IF(AND(X3=0,Y3=1),K3+1, IF(AND(X3=1,Y3=0),K3-1)))</f>
        <v>1</v>
      </c>
    </row>
    <row r="4" spans="1:26">
      <c r="A4" s="17" t="s">
        <v>20</v>
      </c>
      <c r="B4" s="17"/>
      <c r="D4" s="1">
        <v>1</v>
      </c>
      <c r="E4">
        <v>0</v>
      </c>
      <c r="F4">
        <f t="shared" ref="F4:F67" si="0">E4*1.60934</f>
        <v>0</v>
      </c>
      <c r="G4">
        <f t="shared" ref="G4:G67" si="1">F4*(1000/3600)</f>
        <v>0</v>
      </c>
      <c r="H4">
        <f>(G4-G3)/(D4-D3)</f>
        <v>0</v>
      </c>
      <c r="I4">
        <f>G4*(D4-D3)+0.5*H4*POWER(D4-D3,2)</f>
        <v>0</v>
      </c>
      <c r="J4">
        <f>(2*PI()*I4)/($B$2*(D4-D3))</f>
        <v>0</v>
      </c>
      <c r="K4">
        <f>Z3</f>
        <v>1</v>
      </c>
      <c r="L4">
        <f t="shared" ref="L4:L67" si="2">LOOKUP(K4,$A$5:$B$12)*$B$13</f>
        <v>14.7105</v>
      </c>
      <c r="M4">
        <f>J4*L4</f>
        <v>0</v>
      </c>
      <c r="N4">
        <f t="shared" ref="N4:N67" si="3">M4*9.5493</f>
        <v>0</v>
      </c>
      <c r="O4">
        <f t="shared" ref="O4:O67" si="4">(POWER(L4,2)*$B$28+4*$B$29)/$B$27</f>
        <v>101.66177176290465</v>
      </c>
      <c r="P4">
        <f t="shared" ref="P4:P67" si="5">(H4*(O4+$B$26*$B$27))/$B$27</f>
        <v>0</v>
      </c>
      <c r="Q4">
        <f t="shared" ref="Q4:Q67" si="6">($B$34*$B$31*$B$30*POWER(G4,2))/2</f>
        <v>0</v>
      </c>
      <c r="R4">
        <f>$B$32*$B$26*9.81</f>
        <v>269.28449999999998</v>
      </c>
      <c r="S4">
        <f>P4+Q4+R4</f>
        <v>269.28449999999998</v>
      </c>
      <c r="T4">
        <f>IF(H4&lt;0,0,(S4*$B$27)/L4)</f>
        <v>4.1846597124502907</v>
      </c>
      <c r="U4" s="14">
        <f t="shared" ref="U4:U67" si="7">(T4*M4)/1000</f>
        <v>0</v>
      </c>
      <c r="V4" s="20">
        <f>'BSFC (Drive Cycle)'!C8</f>
        <v>0</v>
      </c>
      <c r="W4">
        <f t="shared" ref="W4:W67" si="8">(V4*U4)/3600</f>
        <v>0</v>
      </c>
      <c r="X4">
        <f t="shared" ref="X4:X67" si="9">IF(AND(K4&gt;1,(N4&lt;$B$15)),1,0)</f>
        <v>0</v>
      </c>
      <c r="Y4">
        <f t="shared" ref="Y4:Y67" si="10">IF(N4&gt;$B$14,1,0)</f>
        <v>0</v>
      </c>
      <c r="Z4">
        <f t="shared" ref="Z4:Z67" si="11">IF(AND(X4=0,Y4=0),K4,IF(AND(X4=0,Y4=1),K4+1, IF(AND(X4=1,Y4=0),K4-1)))</f>
        <v>1</v>
      </c>
    </row>
    <row r="5" spans="1:26">
      <c r="A5" s="16">
        <v>1</v>
      </c>
      <c r="B5" s="16">
        <v>5.25</v>
      </c>
      <c r="D5" s="1">
        <v>2</v>
      </c>
      <c r="E5">
        <v>0</v>
      </c>
      <c r="F5">
        <f t="shared" si="0"/>
        <v>0</v>
      </c>
      <c r="G5">
        <f t="shared" si="1"/>
        <v>0</v>
      </c>
      <c r="H5" s="12">
        <f t="shared" ref="H5:H68" si="12">(G5-G4)/(D5-D4)</f>
        <v>0</v>
      </c>
      <c r="I5">
        <f t="shared" ref="I5:I68" si="13">G5*(D5-D4)+0.5*H5*POWER(D5-D4,2)</f>
        <v>0</v>
      </c>
      <c r="J5">
        <f t="shared" ref="J5:J68" si="14">(2*PI()*I5)/($B$2*(D5-D4))</f>
        <v>0</v>
      </c>
      <c r="K5" s="12">
        <f t="shared" ref="K5:K68" si="15">Z4</f>
        <v>1</v>
      </c>
      <c r="L5">
        <f t="shared" si="2"/>
        <v>14.7105</v>
      </c>
      <c r="M5">
        <f t="shared" ref="M5:M67" si="16">J5*L5</f>
        <v>0</v>
      </c>
      <c r="N5">
        <f t="shared" si="3"/>
        <v>0</v>
      </c>
      <c r="O5">
        <f t="shared" si="4"/>
        <v>101.66177176290465</v>
      </c>
      <c r="P5">
        <f t="shared" si="5"/>
        <v>0</v>
      </c>
      <c r="Q5">
        <f t="shared" si="6"/>
        <v>0</v>
      </c>
      <c r="R5">
        <f t="shared" ref="R5:R67" si="17">$B$32*$B$26*9.81</f>
        <v>269.28449999999998</v>
      </c>
      <c r="S5">
        <f t="shared" ref="S5:S67" si="18">P5+Q5+R5</f>
        <v>269.28449999999998</v>
      </c>
      <c r="T5">
        <f t="shared" ref="T5:T67" si="19">IF(H5&lt;0,0,(S5*$B$27)/L5)</f>
        <v>4.1846597124502907</v>
      </c>
      <c r="U5" s="14">
        <f t="shared" si="7"/>
        <v>0</v>
      </c>
      <c r="V5" s="20">
        <f>'BSFC (Drive Cycle)'!C9</f>
        <v>0</v>
      </c>
      <c r="W5">
        <f t="shared" si="8"/>
        <v>0</v>
      </c>
      <c r="X5">
        <f t="shared" si="9"/>
        <v>0</v>
      </c>
      <c r="Y5">
        <f t="shared" si="10"/>
        <v>0</v>
      </c>
      <c r="Z5">
        <f t="shared" si="11"/>
        <v>1</v>
      </c>
    </row>
    <row r="6" spans="1:26">
      <c r="A6" s="16">
        <v>2</v>
      </c>
      <c r="B6" s="16">
        <v>3.0228000000000002</v>
      </c>
      <c r="D6" s="1">
        <v>3</v>
      </c>
      <c r="E6">
        <v>0</v>
      </c>
      <c r="F6">
        <f t="shared" si="0"/>
        <v>0</v>
      </c>
      <c r="G6">
        <f t="shared" si="1"/>
        <v>0</v>
      </c>
      <c r="H6" s="12">
        <f t="shared" si="12"/>
        <v>0</v>
      </c>
      <c r="I6">
        <f t="shared" si="13"/>
        <v>0</v>
      </c>
      <c r="J6">
        <f t="shared" si="14"/>
        <v>0</v>
      </c>
      <c r="K6" s="12">
        <f t="shared" si="15"/>
        <v>1</v>
      </c>
      <c r="L6">
        <f t="shared" si="2"/>
        <v>14.7105</v>
      </c>
      <c r="M6">
        <f t="shared" si="16"/>
        <v>0</v>
      </c>
      <c r="N6">
        <f t="shared" si="3"/>
        <v>0</v>
      </c>
      <c r="O6">
        <f t="shared" si="4"/>
        <v>101.66177176290465</v>
      </c>
      <c r="P6">
        <f t="shared" si="5"/>
        <v>0</v>
      </c>
      <c r="Q6">
        <f t="shared" si="6"/>
        <v>0</v>
      </c>
      <c r="R6">
        <f t="shared" si="17"/>
        <v>269.28449999999998</v>
      </c>
      <c r="S6">
        <f t="shared" si="18"/>
        <v>269.28449999999998</v>
      </c>
      <c r="T6">
        <f t="shared" si="19"/>
        <v>4.1846597124502907</v>
      </c>
      <c r="U6" s="14">
        <f t="shared" si="7"/>
        <v>0</v>
      </c>
      <c r="V6" s="20">
        <f>'BSFC (Drive Cycle)'!C10</f>
        <v>0</v>
      </c>
      <c r="W6">
        <f t="shared" si="8"/>
        <v>0</v>
      </c>
      <c r="X6">
        <f t="shared" si="9"/>
        <v>0</v>
      </c>
      <c r="Y6">
        <f t="shared" si="10"/>
        <v>0</v>
      </c>
      <c r="Z6">
        <f t="shared" si="11"/>
        <v>1</v>
      </c>
    </row>
    <row r="7" spans="1:26">
      <c r="A7" s="16">
        <v>3</v>
      </c>
      <c r="B7" s="16">
        <v>1.95</v>
      </c>
      <c r="D7" s="1">
        <v>4</v>
      </c>
      <c r="E7">
        <v>0</v>
      </c>
      <c r="F7">
        <f t="shared" si="0"/>
        <v>0</v>
      </c>
      <c r="G7">
        <f t="shared" si="1"/>
        <v>0</v>
      </c>
      <c r="H7" s="12">
        <f t="shared" si="12"/>
        <v>0</v>
      </c>
      <c r="I7">
        <f t="shared" si="13"/>
        <v>0</v>
      </c>
      <c r="J7">
        <f t="shared" si="14"/>
        <v>0</v>
      </c>
      <c r="K7" s="12">
        <f t="shared" si="15"/>
        <v>1</v>
      </c>
      <c r="L7">
        <f t="shared" si="2"/>
        <v>14.7105</v>
      </c>
      <c r="M7">
        <f t="shared" si="16"/>
        <v>0</v>
      </c>
      <c r="N7">
        <f t="shared" si="3"/>
        <v>0</v>
      </c>
      <c r="O7">
        <f t="shared" si="4"/>
        <v>101.66177176290465</v>
      </c>
      <c r="P7">
        <f t="shared" si="5"/>
        <v>0</v>
      </c>
      <c r="Q7">
        <f t="shared" si="6"/>
        <v>0</v>
      </c>
      <c r="R7">
        <f t="shared" si="17"/>
        <v>269.28449999999998</v>
      </c>
      <c r="S7">
        <f t="shared" si="18"/>
        <v>269.28449999999998</v>
      </c>
      <c r="T7">
        <f t="shared" si="19"/>
        <v>4.1846597124502907</v>
      </c>
      <c r="U7" s="14">
        <f t="shared" si="7"/>
        <v>0</v>
      </c>
      <c r="V7" s="20">
        <f>'BSFC (Drive Cycle)'!C11</f>
        <v>0</v>
      </c>
      <c r="W7">
        <f t="shared" si="8"/>
        <v>0</v>
      </c>
      <c r="X7">
        <f t="shared" si="9"/>
        <v>0</v>
      </c>
      <c r="Y7">
        <f t="shared" si="10"/>
        <v>0</v>
      </c>
      <c r="Z7">
        <f t="shared" si="11"/>
        <v>1</v>
      </c>
    </row>
    <row r="8" spans="1:26">
      <c r="A8" s="16">
        <v>4</v>
      </c>
      <c r="B8" s="16">
        <v>1.456</v>
      </c>
      <c r="D8" s="1">
        <v>5</v>
      </c>
      <c r="E8">
        <v>0</v>
      </c>
      <c r="F8">
        <f t="shared" si="0"/>
        <v>0</v>
      </c>
      <c r="G8">
        <f t="shared" si="1"/>
        <v>0</v>
      </c>
      <c r="H8" s="12">
        <f t="shared" si="12"/>
        <v>0</v>
      </c>
      <c r="I8">
        <f t="shared" si="13"/>
        <v>0</v>
      </c>
      <c r="J8">
        <f t="shared" si="14"/>
        <v>0</v>
      </c>
      <c r="K8" s="12">
        <f t="shared" si="15"/>
        <v>1</v>
      </c>
      <c r="L8">
        <f t="shared" si="2"/>
        <v>14.7105</v>
      </c>
      <c r="M8">
        <f t="shared" si="16"/>
        <v>0</v>
      </c>
      <c r="N8">
        <f t="shared" si="3"/>
        <v>0</v>
      </c>
      <c r="O8">
        <f t="shared" si="4"/>
        <v>101.66177176290465</v>
      </c>
      <c r="P8">
        <f t="shared" si="5"/>
        <v>0</v>
      </c>
      <c r="Q8">
        <f t="shared" si="6"/>
        <v>0</v>
      </c>
      <c r="R8">
        <f t="shared" si="17"/>
        <v>269.28449999999998</v>
      </c>
      <c r="S8">
        <f t="shared" si="18"/>
        <v>269.28449999999998</v>
      </c>
      <c r="T8">
        <f t="shared" si="19"/>
        <v>4.1846597124502907</v>
      </c>
      <c r="U8" s="14">
        <f t="shared" si="7"/>
        <v>0</v>
      </c>
      <c r="V8" s="20">
        <f>'BSFC (Drive Cycle)'!C12</f>
        <v>0</v>
      </c>
      <c r="W8">
        <f t="shared" si="8"/>
        <v>0</v>
      </c>
      <c r="X8">
        <f t="shared" si="9"/>
        <v>0</v>
      </c>
      <c r="Y8">
        <f t="shared" si="10"/>
        <v>0</v>
      </c>
      <c r="Z8">
        <f t="shared" si="11"/>
        <v>1</v>
      </c>
    </row>
    <row r="9" spans="1:26">
      <c r="A9" s="16">
        <v>5</v>
      </c>
      <c r="B9" s="16">
        <v>1.22</v>
      </c>
      <c r="D9" s="1">
        <v>6</v>
      </c>
      <c r="E9">
        <v>0</v>
      </c>
      <c r="F9">
        <f t="shared" si="0"/>
        <v>0</v>
      </c>
      <c r="G9">
        <f t="shared" si="1"/>
        <v>0</v>
      </c>
      <c r="H9" s="12">
        <f t="shared" si="12"/>
        <v>0</v>
      </c>
      <c r="I9">
        <f t="shared" si="13"/>
        <v>0</v>
      </c>
      <c r="J9">
        <f t="shared" si="14"/>
        <v>0</v>
      </c>
      <c r="K9" s="12">
        <f t="shared" si="15"/>
        <v>1</v>
      </c>
      <c r="L9">
        <f t="shared" si="2"/>
        <v>14.7105</v>
      </c>
      <c r="M9">
        <f t="shared" si="16"/>
        <v>0</v>
      </c>
      <c r="N9">
        <f t="shared" si="3"/>
        <v>0</v>
      </c>
      <c r="O9">
        <f t="shared" si="4"/>
        <v>101.66177176290465</v>
      </c>
      <c r="P9">
        <f t="shared" si="5"/>
        <v>0</v>
      </c>
      <c r="Q9">
        <f t="shared" si="6"/>
        <v>0</v>
      </c>
      <c r="R9">
        <f t="shared" si="17"/>
        <v>269.28449999999998</v>
      </c>
      <c r="S9">
        <f t="shared" si="18"/>
        <v>269.28449999999998</v>
      </c>
      <c r="T9">
        <f t="shared" si="19"/>
        <v>4.1846597124502907</v>
      </c>
      <c r="U9" s="14">
        <f t="shared" si="7"/>
        <v>0</v>
      </c>
      <c r="V9" s="20">
        <f>'BSFC (Drive Cycle)'!C13</f>
        <v>0</v>
      </c>
      <c r="W9">
        <f t="shared" si="8"/>
        <v>0</v>
      </c>
      <c r="X9">
        <f t="shared" si="9"/>
        <v>0</v>
      </c>
      <c r="Y9">
        <f t="shared" si="10"/>
        <v>0</v>
      </c>
      <c r="Z9">
        <f t="shared" si="11"/>
        <v>1</v>
      </c>
    </row>
    <row r="10" spans="1:26">
      <c r="A10" s="16">
        <v>6</v>
      </c>
      <c r="B10" s="16">
        <v>1</v>
      </c>
      <c r="D10" s="1">
        <v>7</v>
      </c>
      <c r="E10">
        <v>0</v>
      </c>
      <c r="F10">
        <f t="shared" si="0"/>
        <v>0</v>
      </c>
      <c r="G10">
        <f t="shared" si="1"/>
        <v>0</v>
      </c>
      <c r="H10" s="12">
        <f t="shared" si="12"/>
        <v>0</v>
      </c>
      <c r="I10">
        <f t="shared" si="13"/>
        <v>0</v>
      </c>
      <c r="J10">
        <f t="shared" si="14"/>
        <v>0</v>
      </c>
      <c r="K10" s="12">
        <f t="shared" si="15"/>
        <v>1</v>
      </c>
      <c r="L10">
        <f t="shared" si="2"/>
        <v>14.7105</v>
      </c>
      <c r="M10">
        <f t="shared" si="16"/>
        <v>0</v>
      </c>
      <c r="N10">
        <f t="shared" si="3"/>
        <v>0</v>
      </c>
      <c r="O10">
        <f t="shared" si="4"/>
        <v>101.66177176290465</v>
      </c>
      <c r="P10">
        <f t="shared" si="5"/>
        <v>0</v>
      </c>
      <c r="Q10">
        <f t="shared" si="6"/>
        <v>0</v>
      </c>
      <c r="R10">
        <f t="shared" si="17"/>
        <v>269.28449999999998</v>
      </c>
      <c r="S10">
        <f t="shared" si="18"/>
        <v>269.28449999999998</v>
      </c>
      <c r="T10">
        <f t="shared" si="19"/>
        <v>4.1846597124502907</v>
      </c>
      <c r="U10" s="14">
        <f t="shared" si="7"/>
        <v>0</v>
      </c>
      <c r="V10" s="20">
        <f>'BSFC (Drive Cycle)'!C14</f>
        <v>0</v>
      </c>
      <c r="W10">
        <f t="shared" si="8"/>
        <v>0</v>
      </c>
      <c r="X10">
        <f t="shared" si="9"/>
        <v>0</v>
      </c>
      <c r="Y10">
        <f t="shared" si="10"/>
        <v>0</v>
      </c>
      <c r="Z10">
        <f t="shared" si="11"/>
        <v>1</v>
      </c>
    </row>
    <row r="11" spans="1:26">
      <c r="A11" s="16">
        <v>7</v>
      </c>
      <c r="B11" s="16">
        <v>0.80800000000000005</v>
      </c>
      <c r="D11" s="1">
        <v>8</v>
      </c>
      <c r="E11">
        <v>0</v>
      </c>
      <c r="F11">
        <f t="shared" si="0"/>
        <v>0</v>
      </c>
      <c r="G11">
        <f t="shared" si="1"/>
        <v>0</v>
      </c>
      <c r="H11" s="12">
        <f t="shared" si="12"/>
        <v>0</v>
      </c>
      <c r="I11">
        <f t="shared" si="13"/>
        <v>0</v>
      </c>
      <c r="J11">
        <f t="shared" si="14"/>
        <v>0</v>
      </c>
      <c r="K11" s="12">
        <f t="shared" si="15"/>
        <v>1</v>
      </c>
      <c r="L11">
        <f t="shared" si="2"/>
        <v>14.7105</v>
      </c>
      <c r="M11">
        <f t="shared" si="16"/>
        <v>0</v>
      </c>
      <c r="N11">
        <f t="shared" si="3"/>
        <v>0</v>
      </c>
      <c r="O11">
        <f t="shared" si="4"/>
        <v>101.66177176290465</v>
      </c>
      <c r="P11">
        <f t="shared" si="5"/>
        <v>0</v>
      </c>
      <c r="Q11">
        <f t="shared" si="6"/>
        <v>0</v>
      </c>
      <c r="R11">
        <f t="shared" si="17"/>
        <v>269.28449999999998</v>
      </c>
      <c r="S11">
        <f t="shared" si="18"/>
        <v>269.28449999999998</v>
      </c>
      <c r="T11">
        <f t="shared" si="19"/>
        <v>4.1846597124502907</v>
      </c>
      <c r="U11" s="14">
        <f t="shared" si="7"/>
        <v>0</v>
      </c>
      <c r="V11" s="20">
        <f>'BSFC (Drive Cycle)'!C15</f>
        <v>0</v>
      </c>
      <c r="W11">
        <f t="shared" si="8"/>
        <v>0</v>
      </c>
      <c r="X11">
        <f t="shared" si="9"/>
        <v>0</v>
      </c>
      <c r="Y11">
        <f t="shared" si="10"/>
        <v>0</v>
      </c>
      <c r="Z11">
        <f t="shared" si="11"/>
        <v>1</v>
      </c>
    </row>
    <row r="12" spans="1:26">
      <c r="A12" s="16">
        <v>8</v>
      </c>
      <c r="B12" s="16">
        <v>0.67300000000000004</v>
      </c>
      <c r="D12" s="1">
        <v>9</v>
      </c>
      <c r="E12">
        <v>0</v>
      </c>
      <c r="F12">
        <f t="shared" si="0"/>
        <v>0</v>
      </c>
      <c r="G12">
        <f t="shared" si="1"/>
        <v>0</v>
      </c>
      <c r="H12" s="12">
        <f t="shared" si="12"/>
        <v>0</v>
      </c>
      <c r="I12">
        <f t="shared" si="13"/>
        <v>0</v>
      </c>
      <c r="J12">
        <f t="shared" si="14"/>
        <v>0</v>
      </c>
      <c r="K12" s="12">
        <f t="shared" si="15"/>
        <v>1</v>
      </c>
      <c r="L12">
        <f t="shared" si="2"/>
        <v>14.7105</v>
      </c>
      <c r="M12">
        <f t="shared" si="16"/>
        <v>0</v>
      </c>
      <c r="N12">
        <f t="shared" si="3"/>
        <v>0</v>
      </c>
      <c r="O12">
        <f t="shared" si="4"/>
        <v>101.66177176290465</v>
      </c>
      <c r="P12">
        <f t="shared" si="5"/>
        <v>0</v>
      </c>
      <c r="Q12">
        <f t="shared" si="6"/>
        <v>0</v>
      </c>
      <c r="R12">
        <f t="shared" si="17"/>
        <v>269.28449999999998</v>
      </c>
      <c r="S12">
        <f t="shared" si="18"/>
        <v>269.28449999999998</v>
      </c>
      <c r="T12">
        <f t="shared" si="19"/>
        <v>4.1846597124502907</v>
      </c>
      <c r="U12" s="14">
        <f t="shared" si="7"/>
        <v>0</v>
      </c>
      <c r="V12" s="20">
        <f>'BSFC (Drive Cycle)'!C16</f>
        <v>0</v>
      </c>
      <c r="W12">
        <f t="shared" si="8"/>
        <v>0</v>
      </c>
      <c r="X12">
        <f t="shared" si="9"/>
        <v>0</v>
      </c>
      <c r="Y12">
        <f t="shared" si="10"/>
        <v>0</v>
      </c>
      <c r="Z12">
        <f t="shared" si="11"/>
        <v>1</v>
      </c>
    </row>
    <row r="13" spans="1:26">
      <c r="A13" s="16" t="s">
        <v>19</v>
      </c>
      <c r="B13" s="16">
        <v>2.802</v>
      </c>
      <c r="D13" s="1">
        <v>10</v>
      </c>
      <c r="E13">
        <v>0</v>
      </c>
      <c r="F13">
        <f t="shared" si="0"/>
        <v>0</v>
      </c>
      <c r="G13">
        <f t="shared" si="1"/>
        <v>0</v>
      </c>
      <c r="H13" s="12">
        <f t="shared" si="12"/>
        <v>0</v>
      </c>
      <c r="I13">
        <f t="shared" si="13"/>
        <v>0</v>
      </c>
      <c r="J13">
        <f t="shared" si="14"/>
        <v>0</v>
      </c>
      <c r="K13" s="12">
        <f t="shared" si="15"/>
        <v>1</v>
      </c>
      <c r="L13">
        <f t="shared" si="2"/>
        <v>14.7105</v>
      </c>
      <c r="M13">
        <f t="shared" si="16"/>
        <v>0</v>
      </c>
      <c r="N13">
        <f t="shared" si="3"/>
        <v>0</v>
      </c>
      <c r="O13">
        <f t="shared" si="4"/>
        <v>101.66177176290465</v>
      </c>
      <c r="P13">
        <f t="shared" si="5"/>
        <v>0</v>
      </c>
      <c r="Q13">
        <f t="shared" si="6"/>
        <v>0</v>
      </c>
      <c r="R13">
        <f t="shared" si="17"/>
        <v>269.28449999999998</v>
      </c>
      <c r="S13">
        <f t="shared" si="18"/>
        <v>269.28449999999998</v>
      </c>
      <c r="T13">
        <f t="shared" si="19"/>
        <v>4.1846597124502907</v>
      </c>
      <c r="U13" s="14">
        <f t="shared" si="7"/>
        <v>0</v>
      </c>
      <c r="V13" s="20">
        <f>'BSFC (Drive Cycle)'!C17</f>
        <v>0</v>
      </c>
      <c r="W13">
        <f t="shared" si="8"/>
        <v>0</v>
      </c>
      <c r="X13">
        <f t="shared" si="9"/>
        <v>0</v>
      </c>
      <c r="Y13">
        <f t="shared" si="10"/>
        <v>0</v>
      </c>
      <c r="Z13">
        <f t="shared" si="11"/>
        <v>1</v>
      </c>
    </row>
    <row r="14" spans="1:26">
      <c r="A14" s="16" t="s">
        <v>64</v>
      </c>
      <c r="B14" s="16">
        <v>4800</v>
      </c>
      <c r="D14" s="1">
        <v>11</v>
      </c>
      <c r="E14">
        <v>0</v>
      </c>
      <c r="F14">
        <f t="shared" si="0"/>
        <v>0</v>
      </c>
      <c r="G14">
        <f t="shared" si="1"/>
        <v>0</v>
      </c>
      <c r="H14" s="12">
        <f t="shared" si="12"/>
        <v>0</v>
      </c>
      <c r="I14">
        <f t="shared" si="13"/>
        <v>0</v>
      </c>
      <c r="J14">
        <f t="shared" si="14"/>
        <v>0</v>
      </c>
      <c r="K14" s="12">
        <f t="shared" si="15"/>
        <v>1</v>
      </c>
      <c r="L14">
        <f t="shared" si="2"/>
        <v>14.7105</v>
      </c>
      <c r="M14">
        <f t="shared" si="16"/>
        <v>0</v>
      </c>
      <c r="N14">
        <f t="shared" si="3"/>
        <v>0</v>
      </c>
      <c r="O14">
        <f t="shared" si="4"/>
        <v>101.66177176290465</v>
      </c>
      <c r="P14">
        <f t="shared" si="5"/>
        <v>0</v>
      </c>
      <c r="Q14">
        <f t="shared" si="6"/>
        <v>0</v>
      </c>
      <c r="R14">
        <f t="shared" si="17"/>
        <v>269.28449999999998</v>
      </c>
      <c r="S14">
        <f t="shared" si="18"/>
        <v>269.28449999999998</v>
      </c>
      <c r="T14">
        <f t="shared" si="19"/>
        <v>4.1846597124502907</v>
      </c>
      <c r="U14" s="14">
        <f t="shared" si="7"/>
        <v>0</v>
      </c>
      <c r="V14" s="20">
        <f>'BSFC (Drive Cycle)'!C18</f>
        <v>0</v>
      </c>
      <c r="W14">
        <f t="shared" si="8"/>
        <v>0</v>
      </c>
      <c r="X14">
        <f t="shared" si="9"/>
        <v>0</v>
      </c>
      <c r="Y14">
        <f t="shared" si="10"/>
        <v>0</v>
      </c>
      <c r="Z14">
        <f t="shared" si="11"/>
        <v>1</v>
      </c>
    </row>
    <row r="15" spans="1:26">
      <c r="A15" s="16" t="s">
        <v>65</v>
      </c>
      <c r="B15" s="16">
        <v>1800</v>
      </c>
      <c r="D15" s="1">
        <v>12</v>
      </c>
      <c r="E15">
        <v>0</v>
      </c>
      <c r="F15">
        <f t="shared" si="0"/>
        <v>0</v>
      </c>
      <c r="G15">
        <f t="shared" si="1"/>
        <v>0</v>
      </c>
      <c r="H15" s="12">
        <f t="shared" si="12"/>
        <v>0</v>
      </c>
      <c r="I15">
        <f t="shared" si="13"/>
        <v>0</v>
      </c>
      <c r="J15">
        <f t="shared" si="14"/>
        <v>0</v>
      </c>
      <c r="K15" s="12">
        <f t="shared" si="15"/>
        <v>1</v>
      </c>
      <c r="L15">
        <f t="shared" si="2"/>
        <v>14.7105</v>
      </c>
      <c r="M15">
        <f t="shared" si="16"/>
        <v>0</v>
      </c>
      <c r="N15">
        <f t="shared" si="3"/>
        <v>0</v>
      </c>
      <c r="O15">
        <f t="shared" si="4"/>
        <v>101.66177176290465</v>
      </c>
      <c r="P15">
        <f t="shared" si="5"/>
        <v>0</v>
      </c>
      <c r="Q15">
        <f t="shared" si="6"/>
        <v>0</v>
      </c>
      <c r="R15">
        <f t="shared" si="17"/>
        <v>269.28449999999998</v>
      </c>
      <c r="S15">
        <f t="shared" si="18"/>
        <v>269.28449999999998</v>
      </c>
      <c r="T15">
        <f t="shared" si="19"/>
        <v>4.1846597124502907</v>
      </c>
      <c r="U15" s="14">
        <f t="shared" si="7"/>
        <v>0</v>
      </c>
      <c r="V15" s="20">
        <f>'BSFC (Drive Cycle)'!C19</f>
        <v>0</v>
      </c>
      <c r="W15">
        <f t="shared" si="8"/>
        <v>0</v>
      </c>
      <c r="X15">
        <f t="shared" si="9"/>
        <v>0</v>
      </c>
      <c r="Y15">
        <f t="shared" si="10"/>
        <v>0</v>
      </c>
      <c r="Z15">
        <f t="shared" si="11"/>
        <v>1</v>
      </c>
    </row>
    <row r="16" spans="1:26">
      <c r="A16" s="41" t="s">
        <v>106</v>
      </c>
      <c r="B16" s="41"/>
      <c r="D16" s="1">
        <v>13</v>
      </c>
      <c r="E16">
        <v>0</v>
      </c>
      <c r="F16">
        <f t="shared" si="0"/>
        <v>0</v>
      </c>
      <c r="G16">
        <f t="shared" si="1"/>
        <v>0</v>
      </c>
      <c r="H16" s="12">
        <f t="shared" si="12"/>
        <v>0</v>
      </c>
      <c r="I16">
        <f t="shared" si="13"/>
        <v>0</v>
      </c>
      <c r="J16">
        <f t="shared" si="14"/>
        <v>0</v>
      </c>
      <c r="K16" s="12">
        <f t="shared" si="15"/>
        <v>1</v>
      </c>
      <c r="L16">
        <f t="shared" si="2"/>
        <v>14.7105</v>
      </c>
      <c r="M16">
        <f t="shared" si="16"/>
        <v>0</v>
      </c>
      <c r="N16">
        <f t="shared" si="3"/>
        <v>0</v>
      </c>
      <c r="O16">
        <f t="shared" si="4"/>
        <v>101.66177176290465</v>
      </c>
      <c r="P16">
        <f t="shared" si="5"/>
        <v>0</v>
      </c>
      <c r="Q16">
        <f t="shared" si="6"/>
        <v>0</v>
      </c>
      <c r="R16">
        <f t="shared" si="17"/>
        <v>269.28449999999998</v>
      </c>
      <c r="S16">
        <f t="shared" si="18"/>
        <v>269.28449999999998</v>
      </c>
      <c r="T16">
        <f t="shared" si="19"/>
        <v>4.1846597124502907</v>
      </c>
      <c r="U16" s="14">
        <f t="shared" si="7"/>
        <v>0</v>
      </c>
      <c r="V16" s="20">
        <f>'BSFC (Drive Cycle)'!C20</f>
        <v>0</v>
      </c>
      <c r="W16">
        <f t="shared" si="8"/>
        <v>0</v>
      </c>
      <c r="X16">
        <f t="shared" si="9"/>
        <v>0</v>
      </c>
      <c r="Y16">
        <f t="shared" si="10"/>
        <v>0</v>
      </c>
      <c r="Z16">
        <f t="shared" si="11"/>
        <v>1</v>
      </c>
    </row>
    <row r="17" spans="1:26">
      <c r="A17" s="16" t="s">
        <v>34</v>
      </c>
      <c r="B17" s="16">
        <f>1750+80</f>
        <v>1830</v>
      </c>
      <c r="C17" s="21" t="s">
        <v>41</v>
      </c>
      <c r="D17" s="1">
        <v>14</v>
      </c>
      <c r="E17">
        <v>0</v>
      </c>
      <c r="F17">
        <f t="shared" si="0"/>
        <v>0</v>
      </c>
      <c r="G17">
        <f t="shared" si="1"/>
        <v>0</v>
      </c>
      <c r="H17" s="12">
        <f t="shared" si="12"/>
        <v>0</v>
      </c>
      <c r="I17">
        <f t="shared" si="13"/>
        <v>0</v>
      </c>
      <c r="J17">
        <f t="shared" si="14"/>
        <v>0</v>
      </c>
      <c r="K17" s="12">
        <f t="shared" si="15"/>
        <v>1</v>
      </c>
      <c r="L17">
        <f t="shared" si="2"/>
        <v>14.7105</v>
      </c>
      <c r="M17">
        <f t="shared" si="16"/>
        <v>0</v>
      </c>
      <c r="N17">
        <f t="shared" si="3"/>
        <v>0</v>
      </c>
      <c r="O17">
        <f t="shared" si="4"/>
        <v>101.66177176290465</v>
      </c>
      <c r="P17">
        <f t="shared" si="5"/>
        <v>0</v>
      </c>
      <c r="Q17">
        <f t="shared" si="6"/>
        <v>0</v>
      </c>
      <c r="R17">
        <f t="shared" si="17"/>
        <v>269.28449999999998</v>
      </c>
      <c r="S17">
        <f t="shared" si="18"/>
        <v>269.28449999999998</v>
      </c>
      <c r="T17">
        <f t="shared" si="19"/>
        <v>4.1846597124502907</v>
      </c>
      <c r="U17" s="14">
        <f t="shared" si="7"/>
        <v>0</v>
      </c>
      <c r="V17" s="20">
        <f>'BSFC (Drive Cycle)'!C21</f>
        <v>0</v>
      </c>
      <c r="W17">
        <f t="shared" si="8"/>
        <v>0</v>
      </c>
      <c r="X17">
        <f t="shared" si="9"/>
        <v>0</v>
      </c>
      <c r="Y17">
        <f t="shared" si="10"/>
        <v>0</v>
      </c>
      <c r="Z17">
        <f t="shared" si="11"/>
        <v>1</v>
      </c>
    </row>
    <row r="18" spans="1:26">
      <c r="A18" s="16" t="s">
        <v>35</v>
      </c>
      <c r="B18" s="16">
        <v>0.2286</v>
      </c>
      <c r="C18">
        <f>B18*2</f>
        <v>0.4572</v>
      </c>
      <c r="D18" s="1">
        <v>15</v>
      </c>
      <c r="E18">
        <v>0</v>
      </c>
      <c r="F18">
        <f t="shared" si="0"/>
        <v>0</v>
      </c>
      <c r="G18">
        <f t="shared" si="1"/>
        <v>0</v>
      </c>
      <c r="H18" s="12">
        <f t="shared" si="12"/>
        <v>0</v>
      </c>
      <c r="I18">
        <f t="shared" si="13"/>
        <v>0</v>
      </c>
      <c r="J18">
        <f t="shared" si="14"/>
        <v>0</v>
      </c>
      <c r="K18" s="12">
        <f t="shared" si="15"/>
        <v>1</v>
      </c>
      <c r="L18">
        <f t="shared" si="2"/>
        <v>14.7105</v>
      </c>
      <c r="M18">
        <f t="shared" si="16"/>
        <v>0</v>
      </c>
      <c r="N18">
        <f t="shared" si="3"/>
        <v>0</v>
      </c>
      <c r="O18">
        <f t="shared" si="4"/>
        <v>101.66177176290465</v>
      </c>
      <c r="P18">
        <f t="shared" si="5"/>
        <v>0</v>
      </c>
      <c r="Q18">
        <f t="shared" si="6"/>
        <v>0</v>
      </c>
      <c r="R18">
        <f t="shared" si="17"/>
        <v>269.28449999999998</v>
      </c>
      <c r="S18">
        <f t="shared" si="18"/>
        <v>269.28449999999998</v>
      </c>
      <c r="T18">
        <f t="shared" si="19"/>
        <v>4.1846597124502907</v>
      </c>
      <c r="U18" s="14">
        <f t="shared" si="7"/>
        <v>0</v>
      </c>
      <c r="V18" s="20">
        <f>'BSFC (Drive Cycle)'!C22</f>
        <v>0</v>
      </c>
      <c r="W18">
        <f t="shared" si="8"/>
        <v>0</v>
      </c>
      <c r="X18">
        <f t="shared" si="9"/>
        <v>0</v>
      </c>
      <c r="Y18">
        <f t="shared" si="10"/>
        <v>0</v>
      </c>
      <c r="Z18">
        <f t="shared" si="11"/>
        <v>1</v>
      </c>
    </row>
    <row r="19" spans="1:26">
      <c r="A19" s="16" t="s">
        <v>36</v>
      </c>
      <c r="B19" s="16"/>
      <c r="D19" s="1">
        <v>16</v>
      </c>
      <c r="E19">
        <v>0</v>
      </c>
      <c r="F19">
        <f t="shared" si="0"/>
        <v>0</v>
      </c>
      <c r="G19">
        <f t="shared" si="1"/>
        <v>0</v>
      </c>
      <c r="H19" s="12">
        <f t="shared" si="12"/>
        <v>0</v>
      </c>
      <c r="I19">
        <f t="shared" si="13"/>
        <v>0</v>
      </c>
      <c r="J19">
        <f t="shared" si="14"/>
        <v>0</v>
      </c>
      <c r="K19" s="12">
        <f t="shared" si="15"/>
        <v>1</v>
      </c>
      <c r="L19">
        <f t="shared" si="2"/>
        <v>14.7105</v>
      </c>
      <c r="M19">
        <f t="shared" si="16"/>
        <v>0</v>
      </c>
      <c r="N19">
        <f t="shared" si="3"/>
        <v>0</v>
      </c>
      <c r="O19">
        <f t="shared" si="4"/>
        <v>101.66177176290465</v>
      </c>
      <c r="P19">
        <f t="shared" si="5"/>
        <v>0</v>
      </c>
      <c r="Q19">
        <f t="shared" si="6"/>
        <v>0</v>
      </c>
      <c r="R19">
        <f t="shared" si="17"/>
        <v>269.28449999999998</v>
      </c>
      <c r="S19">
        <f t="shared" si="18"/>
        <v>269.28449999999998</v>
      </c>
      <c r="T19">
        <f t="shared" si="19"/>
        <v>4.1846597124502907</v>
      </c>
      <c r="U19" s="14">
        <f t="shared" si="7"/>
        <v>0</v>
      </c>
      <c r="V19" s="20">
        <f>'BSFC (Drive Cycle)'!C23</f>
        <v>0</v>
      </c>
      <c r="W19">
        <f t="shared" si="8"/>
        <v>0</v>
      </c>
      <c r="X19">
        <f t="shared" si="9"/>
        <v>0</v>
      </c>
      <c r="Y19">
        <f t="shared" si="10"/>
        <v>0</v>
      </c>
      <c r="Z19">
        <f t="shared" si="11"/>
        <v>1</v>
      </c>
    </row>
    <row r="20" spans="1:26">
      <c r="A20" s="16" t="s">
        <v>37</v>
      </c>
      <c r="B20" s="16"/>
      <c r="D20" s="1">
        <v>17</v>
      </c>
      <c r="E20">
        <v>0</v>
      </c>
      <c r="F20">
        <f t="shared" si="0"/>
        <v>0</v>
      </c>
      <c r="G20">
        <f t="shared" si="1"/>
        <v>0</v>
      </c>
      <c r="H20" s="12">
        <f t="shared" si="12"/>
        <v>0</v>
      </c>
      <c r="I20">
        <f t="shared" si="13"/>
        <v>0</v>
      </c>
      <c r="J20">
        <f t="shared" si="14"/>
        <v>0</v>
      </c>
      <c r="K20" s="12">
        <f t="shared" si="15"/>
        <v>1</v>
      </c>
      <c r="L20">
        <f t="shared" si="2"/>
        <v>14.7105</v>
      </c>
      <c r="M20">
        <f t="shared" si="16"/>
        <v>0</v>
      </c>
      <c r="N20">
        <f t="shared" si="3"/>
        <v>0</v>
      </c>
      <c r="O20">
        <f t="shared" si="4"/>
        <v>101.66177176290465</v>
      </c>
      <c r="P20">
        <f t="shared" si="5"/>
        <v>0</v>
      </c>
      <c r="Q20">
        <f t="shared" si="6"/>
        <v>0</v>
      </c>
      <c r="R20">
        <f t="shared" si="17"/>
        <v>269.28449999999998</v>
      </c>
      <c r="S20">
        <f t="shared" si="18"/>
        <v>269.28449999999998</v>
      </c>
      <c r="T20">
        <f t="shared" si="19"/>
        <v>4.1846597124502907</v>
      </c>
      <c r="U20" s="14">
        <f t="shared" si="7"/>
        <v>0</v>
      </c>
      <c r="V20" s="20">
        <f>'BSFC (Drive Cycle)'!C24</f>
        <v>0</v>
      </c>
      <c r="W20">
        <f t="shared" si="8"/>
        <v>0</v>
      </c>
      <c r="X20">
        <f t="shared" si="9"/>
        <v>0</v>
      </c>
      <c r="Y20">
        <f t="shared" si="10"/>
        <v>0</v>
      </c>
      <c r="Z20">
        <f t="shared" si="11"/>
        <v>1</v>
      </c>
    </row>
    <row r="21" spans="1:26">
      <c r="A21" s="16" t="s">
        <v>38</v>
      </c>
      <c r="B21" s="16"/>
      <c r="D21" s="1">
        <v>18</v>
      </c>
      <c r="E21">
        <v>0</v>
      </c>
      <c r="F21">
        <f t="shared" si="0"/>
        <v>0</v>
      </c>
      <c r="G21">
        <f t="shared" si="1"/>
        <v>0</v>
      </c>
      <c r="H21" s="12">
        <f t="shared" si="12"/>
        <v>0</v>
      </c>
      <c r="I21">
        <f t="shared" si="13"/>
        <v>0</v>
      </c>
      <c r="J21">
        <f t="shared" si="14"/>
        <v>0</v>
      </c>
      <c r="K21" s="12">
        <f t="shared" si="15"/>
        <v>1</v>
      </c>
      <c r="L21">
        <f t="shared" si="2"/>
        <v>14.7105</v>
      </c>
      <c r="M21">
        <f t="shared" si="16"/>
        <v>0</v>
      </c>
      <c r="N21">
        <f t="shared" si="3"/>
        <v>0</v>
      </c>
      <c r="O21">
        <f t="shared" si="4"/>
        <v>101.66177176290465</v>
      </c>
      <c r="P21">
        <f t="shared" si="5"/>
        <v>0</v>
      </c>
      <c r="Q21">
        <f t="shared" si="6"/>
        <v>0</v>
      </c>
      <c r="R21">
        <f t="shared" si="17"/>
        <v>269.28449999999998</v>
      </c>
      <c r="S21">
        <f t="shared" si="18"/>
        <v>269.28449999999998</v>
      </c>
      <c r="T21">
        <f t="shared" si="19"/>
        <v>4.1846597124502907</v>
      </c>
      <c r="U21" s="14">
        <f t="shared" si="7"/>
        <v>0</v>
      </c>
      <c r="V21" s="20">
        <f>'BSFC (Drive Cycle)'!C25</f>
        <v>0</v>
      </c>
      <c r="W21">
        <f t="shared" si="8"/>
        <v>0</v>
      </c>
      <c r="X21">
        <f t="shared" si="9"/>
        <v>0</v>
      </c>
      <c r="Y21">
        <f t="shared" si="10"/>
        <v>0</v>
      </c>
      <c r="Z21">
        <f t="shared" si="11"/>
        <v>1</v>
      </c>
    </row>
    <row r="22" spans="1:26">
      <c r="A22" s="16" t="s">
        <v>39</v>
      </c>
      <c r="B22" s="16">
        <v>0.28999999999999998</v>
      </c>
      <c r="C22" t="s">
        <v>41</v>
      </c>
      <c r="D22" s="1">
        <v>19</v>
      </c>
      <c r="E22">
        <v>0</v>
      </c>
      <c r="F22">
        <f t="shared" si="0"/>
        <v>0</v>
      </c>
      <c r="G22">
        <f t="shared" si="1"/>
        <v>0</v>
      </c>
      <c r="H22" s="12">
        <f t="shared" si="12"/>
        <v>0</v>
      </c>
      <c r="I22">
        <f t="shared" si="13"/>
        <v>0</v>
      </c>
      <c r="J22">
        <f t="shared" si="14"/>
        <v>0</v>
      </c>
      <c r="K22" s="12">
        <f t="shared" si="15"/>
        <v>1</v>
      </c>
      <c r="L22">
        <f t="shared" si="2"/>
        <v>14.7105</v>
      </c>
      <c r="M22">
        <f t="shared" si="16"/>
        <v>0</v>
      </c>
      <c r="N22">
        <f t="shared" si="3"/>
        <v>0</v>
      </c>
      <c r="O22">
        <f t="shared" si="4"/>
        <v>101.66177176290465</v>
      </c>
      <c r="P22">
        <f t="shared" si="5"/>
        <v>0</v>
      </c>
      <c r="Q22">
        <f t="shared" si="6"/>
        <v>0</v>
      </c>
      <c r="R22">
        <f t="shared" si="17"/>
        <v>269.28449999999998</v>
      </c>
      <c r="S22">
        <f t="shared" si="18"/>
        <v>269.28449999999998</v>
      </c>
      <c r="T22">
        <f t="shared" si="19"/>
        <v>4.1846597124502907</v>
      </c>
      <c r="U22" s="14">
        <f t="shared" si="7"/>
        <v>0</v>
      </c>
      <c r="V22" s="20">
        <f>'BSFC (Drive Cycle)'!C26</f>
        <v>0</v>
      </c>
      <c r="W22">
        <f t="shared" si="8"/>
        <v>0</v>
      </c>
      <c r="X22">
        <f t="shared" si="9"/>
        <v>0</v>
      </c>
      <c r="Y22">
        <f t="shared" si="10"/>
        <v>0</v>
      </c>
      <c r="Z22">
        <f t="shared" si="11"/>
        <v>1</v>
      </c>
    </row>
    <row r="23" spans="1:26">
      <c r="A23" s="16" t="s">
        <v>40</v>
      </c>
      <c r="B23" s="16"/>
      <c r="D23" s="1">
        <v>20</v>
      </c>
      <c r="E23">
        <v>0</v>
      </c>
      <c r="F23">
        <f t="shared" si="0"/>
        <v>0</v>
      </c>
      <c r="G23">
        <f t="shared" si="1"/>
        <v>0</v>
      </c>
      <c r="H23" s="12">
        <f t="shared" si="12"/>
        <v>0</v>
      </c>
      <c r="I23">
        <f t="shared" si="13"/>
        <v>0</v>
      </c>
      <c r="J23">
        <f t="shared" si="14"/>
        <v>0</v>
      </c>
      <c r="K23" s="12">
        <f t="shared" si="15"/>
        <v>1</v>
      </c>
      <c r="L23">
        <f t="shared" si="2"/>
        <v>14.7105</v>
      </c>
      <c r="M23">
        <f t="shared" si="16"/>
        <v>0</v>
      </c>
      <c r="N23">
        <f t="shared" si="3"/>
        <v>0</v>
      </c>
      <c r="O23">
        <f t="shared" si="4"/>
        <v>101.66177176290465</v>
      </c>
      <c r="P23">
        <f t="shared" si="5"/>
        <v>0</v>
      </c>
      <c r="Q23">
        <f t="shared" si="6"/>
        <v>0</v>
      </c>
      <c r="R23">
        <f t="shared" si="17"/>
        <v>269.28449999999998</v>
      </c>
      <c r="S23">
        <f t="shared" si="18"/>
        <v>269.28449999999998</v>
      </c>
      <c r="T23">
        <f t="shared" si="19"/>
        <v>4.1846597124502907</v>
      </c>
      <c r="U23" s="14">
        <f t="shared" si="7"/>
        <v>0</v>
      </c>
      <c r="V23" s="20">
        <f>'BSFC (Drive Cycle)'!C27</f>
        <v>0</v>
      </c>
      <c r="W23">
        <f t="shared" si="8"/>
        <v>0</v>
      </c>
      <c r="X23">
        <f t="shared" si="9"/>
        <v>0</v>
      </c>
      <c r="Y23">
        <f t="shared" si="10"/>
        <v>0</v>
      </c>
      <c r="Z23">
        <f t="shared" si="11"/>
        <v>1</v>
      </c>
    </row>
    <row r="24" spans="1:26">
      <c r="A24" s="2" t="s">
        <v>42</v>
      </c>
      <c r="B24" s="2"/>
      <c r="D24" s="1">
        <v>21</v>
      </c>
      <c r="E24">
        <v>0</v>
      </c>
      <c r="F24">
        <f t="shared" si="0"/>
        <v>0</v>
      </c>
      <c r="G24">
        <f t="shared" si="1"/>
        <v>0</v>
      </c>
      <c r="H24" s="12">
        <f t="shared" si="12"/>
        <v>0</v>
      </c>
      <c r="I24">
        <f t="shared" si="13"/>
        <v>0</v>
      </c>
      <c r="J24">
        <f t="shared" si="14"/>
        <v>0</v>
      </c>
      <c r="K24" s="12">
        <f t="shared" si="15"/>
        <v>1</v>
      </c>
      <c r="L24">
        <f t="shared" si="2"/>
        <v>14.7105</v>
      </c>
      <c r="M24">
        <f t="shared" si="16"/>
        <v>0</v>
      </c>
      <c r="N24">
        <f t="shared" si="3"/>
        <v>0</v>
      </c>
      <c r="O24">
        <f t="shared" si="4"/>
        <v>101.66177176290465</v>
      </c>
      <c r="P24">
        <f t="shared" si="5"/>
        <v>0</v>
      </c>
      <c r="Q24">
        <f t="shared" si="6"/>
        <v>0</v>
      </c>
      <c r="R24">
        <f t="shared" si="17"/>
        <v>269.28449999999998</v>
      </c>
      <c r="S24">
        <f t="shared" si="18"/>
        <v>269.28449999999998</v>
      </c>
      <c r="T24">
        <f t="shared" si="19"/>
        <v>4.1846597124502907</v>
      </c>
      <c r="U24" s="14">
        <f t="shared" si="7"/>
        <v>0</v>
      </c>
      <c r="V24" s="20">
        <f>'BSFC (Drive Cycle)'!C28</f>
        <v>0</v>
      </c>
      <c r="W24">
        <f t="shared" si="8"/>
        <v>0</v>
      </c>
      <c r="X24">
        <f t="shared" si="9"/>
        <v>0</v>
      </c>
      <c r="Y24">
        <f t="shared" si="10"/>
        <v>0</v>
      </c>
      <c r="Z24">
        <f t="shared" si="11"/>
        <v>1</v>
      </c>
    </row>
    <row r="25" spans="1:26">
      <c r="A25" s="23" t="s">
        <v>43</v>
      </c>
      <c r="B25" s="44" t="s">
        <v>44</v>
      </c>
      <c r="D25" s="1">
        <v>22</v>
      </c>
      <c r="E25">
        <v>0</v>
      </c>
      <c r="F25">
        <f t="shared" si="0"/>
        <v>0</v>
      </c>
      <c r="G25">
        <f t="shared" si="1"/>
        <v>0</v>
      </c>
      <c r="H25" s="12">
        <f t="shared" si="12"/>
        <v>0</v>
      </c>
      <c r="I25">
        <f t="shared" si="13"/>
        <v>0</v>
      </c>
      <c r="J25">
        <f t="shared" si="14"/>
        <v>0</v>
      </c>
      <c r="K25" s="12">
        <f t="shared" si="15"/>
        <v>1</v>
      </c>
      <c r="L25">
        <f t="shared" si="2"/>
        <v>14.7105</v>
      </c>
      <c r="M25">
        <f t="shared" si="16"/>
        <v>0</v>
      </c>
      <c r="N25">
        <f t="shared" si="3"/>
        <v>0</v>
      </c>
      <c r="O25">
        <f t="shared" si="4"/>
        <v>101.66177176290465</v>
      </c>
      <c r="P25">
        <f t="shared" si="5"/>
        <v>0</v>
      </c>
      <c r="Q25">
        <f t="shared" si="6"/>
        <v>0</v>
      </c>
      <c r="R25">
        <f t="shared" si="17"/>
        <v>269.28449999999998</v>
      </c>
      <c r="S25">
        <f t="shared" si="18"/>
        <v>269.28449999999998</v>
      </c>
      <c r="T25">
        <f t="shared" si="19"/>
        <v>4.1846597124502907</v>
      </c>
      <c r="U25" s="14">
        <f t="shared" si="7"/>
        <v>0</v>
      </c>
      <c r="V25" s="20">
        <f>'BSFC (Drive Cycle)'!C29</f>
        <v>0</v>
      </c>
      <c r="W25">
        <f t="shared" si="8"/>
        <v>0</v>
      </c>
      <c r="X25">
        <f t="shared" si="9"/>
        <v>0</v>
      </c>
      <c r="Y25">
        <f t="shared" si="10"/>
        <v>0</v>
      </c>
      <c r="Z25">
        <f t="shared" si="11"/>
        <v>1</v>
      </c>
    </row>
    <row r="26" spans="1:26">
      <c r="A26" s="16" t="s">
        <v>34</v>
      </c>
      <c r="B26" s="16">
        <f>1750+80</f>
        <v>1830</v>
      </c>
      <c r="D26" s="1">
        <v>23</v>
      </c>
      <c r="E26">
        <v>0</v>
      </c>
      <c r="F26">
        <f t="shared" si="0"/>
        <v>0</v>
      </c>
      <c r="G26">
        <f t="shared" si="1"/>
        <v>0</v>
      </c>
      <c r="H26" s="12">
        <f t="shared" si="12"/>
        <v>0</v>
      </c>
      <c r="I26">
        <f t="shared" si="13"/>
        <v>0</v>
      </c>
      <c r="J26">
        <f t="shared" si="14"/>
        <v>0</v>
      </c>
      <c r="K26" s="12">
        <f t="shared" si="15"/>
        <v>1</v>
      </c>
      <c r="L26">
        <f t="shared" si="2"/>
        <v>14.7105</v>
      </c>
      <c r="M26">
        <f t="shared" si="16"/>
        <v>0</v>
      </c>
      <c r="N26">
        <f t="shared" si="3"/>
        <v>0</v>
      </c>
      <c r="O26">
        <f t="shared" si="4"/>
        <v>101.66177176290465</v>
      </c>
      <c r="P26">
        <f t="shared" si="5"/>
        <v>0</v>
      </c>
      <c r="Q26">
        <f t="shared" si="6"/>
        <v>0</v>
      </c>
      <c r="R26">
        <f t="shared" si="17"/>
        <v>269.28449999999998</v>
      </c>
      <c r="S26">
        <f t="shared" si="18"/>
        <v>269.28449999999998</v>
      </c>
      <c r="T26">
        <f t="shared" si="19"/>
        <v>4.1846597124502907</v>
      </c>
      <c r="U26" s="14">
        <f t="shared" si="7"/>
        <v>0</v>
      </c>
      <c r="V26" s="20">
        <f>'BSFC (Drive Cycle)'!C30</f>
        <v>0</v>
      </c>
      <c r="W26">
        <f t="shared" si="8"/>
        <v>0</v>
      </c>
      <c r="X26">
        <f t="shared" si="9"/>
        <v>0</v>
      </c>
      <c r="Y26">
        <f t="shared" si="10"/>
        <v>0</v>
      </c>
      <c r="Z26">
        <f t="shared" si="11"/>
        <v>1</v>
      </c>
    </row>
    <row r="27" spans="1:26">
      <c r="A27" s="16" t="s">
        <v>35</v>
      </c>
      <c r="B27" s="16">
        <v>0.2286</v>
      </c>
      <c r="D27" s="1">
        <v>24</v>
      </c>
      <c r="E27">
        <v>0</v>
      </c>
      <c r="F27">
        <f t="shared" si="0"/>
        <v>0</v>
      </c>
      <c r="G27">
        <f t="shared" si="1"/>
        <v>0</v>
      </c>
      <c r="H27" s="12">
        <f t="shared" si="12"/>
        <v>0</v>
      </c>
      <c r="I27">
        <f t="shared" si="13"/>
        <v>0</v>
      </c>
      <c r="J27">
        <f t="shared" si="14"/>
        <v>0</v>
      </c>
      <c r="K27" s="12">
        <f t="shared" si="15"/>
        <v>1</v>
      </c>
      <c r="L27">
        <f t="shared" si="2"/>
        <v>14.7105</v>
      </c>
      <c r="M27">
        <f t="shared" si="16"/>
        <v>0</v>
      </c>
      <c r="N27">
        <f t="shared" si="3"/>
        <v>0</v>
      </c>
      <c r="O27">
        <f t="shared" si="4"/>
        <v>101.66177176290465</v>
      </c>
      <c r="P27">
        <f t="shared" si="5"/>
        <v>0</v>
      </c>
      <c r="Q27">
        <f t="shared" si="6"/>
        <v>0</v>
      </c>
      <c r="R27">
        <f t="shared" si="17"/>
        <v>269.28449999999998</v>
      </c>
      <c r="S27">
        <f t="shared" si="18"/>
        <v>269.28449999999998</v>
      </c>
      <c r="T27">
        <f t="shared" si="19"/>
        <v>4.1846597124502907</v>
      </c>
      <c r="U27" s="14">
        <f t="shared" si="7"/>
        <v>0</v>
      </c>
      <c r="V27" s="20">
        <f>'BSFC (Drive Cycle)'!C31</f>
        <v>0</v>
      </c>
      <c r="W27">
        <f t="shared" si="8"/>
        <v>0</v>
      </c>
      <c r="X27">
        <f t="shared" si="9"/>
        <v>0</v>
      </c>
      <c r="Y27">
        <f t="shared" si="10"/>
        <v>0</v>
      </c>
      <c r="Z27">
        <f t="shared" si="11"/>
        <v>1</v>
      </c>
    </row>
    <row r="28" spans="1:26">
      <c r="A28" s="16" t="s">
        <v>36</v>
      </c>
      <c r="B28" s="18">
        <v>0.1</v>
      </c>
      <c r="D28" s="1">
        <v>25</v>
      </c>
      <c r="E28">
        <v>0</v>
      </c>
      <c r="F28">
        <f t="shared" si="0"/>
        <v>0</v>
      </c>
      <c r="G28">
        <f t="shared" si="1"/>
        <v>0</v>
      </c>
      <c r="H28" s="12">
        <f t="shared" si="12"/>
        <v>0</v>
      </c>
      <c r="I28">
        <f t="shared" si="13"/>
        <v>0</v>
      </c>
      <c r="J28">
        <f t="shared" si="14"/>
        <v>0</v>
      </c>
      <c r="K28" s="12">
        <f t="shared" si="15"/>
        <v>1</v>
      </c>
      <c r="L28">
        <f t="shared" si="2"/>
        <v>14.7105</v>
      </c>
      <c r="M28">
        <f t="shared" si="16"/>
        <v>0</v>
      </c>
      <c r="N28">
        <f t="shared" si="3"/>
        <v>0</v>
      </c>
      <c r="O28">
        <f t="shared" si="4"/>
        <v>101.66177176290465</v>
      </c>
      <c r="P28">
        <f t="shared" si="5"/>
        <v>0</v>
      </c>
      <c r="Q28">
        <f t="shared" si="6"/>
        <v>0</v>
      </c>
      <c r="R28">
        <f t="shared" si="17"/>
        <v>269.28449999999998</v>
      </c>
      <c r="S28">
        <f t="shared" si="18"/>
        <v>269.28449999999998</v>
      </c>
      <c r="T28">
        <f t="shared" si="19"/>
        <v>4.1846597124502907</v>
      </c>
      <c r="U28" s="14">
        <f t="shared" si="7"/>
        <v>0</v>
      </c>
      <c r="V28" s="20">
        <f>'BSFC (Drive Cycle)'!C32</f>
        <v>0</v>
      </c>
      <c r="W28">
        <f t="shared" si="8"/>
        <v>0</v>
      </c>
      <c r="X28">
        <f t="shared" si="9"/>
        <v>0</v>
      </c>
      <c r="Y28">
        <f t="shared" si="10"/>
        <v>0</v>
      </c>
      <c r="Z28">
        <f t="shared" si="11"/>
        <v>1</v>
      </c>
    </row>
    <row r="29" spans="1:26">
      <c r="A29" s="16" t="s">
        <v>37</v>
      </c>
      <c r="B29" s="18">
        <v>0.4</v>
      </c>
      <c r="D29" s="1">
        <v>26</v>
      </c>
      <c r="E29">
        <v>0</v>
      </c>
      <c r="F29">
        <f t="shared" si="0"/>
        <v>0</v>
      </c>
      <c r="G29">
        <f t="shared" si="1"/>
        <v>0</v>
      </c>
      <c r="H29" s="12">
        <f t="shared" si="12"/>
        <v>0</v>
      </c>
      <c r="I29">
        <f t="shared" si="13"/>
        <v>0</v>
      </c>
      <c r="J29">
        <f t="shared" si="14"/>
        <v>0</v>
      </c>
      <c r="K29" s="12">
        <f t="shared" si="15"/>
        <v>1</v>
      </c>
      <c r="L29">
        <f t="shared" si="2"/>
        <v>14.7105</v>
      </c>
      <c r="M29">
        <f t="shared" si="16"/>
        <v>0</v>
      </c>
      <c r="N29">
        <f t="shared" si="3"/>
        <v>0</v>
      </c>
      <c r="O29">
        <f t="shared" si="4"/>
        <v>101.66177176290465</v>
      </c>
      <c r="P29">
        <f t="shared" si="5"/>
        <v>0</v>
      </c>
      <c r="Q29">
        <f t="shared" si="6"/>
        <v>0</v>
      </c>
      <c r="R29">
        <f t="shared" si="17"/>
        <v>269.28449999999998</v>
      </c>
      <c r="S29">
        <f t="shared" si="18"/>
        <v>269.28449999999998</v>
      </c>
      <c r="T29">
        <f t="shared" si="19"/>
        <v>4.1846597124502907</v>
      </c>
      <c r="U29" s="14">
        <f t="shared" si="7"/>
        <v>0</v>
      </c>
      <c r="V29" s="20">
        <f>'BSFC (Drive Cycle)'!C33</f>
        <v>0</v>
      </c>
      <c r="W29">
        <f t="shared" si="8"/>
        <v>0</v>
      </c>
      <c r="X29">
        <f t="shared" si="9"/>
        <v>0</v>
      </c>
      <c r="Y29">
        <f t="shared" si="10"/>
        <v>0</v>
      </c>
      <c r="Z29">
        <f t="shared" si="11"/>
        <v>1</v>
      </c>
    </row>
    <row r="30" spans="1:26">
      <c r="A30" s="16" t="s">
        <v>38</v>
      </c>
      <c r="B30" s="18">
        <v>2.17</v>
      </c>
      <c r="C30" t="s">
        <v>66</v>
      </c>
      <c r="D30" s="1">
        <v>27</v>
      </c>
      <c r="E30">
        <v>0</v>
      </c>
      <c r="F30">
        <f t="shared" si="0"/>
        <v>0</v>
      </c>
      <c r="G30">
        <f t="shared" si="1"/>
        <v>0</v>
      </c>
      <c r="H30" s="12">
        <f t="shared" si="12"/>
        <v>0</v>
      </c>
      <c r="I30">
        <f t="shared" si="13"/>
        <v>0</v>
      </c>
      <c r="J30">
        <f t="shared" si="14"/>
        <v>0</v>
      </c>
      <c r="K30" s="12">
        <f t="shared" si="15"/>
        <v>1</v>
      </c>
      <c r="L30">
        <f t="shared" si="2"/>
        <v>14.7105</v>
      </c>
      <c r="M30">
        <f t="shared" si="16"/>
        <v>0</v>
      </c>
      <c r="N30">
        <f t="shared" si="3"/>
        <v>0</v>
      </c>
      <c r="O30">
        <f t="shared" si="4"/>
        <v>101.66177176290465</v>
      </c>
      <c r="P30">
        <f t="shared" si="5"/>
        <v>0</v>
      </c>
      <c r="Q30">
        <f t="shared" si="6"/>
        <v>0</v>
      </c>
      <c r="R30">
        <f t="shared" si="17"/>
        <v>269.28449999999998</v>
      </c>
      <c r="S30">
        <f t="shared" si="18"/>
        <v>269.28449999999998</v>
      </c>
      <c r="T30">
        <f t="shared" si="19"/>
        <v>4.1846597124502907</v>
      </c>
      <c r="U30" s="14">
        <f t="shared" si="7"/>
        <v>0</v>
      </c>
      <c r="V30" s="20">
        <f>'BSFC (Drive Cycle)'!C34</f>
        <v>0</v>
      </c>
      <c r="W30">
        <f t="shared" si="8"/>
        <v>0</v>
      </c>
      <c r="X30">
        <f t="shared" si="9"/>
        <v>0</v>
      </c>
      <c r="Y30">
        <f t="shared" si="10"/>
        <v>0</v>
      </c>
      <c r="Z30">
        <f t="shared" si="11"/>
        <v>1</v>
      </c>
    </row>
    <row r="31" spans="1:26">
      <c r="A31" s="16" t="s">
        <v>39</v>
      </c>
      <c r="B31" s="16">
        <v>0.28999999999999998</v>
      </c>
      <c r="D31" s="1">
        <v>28</v>
      </c>
      <c r="E31">
        <v>0</v>
      </c>
      <c r="F31">
        <f t="shared" si="0"/>
        <v>0</v>
      </c>
      <c r="G31">
        <f t="shared" si="1"/>
        <v>0</v>
      </c>
      <c r="H31" s="12">
        <f t="shared" si="12"/>
        <v>0</v>
      </c>
      <c r="I31">
        <f t="shared" si="13"/>
        <v>0</v>
      </c>
      <c r="J31">
        <f t="shared" si="14"/>
        <v>0</v>
      </c>
      <c r="K31" s="12">
        <f t="shared" si="15"/>
        <v>1</v>
      </c>
      <c r="L31">
        <f t="shared" si="2"/>
        <v>14.7105</v>
      </c>
      <c r="M31">
        <f t="shared" si="16"/>
        <v>0</v>
      </c>
      <c r="N31">
        <f t="shared" si="3"/>
        <v>0</v>
      </c>
      <c r="O31">
        <f t="shared" si="4"/>
        <v>101.66177176290465</v>
      </c>
      <c r="P31">
        <f t="shared" si="5"/>
        <v>0</v>
      </c>
      <c r="Q31">
        <f t="shared" si="6"/>
        <v>0</v>
      </c>
      <c r="R31">
        <f t="shared" si="17"/>
        <v>269.28449999999998</v>
      </c>
      <c r="S31">
        <f t="shared" si="18"/>
        <v>269.28449999999998</v>
      </c>
      <c r="T31">
        <f t="shared" si="19"/>
        <v>4.1846597124502907</v>
      </c>
      <c r="U31" s="14">
        <f t="shared" si="7"/>
        <v>0</v>
      </c>
      <c r="V31" s="20">
        <f>'BSFC (Drive Cycle)'!C35</f>
        <v>0</v>
      </c>
      <c r="W31">
        <f t="shared" si="8"/>
        <v>0</v>
      </c>
      <c r="X31">
        <f t="shared" si="9"/>
        <v>0</v>
      </c>
      <c r="Y31">
        <f t="shared" si="10"/>
        <v>0</v>
      </c>
      <c r="Z31">
        <f t="shared" si="11"/>
        <v>1</v>
      </c>
    </row>
    <row r="32" spans="1:26">
      <c r="A32" s="16" t="s">
        <v>40</v>
      </c>
      <c r="B32" s="18">
        <v>1.4999999999999999E-2</v>
      </c>
      <c r="D32" s="1">
        <v>29</v>
      </c>
      <c r="E32">
        <v>0</v>
      </c>
      <c r="F32">
        <f t="shared" si="0"/>
        <v>0</v>
      </c>
      <c r="G32">
        <f t="shared" si="1"/>
        <v>0</v>
      </c>
      <c r="H32" s="12">
        <f t="shared" si="12"/>
        <v>0</v>
      </c>
      <c r="I32">
        <f t="shared" si="13"/>
        <v>0</v>
      </c>
      <c r="J32">
        <f t="shared" si="14"/>
        <v>0</v>
      </c>
      <c r="K32" s="12">
        <f t="shared" si="15"/>
        <v>1</v>
      </c>
      <c r="L32">
        <f t="shared" si="2"/>
        <v>14.7105</v>
      </c>
      <c r="M32">
        <f t="shared" si="16"/>
        <v>0</v>
      </c>
      <c r="N32">
        <f t="shared" si="3"/>
        <v>0</v>
      </c>
      <c r="O32">
        <f t="shared" si="4"/>
        <v>101.66177176290465</v>
      </c>
      <c r="P32">
        <f t="shared" si="5"/>
        <v>0</v>
      </c>
      <c r="Q32">
        <f t="shared" si="6"/>
        <v>0</v>
      </c>
      <c r="R32">
        <f t="shared" si="17"/>
        <v>269.28449999999998</v>
      </c>
      <c r="S32">
        <f t="shared" si="18"/>
        <v>269.28449999999998</v>
      </c>
      <c r="T32">
        <f t="shared" si="19"/>
        <v>4.1846597124502907</v>
      </c>
      <c r="U32" s="14">
        <f t="shared" si="7"/>
        <v>0</v>
      </c>
      <c r="V32" s="20">
        <f>'BSFC (Drive Cycle)'!C36</f>
        <v>0</v>
      </c>
      <c r="W32">
        <f t="shared" si="8"/>
        <v>0</v>
      </c>
      <c r="X32">
        <f t="shared" si="9"/>
        <v>0</v>
      </c>
      <c r="Y32">
        <f t="shared" si="10"/>
        <v>0</v>
      </c>
      <c r="Z32">
        <f t="shared" si="11"/>
        <v>1</v>
      </c>
    </row>
    <row r="33" spans="1:26">
      <c r="A33" s="16" t="s">
        <v>50</v>
      </c>
      <c r="B33" s="16">
        <v>1</v>
      </c>
      <c r="D33" s="1">
        <v>30</v>
      </c>
      <c r="E33">
        <v>1.2</v>
      </c>
      <c r="F33">
        <f t="shared" si="0"/>
        <v>1.9312079999999998</v>
      </c>
      <c r="G33">
        <f t="shared" si="1"/>
        <v>0.53644666666666663</v>
      </c>
      <c r="H33" s="12">
        <f t="shared" si="12"/>
        <v>0.53644666666666663</v>
      </c>
      <c r="I33">
        <f t="shared" si="13"/>
        <v>0.80467</v>
      </c>
      <c r="J33">
        <f t="shared" si="14"/>
        <v>3.519991646194343</v>
      </c>
      <c r="K33" s="12">
        <f t="shared" si="15"/>
        <v>1</v>
      </c>
      <c r="L33">
        <f t="shared" si="2"/>
        <v>14.7105</v>
      </c>
      <c r="M33">
        <f t="shared" si="16"/>
        <v>51.780837111341881</v>
      </c>
      <c r="N33">
        <f t="shared" si="3"/>
        <v>494.47074782733705</v>
      </c>
      <c r="O33">
        <f>(POWER(L33,2)*$B$28+4*$B$29)/$B$27</f>
        <v>101.66177176290465</v>
      </c>
      <c r="P33">
        <f>(H33*(O33+$B$26*$B$27))/$B$27</f>
        <v>1220.2630981174</v>
      </c>
      <c r="Q33">
        <f>($B$34*$B$31*$B$30*POWER(G33,2))/2</f>
        <v>0.11092180468387626</v>
      </c>
      <c r="R33">
        <f t="shared" si="17"/>
        <v>269.28449999999998</v>
      </c>
      <c r="S33">
        <f t="shared" si="18"/>
        <v>1489.6585199220838</v>
      </c>
      <c r="T33">
        <f t="shared" si="19"/>
        <v>23.149174919560064</v>
      </c>
      <c r="U33" s="14">
        <f t="shared" si="7"/>
        <v>1.1986836557717004</v>
      </c>
      <c r="V33" s="20">
        <f>'BSFC (Drive Cycle)'!C37</f>
        <v>1288.5593408441896</v>
      </c>
      <c r="W33">
        <f>(V33*U33)/3600</f>
        <v>0.42904861704496827</v>
      </c>
      <c r="X33">
        <f t="shared" si="9"/>
        <v>0</v>
      </c>
      <c r="Y33">
        <f t="shared" si="10"/>
        <v>0</v>
      </c>
      <c r="Z33">
        <f t="shared" si="11"/>
        <v>1</v>
      </c>
    </row>
    <row r="34" spans="1:26">
      <c r="A34" s="16" t="s">
        <v>51</v>
      </c>
      <c r="B34" s="16">
        <v>1.2250000000000001</v>
      </c>
      <c r="D34" s="1">
        <v>31</v>
      </c>
      <c r="E34">
        <v>4.2</v>
      </c>
      <c r="F34">
        <f t="shared" si="0"/>
        <v>6.7592280000000002</v>
      </c>
      <c r="G34">
        <f t="shared" si="1"/>
        <v>1.8775633333333335</v>
      </c>
      <c r="H34" s="12">
        <f t="shared" si="12"/>
        <v>1.3411166666666667</v>
      </c>
      <c r="I34">
        <f t="shared" si="13"/>
        <v>2.5481216666666668</v>
      </c>
      <c r="J34">
        <f t="shared" si="14"/>
        <v>11.146640212948753</v>
      </c>
      <c r="K34" s="12">
        <f t="shared" si="15"/>
        <v>1</v>
      </c>
      <c r="L34">
        <f t="shared" si="2"/>
        <v>14.7105</v>
      </c>
      <c r="M34">
        <f t="shared" si="16"/>
        <v>163.97265085258263</v>
      </c>
      <c r="N34">
        <f t="shared" si="3"/>
        <v>1565.8240347865674</v>
      </c>
      <c r="O34">
        <f t="shared" si="4"/>
        <v>101.66177176290465</v>
      </c>
      <c r="P34">
        <f t="shared" si="5"/>
        <v>3050.6577452935003</v>
      </c>
      <c r="Q34">
        <f t="shared" si="6"/>
        <v>1.3587921073774845</v>
      </c>
      <c r="R34">
        <f t="shared" si="17"/>
        <v>269.28449999999998</v>
      </c>
      <c r="S34">
        <f t="shared" si="18"/>
        <v>3321.3010374008782</v>
      </c>
      <c r="T34">
        <f t="shared" si="19"/>
        <v>51.612753961445279</v>
      </c>
      <c r="U34" s="14">
        <f t="shared" si="7"/>
        <v>8.4630800848603176</v>
      </c>
      <c r="V34" s="20">
        <f>'BSFC (Drive Cycle)'!C38</f>
        <v>276.25192163947941</v>
      </c>
      <c r="W34">
        <f t="shared" si="8"/>
        <v>0.6494283712309642</v>
      </c>
      <c r="X34">
        <f t="shared" si="9"/>
        <v>0</v>
      </c>
      <c r="Y34">
        <f t="shared" si="10"/>
        <v>0</v>
      </c>
      <c r="Z34">
        <f t="shared" si="11"/>
        <v>1</v>
      </c>
    </row>
    <row r="35" spans="1:26">
      <c r="A35" s="16" t="s">
        <v>79</v>
      </c>
      <c r="B35" s="16">
        <v>1.4363360000000001</v>
      </c>
      <c r="D35" s="1">
        <v>32</v>
      </c>
      <c r="E35">
        <v>7.3</v>
      </c>
      <c r="F35">
        <f t="shared" si="0"/>
        <v>11.748182</v>
      </c>
      <c r="G35">
        <f t="shared" si="1"/>
        <v>3.2633838888888889</v>
      </c>
      <c r="H35" s="12">
        <f t="shared" si="12"/>
        <v>1.3858205555555554</v>
      </c>
      <c r="I35">
        <f t="shared" si="13"/>
        <v>3.9562941666666664</v>
      </c>
      <c r="J35">
        <f t="shared" si="14"/>
        <v>17.306625593788851</v>
      </c>
      <c r="K35" s="12">
        <f t="shared" si="15"/>
        <v>1</v>
      </c>
      <c r="L35">
        <f t="shared" si="2"/>
        <v>14.7105</v>
      </c>
      <c r="M35">
        <f t="shared" si="16"/>
        <v>254.58911579743088</v>
      </c>
      <c r="N35">
        <f t="shared" si="3"/>
        <v>2431.1478434844066</v>
      </c>
      <c r="O35">
        <f t="shared" si="4"/>
        <v>101.66177176290465</v>
      </c>
      <c r="P35">
        <f t="shared" si="5"/>
        <v>3152.3463368032831</v>
      </c>
      <c r="Q35">
        <f t="shared" si="6"/>
        <v>4.1048770636137268</v>
      </c>
      <c r="R35">
        <f t="shared" si="17"/>
        <v>269.28449999999998</v>
      </c>
      <c r="S35">
        <f t="shared" si="18"/>
        <v>3425.7357138668967</v>
      </c>
      <c r="T35">
        <f t="shared" si="19"/>
        <v>53.235660527512493</v>
      </c>
      <c r="U35" s="14">
        <f t="shared" si="7"/>
        <v>13.553219742591597</v>
      </c>
      <c r="V35" s="20">
        <f>'BSFC (Drive Cycle)'!C39</f>
        <v>263.15907575855181</v>
      </c>
      <c r="W35">
        <f t="shared" si="8"/>
        <v>0.99073688361471179</v>
      </c>
      <c r="X35">
        <f t="shared" si="9"/>
        <v>0</v>
      </c>
      <c r="Y35">
        <f t="shared" si="10"/>
        <v>0</v>
      </c>
      <c r="Z35">
        <f t="shared" si="11"/>
        <v>1</v>
      </c>
    </row>
    <row r="36" spans="1:26">
      <c r="D36" s="1">
        <v>33</v>
      </c>
      <c r="E36">
        <v>8.8000000000000007</v>
      </c>
      <c r="F36">
        <f t="shared" si="0"/>
        <v>14.162192000000001</v>
      </c>
      <c r="G36">
        <f t="shared" si="1"/>
        <v>3.9339422222222229</v>
      </c>
      <c r="H36" s="12">
        <f t="shared" si="12"/>
        <v>0.67055833333333403</v>
      </c>
      <c r="I36">
        <f t="shared" si="13"/>
        <v>4.2692213888888899</v>
      </c>
      <c r="J36">
        <f t="shared" si="14"/>
        <v>18.675511233975545</v>
      </c>
      <c r="K36" s="12">
        <f t="shared" si="15"/>
        <v>1</v>
      </c>
      <c r="L36">
        <f t="shared" si="2"/>
        <v>14.7105</v>
      </c>
      <c r="M36">
        <f t="shared" si="16"/>
        <v>274.72610800739727</v>
      </c>
      <c r="N36">
        <f t="shared" si="3"/>
        <v>2623.4420231950389</v>
      </c>
      <c r="O36">
        <f t="shared" si="4"/>
        <v>101.66177176290465</v>
      </c>
      <c r="P36">
        <f t="shared" si="5"/>
        <v>1525.3288726467517</v>
      </c>
      <c r="Q36">
        <f t="shared" si="6"/>
        <v>5.9651281629995712</v>
      </c>
      <c r="R36">
        <f t="shared" si="17"/>
        <v>269.28449999999998</v>
      </c>
      <c r="S36">
        <f t="shared" si="18"/>
        <v>1800.5785008097512</v>
      </c>
      <c r="T36">
        <f t="shared" si="19"/>
        <v>27.980846693525653</v>
      </c>
      <c r="U36" s="14">
        <f t="shared" si="7"/>
        <v>7.6870691108639528</v>
      </c>
      <c r="V36" s="20">
        <f>'BSFC (Drive Cycle)'!C40</f>
        <v>996.37689116588081</v>
      </c>
      <c r="W36">
        <f t="shared" si="8"/>
        <v>2.1275605619055269</v>
      </c>
      <c r="X36">
        <f t="shared" si="9"/>
        <v>0</v>
      </c>
      <c r="Y36">
        <f t="shared" si="10"/>
        <v>0</v>
      </c>
      <c r="Z36">
        <f t="shared" si="11"/>
        <v>1</v>
      </c>
    </row>
    <row r="37" spans="1:26">
      <c r="D37" s="1">
        <v>34</v>
      </c>
      <c r="E37">
        <v>10.8</v>
      </c>
      <c r="F37">
        <f t="shared" si="0"/>
        <v>17.380872</v>
      </c>
      <c r="G37">
        <f t="shared" si="1"/>
        <v>4.8280200000000004</v>
      </c>
      <c r="H37" s="12">
        <f t="shared" si="12"/>
        <v>0.89407777777777753</v>
      </c>
      <c r="I37">
        <f t="shared" si="13"/>
        <v>5.2750588888888892</v>
      </c>
      <c r="J37">
        <f t="shared" si="14"/>
        <v>23.075500791718472</v>
      </c>
      <c r="K37" s="12">
        <f t="shared" si="15"/>
        <v>1</v>
      </c>
      <c r="L37">
        <f t="shared" si="2"/>
        <v>14.7105</v>
      </c>
      <c r="M37">
        <f t="shared" si="16"/>
        <v>339.4521543965746</v>
      </c>
      <c r="N37">
        <f t="shared" si="3"/>
        <v>3241.53045797921</v>
      </c>
      <c r="O37">
        <f t="shared" si="4"/>
        <v>101.66177176290465</v>
      </c>
      <c r="P37">
        <f t="shared" si="5"/>
        <v>2033.7718301956661</v>
      </c>
      <c r="Q37">
        <f t="shared" si="6"/>
        <v>8.9846661793939795</v>
      </c>
      <c r="R37">
        <f t="shared" si="17"/>
        <v>269.28449999999998</v>
      </c>
      <c r="S37">
        <f t="shared" si="18"/>
        <v>2312.0409963750599</v>
      </c>
      <c r="T37">
        <f t="shared" si="19"/>
        <v>35.928933195427668</v>
      </c>
      <c r="U37" s="14">
        <f t="shared" si="7"/>
        <v>12.196153778358527</v>
      </c>
      <c r="V37" s="20">
        <f>'BSFC (Drive Cycle)'!C41</f>
        <v>737.98042001828617</v>
      </c>
      <c r="W37">
        <f t="shared" si="8"/>
        <v>2.5001451911001755</v>
      </c>
      <c r="X37">
        <f t="shared" si="9"/>
        <v>0</v>
      </c>
      <c r="Y37">
        <f t="shared" si="10"/>
        <v>0</v>
      </c>
      <c r="Z37">
        <f t="shared" si="11"/>
        <v>1</v>
      </c>
    </row>
    <row r="38" spans="1:26">
      <c r="D38" s="1">
        <v>35</v>
      </c>
      <c r="E38">
        <v>12.3</v>
      </c>
      <c r="F38">
        <f t="shared" si="0"/>
        <v>19.794882000000001</v>
      </c>
      <c r="G38">
        <f t="shared" si="1"/>
        <v>5.4985783333333336</v>
      </c>
      <c r="H38" s="12">
        <f t="shared" si="12"/>
        <v>0.67055833333333315</v>
      </c>
      <c r="I38">
        <f t="shared" si="13"/>
        <v>5.8338575000000006</v>
      </c>
      <c r="J38">
        <f t="shared" si="14"/>
        <v>25.519939434908984</v>
      </c>
      <c r="K38" s="12">
        <f t="shared" si="15"/>
        <v>1</v>
      </c>
      <c r="L38">
        <f t="shared" si="2"/>
        <v>14.7105</v>
      </c>
      <c r="M38">
        <f t="shared" si="16"/>
        <v>375.41106905722859</v>
      </c>
      <c r="N38">
        <f t="shared" si="3"/>
        <v>3584.9129217481932</v>
      </c>
      <c r="O38">
        <f t="shared" si="4"/>
        <v>101.66177176290465</v>
      </c>
      <c r="P38">
        <f t="shared" si="5"/>
        <v>1525.3288726467497</v>
      </c>
      <c r="Q38">
        <f t="shared" si="6"/>
        <v>11.653722104599751</v>
      </c>
      <c r="R38">
        <f t="shared" si="17"/>
        <v>269.28449999999998</v>
      </c>
      <c r="S38">
        <f t="shared" si="18"/>
        <v>1806.2670947513495</v>
      </c>
      <c r="T38">
        <f t="shared" si="19"/>
        <v>28.069246990935625</v>
      </c>
      <c r="U38" s="14">
        <f t="shared" si="7"/>
        <v>10.53750602049854</v>
      </c>
      <c r="V38" s="20">
        <f>'BSFC (Drive Cycle)'!C42</f>
        <v>1057.9247891007417</v>
      </c>
      <c r="W38">
        <f t="shared" si="8"/>
        <v>3.0966357873288093</v>
      </c>
      <c r="X38">
        <f t="shared" si="9"/>
        <v>0</v>
      </c>
      <c r="Y38">
        <f t="shared" si="10"/>
        <v>0</v>
      </c>
      <c r="Z38">
        <f t="shared" si="11"/>
        <v>1</v>
      </c>
    </row>
    <row r="39" spans="1:26">
      <c r="D39" s="1">
        <v>36</v>
      </c>
      <c r="E39">
        <v>13.1</v>
      </c>
      <c r="F39">
        <f t="shared" si="0"/>
        <v>21.082353999999999</v>
      </c>
      <c r="G39">
        <f t="shared" si="1"/>
        <v>5.8562094444444446</v>
      </c>
      <c r="H39" s="12">
        <f t="shared" si="12"/>
        <v>0.35763111111111101</v>
      </c>
      <c r="I39">
        <f t="shared" si="13"/>
        <v>6.0350250000000001</v>
      </c>
      <c r="J39">
        <f t="shared" si="14"/>
        <v>26.399937346457573</v>
      </c>
      <c r="K39" s="12">
        <f t="shared" si="15"/>
        <v>1</v>
      </c>
      <c r="L39">
        <f t="shared" si="2"/>
        <v>14.7105</v>
      </c>
      <c r="M39">
        <f t="shared" si="16"/>
        <v>388.35627833506413</v>
      </c>
      <c r="N39">
        <f t="shared" si="3"/>
        <v>3708.530608705028</v>
      </c>
      <c r="O39">
        <f t="shared" si="4"/>
        <v>101.66177176290465</v>
      </c>
      <c r="P39">
        <f t="shared" si="5"/>
        <v>813.50873207826646</v>
      </c>
      <c r="Q39">
        <f t="shared" si="6"/>
        <v>13.218952015138894</v>
      </c>
      <c r="R39">
        <f t="shared" si="17"/>
        <v>269.28449999999998</v>
      </c>
      <c r="S39">
        <f t="shared" si="18"/>
        <v>1096.0121840934053</v>
      </c>
      <c r="T39">
        <f t="shared" si="19"/>
        <v>17.031942169453959</v>
      </c>
      <c r="U39" s="14">
        <f t="shared" si="7"/>
        <v>6.6144616737471775</v>
      </c>
      <c r="V39" s="20">
        <f>'BSFC (Drive Cycle)'!C43</f>
        <v>1628.8824029392817</v>
      </c>
      <c r="W39">
        <f t="shared" si="8"/>
        <v>2.9928278403564126</v>
      </c>
      <c r="X39">
        <f t="shared" si="9"/>
        <v>0</v>
      </c>
      <c r="Y39">
        <f t="shared" si="10"/>
        <v>0</v>
      </c>
      <c r="Z39">
        <f t="shared" si="11"/>
        <v>1</v>
      </c>
    </row>
    <row r="40" spans="1:26">
      <c r="D40" s="1">
        <v>37</v>
      </c>
      <c r="E40">
        <v>12.3</v>
      </c>
      <c r="F40">
        <f t="shared" si="0"/>
        <v>19.794882000000001</v>
      </c>
      <c r="G40">
        <f t="shared" si="1"/>
        <v>5.4985783333333336</v>
      </c>
      <c r="H40" s="12">
        <f t="shared" si="12"/>
        <v>-0.35763111111111101</v>
      </c>
      <c r="I40">
        <f t="shared" si="13"/>
        <v>5.3197627777777781</v>
      </c>
      <c r="J40">
        <f t="shared" si="14"/>
        <v>23.271055883173712</v>
      </c>
      <c r="K40" s="12">
        <f t="shared" si="15"/>
        <v>1</v>
      </c>
      <c r="L40">
        <f t="shared" si="2"/>
        <v>14.7105</v>
      </c>
      <c r="M40">
        <f t="shared" si="16"/>
        <v>342.3288675694269</v>
      </c>
      <c r="N40">
        <f t="shared" si="3"/>
        <v>3269.0010550807287</v>
      </c>
      <c r="O40">
        <f t="shared" si="4"/>
        <v>101.66177176290465</v>
      </c>
      <c r="P40">
        <f t="shared" si="5"/>
        <v>-813.50873207826646</v>
      </c>
      <c r="Q40">
        <f t="shared" si="6"/>
        <v>11.653722104599751</v>
      </c>
      <c r="R40">
        <f t="shared" si="17"/>
        <v>269.28449999999998</v>
      </c>
      <c r="S40">
        <f t="shared" si="18"/>
        <v>-532.57050997366673</v>
      </c>
      <c r="T40">
        <f t="shared" si="19"/>
        <v>0</v>
      </c>
      <c r="U40" s="14">
        <f t="shared" si="7"/>
        <v>0</v>
      </c>
      <c r="V40" s="20">
        <f>'BSFC (Drive Cycle)'!C44</f>
        <v>0</v>
      </c>
      <c r="W40">
        <f t="shared" si="8"/>
        <v>0</v>
      </c>
      <c r="X40">
        <f t="shared" si="9"/>
        <v>0</v>
      </c>
      <c r="Y40">
        <f t="shared" si="10"/>
        <v>0</v>
      </c>
      <c r="Z40">
        <f t="shared" si="11"/>
        <v>1</v>
      </c>
    </row>
    <row r="41" spans="1:26">
      <c r="D41" s="1">
        <v>38</v>
      </c>
      <c r="E41">
        <v>12.3</v>
      </c>
      <c r="F41">
        <f t="shared" si="0"/>
        <v>19.794882000000001</v>
      </c>
      <c r="G41">
        <f t="shared" si="1"/>
        <v>5.4985783333333336</v>
      </c>
      <c r="H41" s="12">
        <f t="shared" si="12"/>
        <v>0</v>
      </c>
      <c r="I41">
        <f t="shared" si="13"/>
        <v>5.4985783333333336</v>
      </c>
      <c r="J41">
        <f t="shared" si="14"/>
        <v>24.053276248994678</v>
      </c>
      <c r="K41" s="12">
        <f t="shared" si="15"/>
        <v>1</v>
      </c>
      <c r="L41">
        <f t="shared" si="2"/>
        <v>14.7105</v>
      </c>
      <c r="M41">
        <f t="shared" si="16"/>
        <v>353.83572026083618</v>
      </c>
      <c r="N41">
        <f t="shared" si="3"/>
        <v>3378.8834434868031</v>
      </c>
      <c r="O41">
        <f t="shared" si="4"/>
        <v>101.66177176290465</v>
      </c>
      <c r="P41">
        <f t="shared" si="5"/>
        <v>0</v>
      </c>
      <c r="Q41">
        <f t="shared" si="6"/>
        <v>11.653722104599751</v>
      </c>
      <c r="R41">
        <f t="shared" si="17"/>
        <v>269.28449999999998</v>
      </c>
      <c r="S41">
        <f t="shared" si="18"/>
        <v>280.93822210459973</v>
      </c>
      <c r="T41">
        <f t="shared" si="19"/>
        <v>4.3657576270766807</v>
      </c>
      <c r="U41" s="14">
        <f t="shared" si="7"/>
        <v>1.5447609944609164</v>
      </c>
      <c r="V41" s="20">
        <f>'BSFC (Drive Cycle)'!C45</f>
        <v>2509.5293773230114</v>
      </c>
      <c r="W41">
        <f t="shared" si="8"/>
        <v>1.0768397490395498</v>
      </c>
      <c r="X41">
        <f t="shared" si="9"/>
        <v>0</v>
      </c>
      <c r="Y41">
        <f t="shared" si="10"/>
        <v>0</v>
      </c>
      <c r="Z41">
        <f t="shared" si="11"/>
        <v>1</v>
      </c>
    </row>
    <row r="42" spans="1:26">
      <c r="D42" s="1">
        <v>39</v>
      </c>
      <c r="E42">
        <v>11.5</v>
      </c>
      <c r="F42">
        <f t="shared" si="0"/>
        <v>18.50741</v>
      </c>
      <c r="G42">
        <f t="shared" si="1"/>
        <v>5.1409472222222226</v>
      </c>
      <c r="H42" s="12">
        <f t="shared" si="12"/>
        <v>-0.35763111111111101</v>
      </c>
      <c r="I42">
        <f t="shared" si="13"/>
        <v>4.9621316666666671</v>
      </c>
      <c r="J42">
        <f t="shared" si="14"/>
        <v>21.706615151531782</v>
      </c>
      <c r="K42" s="12">
        <f t="shared" si="15"/>
        <v>1</v>
      </c>
      <c r="L42">
        <f t="shared" si="2"/>
        <v>14.7105</v>
      </c>
      <c r="M42">
        <f t="shared" si="16"/>
        <v>319.31516218660829</v>
      </c>
      <c r="N42">
        <f t="shared" si="3"/>
        <v>3049.2362782685786</v>
      </c>
      <c r="O42">
        <f t="shared" si="4"/>
        <v>101.66177176290465</v>
      </c>
      <c r="P42">
        <f t="shared" si="5"/>
        <v>-813.50873207826646</v>
      </c>
      <c r="Q42">
        <f t="shared" si="6"/>
        <v>10.187089353779612</v>
      </c>
      <c r="R42">
        <f t="shared" si="17"/>
        <v>269.28449999999998</v>
      </c>
      <c r="S42">
        <f t="shared" si="18"/>
        <v>-534.0371427244869</v>
      </c>
      <c r="T42">
        <f t="shared" si="19"/>
        <v>0</v>
      </c>
      <c r="U42" s="14">
        <f t="shared" si="7"/>
        <v>0</v>
      </c>
      <c r="V42" s="20">
        <f>'BSFC (Drive Cycle)'!C46</f>
        <v>0</v>
      </c>
      <c r="W42">
        <f t="shared" si="8"/>
        <v>0</v>
      </c>
      <c r="X42">
        <f t="shared" si="9"/>
        <v>0</v>
      </c>
      <c r="Y42">
        <f t="shared" si="10"/>
        <v>0</v>
      </c>
      <c r="Z42">
        <f t="shared" si="11"/>
        <v>1</v>
      </c>
    </row>
    <row r="43" spans="1:26">
      <c r="D43" s="1">
        <v>40</v>
      </c>
      <c r="E43">
        <v>11.5</v>
      </c>
      <c r="F43">
        <f t="shared" si="0"/>
        <v>18.50741</v>
      </c>
      <c r="G43">
        <f t="shared" si="1"/>
        <v>5.1409472222222226</v>
      </c>
      <c r="H43" s="12">
        <f t="shared" si="12"/>
        <v>0</v>
      </c>
      <c r="I43">
        <f t="shared" si="13"/>
        <v>5.1409472222222226</v>
      </c>
      <c r="J43">
        <f t="shared" si="14"/>
        <v>22.488835517352747</v>
      </c>
      <c r="K43" s="12">
        <f t="shared" si="15"/>
        <v>1</v>
      </c>
      <c r="L43">
        <f t="shared" si="2"/>
        <v>14.7105</v>
      </c>
      <c r="M43">
        <f t="shared" si="16"/>
        <v>330.82201487801757</v>
      </c>
      <c r="N43">
        <f t="shared" si="3"/>
        <v>3159.1186666746535</v>
      </c>
      <c r="O43">
        <f t="shared" si="4"/>
        <v>101.66177176290465</v>
      </c>
      <c r="P43">
        <f t="shared" si="5"/>
        <v>0</v>
      </c>
      <c r="Q43">
        <f t="shared" si="6"/>
        <v>10.187089353779612</v>
      </c>
      <c r="R43">
        <f t="shared" si="17"/>
        <v>269.28449999999998</v>
      </c>
      <c r="S43">
        <f t="shared" si="18"/>
        <v>279.47158935377956</v>
      </c>
      <c r="T43">
        <f t="shared" si="19"/>
        <v>4.342966270777608</v>
      </c>
      <c r="U43" s="14">
        <f t="shared" si="7"/>
        <v>1.4367488522459182</v>
      </c>
      <c r="V43" s="20">
        <f>'BSFC (Drive Cycle)'!C47</f>
        <v>2496.2632014046776</v>
      </c>
      <c r="W43">
        <f t="shared" si="8"/>
        <v>0.9962509137560811</v>
      </c>
      <c r="X43">
        <f t="shared" si="9"/>
        <v>0</v>
      </c>
      <c r="Y43">
        <f t="shared" si="10"/>
        <v>0</v>
      </c>
      <c r="Z43">
        <f t="shared" si="11"/>
        <v>1</v>
      </c>
    </row>
    <row r="44" spans="1:26">
      <c r="D44" s="1">
        <v>41</v>
      </c>
      <c r="E44">
        <v>11.1</v>
      </c>
      <c r="F44">
        <f t="shared" si="0"/>
        <v>17.863674</v>
      </c>
      <c r="G44">
        <f t="shared" si="1"/>
        <v>4.9621316666666671</v>
      </c>
      <c r="H44" s="12">
        <f t="shared" si="12"/>
        <v>-0.17881555555555551</v>
      </c>
      <c r="I44">
        <f t="shared" si="13"/>
        <v>4.8727238888888893</v>
      </c>
      <c r="J44">
        <f t="shared" si="14"/>
        <v>21.315504968621301</v>
      </c>
      <c r="K44" s="12">
        <f t="shared" si="15"/>
        <v>1</v>
      </c>
      <c r="L44">
        <f t="shared" si="2"/>
        <v>14.7105</v>
      </c>
      <c r="M44">
        <f t="shared" si="16"/>
        <v>313.56173584090362</v>
      </c>
      <c r="N44">
        <f t="shared" si="3"/>
        <v>2994.2950840655412</v>
      </c>
      <c r="O44">
        <f t="shared" si="4"/>
        <v>101.66177176290465</v>
      </c>
      <c r="P44">
        <f t="shared" si="5"/>
        <v>-406.75436603913323</v>
      </c>
      <c r="Q44">
        <f t="shared" si="6"/>
        <v>9.4907469132641644</v>
      </c>
      <c r="R44">
        <f t="shared" si="17"/>
        <v>269.28449999999998</v>
      </c>
      <c r="S44">
        <f t="shared" si="18"/>
        <v>-127.97911912586909</v>
      </c>
      <c r="T44">
        <f t="shared" si="19"/>
        <v>0</v>
      </c>
      <c r="U44" s="14">
        <f t="shared" si="7"/>
        <v>0</v>
      </c>
      <c r="V44" s="20">
        <f>'BSFC (Drive Cycle)'!C48</f>
        <v>0</v>
      </c>
      <c r="W44">
        <f t="shared" si="8"/>
        <v>0</v>
      </c>
      <c r="X44">
        <f t="shared" si="9"/>
        <v>0</v>
      </c>
      <c r="Y44">
        <f t="shared" si="10"/>
        <v>0</v>
      </c>
      <c r="Z44">
        <f t="shared" si="11"/>
        <v>1</v>
      </c>
    </row>
    <row r="45" spans="1:26">
      <c r="D45" s="1">
        <v>42</v>
      </c>
      <c r="E45">
        <v>11.1</v>
      </c>
      <c r="F45">
        <f t="shared" si="0"/>
        <v>17.863674</v>
      </c>
      <c r="G45">
        <f t="shared" si="1"/>
        <v>4.9621316666666671</v>
      </c>
      <c r="H45" s="12">
        <f t="shared" si="12"/>
        <v>0</v>
      </c>
      <c r="I45">
        <f t="shared" si="13"/>
        <v>4.9621316666666671</v>
      </c>
      <c r="J45">
        <f t="shared" si="14"/>
        <v>21.706615151531782</v>
      </c>
      <c r="K45" s="12">
        <f t="shared" si="15"/>
        <v>1</v>
      </c>
      <c r="L45">
        <f t="shared" si="2"/>
        <v>14.7105</v>
      </c>
      <c r="M45">
        <f t="shared" si="16"/>
        <v>319.31516218660829</v>
      </c>
      <c r="N45">
        <f t="shared" si="3"/>
        <v>3049.2362782685786</v>
      </c>
      <c r="O45">
        <f t="shared" si="4"/>
        <v>101.66177176290465</v>
      </c>
      <c r="P45">
        <f t="shared" si="5"/>
        <v>0</v>
      </c>
      <c r="Q45">
        <f t="shared" si="6"/>
        <v>9.4907469132641644</v>
      </c>
      <c r="R45">
        <f t="shared" si="17"/>
        <v>269.28449999999998</v>
      </c>
      <c r="S45">
        <f t="shared" si="18"/>
        <v>278.77524691326414</v>
      </c>
      <c r="T45">
        <f t="shared" si="19"/>
        <v>4.3321451646356133</v>
      </c>
      <c r="U45" s="14">
        <f t="shared" si="7"/>
        <v>1.3833196358615516</v>
      </c>
      <c r="V45" s="20">
        <f>'BSFC (Drive Cycle)'!C49</f>
        <v>2488.8901806447029</v>
      </c>
      <c r="W45">
        <f t="shared" si="8"/>
        <v>0.95636962733022834</v>
      </c>
      <c r="X45">
        <f t="shared" si="9"/>
        <v>0</v>
      </c>
      <c r="Y45">
        <f t="shared" si="10"/>
        <v>0</v>
      </c>
      <c r="Z45">
        <f t="shared" si="11"/>
        <v>1</v>
      </c>
    </row>
    <row r="46" spans="1:26">
      <c r="D46" s="1">
        <v>43</v>
      </c>
      <c r="E46">
        <v>11.1</v>
      </c>
      <c r="F46">
        <f t="shared" si="0"/>
        <v>17.863674</v>
      </c>
      <c r="G46">
        <f t="shared" si="1"/>
        <v>4.9621316666666671</v>
      </c>
      <c r="H46" s="12">
        <f t="shared" si="12"/>
        <v>0</v>
      </c>
      <c r="I46">
        <f t="shared" si="13"/>
        <v>4.9621316666666671</v>
      </c>
      <c r="J46">
        <f t="shared" si="14"/>
        <v>21.706615151531782</v>
      </c>
      <c r="K46" s="12">
        <f t="shared" si="15"/>
        <v>1</v>
      </c>
      <c r="L46">
        <f t="shared" si="2"/>
        <v>14.7105</v>
      </c>
      <c r="M46">
        <f t="shared" si="16"/>
        <v>319.31516218660829</v>
      </c>
      <c r="N46">
        <f t="shared" si="3"/>
        <v>3049.2362782685786</v>
      </c>
      <c r="O46">
        <f t="shared" si="4"/>
        <v>101.66177176290465</v>
      </c>
      <c r="P46">
        <f t="shared" si="5"/>
        <v>0</v>
      </c>
      <c r="Q46">
        <f t="shared" si="6"/>
        <v>9.4907469132641644</v>
      </c>
      <c r="R46">
        <f t="shared" si="17"/>
        <v>269.28449999999998</v>
      </c>
      <c r="S46">
        <f t="shared" si="18"/>
        <v>278.77524691326414</v>
      </c>
      <c r="T46">
        <f t="shared" si="19"/>
        <v>4.3321451646356133</v>
      </c>
      <c r="U46" s="14">
        <f t="shared" si="7"/>
        <v>1.3833196358615516</v>
      </c>
      <c r="V46" s="20">
        <f>'BSFC (Drive Cycle)'!C50</f>
        <v>2488.8901806447029</v>
      </c>
      <c r="W46">
        <f t="shared" si="8"/>
        <v>0.95636962733022834</v>
      </c>
      <c r="X46">
        <f t="shared" si="9"/>
        <v>0</v>
      </c>
      <c r="Y46">
        <f t="shared" si="10"/>
        <v>0</v>
      </c>
      <c r="Z46">
        <f t="shared" si="11"/>
        <v>1</v>
      </c>
    </row>
    <row r="47" spans="1:26">
      <c r="D47" s="1">
        <v>44</v>
      </c>
      <c r="E47">
        <v>13.1</v>
      </c>
      <c r="F47">
        <f t="shared" si="0"/>
        <v>21.082353999999999</v>
      </c>
      <c r="G47">
        <f t="shared" si="1"/>
        <v>5.8562094444444446</v>
      </c>
      <c r="H47" s="12">
        <f t="shared" si="12"/>
        <v>0.89407777777777753</v>
      </c>
      <c r="I47">
        <f t="shared" si="13"/>
        <v>6.3032483333333333</v>
      </c>
      <c r="J47">
        <f t="shared" si="14"/>
        <v>27.573267895189016</v>
      </c>
      <c r="K47" s="12">
        <f t="shared" si="15"/>
        <v>1</v>
      </c>
      <c r="L47">
        <f t="shared" si="2"/>
        <v>14.7105</v>
      </c>
      <c r="M47">
        <f t="shared" si="16"/>
        <v>405.61655737217802</v>
      </c>
      <c r="N47">
        <f t="shared" si="3"/>
        <v>3873.3541913141398</v>
      </c>
      <c r="O47">
        <f t="shared" si="4"/>
        <v>101.66177176290465</v>
      </c>
      <c r="P47">
        <f t="shared" si="5"/>
        <v>2033.7718301956661</v>
      </c>
      <c r="Q47">
        <f t="shared" si="6"/>
        <v>13.218952015138894</v>
      </c>
      <c r="R47">
        <f t="shared" si="17"/>
        <v>269.28449999999998</v>
      </c>
      <c r="S47">
        <f t="shared" si="18"/>
        <v>2316.275282210805</v>
      </c>
      <c r="T47">
        <f t="shared" si="19"/>
        <v>35.994733660541108</v>
      </c>
      <c r="U47" s="14">
        <f t="shared" si="7"/>
        <v>14.60005995091714</v>
      </c>
      <c r="V47" s="20">
        <f>'BSFC (Drive Cycle)'!C51</f>
        <v>778.78106321016458</v>
      </c>
      <c r="W47">
        <f t="shared" si="8"/>
        <v>3.1584028365298313</v>
      </c>
      <c r="X47">
        <f t="shared" si="9"/>
        <v>0</v>
      </c>
      <c r="Y47">
        <f t="shared" si="10"/>
        <v>0</v>
      </c>
      <c r="Z47">
        <f t="shared" si="11"/>
        <v>1</v>
      </c>
    </row>
    <row r="48" spans="1:26">
      <c r="D48" s="1">
        <v>45</v>
      </c>
      <c r="E48">
        <v>15</v>
      </c>
      <c r="F48">
        <f t="shared" si="0"/>
        <v>24.1401</v>
      </c>
      <c r="G48">
        <f t="shared" si="1"/>
        <v>6.7055833333333341</v>
      </c>
      <c r="H48" s="12">
        <f t="shared" si="12"/>
        <v>0.84937388888888954</v>
      </c>
      <c r="I48">
        <f t="shared" si="13"/>
        <v>7.1302702777777789</v>
      </c>
      <c r="J48">
        <f t="shared" si="14"/>
        <v>31.191037087110985</v>
      </c>
      <c r="K48" s="12">
        <f t="shared" si="15"/>
        <v>1</v>
      </c>
      <c r="L48">
        <f t="shared" si="2"/>
        <v>14.7105</v>
      </c>
      <c r="M48">
        <f t="shared" si="16"/>
        <v>458.83575106994613</v>
      </c>
      <c r="N48">
        <f t="shared" si="3"/>
        <v>4381.560237692237</v>
      </c>
      <c r="O48">
        <f t="shared" si="4"/>
        <v>101.66177176290465</v>
      </c>
      <c r="P48">
        <f t="shared" si="5"/>
        <v>1932.0832386858849</v>
      </c>
      <c r="Q48">
        <f t="shared" si="6"/>
        <v>17.331531981855672</v>
      </c>
      <c r="R48">
        <f t="shared" si="17"/>
        <v>269.28449999999998</v>
      </c>
      <c r="S48">
        <f t="shared" si="18"/>
        <v>2218.6992706677406</v>
      </c>
      <c r="T48">
        <f t="shared" si="19"/>
        <v>34.478410201872506</v>
      </c>
      <c r="U48" s="14">
        <f t="shared" si="7"/>
        <v>15.819927240673863</v>
      </c>
      <c r="V48" s="20">
        <f>'BSFC (Drive Cycle)'!C52</f>
        <v>998.37685067838356</v>
      </c>
      <c r="W48">
        <f t="shared" si="8"/>
        <v>4.3872914268069838</v>
      </c>
      <c r="X48">
        <f t="shared" si="9"/>
        <v>0</v>
      </c>
      <c r="Y48">
        <f t="shared" si="10"/>
        <v>0</v>
      </c>
      <c r="Z48">
        <f t="shared" si="11"/>
        <v>1</v>
      </c>
    </row>
    <row r="49" spans="4:26">
      <c r="D49" s="1">
        <v>46</v>
      </c>
      <c r="E49">
        <v>16.899999999999999</v>
      </c>
      <c r="F49">
        <f t="shared" si="0"/>
        <v>27.197845999999998</v>
      </c>
      <c r="G49">
        <f t="shared" si="1"/>
        <v>7.5549572222222219</v>
      </c>
      <c r="H49" s="12">
        <f t="shared" si="12"/>
        <v>0.84937388888888776</v>
      </c>
      <c r="I49">
        <f t="shared" si="13"/>
        <v>7.9796441666666658</v>
      </c>
      <c r="J49">
        <f t="shared" si="14"/>
        <v>34.90658382476056</v>
      </c>
      <c r="K49" s="12">
        <f t="shared" si="15"/>
        <v>1</v>
      </c>
      <c r="L49">
        <f t="shared" si="2"/>
        <v>14.7105</v>
      </c>
      <c r="M49">
        <f t="shared" si="16"/>
        <v>513.49330135414016</v>
      </c>
      <c r="N49">
        <f t="shared" si="3"/>
        <v>4903.5015826210911</v>
      </c>
      <c r="O49">
        <f t="shared" si="4"/>
        <v>101.66177176290465</v>
      </c>
      <c r="P49">
        <f t="shared" si="5"/>
        <v>1932.0832386858808</v>
      </c>
      <c r="Q49">
        <f t="shared" si="6"/>
        <v>22.000261552612429</v>
      </c>
      <c r="R49">
        <f t="shared" si="17"/>
        <v>269.28449999999998</v>
      </c>
      <c r="S49">
        <f t="shared" si="18"/>
        <v>2223.3680002384936</v>
      </c>
      <c r="T49">
        <f t="shared" si="19"/>
        <v>34.550961888074482</v>
      </c>
      <c r="U49" s="14">
        <f t="shared" si="7"/>
        <v>17.741687484868443</v>
      </c>
      <c r="V49" s="20">
        <f>'BSFC (Drive Cycle)'!C53</f>
        <v>1893.5707547322054</v>
      </c>
      <c r="W49">
        <f t="shared" si="8"/>
        <v>9.3319834891514617</v>
      </c>
      <c r="X49">
        <f t="shared" si="9"/>
        <v>0</v>
      </c>
      <c r="Y49">
        <f t="shared" si="10"/>
        <v>1</v>
      </c>
      <c r="Z49">
        <f t="shared" si="11"/>
        <v>2</v>
      </c>
    </row>
    <row r="50" spans="4:26">
      <c r="D50" s="1">
        <v>47</v>
      </c>
      <c r="E50">
        <v>16.899999999999999</v>
      </c>
      <c r="F50">
        <f t="shared" si="0"/>
        <v>27.197845999999998</v>
      </c>
      <c r="G50">
        <f t="shared" si="1"/>
        <v>7.5549572222222219</v>
      </c>
      <c r="H50" s="12">
        <f t="shared" si="12"/>
        <v>0</v>
      </c>
      <c r="I50">
        <f t="shared" si="13"/>
        <v>7.5549572222222219</v>
      </c>
      <c r="J50">
        <f t="shared" si="14"/>
        <v>33.048810455935772</v>
      </c>
      <c r="K50" s="12">
        <f t="shared" si="15"/>
        <v>2</v>
      </c>
      <c r="L50">
        <f t="shared" si="2"/>
        <v>8.4698856000000013</v>
      </c>
      <c r="M50">
        <f t="shared" si="16"/>
        <v>279.9196437778599</v>
      </c>
      <c r="N50">
        <f t="shared" si="3"/>
        <v>2673.0366543279179</v>
      </c>
      <c r="O50">
        <f t="shared" si="4"/>
        <v>38.380998283940237</v>
      </c>
      <c r="P50">
        <f t="shared" si="5"/>
        <v>0</v>
      </c>
      <c r="Q50">
        <f t="shared" si="6"/>
        <v>22.000261552612429</v>
      </c>
      <c r="R50">
        <f t="shared" si="17"/>
        <v>269.28449999999998</v>
      </c>
      <c r="S50">
        <f t="shared" si="18"/>
        <v>291.28476155261239</v>
      </c>
      <c r="T50">
        <f t="shared" si="19"/>
        <v>7.8616996303854654</v>
      </c>
      <c r="U50" s="14">
        <f t="shared" si="7"/>
        <v>2.2006441600260325</v>
      </c>
      <c r="V50" s="20">
        <f>'BSFC (Drive Cycle)'!C54</f>
        <v>2180.1866236241267</v>
      </c>
      <c r="W50">
        <f t="shared" si="8"/>
        <v>1.3327263780681413</v>
      </c>
      <c r="X50">
        <f t="shared" si="9"/>
        <v>0</v>
      </c>
      <c r="Y50">
        <f t="shared" si="10"/>
        <v>0</v>
      </c>
      <c r="Z50">
        <f t="shared" si="11"/>
        <v>2</v>
      </c>
    </row>
    <row r="51" spans="4:26">
      <c r="D51" s="1">
        <v>48</v>
      </c>
      <c r="E51">
        <v>16.100000000000001</v>
      </c>
      <c r="F51">
        <f t="shared" si="0"/>
        <v>25.910374000000001</v>
      </c>
      <c r="G51">
        <f t="shared" si="1"/>
        <v>7.1973261111111118</v>
      </c>
      <c r="H51" s="12">
        <f t="shared" si="12"/>
        <v>-0.35763111111111012</v>
      </c>
      <c r="I51">
        <f t="shared" si="13"/>
        <v>7.0185105555555563</v>
      </c>
      <c r="J51">
        <f t="shared" si="14"/>
        <v>30.70214935847288</v>
      </c>
      <c r="K51" s="12">
        <f t="shared" si="15"/>
        <v>2</v>
      </c>
      <c r="L51">
        <f t="shared" si="2"/>
        <v>8.4698856000000013</v>
      </c>
      <c r="M51">
        <f t="shared" si="16"/>
        <v>260.04369274037873</v>
      </c>
      <c r="N51">
        <f t="shared" si="3"/>
        <v>2483.2352350856986</v>
      </c>
      <c r="O51">
        <f t="shared" si="4"/>
        <v>38.380998283940237</v>
      </c>
      <c r="P51">
        <f t="shared" si="5"/>
        <v>-714.50972363009078</v>
      </c>
      <c r="Q51">
        <f t="shared" si="6"/>
        <v>19.966695133408038</v>
      </c>
      <c r="R51">
        <f t="shared" si="17"/>
        <v>269.28449999999998</v>
      </c>
      <c r="S51">
        <f t="shared" si="18"/>
        <v>-425.25852849668274</v>
      </c>
      <c r="T51">
        <f t="shared" si="19"/>
        <v>0</v>
      </c>
      <c r="U51" s="14">
        <f t="shared" si="7"/>
        <v>0</v>
      </c>
      <c r="V51" s="20">
        <f>'BSFC (Drive Cycle)'!C55</f>
        <v>0</v>
      </c>
      <c r="W51">
        <f t="shared" si="8"/>
        <v>0</v>
      </c>
      <c r="X51">
        <f t="shared" si="9"/>
        <v>0</v>
      </c>
      <c r="Y51">
        <f t="shared" si="10"/>
        <v>0</v>
      </c>
      <c r="Z51">
        <f t="shared" si="11"/>
        <v>2</v>
      </c>
    </row>
    <row r="52" spans="4:26">
      <c r="D52" s="1">
        <v>49</v>
      </c>
      <c r="E52">
        <v>15.7</v>
      </c>
      <c r="F52">
        <f t="shared" si="0"/>
        <v>25.266638</v>
      </c>
      <c r="G52">
        <f t="shared" si="1"/>
        <v>7.0185105555555563</v>
      </c>
      <c r="H52" s="12">
        <f t="shared" si="12"/>
        <v>-0.17881555555555551</v>
      </c>
      <c r="I52">
        <f t="shared" si="13"/>
        <v>6.9291027777777785</v>
      </c>
      <c r="J52">
        <f t="shared" si="14"/>
        <v>30.311039175562396</v>
      </c>
      <c r="K52" s="12">
        <f t="shared" si="15"/>
        <v>2</v>
      </c>
      <c r="L52">
        <f t="shared" si="2"/>
        <v>8.4698856000000013</v>
      </c>
      <c r="M52">
        <f t="shared" si="16"/>
        <v>256.73103423413187</v>
      </c>
      <c r="N52">
        <f t="shared" si="3"/>
        <v>2451.6016652119956</v>
      </c>
      <c r="O52">
        <f t="shared" si="4"/>
        <v>38.380998283940237</v>
      </c>
      <c r="P52">
        <f t="shared" si="5"/>
        <v>-357.2548618150463</v>
      </c>
      <c r="Q52">
        <f t="shared" si="6"/>
        <v>18.986885858700465</v>
      </c>
      <c r="R52">
        <f t="shared" si="17"/>
        <v>269.28449999999998</v>
      </c>
      <c r="S52">
        <f t="shared" si="18"/>
        <v>-68.983475956345842</v>
      </c>
      <c r="T52">
        <f t="shared" si="19"/>
        <v>0</v>
      </c>
      <c r="U52" s="14">
        <f t="shared" si="7"/>
        <v>0</v>
      </c>
      <c r="V52" s="20">
        <f>'BSFC (Drive Cycle)'!C56</f>
        <v>0</v>
      </c>
      <c r="W52">
        <f t="shared" si="8"/>
        <v>0</v>
      </c>
      <c r="X52">
        <f t="shared" si="9"/>
        <v>0</v>
      </c>
      <c r="Y52">
        <f t="shared" si="10"/>
        <v>0</v>
      </c>
      <c r="Z52">
        <f t="shared" si="11"/>
        <v>2</v>
      </c>
    </row>
    <row r="53" spans="4:26">
      <c r="D53" s="1">
        <v>50</v>
      </c>
      <c r="E53">
        <v>15.4</v>
      </c>
      <c r="F53">
        <f t="shared" si="0"/>
        <v>24.783836000000001</v>
      </c>
      <c r="G53">
        <f t="shared" si="1"/>
        <v>6.8843988888888896</v>
      </c>
      <c r="H53" s="12">
        <f t="shared" si="12"/>
        <v>-0.13411166666666663</v>
      </c>
      <c r="I53">
        <f t="shared" si="13"/>
        <v>6.8173430555555559</v>
      </c>
      <c r="J53">
        <f t="shared" si="14"/>
        <v>29.822151446924295</v>
      </c>
      <c r="K53" s="12">
        <f t="shared" si="15"/>
        <v>2</v>
      </c>
      <c r="L53">
        <f t="shared" si="2"/>
        <v>8.4698856000000013</v>
      </c>
      <c r="M53">
        <f t="shared" si="16"/>
        <v>252.59021110132329</v>
      </c>
      <c r="N53">
        <f t="shared" si="3"/>
        <v>2412.0597028698667</v>
      </c>
      <c r="O53">
        <f t="shared" si="4"/>
        <v>38.380998283940237</v>
      </c>
      <c r="P53">
        <f t="shared" si="5"/>
        <v>-267.94114636128472</v>
      </c>
      <c r="Q53">
        <f t="shared" si="6"/>
        <v>18.268204999186185</v>
      </c>
      <c r="R53">
        <f t="shared" si="17"/>
        <v>269.28449999999998</v>
      </c>
      <c r="S53">
        <f t="shared" si="18"/>
        <v>19.611558637901453</v>
      </c>
      <c r="T53">
        <f t="shared" si="19"/>
        <v>0</v>
      </c>
      <c r="U53" s="14">
        <f t="shared" si="7"/>
        <v>0</v>
      </c>
      <c r="V53" s="20">
        <f>'BSFC (Drive Cycle)'!C57</f>
        <v>0</v>
      </c>
      <c r="W53">
        <f t="shared" si="8"/>
        <v>0</v>
      </c>
      <c r="X53">
        <f t="shared" si="9"/>
        <v>0</v>
      </c>
      <c r="Y53">
        <f t="shared" si="10"/>
        <v>0</v>
      </c>
      <c r="Z53">
        <f t="shared" si="11"/>
        <v>2</v>
      </c>
    </row>
    <row r="54" spans="4:26">
      <c r="D54" s="1">
        <v>51</v>
      </c>
      <c r="E54">
        <v>15</v>
      </c>
      <c r="F54">
        <f t="shared" si="0"/>
        <v>24.1401</v>
      </c>
      <c r="G54">
        <f t="shared" si="1"/>
        <v>6.7055833333333341</v>
      </c>
      <c r="H54" s="12">
        <f t="shared" si="12"/>
        <v>-0.17881555555555551</v>
      </c>
      <c r="I54">
        <f t="shared" si="13"/>
        <v>6.6161755555555564</v>
      </c>
      <c r="J54">
        <f t="shared" si="14"/>
        <v>28.942153535375713</v>
      </c>
      <c r="K54" s="12">
        <f t="shared" si="15"/>
        <v>2</v>
      </c>
      <c r="L54">
        <f t="shared" si="2"/>
        <v>8.4698856000000013</v>
      </c>
      <c r="M54">
        <f t="shared" si="16"/>
        <v>245.13672946226788</v>
      </c>
      <c r="N54">
        <f t="shared" si="3"/>
        <v>2340.8841706540347</v>
      </c>
      <c r="O54">
        <f t="shared" si="4"/>
        <v>38.380998283940237</v>
      </c>
      <c r="P54">
        <f t="shared" si="5"/>
        <v>-357.2548618150463</v>
      </c>
      <c r="Q54">
        <f t="shared" si="6"/>
        <v>17.331531981855672</v>
      </c>
      <c r="R54">
        <f t="shared" si="17"/>
        <v>269.28449999999998</v>
      </c>
      <c r="S54">
        <f t="shared" si="18"/>
        <v>-70.638829833190641</v>
      </c>
      <c r="T54">
        <f t="shared" si="19"/>
        <v>0</v>
      </c>
      <c r="U54" s="14">
        <f t="shared" si="7"/>
        <v>0</v>
      </c>
      <c r="V54" s="20">
        <f>'BSFC (Drive Cycle)'!C58</f>
        <v>0</v>
      </c>
      <c r="W54">
        <f t="shared" si="8"/>
        <v>0</v>
      </c>
      <c r="X54">
        <f t="shared" si="9"/>
        <v>0</v>
      </c>
      <c r="Y54">
        <f t="shared" si="10"/>
        <v>0</v>
      </c>
      <c r="Z54">
        <f t="shared" si="11"/>
        <v>2</v>
      </c>
    </row>
    <row r="55" spans="4:26">
      <c r="D55" s="1">
        <v>52</v>
      </c>
      <c r="E55">
        <v>13.8</v>
      </c>
      <c r="F55">
        <f t="shared" si="0"/>
        <v>22.208892000000002</v>
      </c>
      <c r="G55">
        <f t="shared" si="1"/>
        <v>6.1691366666666676</v>
      </c>
      <c r="H55" s="12">
        <f t="shared" si="12"/>
        <v>-0.53644666666666652</v>
      </c>
      <c r="I55">
        <f t="shared" si="13"/>
        <v>5.9009133333333343</v>
      </c>
      <c r="J55">
        <f t="shared" si="14"/>
        <v>25.813272072091852</v>
      </c>
      <c r="K55" s="12">
        <f t="shared" si="15"/>
        <v>2</v>
      </c>
      <c r="L55">
        <f t="shared" si="2"/>
        <v>8.4698856000000013</v>
      </c>
      <c r="M55">
        <f t="shared" si="16"/>
        <v>218.63546141229298</v>
      </c>
      <c r="N55">
        <f t="shared" si="3"/>
        <v>2087.8156116644095</v>
      </c>
      <c r="O55">
        <f t="shared" si="4"/>
        <v>38.380998283940237</v>
      </c>
      <c r="P55">
        <f t="shared" si="5"/>
        <v>-1071.7645854451389</v>
      </c>
      <c r="Q55">
        <f t="shared" si="6"/>
        <v>14.669408669442642</v>
      </c>
      <c r="R55">
        <f t="shared" si="17"/>
        <v>269.28449999999998</v>
      </c>
      <c r="S55">
        <f t="shared" si="18"/>
        <v>-787.81067677569627</v>
      </c>
      <c r="T55">
        <f t="shared" si="19"/>
        <v>0</v>
      </c>
      <c r="U55" s="14">
        <f t="shared" si="7"/>
        <v>0</v>
      </c>
      <c r="V55" s="20">
        <f>'BSFC (Drive Cycle)'!C59</f>
        <v>0</v>
      </c>
      <c r="W55">
        <f t="shared" si="8"/>
        <v>0</v>
      </c>
      <c r="X55">
        <f t="shared" si="9"/>
        <v>0</v>
      </c>
      <c r="Y55">
        <f t="shared" si="10"/>
        <v>0</v>
      </c>
      <c r="Z55">
        <f t="shared" si="11"/>
        <v>2</v>
      </c>
    </row>
    <row r="56" spans="4:26">
      <c r="D56" s="1">
        <v>53</v>
      </c>
      <c r="E56">
        <v>10.8</v>
      </c>
      <c r="F56">
        <f t="shared" si="0"/>
        <v>17.380872</v>
      </c>
      <c r="G56">
        <f t="shared" si="1"/>
        <v>4.8280200000000004</v>
      </c>
      <c r="H56" s="12">
        <f t="shared" si="12"/>
        <v>-1.3411166666666672</v>
      </c>
      <c r="I56">
        <f t="shared" si="13"/>
        <v>4.1574616666666664</v>
      </c>
      <c r="J56">
        <f t="shared" si="14"/>
        <v>18.186623505337437</v>
      </c>
      <c r="K56" s="12">
        <f t="shared" si="15"/>
        <v>2</v>
      </c>
      <c r="L56">
        <f t="shared" si="2"/>
        <v>8.4698856000000013</v>
      </c>
      <c r="M56">
        <f t="shared" si="16"/>
        <v>154.03862054047912</v>
      </c>
      <c r="N56">
        <f t="shared" si="3"/>
        <v>1470.9609991271973</v>
      </c>
      <c r="O56">
        <f t="shared" si="4"/>
        <v>38.380998283940237</v>
      </c>
      <c r="P56">
        <f t="shared" si="5"/>
        <v>-2679.4114636128488</v>
      </c>
      <c r="Q56">
        <f t="shared" si="6"/>
        <v>8.9846661793939795</v>
      </c>
      <c r="R56">
        <f t="shared" si="17"/>
        <v>269.28449999999998</v>
      </c>
      <c r="S56">
        <f t="shared" si="18"/>
        <v>-2401.1422974334546</v>
      </c>
      <c r="T56">
        <f t="shared" si="19"/>
        <v>0</v>
      </c>
      <c r="U56" s="14">
        <f t="shared" si="7"/>
        <v>0</v>
      </c>
      <c r="V56" s="20">
        <f>'BSFC (Drive Cycle)'!C60</f>
        <v>0</v>
      </c>
      <c r="W56">
        <f t="shared" si="8"/>
        <v>0</v>
      </c>
      <c r="X56">
        <f t="shared" si="9"/>
        <v>1</v>
      </c>
      <c r="Y56">
        <f t="shared" si="10"/>
        <v>0</v>
      </c>
      <c r="Z56">
        <f t="shared" si="11"/>
        <v>1</v>
      </c>
    </row>
    <row r="57" spans="4:26">
      <c r="D57" s="1">
        <v>54</v>
      </c>
      <c r="E57">
        <v>8.4</v>
      </c>
      <c r="F57">
        <f t="shared" si="0"/>
        <v>13.518456</v>
      </c>
      <c r="G57">
        <f t="shared" si="1"/>
        <v>3.7551266666666669</v>
      </c>
      <c r="H57" s="12">
        <f t="shared" si="12"/>
        <v>-1.0728933333333335</v>
      </c>
      <c r="I57">
        <f t="shared" si="13"/>
        <v>3.21868</v>
      </c>
      <c r="J57">
        <f t="shared" si="14"/>
        <v>14.079966584777372</v>
      </c>
      <c r="K57" s="12">
        <f t="shared" si="15"/>
        <v>1</v>
      </c>
      <c r="L57">
        <f t="shared" si="2"/>
        <v>14.7105</v>
      </c>
      <c r="M57">
        <f t="shared" si="16"/>
        <v>207.12334844536753</v>
      </c>
      <c r="N57">
        <f t="shared" si="3"/>
        <v>1977.8829913093482</v>
      </c>
      <c r="O57">
        <f t="shared" si="4"/>
        <v>101.66177176290465</v>
      </c>
      <c r="P57">
        <f t="shared" si="5"/>
        <v>-2440.5261962348004</v>
      </c>
      <c r="Q57">
        <f t="shared" si="6"/>
        <v>5.4351684295099378</v>
      </c>
      <c r="R57">
        <f t="shared" si="17"/>
        <v>269.28449999999998</v>
      </c>
      <c r="S57">
        <f t="shared" si="18"/>
        <v>-2165.8065278052909</v>
      </c>
      <c r="T57">
        <f t="shared" si="19"/>
        <v>0</v>
      </c>
      <c r="U57" s="14">
        <f t="shared" si="7"/>
        <v>0</v>
      </c>
      <c r="V57" s="20">
        <f>'BSFC (Drive Cycle)'!C61</f>
        <v>0</v>
      </c>
      <c r="W57">
        <f t="shared" si="8"/>
        <v>0</v>
      </c>
      <c r="X57">
        <f t="shared" si="9"/>
        <v>0</v>
      </c>
      <c r="Y57">
        <f t="shared" si="10"/>
        <v>0</v>
      </c>
      <c r="Z57">
        <f t="shared" si="11"/>
        <v>1</v>
      </c>
    </row>
    <row r="58" spans="4:26">
      <c r="D58" s="1">
        <v>55</v>
      </c>
      <c r="E58">
        <v>6.1</v>
      </c>
      <c r="F58">
        <f t="shared" si="0"/>
        <v>9.8169740000000001</v>
      </c>
      <c r="G58">
        <f t="shared" si="1"/>
        <v>2.7269372222222223</v>
      </c>
      <c r="H58" s="12">
        <f t="shared" si="12"/>
        <v>-1.0281894444444446</v>
      </c>
      <c r="I58">
        <f t="shared" si="13"/>
        <v>2.2128424999999998</v>
      </c>
      <c r="J58">
        <f t="shared" si="14"/>
        <v>9.6799770270344414</v>
      </c>
      <c r="K58" s="12">
        <f t="shared" si="15"/>
        <v>1</v>
      </c>
      <c r="L58">
        <f t="shared" si="2"/>
        <v>14.7105</v>
      </c>
      <c r="M58">
        <f t="shared" si="16"/>
        <v>142.39730205619014</v>
      </c>
      <c r="N58">
        <f t="shared" si="3"/>
        <v>1359.7945565251766</v>
      </c>
      <c r="O58">
        <f t="shared" si="4"/>
        <v>101.66177176290465</v>
      </c>
      <c r="P58">
        <f t="shared" si="5"/>
        <v>-2338.8376047250172</v>
      </c>
      <c r="Q58">
        <f t="shared" si="6"/>
        <v>2.8662502446437754</v>
      </c>
      <c r="R58">
        <f t="shared" si="17"/>
        <v>269.28449999999998</v>
      </c>
      <c r="S58">
        <f t="shared" si="18"/>
        <v>-2066.6868544803738</v>
      </c>
      <c r="T58">
        <f t="shared" si="19"/>
        <v>0</v>
      </c>
      <c r="U58" s="14">
        <f t="shared" si="7"/>
        <v>0</v>
      </c>
      <c r="V58" s="20">
        <f>'BSFC (Drive Cycle)'!C62</f>
        <v>0</v>
      </c>
      <c r="W58">
        <f t="shared" si="8"/>
        <v>0</v>
      </c>
      <c r="X58">
        <f t="shared" si="9"/>
        <v>0</v>
      </c>
      <c r="Y58">
        <f t="shared" si="10"/>
        <v>0</v>
      </c>
      <c r="Z58">
        <f t="shared" si="11"/>
        <v>1</v>
      </c>
    </row>
    <row r="59" spans="4:26">
      <c r="D59" s="1">
        <v>56</v>
      </c>
      <c r="E59">
        <v>4.2</v>
      </c>
      <c r="F59">
        <f t="shared" si="0"/>
        <v>6.7592280000000002</v>
      </c>
      <c r="G59">
        <f t="shared" si="1"/>
        <v>1.8775633333333335</v>
      </c>
      <c r="H59" s="12">
        <f t="shared" si="12"/>
        <v>-0.84937388888888887</v>
      </c>
      <c r="I59">
        <f t="shared" si="13"/>
        <v>1.4528763888888889</v>
      </c>
      <c r="J59">
        <f t="shared" si="14"/>
        <v>6.3555404722953419</v>
      </c>
      <c r="K59" s="12">
        <f t="shared" si="15"/>
        <v>1</v>
      </c>
      <c r="L59">
        <f t="shared" si="2"/>
        <v>14.7105</v>
      </c>
      <c r="M59">
        <f t="shared" si="16"/>
        <v>93.493178117700623</v>
      </c>
      <c r="N59">
        <f t="shared" si="3"/>
        <v>892.79440579935863</v>
      </c>
      <c r="O59">
        <f t="shared" si="4"/>
        <v>101.66177176290465</v>
      </c>
      <c r="P59">
        <f t="shared" si="5"/>
        <v>-1932.0832386858833</v>
      </c>
      <c r="Q59">
        <f t="shared" si="6"/>
        <v>1.3587921073774845</v>
      </c>
      <c r="R59">
        <f t="shared" si="17"/>
        <v>269.28449999999998</v>
      </c>
      <c r="S59">
        <f t="shared" si="18"/>
        <v>-1661.4399465785059</v>
      </c>
      <c r="T59">
        <f t="shared" si="19"/>
        <v>0</v>
      </c>
      <c r="U59" s="14">
        <f t="shared" si="7"/>
        <v>0</v>
      </c>
      <c r="V59" s="20">
        <f>'BSFC (Drive Cycle)'!C63</f>
        <v>0</v>
      </c>
      <c r="W59">
        <f t="shared" si="8"/>
        <v>0</v>
      </c>
      <c r="X59">
        <f t="shared" si="9"/>
        <v>0</v>
      </c>
      <c r="Y59">
        <f t="shared" si="10"/>
        <v>0</v>
      </c>
      <c r="Z59">
        <f t="shared" si="11"/>
        <v>1</v>
      </c>
    </row>
    <row r="60" spans="4:26">
      <c r="D60" s="1">
        <v>57</v>
      </c>
      <c r="E60">
        <v>3.5</v>
      </c>
      <c r="F60">
        <f t="shared" si="0"/>
        <v>5.6326900000000002</v>
      </c>
      <c r="G60">
        <f t="shared" si="1"/>
        <v>1.5646361111111113</v>
      </c>
      <c r="H60" s="12">
        <f t="shared" si="12"/>
        <v>-0.31292722222222213</v>
      </c>
      <c r="I60">
        <f t="shared" si="13"/>
        <v>1.4081725000000003</v>
      </c>
      <c r="J60">
        <f t="shared" si="14"/>
        <v>6.1599853808401006</v>
      </c>
      <c r="K60" s="12">
        <f t="shared" si="15"/>
        <v>1</v>
      </c>
      <c r="L60">
        <f t="shared" si="2"/>
        <v>14.7105</v>
      </c>
      <c r="M60">
        <f t="shared" si="16"/>
        <v>90.616464944848303</v>
      </c>
      <c r="N60">
        <f t="shared" si="3"/>
        <v>865.32380869783992</v>
      </c>
      <c r="O60">
        <f t="shared" si="4"/>
        <v>101.66177176290465</v>
      </c>
      <c r="P60">
        <f t="shared" si="5"/>
        <v>-711.82014056848311</v>
      </c>
      <c r="Q60">
        <f t="shared" si="6"/>
        <v>0.94360563012325338</v>
      </c>
      <c r="R60">
        <f t="shared" si="17"/>
        <v>269.28449999999998</v>
      </c>
      <c r="S60">
        <f t="shared" si="18"/>
        <v>-441.59203493835992</v>
      </c>
      <c r="T60">
        <f t="shared" si="19"/>
        <v>0</v>
      </c>
      <c r="U60" s="14">
        <f t="shared" si="7"/>
        <v>0</v>
      </c>
      <c r="V60" s="20">
        <f>'BSFC (Drive Cycle)'!C64</f>
        <v>0</v>
      </c>
      <c r="W60">
        <f t="shared" si="8"/>
        <v>0</v>
      </c>
      <c r="X60">
        <f t="shared" si="9"/>
        <v>0</v>
      </c>
      <c r="Y60">
        <f t="shared" si="10"/>
        <v>0</v>
      </c>
      <c r="Z60">
        <f t="shared" si="11"/>
        <v>1</v>
      </c>
    </row>
    <row r="61" spans="4:26">
      <c r="D61" s="1">
        <v>58</v>
      </c>
      <c r="E61">
        <v>3.5</v>
      </c>
      <c r="F61">
        <f t="shared" si="0"/>
        <v>5.6326900000000002</v>
      </c>
      <c r="G61">
        <f t="shared" si="1"/>
        <v>1.5646361111111113</v>
      </c>
      <c r="H61" s="12">
        <f t="shared" si="12"/>
        <v>0</v>
      </c>
      <c r="I61">
        <f t="shared" si="13"/>
        <v>1.5646361111111113</v>
      </c>
      <c r="J61">
        <f t="shared" si="14"/>
        <v>6.8444282009334447</v>
      </c>
      <c r="K61" s="12">
        <f t="shared" si="15"/>
        <v>1</v>
      </c>
      <c r="L61">
        <f t="shared" si="2"/>
        <v>14.7105</v>
      </c>
      <c r="M61">
        <f t="shared" si="16"/>
        <v>100.68496104983144</v>
      </c>
      <c r="N61">
        <f t="shared" si="3"/>
        <v>961.47089855315551</v>
      </c>
      <c r="O61">
        <f t="shared" si="4"/>
        <v>101.66177176290465</v>
      </c>
      <c r="P61">
        <f t="shared" si="5"/>
        <v>0</v>
      </c>
      <c r="Q61">
        <f t="shared" si="6"/>
        <v>0.94360563012325338</v>
      </c>
      <c r="R61">
        <f t="shared" si="17"/>
        <v>269.28449999999998</v>
      </c>
      <c r="S61">
        <f t="shared" si="18"/>
        <v>270.22810563012325</v>
      </c>
      <c r="T61">
        <f t="shared" si="19"/>
        <v>4.1993232688927078</v>
      </c>
      <c r="U61" s="14">
        <f t="shared" si="7"/>
        <v>0.42280869976411317</v>
      </c>
      <c r="V61" s="20">
        <f>'BSFC (Drive Cycle)'!C65</f>
        <v>2423.8046400651215</v>
      </c>
      <c r="W61">
        <f t="shared" si="8"/>
        <v>0.28466824676337732</v>
      </c>
      <c r="X61">
        <f t="shared" si="9"/>
        <v>0</v>
      </c>
      <c r="Y61">
        <f t="shared" si="10"/>
        <v>0</v>
      </c>
      <c r="Z61">
        <f t="shared" si="11"/>
        <v>1</v>
      </c>
    </row>
    <row r="62" spans="4:26">
      <c r="D62" s="1">
        <v>59</v>
      </c>
      <c r="E62">
        <v>1.5</v>
      </c>
      <c r="F62">
        <f t="shared" si="0"/>
        <v>2.4140100000000002</v>
      </c>
      <c r="G62">
        <f t="shared" si="1"/>
        <v>0.67055833333333337</v>
      </c>
      <c r="H62" s="12">
        <f t="shared" si="12"/>
        <v>-0.89407777777777797</v>
      </c>
      <c r="I62">
        <f t="shared" si="13"/>
        <v>0.22351944444444438</v>
      </c>
      <c r="J62">
        <f t="shared" si="14"/>
        <v>0.97777545727620607</v>
      </c>
      <c r="K62" s="12">
        <f t="shared" si="15"/>
        <v>1</v>
      </c>
      <c r="L62">
        <f t="shared" si="2"/>
        <v>14.7105</v>
      </c>
      <c r="M62">
        <f t="shared" si="16"/>
        <v>14.383565864261628</v>
      </c>
      <c r="N62">
        <f t="shared" si="3"/>
        <v>137.35298550759359</v>
      </c>
      <c r="O62">
        <f t="shared" si="4"/>
        <v>101.66177176290465</v>
      </c>
      <c r="P62">
        <f t="shared" si="5"/>
        <v>-2033.7718301956672</v>
      </c>
      <c r="Q62">
        <f t="shared" si="6"/>
        <v>0.17331531981855669</v>
      </c>
      <c r="R62">
        <f t="shared" si="17"/>
        <v>269.28449999999998</v>
      </c>
      <c r="S62">
        <f t="shared" si="18"/>
        <v>-1764.3140148758487</v>
      </c>
      <c r="T62">
        <f t="shared" si="19"/>
        <v>0</v>
      </c>
      <c r="U62" s="14">
        <f t="shared" si="7"/>
        <v>0</v>
      </c>
      <c r="V62" s="20">
        <f>'BSFC (Drive Cycle)'!C66</f>
        <v>0</v>
      </c>
      <c r="W62">
        <f t="shared" si="8"/>
        <v>0</v>
      </c>
      <c r="X62">
        <f t="shared" si="9"/>
        <v>0</v>
      </c>
      <c r="Y62">
        <f t="shared" si="10"/>
        <v>0</v>
      </c>
      <c r="Z62">
        <f t="shared" si="11"/>
        <v>1</v>
      </c>
    </row>
    <row r="63" spans="4:26">
      <c r="D63" s="1">
        <v>60</v>
      </c>
      <c r="E63">
        <v>0</v>
      </c>
      <c r="F63">
        <f t="shared" si="0"/>
        <v>0</v>
      </c>
      <c r="G63">
        <f t="shared" si="1"/>
        <v>0</v>
      </c>
      <c r="H63" s="12">
        <f t="shared" si="12"/>
        <v>-0.67055833333333337</v>
      </c>
      <c r="I63">
        <f t="shared" si="13"/>
        <v>-0.33527916666666668</v>
      </c>
      <c r="J63">
        <f t="shared" si="14"/>
        <v>-1.4666631859143098</v>
      </c>
      <c r="K63" s="12">
        <f t="shared" si="15"/>
        <v>1</v>
      </c>
      <c r="L63">
        <f t="shared" si="2"/>
        <v>14.7105</v>
      </c>
      <c r="M63">
        <f t="shared" si="16"/>
        <v>-21.575348796392454</v>
      </c>
      <c r="N63">
        <f t="shared" si="3"/>
        <v>-206.02947826139047</v>
      </c>
      <c r="O63">
        <f t="shared" si="4"/>
        <v>101.66177176290465</v>
      </c>
      <c r="P63">
        <f t="shared" si="5"/>
        <v>-1525.3288726467501</v>
      </c>
      <c r="Q63">
        <f t="shared" si="6"/>
        <v>0</v>
      </c>
      <c r="R63">
        <f t="shared" si="17"/>
        <v>269.28449999999998</v>
      </c>
      <c r="S63">
        <f t="shared" si="18"/>
        <v>-1256.0443726467502</v>
      </c>
      <c r="T63">
        <f t="shared" si="19"/>
        <v>0</v>
      </c>
      <c r="U63" s="14">
        <f t="shared" si="7"/>
        <v>0</v>
      </c>
      <c r="V63" s="20">
        <f>'BSFC (Drive Cycle)'!C67</f>
        <v>0</v>
      </c>
      <c r="W63">
        <f t="shared" si="8"/>
        <v>0</v>
      </c>
      <c r="X63">
        <f t="shared" si="9"/>
        <v>0</v>
      </c>
      <c r="Y63">
        <f t="shared" si="10"/>
        <v>0</v>
      </c>
      <c r="Z63">
        <f t="shared" si="11"/>
        <v>1</v>
      </c>
    </row>
    <row r="64" spans="4:26">
      <c r="D64" s="1">
        <v>61</v>
      </c>
      <c r="E64">
        <v>0</v>
      </c>
      <c r="F64">
        <f t="shared" si="0"/>
        <v>0</v>
      </c>
      <c r="G64">
        <f t="shared" si="1"/>
        <v>0</v>
      </c>
      <c r="H64" s="12">
        <f t="shared" si="12"/>
        <v>0</v>
      </c>
      <c r="I64">
        <f t="shared" si="13"/>
        <v>0</v>
      </c>
      <c r="J64">
        <f t="shared" si="14"/>
        <v>0</v>
      </c>
      <c r="K64" s="12">
        <f t="shared" si="15"/>
        <v>1</v>
      </c>
      <c r="L64">
        <f t="shared" si="2"/>
        <v>14.7105</v>
      </c>
      <c r="M64">
        <f t="shared" si="16"/>
        <v>0</v>
      </c>
      <c r="N64">
        <f t="shared" si="3"/>
        <v>0</v>
      </c>
      <c r="O64">
        <f t="shared" si="4"/>
        <v>101.66177176290465</v>
      </c>
      <c r="P64">
        <f t="shared" si="5"/>
        <v>0</v>
      </c>
      <c r="Q64">
        <f t="shared" si="6"/>
        <v>0</v>
      </c>
      <c r="R64">
        <f t="shared" si="17"/>
        <v>269.28449999999998</v>
      </c>
      <c r="S64">
        <f t="shared" si="18"/>
        <v>269.28449999999998</v>
      </c>
      <c r="T64">
        <f t="shared" si="19"/>
        <v>4.1846597124502907</v>
      </c>
      <c r="U64" s="14">
        <f t="shared" si="7"/>
        <v>0</v>
      </c>
      <c r="V64" s="20">
        <f>'BSFC (Drive Cycle)'!C68</f>
        <v>0</v>
      </c>
      <c r="W64">
        <f t="shared" si="8"/>
        <v>0</v>
      </c>
      <c r="X64">
        <f t="shared" si="9"/>
        <v>0</v>
      </c>
      <c r="Y64">
        <f t="shared" si="10"/>
        <v>0</v>
      </c>
      <c r="Z64">
        <f t="shared" si="11"/>
        <v>1</v>
      </c>
    </row>
    <row r="65" spans="4:26">
      <c r="D65" s="1">
        <v>62</v>
      </c>
      <c r="E65">
        <v>0</v>
      </c>
      <c r="F65">
        <f t="shared" si="0"/>
        <v>0</v>
      </c>
      <c r="G65">
        <f t="shared" si="1"/>
        <v>0</v>
      </c>
      <c r="H65" s="12">
        <f t="shared" si="12"/>
        <v>0</v>
      </c>
      <c r="I65">
        <f t="shared" si="13"/>
        <v>0</v>
      </c>
      <c r="J65">
        <f t="shared" si="14"/>
        <v>0</v>
      </c>
      <c r="K65" s="12">
        <f t="shared" si="15"/>
        <v>1</v>
      </c>
      <c r="L65">
        <f t="shared" si="2"/>
        <v>14.7105</v>
      </c>
      <c r="M65">
        <f t="shared" si="16"/>
        <v>0</v>
      </c>
      <c r="N65">
        <f t="shared" si="3"/>
        <v>0</v>
      </c>
      <c r="O65">
        <f t="shared" si="4"/>
        <v>101.66177176290465</v>
      </c>
      <c r="P65">
        <f t="shared" si="5"/>
        <v>0</v>
      </c>
      <c r="Q65">
        <f t="shared" si="6"/>
        <v>0</v>
      </c>
      <c r="R65">
        <f t="shared" si="17"/>
        <v>269.28449999999998</v>
      </c>
      <c r="S65">
        <f t="shared" si="18"/>
        <v>269.28449999999998</v>
      </c>
      <c r="T65">
        <f t="shared" si="19"/>
        <v>4.1846597124502907</v>
      </c>
      <c r="U65" s="14">
        <f t="shared" si="7"/>
        <v>0</v>
      </c>
      <c r="V65" s="20">
        <f>'BSFC (Drive Cycle)'!C69</f>
        <v>0</v>
      </c>
      <c r="W65">
        <f t="shared" si="8"/>
        <v>0</v>
      </c>
      <c r="X65">
        <f t="shared" si="9"/>
        <v>0</v>
      </c>
      <c r="Y65">
        <f t="shared" si="10"/>
        <v>0</v>
      </c>
      <c r="Z65">
        <f t="shared" si="11"/>
        <v>1</v>
      </c>
    </row>
    <row r="66" spans="4:26">
      <c r="D66" s="1">
        <v>63</v>
      </c>
      <c r="E66">
        <v>0</v>
      </c>
      <c r="F66">
        <f t="shared" si="0"/>
        <v>0</v>
      </c>
      <c r="G66">
        <f t="shared" si="1"/>
        <v>0</v>
      </c>
      <c r="H66" s="12">
        <f t="shared" si="12"/>
        <v>0</v>
      </c>
      <c r="I66">
        <f t="shared" si="13"/>
        <v>0</v>
      </c>
      <c r="J66">
        <f t="shared" si="14"/>
        <v>0</v>
      </c>
      <c r="K66" s="12">
        <f t="shared" si="15"/>
        <v>1</v>
      </c>
      <c r="L66">
        <f t="shared" si="2"/>
        <v>14.7105</v>
      </c>
      <c r="M66">
        <f t="shared" si="16"/>
        <v>0</v>
      </c>
      <c r="N66">
        <f t="shared" si="3"/>
        <v>0</v>
      </c>
      <c r="O66">
        <f t="shared" si="4"/>
        <v>101.66177176290465</v>
      </c>
      <c r="P66">
        <f t="shared" si="5"/>
        <v>0</v>
      </c>
      <c r="Q66">
        <f t="shared" si="6"/>
        <v>0</v>
      </c>
      <c r="R66">
        <f t="shared" si="17"/>
        <v>269.28449999999998</v>
      </c>
      <c r="S66">
        <f t="shared" si="18"/>
        <v>269.28449999999998</v>
      </c>
      <c r="T66">
        <f t="shared" si="19"/>
        <v>4.1846597124502907</v>
      </c>
      <c r="U66" s="14">
        <f t="shared" si="7"/>
        <v>0</v>
      </c>
      <c r="V66" s="20">
        <f>'BSFC (Drive Cycle)'!C70</f>
        <v>0</v>
      </c>
      <c r="W66">
        <f t="shared" si="8"/>
        <v>0</v>
      </c>
      <c r="X66">
        <f t="shared" si="9"/>
        <v>0</v>
      </c>
      <c r="Y66">
        <f t="shared" si="10"/>
        <v>0</v>
      </c>
      <c r="Z66">
        <f t="shared" si="11"/>
        <v>1</v>
      </c>
    </row>
    <row r="67" spans="4:26">
      <c r="D67" s="1">
        <v>64</v>
      </c>
      <c r="E67">
        <v>0</v>
      </c>
      <c r="F67">
        <f t="shared" si="0"/>
        <v>0</v>
      </c>
      <c r="G67">
        <f t="shared" si="1"/>
        <v>0</v>
      </c>
      <c r="H67" s="12">
        <f t="shared" si="12"/>
        <v>0</v>
      </c>
      <c r="I67">
        <f t="shared" si="13"/>
        <v>0</v>
      </c>
      <c r="J67">
        <f t="shared" si="14"/>
        <v>0</v>
      </c>
      <c r="K67" s="12">
        <f t="shared" si="15"/>
        <v>1</v>
      </c>
      <c r="L67">
        <f t="shared" si="2"/>
        <v>14.7105</v>
      </c>
      <c r="M67">
        <f t="shared" si="16"/>
        <v>0</v>
      </c>
      <c r="N67">
        <f t="shared" si="3"/>
        <v>0</v>
      </c>
      <c r="O67">
        <f t="shared" si="4"/>
        <v>101.66177176290465</v>
      </c>
      <c r="P67">
        <f t="shared" si="5"/>
        <v>0</v>
      </c>
      <c r="Q67">
        <f t="shared" si="6"/>
        <v>0</v>
      </c>
      <c r="R67">
        <f t="shared" si="17"/>
        <v>269.28449999999998</v>
      </c>
      <c r="S67">
        <f t="shared" si="18"/>
        <v>269.28449999999998</v>
      </c>
      <c r="T67">
        <f t="shared" si="19"/>
        <v>4.1846597124502907</v>
      </c>
      <c r="U67" s="14">
        <f t="shared" si="7"/>
        <v>0</v>
      </c>
      <c r="V67" s="20">
        <f>'BSFC (Drive Cycle)'!C71</f>
        <v>0</v>
      </c>
      <c r="W67">
        <f t="shared" si="8"/>
        <v>0</v>
      </c>
      <c r="X67">
        <f t="shared" si="9"/>
        <v>0</v>
      </c>
      <c r="Y67">
        <f t="shared" si="10"/>
        <v>0</v>
      </c>
      <c r="Z67">
        <f t="shared" si="11"/>
        <v>1</v>
      </c>
    </row>
    <row r="68" spans="4:26">
      <c r="D68" s="1">
        <v>65</v>
      </c>
      <c r="E68">
        <v>0</v>
      </c>
      <c r="F68">
        <f t="shared" ref="F68:F131" si="20">E68*1.60934</f>
        <v>0</v>
      </c>
      <c r="G68">
        <f t="shared" ref="G68:G131" si="21">F68*(1000/3600)</f>
        <v>0</v>
      </c>
      <c r="H68" s="12">
        <f t="shared" si="12"/>
        <v>0</v>
      </c>
      <c r="I68">
        <f t="shared" si="13"/>
        <v>0</v>
      </c>
      <c r="J68">
        <f t="shared" si="14"/>
        <v>0</v>
      </c>
      <c r="K68" s="12">
        <f t="shared" si="15"/>
        <v>1</v>
      </c>
      <c r="L68">
        <f t="shared" ref="L68:L131" si="22">LOOKUP(K68,$A$5:$B$12)*$B$13</f>
        <v>14.7105</v>
      </c>
      <c r="M68">
        <f t="shared" ref="M68:M131" si="23">J68*L68</f>
        <v>0</v>
      </c>
      <c r="N68">
        <f t="shared" ref="N68:N131" si="24">M68*9.5493</f>
        <v>0</v>
      </c>
      <c r="O68">
        <f t="shared" ref="O68:O131" si="25">(POWER(L68,2)*$B$28+4*$B$29)/$B$27</f>
        <v>101.66177176290465</v>
      </c>
      <c r="P68">
        <f t="shared" ref="P68:P131" si="26">(H68*(O68+$B$26*$B$27))/$B$27</f>
        <v>0</v>
      </c>
      <c r="Q68">
        <f t="shared" ref="Q68:Q131" si="27">($B$34*$B$31*$B$30*POWER(G68,2))/2</f>
        <v>0</v>
      </c>
      <c r="R68">
        <f t="shared" ref="R68:R131" si="28">$B$32*$B$26*9.81</f>
        <v>269.28449999999998</v>
      </c>
      <c r="S68">
        <f t="shared" ref="S68:S131" si="29">P68+Q68+R68</f>
        <v>269.28449999999998</v>
      </c>
      <c r="T68">
        <f t="shared" ref="T68:T131" si="30">IF(H68&lt;0,0,(S68*$B$27)/L68)</f>
        <v>4.1846597124502907</v>
      </c>
      <c r="U68" s="14">
        <f t="shared" ref="U68:U131" si="31">(T68*M68)/1000</f>
        <v>0</v>
      </c>
      <c r="V68" s="20">
        <f>'BSFC (Drive Cycle)'!C72</f>
        <v>0</v>
      </c>
      <c r="W68">
        <f t="shared" ref="W68:W131" si="32">(V68*U68)/3600</f>
        <v>0</v>
      </c>
      <c r="X68">
        <f t="shared" ref="X68:X131" si="33">IF(AND(K68&gt;1,(N68&lt;$B$15)),1,0)</f>
        <v>0</v>
      </c>
      <c r="Y68">
        <f t="shared" ref="Y68:Y131" si="34">IF(N68&gt;$B$14,1,0)</f>
        <v>0</v>
      </c>
      <c r="Z68">
        <f t="shared" ref="Z68:Z131" si="35">IF(AND(X68=0,Y68=0),K68,IF(AND(X68=0,Y68=1),K68+1, IF(AND(X68=1,Y68=0),K68-1)))</f>
        <v>1</v>
      </c>
    </row>
    <row r="69" spans="4:26">
      <c r="D69" s="1">
        <v>66</v>
      </c>
      <c r="E69">
        <v>0</v>
      </c>
      <c r="F69">
        <f t="shared" si="20"/>
        <v>0</v>
      </c>
      <c r="G69">
        <f t="shared" si="21"/>
        <v>0</v>
      </c>
      <c r="H69" s="12">
        <f t="shared" ref="H69:H132" si="36">(G69-G68)/(D69-D68)</f>
        <v>0</v>
      </c>
      <c r="I69">
        <f t="shared" ref="I69:I132" si="37">G69*(D69-D68)+0.5*H69*POWER(D69-D68,2)</f>
        <v>0</v>
      </c>
      <c r="J69">
        <f t="shared" ref="J69:J132" si="38">(2*PI()*I69)/($B$2*(D69-D68))</f>
        <v>0</v>
      </c>
      <c r="K69" s="12">
        <f t="shared" ref="K69:K132" si="39">Z68</f>
        <v>1</v>
      </c>
      <c r="L69">
        <f t="shared" si="22"/>
        <v>14.7105</v>
      </c>
      <c r="M69">
        <f t="shared" si="23"/>
        <v>0</v>
      </c>
      <c r="N69">
        <f t="shared" si="24"/>
        <v>0</v>
      </c>
      <c r="O69">
        <f t="shared" si="25"/>
        <v>101.66177176290465</v>
      </c>
      <c r="P69">
        <f t="shared" si="26"/>
        <v>0</v>
      </c>
      <c r="Q69">
        <f t="shared" si="27"/>
        <v>0</v>
      </c>
      <c r="R69">
        <f t="shared" si="28"/>
        <v>269.28449999999998</v>
      </c>
      <c r="S69">
        <f t="shared" si="29"/>
        <v>269.28449999999998</v>
      </c>
      <c r="T69">
        <f t="shared" si="30"/>
        <v>4.1846597124502907</v>
      </c>
      <c r="U69" s="14">
        <f t="shared" si="31"/>
        <v>0</v>
      </c>
      <c r="V69" s="20">
        <f>'BSFC (Drive Cycle)'!C73</f>
        <v>0</v>
      </c>
      <c r="W69">
        <f t="shared" si="32"/>
        <v>0</v>
      </c>
      <c r="X69">
        <f t="shared" si="33"/>
        <v>0</v>
      </c>
      <c r="Y69">
        <f t="shared" si="34"/>
        <v>0</v>
      </c>
      <c r="Z69">
        <f t="shared" si="35"/>
        <v>1</v>
      </c>
    </row>
    <row r="70" spans="4:26">
      <c r="D70" s="1">
        <v>67</v>
      </c>
      <c r="E70">
        <v>0</v>
      </c>
      <c r="F70">
        <f t="shared" si="20"/>
        <v>0</v>
      </c>
      <c r="G70">
        <f t="shared" si="21"/>
        <v>0</v>
      </c>
      <c r="H70" s="12">
        <f t="shared" si="36"/>
        <v>0</v>
      </c>
      <c r="I70">
        <f t="shared" si="37"/>
        <v>0</v>
      </c>
      <c r="J70">
        <f t="shared" si="38"/>
        <v>0</v>
      </c>
      <c r="K70" s="12">
        <f t="shared" si="39"/>
        <v>1</v>
      </c>
      <c r="L70">
        <f t="shared" si="22"/>
        <v>14.7105</v>
      </c>
      <c r="M70">
        <f t="shared" si="23"/>
        <v>0</v>
      </c>
      <c r="N70">
        <f t="shared" si="24"/>
        <v>0</v>
      </c>
      <c r="O70">
        <f t="shared" si="25"/>
        <v>101.66177176290465</v>
      </c>
      <c r="P70">
        <f t="shared" si="26"/>
        <v>0</v>
      </c>
      <c r="Q70">
        <f t="shared" si="27"/>
        <v>0</v>
      </c>
      <c r="R70">
        <f t="shared" si="28"/>
        <v>269.28449999999998</v>
      </c>
      <c r="S70">
        <f t="shared" si="29"/>
        <v>269.28449999999998</v>
      </c>
      <c r="T70">
        <f t="shared" si="30"/>
        <v>4.1846597124502907</v>
      </c>
      <c r="U70" s="14">
        <f t="shared" si="31"/>
        <v>0</v>
      </c>
      <c r="V70" s="20">
        <f>'BSFC (Drive Cycle)'!C74</f>
        <v>0</v>
      </c>
      <c r="W70">
        <f t="shared" si="32"/>
        <v>0</v>
      </c>
      <c r="X70">
        <f t="shared" si="33"/>
        <v>0</v>
      </c>
      <c r="Y70">
        <f t="shared" si="34"/>
        <v>0</v>
      </c>
      <c r="Z70">
        <f t="shared" si="35"/>
        <v>1</v>
      </c>
    </row>
    <row r="71" spans="4:26">
      <c r="D71" s="1">
        <v>68</v>
      </c>
      <c r="E71">
        <v>0</v>
      </c>
      <c r="F71">
        <f t="shared" si="20"/>
        <v>0</v>
      </c>
      <c r="G71">
        <f t="shared" si="21"/>
        <v>0</v>
      </c>
      <c r="H71" s="12">
        <f t="shared" si="36"/>
        <v>0</v>
      </c>
      <c r="I71">
        <f t="shared" si="37"/>
        <v>0</v>
      </c>
      <c r="J71">
        <f t="shared" si="38"/>
        <v>0</v>
      </c>
      <c r="K71" s="12">
        <f t="shared" si="39"/>
        <v>1</v>
      </c>
      <c r="L71">
        <f t="shared" si="22"/>
        <v>14.7105</v>
      </c>
      <c r="M71">
        <f t="shared" si="23"/>
        <v>0</v>
      </c>
      <c r="N71">
        <f t="shared" si="24"/>
        <v>0</v>
      </c>
      <c r="O71">
        <f t="shared" si="25"/>
        <v>101.66177176290465</v>
      </c>
      <c r="P71">
        <f t="shared" si="26"/>
        <v>0</v>
      </c>
      <c r="Q71">
        <f t="shared" si="27"/>
        <v>0</v>
      </c>
      <c r="R71">
        <f t="shared" si="28"/>
        <v>269.28449999999998</v>
      </c>
      <c r="S71">
        <f t="shared" si="29"/>
        <v>269.28449999999998</v>
      </c>
      <c r="T71">
        <f t="shared" si="30"/>
        <v>4.1846597124502907</v>
      </c>
      <c r="U71" s="14">
        <f t="shared" si="31"/>
        <v>0</v>
      </c>
      <c r="V71" s="20">
        <f>'BSFC (Drive Cycle)'!C75</f>
        <v>0</v>
      </c>
      <c r="W71">
        <f t="shared" si="32"/>
        <v>0</v>
      </c>
      <c r="X71">
        <f t="shared" si="33"/>
        <v>0</v>
      </c>
      <c r="Y71">
        <f t="shared" si="34"/>
        <v>0</v>
      </c>
      <c r="Z71">
        <f t="shared" si="35"/>
        <v>1</v>
      </c>
    </row>
    <row r="72" spans="4:26">
      <c r="D72" s="1">
        <v>69</v>
      </c>
      <c r="E72">
        <v>0</v>
      </c>
      <c r="F72">
        <f t="shared" si="20"/>
        <v>0</v>
      </c>
      <c r="G72">
        <f t="shared" si="21"/>
        <v>0</v>
      </c>
      <c r="H72" s="12">
        <f t="shared" si="36"/>
        <v>0</v>
      </c>
      <c r="I72">
        <f t="shared" si="37"/>
        <v>0</v>
      </c>
      <c r="J72">
        <f t="shared" si="38"/>
        <v>0</v>
      </c>
      <c r="K72" s="12">
        <f t="shared" si="39"/>
        <v>1</v>
      </c>
      <c r="L72">
        <f t="shared" si="22"/>
        <v>14.7105</v>
      </c>
      <c r="M72">
        <f t="shared" si="23"/>
        <v>0</v>
      </c>
      <c r="N72">
        <f t="shared" si="24"/>
        <v>0</v>
      </c>
      <c r="O72">
        <f t="shared" si="25"/>
        <v>101.66177176290465</v>
      </c>
      <c r="P72">
        <f t="shared" si="26"/>
        <v>0</v>
      </c>
      <c r="Q72">
        <f t="shared" si="27"/>
        <v>0</v>
      </c>
      <c r="R72">
        <f t="shared" si="28"/>
        <v>269.28449999999998</v>
      </c>
      <c r="S72">
        <f t="shared" si="29"/>
        <v>269.28449999999998</v>
      </c>
      <c r="T72">
        <f t="shared" si="30"/>
        <v>4.1846597124502907</v>
      </c>
      <c r="U72" s="14">
        <f t="shared" si="31"/>
        <v>0</v>
      </c>
      <c r="V72" s="20">
        <f>'BSFC (Drive Cycle)'!C76</f>
        <v>0</v>
      </c>
      <c r="W72">
        <f t="shared" si="32"/>
        <v>0</v>
      </c>
      <c r="X72">
        <f t="shared" si="33"/>
        <v>0</v>
      </c>
      <c r="Y72">
        <f t="shared" si="34"/>
        <v>0</v>
      </c>
      <c r="Z72">
        <f t="shared" si="35"/>
        <v>1</v>
      </c>
    </row>
    <row r="73" spans="4:26">
      <c r="D73" s="1">
        <v>70</v>
      </c>
      <c r="E73">
        <v>0</v>
      </c>
      <c r="F73">
        <f t="shared" si="20"/>
        <v>0</v>
      </c>
      <c r="G73">
        <f t="shared" si="21"/>
        <v>0</v>
      </c>
      <c r="H73" s="12">
        <f t="shared" si="36"/>
        <v>0</v>
      </c>
      <c r="I73">
        <f t="shared" si="37"/>
        <v>0</v>
      </c>
      <c r="J73">
        <f t="shared" si="38"/>
        <v>0</v>
      </c>
      <c r="K73" s="12">
        <f t="shared" si="39"/>
        <v>1</v>
      </c>
      <c r="L73">
        <f t="shared" si="22"/>
        <v>14.7105</v>
      </c>
      <c r="M73">
        <f t="shared" si="23"/>
        <v>0</v>
      </c>
      <c r="N73">
        <f t="shared" si="24"/>
        <v>0</v>
      </c>
      <c r="O73">
        <f t="shared" si="25"/>
        <v>101.66177176290465</v>
      </c>
      <c r="P73">
        <f t="shared" si="26"/>
        <v>0</v>
      </c>
      <c r="Q73">
        <f t="shared" si="27"/>
        <v>0</v>
      </c>
      <c r="R73">
        <f t="shared" si="28"/>
        <v>269.28449999999998</v>
      </c>
      <c r="S73">
        <f t="shared" si="29"/>
        <v>269.28449999999998</v>
      </c>
      <c r="T73">
        <f t="shared" si="30"/>
        <v>4.1846597124502907</v>
      </c>
      <c r="U73" s="14">
        <f t="shared" si="31"/>
        <v>0</v>
      </c>
      <c r="V73" s="20">
        <f>'BSFC (Drive Cycle)'!C77</f>
        <v>0</v>
      </c>
      <c r="W73">
        <f t="shared" si="32"/>
        <v>0</v>
      </c>
      <c r="X73">
        <f t="shared" si="33"/>
        <v>0</v>
      </c>
      <c r="Y73">
        <f t="shared" si="34"/>
        <v>0</v>
      </c>
      <c r="Z73">
        <f t="shared" si="35"/>
        <v>1</v>
      </c>
    </row>
    <row r="74" spans="4:26">
      <c r="D74" s="1">
        <v>71</v>
      </c>
      <c r="E74">
        <v>0</v>
      </c>
      <c r="F74">
        <f t="shared" si="20"/>
        <v>0</v>
      </c>
      <c r="G74">
        <f t="shared" si="21"/>
        <v>0</v>
      </c>
      <c r="H74" s="12">
        <f t="shared" si="36"/>
        <v>0</v>
      </c>
      <c r="I74">
        <f t="shared" si="37"/>
        <v>0</v>
      </c>
      <c r="J74">
        <f t="shared" si="38"/>
        <v>0</v>
      </c>
      <c r="K74" s="12">
        <f t="shared" si="39"/>
        <v>1</v>
      </c>
      <c r="L74">
        <f t="shared" si="22"/>
        <v>14.7105</v>
      </c>
      <c r="M74">
        <f t="shared" si="23"/>
        <v>0</v>
      </c>
      <c r="N74">
        <f t="shared" si="24"/>
        <v>0</v>
      </c>
      <c r="O74">
        <f t="shared" si="25"/>
        <v>101.66177176290465</v>
      </c>
      <c r="P74">
        <f t="shared" si="26"/>
        <v>0</v>
      </c>
      <c r="Q74">
        <f t="shared" si="27"/>
        <v>0</v>
      </c>
      <c r="R74">
        <f t="shared" si="28"/>
        <v>269.28449999999998</v>
      </c>
      <c r="S74">
        <f t="shared" si="29"/>
        <v>269.28449999999998</v>
      </c>
      <c r="T74">
        <f t="shared" si="30"/>
        <v>4.1846597124502907</v>
      </c>
      <c r="U74" s="14">
        <f t="shared" si="31"/>
        <v>0</v>
      </c>
      <c r="V74" s="20">
        <f>'BSFC (Drive Cycle)'!C78</f>
        <v>0</v>
      </c>
      <c r="W74">
        <f t="shared" si="32"/>
        <v>0</v>
      </c>
      <c r="X74">
        <f t="shared" si="33"/>
        <v>0</v>
      </c>
      <c r="Y74">
        <f t="shared" si="34"/>
        <v>0</v>
      </c>
      <c r="Z74">
        <f t="shared" si="35"/>
        <v>1</v>
      </c>
    </row>
    <row r="75" spans="4:26">
      <c r="D75" s="1">
        <v>72</v>
      </c>
      <c r="E75">
        <v>1.2</v>
      </c>
      <c r="F75">
        <f t="shared" si="20"/>
        <v>1.9312079999999998</v>
      </c>
      <c r="G75">
        <f t="shared" si="21"/>
        <v>0.53644666666666663</v>
      </c>
      <c r="H75" s="12">
        <f t="shared" si="36"/>
        <v>0.53644666666666663</v>
      </c>
      <c r="I75">
        <f t="shared" si="37"/>
        <v>0.80467</v>
      </c>
      <c r="J75">
        <f t="shared" si="38"/>
        <v>3.519991646194343</v>
      </c>
      <c r="K75" s="12">
        <f t="shared" si="39"/>
        <v>1</v>
      </c>
      <c r="L75">
        <f t="shared" si="22"/>
        <v>14.7105</v>
      </c>
      <c r="M75">
        <f t="shared" si="23"/>
        <v>51.780837111341881</v>
      </c>
      <c r="N75">
        <f t="shared" si="24"/>
        <v>494.47074782733705</v>
      </c>
      <c r="O75">
        <f t="shared" si="25"/>
        <v>101.66177176290465</v>
      </c>
      <c r="P75">
        <f t="shared" si="26"/>
        <v>1220.2630981174</v>
      </c>
      <c r="Q75">
        <f t="shared" si="27"/>
        <v>0.11092180468387626</v>
      </c>
      <c r="R75">
        <f t="shared" si="28"/>
        <v>269.28449999999998</v>
      </c>
      <c r="S75">
        <f t="shared" si="29"/>
        <v>1489.6585199220838</v>
      </c>
      <c r="T75">
        <f t="shared" si="30"/>
        <v>23.149174919560064</v>
      </c>
      <c r="U75" s="14">
        <f t="shared" si="31"/>
        <v>1.1986836557717004</v>
      </c>
      <c r="V75" s="20">
        <f>'BSFC (Drive Cycle)'!C79</f>
        <v>1288.5593408441896</v>
      </c>
      <c r="W75">
        <f t="shared" si="32"/>
        <v>0.42904861704496827</v>
      </c>
      <c r="X75">
        <f t="shared" si="33"/>
        <v>0</v>
      </c>
      <c r="Y75">
        <f t="shared" si="34"/>
        <v>0</v>
      </c>
      <c r="Z75">
        <f t="shared" si="35"/>
        <v>1</v>
      </c>
    </row>
    <row r="76" spans="4:26">
      <c r="D76" s="1">
        <v>73</v>
      </c>
      <c r="E76">
        <v>3.5</v>
      </c>
      <c r="F76">
        <f t="shared" si="20"/>
        <v>5.6326900000000002</v>
      </c>
      <c r="G76">
        <f t="shared" si="21"/>
        <v>1.5646361111111113</v>
      </c>
      <c r="H76" s="12">
        <f t="shared" si="36"/>
        <v>1.0281894444444446</v>
      </c>
      <c r="I76">
        <f t="shared" si="37"/>
        <v>2.0787308333333336</v>
      </c>
      <c r="J76">
        <f t="shared" si="38"/>
        <v>9.0933117526687202</v>
      </c>
      <c r="K76" s="12">
        <f t="shared" si="39"/>
        <v>1</v>
      </c>
      <c r="L76">
        <f t="shared" si="22"/>
        <v>14.7105</v>
      </c>
      <c r="M76">
        <f t="shared" si="23"/>
        <v>133.7671625376332</v>
      </c>
      <c r="N76">
        <f t="shared" si="24"/>
        <v>1277.3827652206207</v>
      </c>
      <c r="O76">
        <f t="shared" si="25"/>
        <v>101.66177176290465</v>
      </c>
      <c r="P76">
        <f t="shared" si="26"/>
        <v>2338.8376047250172</v>
      </c>
      <c r="Q76">
        <f t="shared" si="27"/>
        <v>0.94360563012325338</v>
      </c>
      <c r="R76">
        <f t="shared" si="28"/>
        <v>269.28449999999998</v>
      </c>
      <c r="S76">
        <f t="shared" si="29"/>
        <v>2609.0657103551403</v>
      </c>
      <c r="T76">
        <f t="shared" si="30"/>
        <v>40.544673626809768</v>
      </c>
      <c r="U76" s="14">
        <f t="shared" si="31"/>
        <v>5.4235459470727516</v>
      </c>
      <c r="V76" s="20">
        <f>'BSFC (Drive Cycle)'!C80</f>
        <v>516.41667501729125</v>
      </c>
      <c r="W76">
        <f t="shared" si="32"/>
        <v>0.77800265688633785</v>
      </c>
      <c r="X76">
        <f t="shared" si="33"/>
        <v>0</v>
      </c>
      <c r="Y76">
        <f t="shared" si="34"/>
        <v>0</v>
      </c>
      <c r="Z76">
        <f t="shared" si="35"/>
        <v>1</v>
      </c>
    </row>
    <row r="77" spans="4:26">
      <c r="D77" s="1">
        <v>74</v>
      </c>
      <c r="E77">
        <v>7.7</v>
      </c>
      <c r="F77">
        <f t="shared" si="20"/>
        <v>12.391918</v>
      </c>
      <c r="G77">
        <f t="shared" si="21"/>
        <v>3.4421994444444448</v>
      </c>
      <c r="H77" s="12">
        <f t="shared" si="36"/>
        <v>1.8775633333333335</v>
      </c>
      <c r="I77">
        <f t="shared" si="37"/>
        <v>4.3809811111111117</v>
      </c>
      <c r="J77">
        <f t="shared" si="38"/>
        <v>19.164398962613646</v>
      </c>
      <c r="K77" s="12">
        <f t="shared" si="39"/>
        <v>1</v>
      </c>
      <c r="L77">
        <f t="shared" si="22"/>
        <v>14.7105</v>
      </c>
      <c r="M77">
        <f t="shared" si="23"/>
        <v>281.91789093952804</v>
      </c>
      <c r="N77">
        <f t="shared" si="24"/>
        <v>2692.118515948835</v>
      </c>
      <c r="O77">
        <f t="shared" si="25"/>
        <v>101.66177176290465</v>
      </c>
      <c r="P77">
        <f t="shared" si="26"/>
        <v>4270.9208434109005</v>
      </c>
      <c r="Q77">
        <f t="shared" si="27"/>
        <v>4.5670512497965463</v>
      </c>
      <c r="R77">
        <f t="shared" si="28"/>
        <v>269.28449999999998</v>
      </c>
      <c r="S77">
        <f t="shared" si="29"/>
        <v>4544.7723946606966</v>
      </c>
      <c r="T77">
        <f t="shared" si="30"/>
        <v>70.625401544436642</v>
      </c>
      <c r="U77" s="14">
        <f t="shared" si="31"/>
        <v>19.910564250164864</v>
      </c>
      <c r="V77" s="20">
        <f>'BSFC (Drive Cycle)'!C81</f>
        <v>87.763435940387353</v>
      </c>
      <c r="W77">
        <f t="shared" si="32"/>
        <v>0.48539431391841958</v>
      </c>
      <c r="X77">
        <f t="shared" si="33"/>
        <v>0</v>
      </c>
      <c r="Y77">
        <f t="shared" si="34"/>
        <v>0</v>
      </c>
      <c r="Z77">
        <f t="shared" si="35"/>
        <v>1</v>
      </c>
    </row>
    <row r="78" spans="4:26">
      <c r="D78" s="1">
        <v>75</v>
      </c>
      <c r="E78">
        <v>11.1</v>
      </c>
      <c r="F78">
        <f t="shared" si="20"/>
        <v>17.863674</v>
      </c>
      <c r="G78">
        <f t="shared" si="21"/>
        <v>4.9621316666666671</v>
      </c>
      <c r="H78" s="12">
        <f t="shared" si="36"/>
        <v>1.5199322222222222</v>
      </c>
      <c r="I78">
        <f t="shared" si="37"/>
        <v>5.7220977777777779</v>
      </c>
      <c r="J78">
        <f t="shared" si="38"/>
        <v>25.031051706270883</v>
      </c>
      <c r="K78" s="12">
        <f t="shared" si="39"/>
        <v>1</v>
      </c>
      <c r="L78">
        <f t="shared" si="22"/>
        <v>14.7105</v>
      </c>
      <c r="M78">
        <f t="shared" si="23"/>
        <v>368.21928612509782</v>
      </c>
      <c r="N78">
        <f t="shared" si="24"/>
        <v>3516.2364289943966</v>
      </c>
      <c r="O78">
        <f t="shared" si="25"/>
        <v>101.66177176290465</v>
      </c>
      <c r="P78">
        <f t="shared" si="26"/>
        <v>3457.4121113326337</v>
      </c>
      <c r="Q78">
        <f t="shared" si="27"/>
        <v>9.4907469132641644</v>
      </c>
      <c r="R78">
        <f t="shared" si="28"/>
        <v>269.28449999999998</v>
      </c>
      <c r="S78">
        <f t="shared" si="29"/>
        <v>3736.1873582458975</v>
      </c>
      <c r="T78">
        <f t="shared" si="30"/>
        <v>58.060054389382557</v>
      </c>
      <c r="U78" s="14">
        <f t="shared" si="31"/>
        <v>21.378831779642798</v>
      </c>
      <c r="V78" s="20">
        <f>'BSFC (Drive Cycle)'!C82</f>
        <v>261.65857026390768</v>
      </c>
      <c r="W78">
        <f t="shared" si="32"/>
        <v>1.5538762659372021</v>
      </c>
      <c r="X78">
        <f t="shared" si="33"/>
        <v>0</v>
      </c>
      <c r="Y78">
        <f t="shared" si="34"/>
        <v>0</v>
      </c>
      <c r="Z78">
        <f t="shared" si="35"/>
        <v>1</v>
      </c>
    </row>
    <row r="79" spans="4:26">
      <c r="D79" s="1">
        <v>76</v>
      </c>
      <c r="E79">
        <v>13.8</v>
      </c>
      <c r="F79">
        <f t="shared" si="20"/>
        <v>22.208892000000002</v>
      </c>
      <c r="G79">
        <f t="shared" si="21"/>
        <v>6.1691366666666676</v>
      </c>
      <c r="H79" s="12">
        <f t="shared" si="36"/>
        <v>1.2070050000000005</v>
      </c>
      <c r="I79">
        <f t="shared" si="37"/>
        <v>6.7726391666666679</v>
      </c>
      <c r="J79">
        <f t="shared" si="38"/>
        <v>29.626596355469058</v>
      </c>
      <c r="K79" s="12">
        <f t="shared" si="39"/>
        <v>1</v>
      </c>
      <c r="L79">
        <f t="shared" si="22"/>
        <v>14.7105</v>
      </c>
      <c r="M79">
        <f t="shared" si="23"/>
        <v>435.82204568712757</v>
      </c>
      <c r="N79">
        <f t="shared" si="24"/>
        <v>4161.7954608800874</v>
      </c>
      <c r="O79">
        <f t="shared" si="25"/>
        <v>101.66177176290465</v>
      </c>
      <c r="P79">
        <f t="shared" si="26"/>
        <v>2745.5919707641515</v>
      </c>
      <c r="Q79">
        <f t="shared" si="27"/>
        <v>14.669408669442642</v>
      </c>
      <c r="R79">
        <f t="shared" si="28"/>
        <v>269.28449999999998</v>
      </c>
      <c r="S79">
        <f t="shared" si="29"/>
        <v>3029.5458794335937</v>
      </c>
      <c r="T79">
        <f t="shared" si="30"/>
        <v>47.078902011387754</v>
      </c>
      <c r="U79" s="14">
        <f t="shared" si="31"/>
        <v>20.518023383306833</v>
      </c>
      <c r="V79" s="20">
        <f>'BSFC (Drive Cycle)'!C83</f>
        <v>534.02665751328459</v>
      </c>
      <c r="W79">
        <f t="shared" si="32"/>
        <v>3.0436587350463231</v>
      </c>
      <c r="X79">
        <f t="shared" si="33"/>
        <v>0</v>
      </c>
      <c r="Y79">
        <f t="shared" si="34"/>
        <v>0</v>
      </c>
      <c r="Z79">
        <f t="shared" si="35"/>
        <v>1</v>
      </c>
    </row>
    <row r="80" spans="4:26">
      <c r="D80" s="1">
        <v>77</v>
      </c>
      <c r="E80">
        <v>16.5</v>
      </c>
      <c r="F80">
        <f t="shared" si="20"/>
        <v>26.554110000000001</v>
      </c>
      <c r="G80">
        <f t="shared" si="21"/>
        <v>7.3761416666666673</v>
      </c>
      <c r="H80" s="12">
        <f t="shared" si="36"/>
        <v>1.2070049999999997</v>
      </c>
      <c r="I80">
        <f t="shared" si="37"/>
        <v>7.9796441666666666</v>
      </c>
      <c r="J80">
        <f t="shared" si="38"/>
        <v>34.906583824760567</v>
      </c>
      <c r="K80" s="12">
        <f t="shared" si="39"/>
        <v>1</v>
      </c>
      <c r="L80">
        <f t="shared" si="22"/>
        <v>14.7105</v>
      </c>
      <c r="M80">
        <f t="shared" si="23"/>
        <v>513.49330135414027</v>
      </c>
      <c r="N80">
        <f t="shared" si="24"/>
        <v>4903.501582621092</v>
      </c>
      <c r="O80">
        <f t="shared" si="25"/>
        <v>101.66177176290465</v>
      </c>
      <c r="P80">
        <f t="shared" si="26"/>
        <v>2745.5919707641492</v>
      </c>
      <c r="Q80">
        <f t="shared" si="27"/>
        <v>20.971153698045363</v>
      </c>
      <c r="R80">
        <f t="shared" si="28"/>
        <v>269.28449999999998</v>
      </c>
      <c r="S80">
        <f t="shared" si="29"/>
        <v>3035.8476244621943</v>
      </c>
      <c r="T80">
        <f t="shared" si="30"/>
        <v>47.176830627922747</v>
      </c>
      <c r="U80" s="14">
        <f t="shared" si="31"/>
        <v>24.224986506557169</v>
      </c>
      <c r="V80" s="20">
        <f>'BSFC (Drive Cycle)'!C84</f>
        <v>1540.5517081588132</v>
      </c>
      <c r="W80">
        <f t="shared" si="32"/>
        <v>10.366623428555791</v>
      </c>
      <c r="X80">
        <f t="shared" si="33"/>
        <v>0</v>
      </c>
      <c r="Y80">
        <f t="shared" si="34"/>
        <v>1</v>
      </c>
      <c r="Z80">
        <f t="shared" si="35"/>
        <v>2</v>
      </c>
    </row>
    <row r="81" spans="4:26">
      <c r="D81" s="1">
        <v>78</v>
      </c>
      <c r="E81">
        <v>18.399999999999999</v>
      </c>
      <c r="F81">
        <f t="shared" si="20"/>
        <v>29.611855999999996</v>
      </c>
      <c r="G81">
        <f t="shared" si="21"/>
        <v>8.225515555555555</v>
      </c>
      <c r="H81" s="12">
        <f t="shared" si="36"/>
        <v>0.84937388888888776</v>
      </c>
      <c r="I81">
        <f t="shared" si="37"/>
        <v>8.6502024999999989</v>
      </c>
      <c r="J81">
        <f t="shared" si="38"/>
        <v>37.83991019658918</v>
      </c>
      <c r="K81" s="12">
        <f t="shared" si="39"/>
        <v>2</v>
      </c>
      <c r="L81">
        <f t="shared" si="22"/>
        <v>8.4698856000000013</v>
      </c>
      <c r="M81">
        <f t="shared" si="23"/>
        <v>320.49971047938391</v>
      </c>
      <c r="N81">
        <f t="shared" si="24"/>
        <v>3060.547885280781</v>
      </c>
      <c r="O81">
        <f t="shared" si="25"/>
        <v>38.380998283940237</v>
      </c>
      <c r="P81">
        <f t="shared" si="26"/>
        <v>1696.9605936214682</v>
      </c>
      <c r="Q81">
        <f t="shared" si="27"/>
        <v>26.078948745675795</v>
      </c>
      <c r="R81">
        <f t="shared" si="28"/>
        <v>269.28449999999998</v>
      </c>
      <c r="S81">
        <f t="shared" si="29"/>
        <v>1992.3240423671439</v>
      </c>
      <c r="T81">
        <f t="shared" si="30"/>
        <v>53.772305506125022</v>
      </c>
      <c r="U81" s="14">
        <f t="shared" si="31"/>
        <v>17.234008346522053</v>
      </c>
      <c r="V81" s="20">
        <f>'BSFC (Drive Cycle)'!C85</f>
        <v>293.66850230519776</v>
      </c>
      <c r="W81">
        <f t="shared" si="32"/>
        <v>1.4058570610662247</v>
      </c>
      <c r="X81">
        <f t="shared" si="33"/>
        <v>0</v>
      </c>
      <c r="Y81">
        <f t="shared" si="34"/>
        <v>0</v>
      </c>
      <c r="Z81">
        <f t="shared" si="35"/>
        <v>2</v>
      </c>
    </row>
    <row r="82" spans="4:26">
      <c r="D82" s="1">
        <v>79</v>
      </c>
      <c r="E82">
        <v>20.399999999999999</v>
      </c>
      <c r="F82">
        <f t="shared" si="20"/>
        <v>32.830535999999995</v>
      </c>
      <c r="G82">
        <f t="shared" si="21"/>
        <v>9.1195933333333326</v>
      </c>
      <c r="H82" s="12">
        <f t="shared" si="36"/>
        <v>0.89407777777777753</v>
      </c>
      <c r="I82">
        <f t="shared" si="37"/>
        <v>9.5666322222222213</v>
      </c>
      <c r="J82">
        <f t="shared" si="38"/>
        <v>41.848789571421626</v>
      </c>
      <c r="K82" s="12">
        <f t="shared" si="39"/>
        <v>2</v>
      </c>
      <c r="L82">
        <f t="shared" si="22"/>
        <v>8.4698856000000013</v>
      </c>
      <c r="M82">
        <f t="shared" si="23"/>
        <v>354.45446016841424</v>
      </c>
      <c r="N82">
        <f t="shared" si="24"/>
        <v>3384.7919764862381</v>
      </c>
      <c r="O82">
        <f t="shared" si="25"/>
        <v>38.380998283940237</v>
      </c>
      <c r="P82">
        <f t="shared" si="26"/>
        <v>1786.2743090752313</v>
      </c>
      <c r="Q82">
        <f t="shared" si="27"/>
        <v>32.056401553640235</v>
      </c>
      <c r="R82">
        <f t="shared" si="28"/>
        <v>269.28449999999998</v>
      </c>
      <c r="S82">
        <f t="shared" si="29"/>
        <v>2087.6152106288714</v>
      </c>
      <c r="T82">
        <f t="shared" si="30"/>
        <v>56.34418924734473</v>
      </c>
      <c r="U82" s="14">
        <f t="shared" si="31"/>
        <v>19.971449183294546</v>
      </c>
      <c r="V82" s="20">
        <f>'BSFC (Drive Cycle)'!C86</f>
        <v>277.30304939027155</v>
      </c>
      <c r="W82">
        <f t="shared" si="32"/>
        <v>1.5383732664640073</v>
      </c>
      <c r="X82">
        <f t="shared" si="33"/>
        <v>0</v>
      </c>
      <c r="Y82">
        <f t="shared" si="34"/>
        <v>0</v>
      </c>
      <c r="Z82">
        <f t="shared" si="35"/>
        <v>2</v>
      </c>
    </row>
    <row r="83" spans="4:26">
      <c r="D83" s="1">
        <v>80</v>
      </c>
      <c r="E83">
        <v>20.7</v>
      </c>
      <c r="F83">
        <f t="shared" si="20"/>
        <v>33.313338000000002</v>
      </c>
      <c r="G83">
        <f t="shared" si="21"/>
        <v>9.2537050000000001</v>
      </c>
      <c r="H83" s="12">
        <f t="shared" si="36"/>
        <v>0.13411166666666752</v>
      </c>
      <c r="I83">
        <f t="shared" si="37"/>
        <v>9.3207608333333347</v>
      </c>
      <c r="J83">
        <f t="shared" si="38"/>
        <v>40.773236568417808</v>
      </c>
      <c r="K83" s="12">
        <f t="shared" si="39"/>
        <v>2</v>
      </c>
      <c r="L83">
        <f t="shared" si="22"/>
        <v>8.4698856000000013</v>
      </c>
      <c r="M83">
        <f t="shared" si="23"/>
        <v>345.34464927623549</v>
      </c>
      <c r="N83">
        <f t="shared" si="24"/>
        <v>3297.7996593335556</v>
      </c>
      <c r="O83">
        <f t="shared" si="25"/>
        <v>38.380998283940237</v>
      </c>
      <c r="P83">
        <f t="shared" si="26"/>
        <v>267.94114636128648</v>
      </c>
      <c r="Q83">
        <f t="shared" si="27"/>
        <v>33.006169506245932</v>
      </c>
      <c r="R83">
        <f t="shared" si="28"/>
        <v>269.28449999999998</v>
      </c>
      <c r="S83">
        <f t="shared" si="29"/>
        <v>570.23181586753242</v>
      </c>
      <c r="T83">
        <f t="shared" si="30"/>
        <v>15.39040776504914</v>
      </c>
      <c r="U83" s="14">
        <f t="shared" si="31"/>
        <v>5.3149949718391465</v>
      </c>
      <c r="V83" s="20">
        <f>'BSFC (Drive Cycle)'!C87</f>
        <v>1703.8444511057514</v>
      </c>
      <c r="W83">
        <f t="shared" si="32"/>
        <v>2.5155346362286384</v>
      </c>
      <c r="X83">
        <f t="shared" si="33"/>
        <v>0</v>
      </c>
      <c r="Y83">
        <f t="shared" si="34"/>
        <v>0</v>
      </c>
      <c r="Z83">
        <f t="shared" si="35"/>
        <v>2</v>
      </c>
    </row>
    <row r="84" spans="4:26">
      <c r="D84" s="1">
        <v>81</v>
      </c>
      <c r="E84">
        <v>19.600000000000001</v>
      </c>
      <c r="F84">
        <f t="shared" si="20"/>
        <v>31.543064000000001</v>
      </c>
      <c r="G84">
        <f t="shared" si="21"/>
        <v>8.7619622222222233</v>
      </c>
      <c r="H84" s="12">
        <f t="shared" si="36"/>
        <v>-0.49174277777777675</v>
      </c>
      <c r="I84">
        <f t="shared" si="37"/>
        <v>8.5160908333333349</v>
      </c>
      <c r="J84">
        <f t="shared" si="38"/>
        <v>37.253244922223466</v>
      </c>
      <c r="K84" s="12">
        <f t="shared" si="39"/>
        <v>2</v>
      </c>
      <c r="L84">
        <f t="shared" si="22"/>
        <v>8.4698856000000013</v>
      </c>
      <c r="M84">
        <f t="shared" si="23"/>
        <v>315.53072272001373</v>
      </c>
      <c r="N84">
        <f t="shared" si="24"/>
        <v>3013.0975304702274</v>
      </c>
      <c r="O84">
        <f t="shared" si="25"/>
        <v>38.380998283940237</v>
      </c>
      <c r="P84">
        <f t="shared" si="26"/>
        <v>-982.4508699913755</v>
      </c>
      <c r="Q84">
        <f t="shared" si="27"/>
        <v>29.59147256066522</v>
      </c>
      <c r="R84">
        <f t="shared" si="28"/>
        <v>269.28449999999998</v>
      </c>
      <c r="S84">
        <f t="shared" si="29"/>
        <v>-683.57489743071028</v>
      </c>
      <c r="T84">
        <f t="shared" si="30"/>
        <v>0</v>
      </c>
      <c r="U84" s="14">
        <f t="shared" si="31"/>
        <v>0</v>
      </c>
      <c r="V84" s="20">
        <f>'BSFC (Drive Cycle)'!C88</f>
        <v>0</v>
      </c>
      <c r="W84">
        <f t="shared" si="32"/>
        <v>0</v>
      </c>
      <c r="X84">
        <f t="shared" si="33"/>
        <v>0</v>
      </c>
      <c r="Y84">
        <f t="shared" si="34"/>
        <v>0</v>
      </c>
      <c r="Z84">
        <f t="shared" si="35"/>
        <v>2</v>
      </c>
    </row>
    <row r="85" spans="4:26">
      <c r="D85" s="1">
        <v>82</v>
      </c>
      <c r="E85">
        <v>17.3</v>
      </c>
      <c r="F85">
        <f t="shared" si="20"/>
        <v>27.841582000000002</v>
      </c>
      <c r="G85">
        <f t="shared" si="21"/>
        <v>7.7337727777777792</v>
      </c>
      <c r="H85" s="12">
        <f t="shared" si="36"/>
        <v>-1.0281894444444442</v>
      </c>
      <c r="I85">
        <f t="shared" si="37"/>
        <v>7.2196780555555566</v>
      </c>
      <c r="J85">
        <f t="shared" si="38"/>
        <v>31.582147270021469</v>
      </c>
      <c r="K85" s="12">
        <f t="shared" si="39"/>
        <v>2</v>
      </c>
      <c r="L85">
        <f t="shared" si="22"/>
        <v>8.4698856000000013</v>
      </c>
      <c r="M85">
        <f t="shared" si="23"/>
        <v>267.49717437943417</v>
      </c>
      <c r="N85">
        <f t="shared" si="24"/>
        <v>2554.410767301531</v>
      </c>
      <c r="O85">
        <f t="shared" si="25"/>
        <v>38.380998283940237</v>
      </c>
      <c r="P85">
        <f t="shared" si="26"/>
        <v>-2054.2154554365161</v>
      </c>
      <c r="Q85">
        <f t="shared" si="27"/>
        <v>23.054018697109267</v>
      </c>
      <c r="R85">
        <f t="shared" si="28"/>
        <v>269.28449999999998</v>
      </c>
      <c r="S85">
        <f t="shared" si="29"/>
        <v>-1761.8769367394068</v>
      </c>
      <c r="T85">
        <f t="shared" si="30"/>
        <v>0</v>
      </c>
      <c r="U85" s="14">
        <f t="shared" si="31"/>
        <v>0</v>
      </c>
      <c r="V85" s="20">
        <f>'BSFC (Drive Cycle)'!C89</f>
        <v>0</v>
      </c>
      <c r="W85">
        <f t="shared" si="32"/>
        <v>0</v>
      </c>
      <c r="X85">
        <f t="shared" si="33"/>
        <v>0</v>
      </c>
      <c r="Y85">
        <f t="shared" si="34"/>
        <v>0</v>
      </c>
      <c r="Z85">
        <f t="shared" si="35"/>
        <v>2</v>
      </c>
    </row>
    <row r="86" spans="4:26">
      <c r="D86" s="1">
        <v>83</v>
      </c>
      <c r="E86">
        <v>12.3</v>
      </c>
      <c r="F86">
        <f t="shared" si="20"/>
        <v>19.794882000000001</v>
      </c>
      <c r="G86">
        <f t="shared" si="21"/>
        <v>5.4985783333333336</v>
      </c>
      <c r="H86" s="12">
        <f t="shared" si="36"/>
        <v>-2.2351944444444456</v>
      </c>
      <c r="I86">
        <f t="shared" si="37"/>
        <v>4.3809811111111108</v>
      </c>
      <c r="J86">
        <f t="shared" si="38"/>
        <v>19.164398962613642</v>
      </c>
      <c r="K86" s="12">
        <f t="shared" si="39"/>
        <v>2</v>
      </c>
      <c r="L86">
        <f t="shared" si="22"/>
        <v>8.4698856000000013</v>
      </c>
      <c r="M86">
        <f t="shared" si="23"/>
        <v>162.32026680609624</v>
      </c>
      <c r="N86">
        <f t="shared" si="24"/>
        <v>1550.044923811455</v>
      </c>
      <c r="O86">
        <f t="shared" si="25"/>
        <v>38.380998283940237</v>
      </c>
      <c r="P86">
        <f t="shared" si="26"/>
        <v>-4465.6857726880817</v>
      </c>
      <c r="Q86">
        <f t="shared" si="27"/>
        <v>11.653722104599751</v>
      </c>
      <c r="R86">
        <f t="shared" si="28"/>
        <v>269.28449999999998</v>
      </c>
      <c r="S86">
        <f t="shared" si="29"/>
        <v>-4184.7475505834818</v>
      </c>
      <c r="T86">
        <f t="shared" si="30"/>
        <v>0</v>
      </c>
      <c r="U86" s="14">
        <f t="shared" si="31"/>
        <v>0</v>
      </c>
      <c r="V86" s="20">
        <f>'BSFC (Drive Cycle)'!C90</f>
        <v>0</v>
      </c>
      <c r="W86">
        <f t="shared" si="32"/>
        <v>0</v>
      </c>
      <c r="X86">
        <f t="shared" si="33"/>
        <v>1</v>
      </c>
      <c r="Y86">
        <f t="shared" si="34"/>
        <v>0</v>
      </c>
      <c r="Z86">
        <f t="shared" si="35"/>
        <v>1</v>
      </c>
    </row>
    <row r="87" spans="4:26">
      <c r="D87" s="1">
        <v>84</v>
      </c>
      <c r="E87">
        <v>8.1</v>
      </c>
      <c r="F87">
        <f t="shared" si="20"/>
        <v>13.035653999999999</v>
      </c>
      <c r="G87">
        <f t="shared" si="21"/>
        <v>3.6210149999999999</v>
      </c>
      <c r="H87" s="12">
        <f t="shared" si="36"/>
        <v>-1.8775633333333337</v>
      </c>
      <c r="I87">
        <f t="shared" si="37"/>
        <v>2.682233333333333</v>
      </c>
      <c r="J87">
        <f t="shared" si="38"/>
        <v>11.733305487314475</v>
      </c>
      <c r="K87" s="12">
        <f t="shared" si="39"/>
        <v>1</v>
      </c>
      <c r="L87">
        <f t="shared" si="22"/>
        <v>14.7105</v>
      </c>
      <c r="M87">
        <f t="shared" si="23"/>
        <v>172.60279037113958</v>
      </c>
      <c r="N87">
        <f t="shared" si="24"/>
        <v>1648.2358260911233</v>
      </c>
      <c r="O87">
        <f t="shared" si="25"/>
        <v>101.66177176290465</v>
      </c>
      <c r="P87">
        <f t="shared" si="26"/>
        <v>-4270.9208434109005</v>
      </c>
      <c r="Q87">
        <f t="shared" si="27"/>
        <v>5.0538747259091128</v>
      </c>
      <c r="R87">
        <f t="shared" si="28"/>
        <v>269.28449999999998</v>
      </c>
      <c r="S87">
        <f t="shared" si="29"/>
        <v>-3996.5824686849919</v>
      </c>
      <c r="T87">
        <f t="shared" si="30"/>
        <v>0</v>
      </c>
      <c r="U87" s="14">
        <f t="shared" si="31"/>
        <v>0</v>
      </c>
      <c r="V87" s="20">
        <f>'BSFC (Drive Cycle)'!C91</f>
        <v>0</v>
      </c>
      <c r="W87">
        <f t="shared" si="32"/>
        <v>0</v>
      </c>
      <c r="X87">
        <f t="shared" si="33"/>
        <v>0</v>
      </c>
      <c r="Y87">
        <f t="shared" si="34"/>
        <v>0</v>
      </c>
      <c r="Z87">
        <f t="shared" si="35"/>
        <v>1</v>
      </c>
    </row>
    <row r="88" spans="4:26">
      <c r="D88" s="1">
        <v>85</v>
      </c>
      <c r="E88">
        <v>6.1</v>
      </c>
      <c r="F88">
        <f t="shared" si="20"/>
        <v>9.8169740000000001</v>
      </c>
      <c r="G88">
        <f t="shared" si="21"/>
        <v>2.7269372222222223</v>
      </c>
      <c r="H88" s="12">
        <f t="shared" si="36"/>
        <v>-0.89407777777777753</v>
      </c>
      <c r="I88">
        <f t="shared" si="37"/>
        <v>2.2798983333333336</v>
      </c>
      <c r="J88">
        <f t="shared" si="38"/>
        <v>9.9733096642173056</v>
      </c>
      <c r="K88" s="12">
        <f t="shared" si="39"/>
        <v>1</v>
      </c>
      <c r="L88">
        <f t="shared" si="22"/>
        <v>14.7105</v>
      </c>
      <c r="M88">
        <f t="shared" si="23"/>
        <v>146.71237181546866</v>
      </c>
      <c r="N88">
        <f t="shared" si="24"/>
        <v>1401.0004521774549</v>
      </c>
      <c r="O88">
        <f t="shared" si="25"/>
        <v>101.66177176290465</v>
      </c>
      <c r="P88">
        <f t="shared" si="26"/>
        <v>-2033.7718301956661</v>
      </c>
      <c r="Q88">
        <f t="shared" si="27"/>
        <v>2.8662502446437754</v>
      </c>
      <c r="R88">
        <f t="shared" si="28"/>
        <v>269.28449999999998</v>
      </c>
      <c r="S88">
        <f t="shared" si="29"/>
        <v>-1761.6210799510222</v>
      </c>
      <c r="T88">
        <f t="shared" si="30"/>
        <v>0</v>
      </c>
      <c r="U88" s="14">
        <f t="shared" si="31"/>
        <v>0</v>
      </c>
      <c r="V88" s="20">
        <f>'BSFC (Drive Cycle)'!C92</f>
        <v>0</v>
      </c>
      <c r="W88">
        <f t="shared" si="32"/>
        <v>0</v>
      </c>
      <c r="X88">
        <f t="shared" si="33"/>
        <v>0</v>
      </c>
      <c r="Y88">
        <f t="shared" si="34"/>
        <v>0</v>
      </c>
      <c r="Z88">
        <f t="shared" si="35"/>
        <v>1</v>
      </c>
    </row>
    <row r="89" spans="4:26">
      <c r="D89" s="1">
        <v>86</v>
      </c>
      <c r="E89">
        <v>9.6</v>
      </c>
      <c r="F89">
        <f t="shared" si="20"/>
        <v>15.449663999999999</v>
      </c>
      <c r="G89">
        <f t="shared" si="21"/>
        <v>4.291573333333333</v>
      </c>
      <c r="H89" s="12">
        <f t="shared" si="36"/>
        <v>1.5646361111111107</v>
      </c>
      <c r="I89">
        <f t="shared" si="37"/>
        <v>5.0738913888888888</v>
      </c>
      <c r="J89">
        <f t="shared" si="38"/>
        <v>22.195502880169883</v>
      </c>
      <c r="K89" s="12">
        <f t="shared" si="39"/>
        <v>1</v>
      </c>
      <c r="L89">
        <f t="shared" si="22"/>
        <v>14.7105</v>
      </c>
      <c r="M89">
        <f t="shared" si="23"/>
        <v>326.50694511873905</v>
      </c>
      <c r="N89">
        <f t="shared" si="24"/>
        <v>3117.9127710223752</v>
      </c>
      <c r="O89">
        <f t="shared" si="25"/>
        <v>101.66177176290465</v>
      </c>
      <c r="P89">
        <f t="shared" si="26"/>
        <v>3559.1007028424156</v>
      </c>
      <c r="Q89">
        <f t="shared" si="27"/>
        <v>7.0989954997680806</v>
      </c>
      <c r="R89">
        <f t="shared" si="28"/>
        <v>269.28449999999998</v>
      </c>
      <c r="S89">
        <f t="shared" si="29"/>
        <v>3835.4841983421838</v>
      </c>
      <c r="T89">
        <f t="shared" si="30"/>
        <v>59.603119386902094</v>
      </c>
      <c r="U89" s="14">
        <f t="shared" si="31"/>
        <v>19.460832430564892</v>
      </c>
      <c r="V89" s="20">
        <f>'BSFC (Drive Cycle)'!C93</f>
        <v>215.63719523401414</v>
      </c>
      <c r="W89">
        <f t="shared" si="32"/>
        <v>1.1656887006239323</v>
      </c>
      <c r="X89">
        <f t="shared" si="33"/>
        <v>0</v>
      </c>
      <c r="Y89">
        <f t="shared" si="34"/>
        <v>0</v>
      </c>
      <c r="Z89">
        <f t="shared" si="35"/>
        <v>1</v>
      </c>
    </row>
    <row r="90" spans="4:26">
      <c r="D90" s="1">
        <v>87</v>
      </c>
      <c r="E90">
        <v>12.7</v>
      </c>
      <c r="F90">
        <f t="shared" si="20"/>
        <v>20.438617999999998</v>
      </c>
      <c r="G90">
        <f t="shared" si="21"/>
        <v>5.6773938888888891</v>
      </c>
      <c r="H90" s="12">
        <f t="shared" si="36"/>
        <v>1.3858205555555561</v>
      </c>
      <c r="I90">
        <f t="shared" si="37"/>
        <v>6.3703041666666671</v>
      </c>
      <c r="J90">
        <f t="shared" si="38"/>
        <v>27.866600532371884</v>
      </c>
      <c r="K90" s="12">
        <f t="shared" si="39"/>
        <v>1</v>
      </c>
      <c r="L90">
        <f t="shared" si="22"/>
        <v>14.7105</v>
      </c>
      <c r="M90">
        <f t="shared" si="23"/>
        <v>409.93162713145659</v>
      </c>
      <c r="N90">
        <f t="shared" si="24"/>
        <v>3914.5600869664186</v>
      </c>
      <c r="O90">
        <f t="shared" si="25"/>
        <v>101.66177176290465</v>
      </c>
      <c r="P90">
        <f t="shared" si="26"/>
        <v>3152.3463368032844</v>
      </c>
      <c r="Q90">
        <f t="shared" si="27"/>
        <v>12.42401241490445</v>
      </c>
      <c r="R90">
        <f t="shared" si="28"/>
        <v>269.28449999999998</v>
      </c>
      <c r="S90">
        <f t="shared" si="29"/>
        <v>3434.0548492181888</v>
      </c>
      <c r="T90">
        <f t="shared" si="30"/>
        <v>53.364939229208929</v>
      </c>
      <c r="U90" s="14">
        <f t="shared" si="31"/>
        <v>21.875976370000913</v>
      </c>
      <c r="V90" s="20">
        <f>'BSFC (Drive Cycle)'!C94</f>
        <v>361.51103612450424</v>
      </c>
      <c r="W90">
        <f t="shared" si="32"/>
        <v>2.1967796899317227</v>
      </c>
      <c r="X90">
        <f t="shared" si="33"/>
        <v>0</v>
      </c>
      <c r="Y90">
        <f t="shared" si="34"/>
        <v>0</v>
      </c>
      <c r="Z90">
        <f t="shared" si="35"/>
        <v>1</v>
      </c>
    </row>
    <row r="91" spans="4:26">
      <c r="D91" s="1">
        <v>88</v>
      </c>
      <c r="E91">
        <v>15.7</v>
      </c>
      <c r="F91">
        <f t="shared" si="20"/>
        <v>25.266638</v>
      </c>
      <c r="G91">
        <f t="shared" si="21"/>
        <v>7.0185105555555563</v>
      </c>
      <c r="H91" s="12">
        <f t="shared" si="36"/>
        <v>1.3411166666666672</v>
      </c>
      <c r="I91">
        <f t="shared" si="37"/>
        <v>7.6890688888888903</v>
      </c>
      <c r="J91">
        <f t="shared" si="38"/>
        <v>33.635475730301508</v>
      </c>
      <c r="K91" s="12">
        <f t="shared" si="39"/>
        <v>1</v>
      </c>
      <c r="L91">
        <f t="shared" si="22"/>
        <v>14.7105</v>
      </c>
      <c r="M91">
        <f t="shared" si="23"/>
        <v>494.79466573060034</v>
      </c>
      <c r="N91">
        <f t="shared" si="24"/>
        <v>4724.942701461222</v>
      </c>
      <c r="O91">
        <f t="shared" si="25"/>
        <v>101.66177176290465</v>
      </c>
      <c r="P91">
        <f t="shared" si="26"/>
        <v>3050.6577452935016</v>
      </c>
      <c r="Q91">
        <f t="shared" si="27"/>
        <v>18.986885858700465</v>
      </c>
      <c r="R91">
        <f t="shared" si="28"/>
        <v>269.28449999999998</v>
      </c>
      <c r="S91">
        <f t="shared" si="29"/>
        <v>3338.929131152202</v>
      </c>
      <c r="T91">
        <f t="shared" si="30"/>
        <v>51.886693136289956</v>
      </c>
      <c r="U91" s="14">
        <f t="shared" si="31"/>
        <v>25.673258986236824</v>
      </c>
      <c r="V91" s="20">
        <f>'BSFC (Drive Cycle)'!C95</f>
        <v>990.61588692269652</v>
      </c>
      <c r="W91">
        <f t="shared" si="32"/>
        <v>7.0645383946797446</v>
      </c>
      <c r="X91">
        <f t="shared" si="33"/>
        <v>0</v>
      </c>
      <c r="Y91">
        <f t="shared" si="34"/>
        <v>0</v>
      </c>
      <c r="Z91">
        <f t="shared" si="35"/>
        <v>1</v>
      </c>
    </row>
    <row r="92" spans="4:26">
      <c r="D92" s="1">
        <v>89</v>
      </c>
      <c r="E92">
        <v>18</v>
      </c>
      <c r="F92">
        <f t="shared" si="20"/>
        <v>28.968119999999999</v>
      </c>
      <c r="G92">
        <f t="shared" si="21"/>
        <v>8.0466999999999995</v>
      </c>
      <c r="H92" s="12">
        <f t="shared" si="36"/>
        <v>1.0281894444444433</v>
      </c>
      <c r="I92">
        <f t="shared" si="37"/>
        <v>8.5607947222222212</v>
      </c>
      <c r="J92">
        <f t="shared" si="38"/>
        <v>37.448800013678692</v>
      </c>
      <c r="K92" s="12">
        <f t="shared" si="39"/>
        <v>1</v>
      </c>
      <c r="L92">
        <f t="shared" si="22"/>
        <v>14.7105</v>
      </c>
      <c r="M92">
        <f t="shared" si="23"/>
        <v>550.89057260122036</v>
      </c>
      <c r="N92">
        <f t="shared" si="24"/>
        <v>5260.6193449408338</v>
      </c>
      <c r="O92">
        <f t="shared" si="25"/>
        <v>101.66177176290465</v>
      </c>
      <c r="P92">
        <f t="shared" si="26"/>
        <v>2338.8376047250144</v>
      </c>
      <c r="Q92">
        <f t="shared" si="27"/>
        <v>24.957406053872162</v>
      </c>
      <c r="R92">
        <f t="shared" si="28"/>
        <v>269.28449999999998</v>
      </c>
      <c r="S92">
        <f t="shared" si="29"/>
        <v>2633.0795107788863</v>
      </c>
      <c r="T92">
        <f t="shared" si="30"/>
        <v>40.917846175456539</v>
      </c>
      <c r="U92" s="14">
        <f t="shared" si="31"/>
        <v>22.541255709205906</v>
      </c>
      <c r="V92" s="20">
        <f>'BSFC (Drive Cycle)'!C96</f>
        <v>3443.8576188010611</v>
      </c>
      <c r="W92">
        <f t="shared" si="32"/>
        <v>21.563576447636574</v>
      </c>
      <c r="X92">
        <f t="shared" si="33"/>
        <v>0</v>
      </c>
      <c r="Y92">
        <f t="shared" si="34"/>
        <v>1</v>
      </c>
      <c r="Z92">
        <f t="shared" si="35"/>
        <v>2</v>
      </c>
    </row>
    <row r="93" spans="4:26">
      <c r="D93" s="1">
        <v>90</v>
      </c>
      <c r="E93">
        <v>20.399999999999999</v>
      </c>
      <c r="F93">
        <f t="shared" si="20"/>
        <v>32.830535999999995</v>
      </c>
      <c r="G93">
        <f t="shared" si="21"/>
        <v>9.1195933333333326</v>
      </c>
      <c r="H93" s="12">
        <f t="shared" si="36"/>
        <v>1.072893333333333</v>
      </c>
      <c r="I93">
        <f t="shared" si="37"/>
        <v>9.6560399999999991</v>
      </c>
      <c r="J93">
        <f t="shared" si="38"/>
        <v>42.239899754332107</v>
      </c>
      <c r="K93" s="12">
        <f t="shared" si="39"/>
        <v>2</v>
      </c>
      <c r="L93">
        <f t="shared" si="22"/>
        <v>8.4698856000000013</v>
      </c>
      <c r="M93">
        <f t="shared" si="23"/>
        <v>357.76711867466111</v>
      </c>
      <c r="N93">
        <f t="shared" si="24"/>
        <v>3416.4255463599416</v>
      </c>
      <c r="O93">
        <f t="shared" si="25"/>
        <v>38.380998283940237</v>
      </c>
      <c r="P93">
        <f t="shared" si="26"/>
        <v>2143.5291708902778</v>
      </c>
      <c r="Q93">
        <f t="shared" si="27"/>
        <v>32.056401553640235</v>
      </c>
      <c r="R93">
        <f t="shared" si="28"/>
        <v>269.28449999999998</v>
      </c>
      <c r="S93">
        <f t="shared" si="29"/>
        <v>2444.8700724439177</v>
      </c>
      <c r="T93">
        <f t="shared" si="30"/>
        <v>65.986404652346124</v>
      </c>
      <c r="U93" s="14">
        <f t="shared" si="31"/>
        <v>23.607765864170123</v>
      </c>
      <c r="V93" s="20">
        <f>'BSFC (Drive Cycle)'!C97</f>
        <v>171.65373333083699</v>
      </c>
      <c r="W93">
        <f t="shared" si="32"/>
        <v>1.125655873940304</v>
      </c>
      <c r="X93">
        <f t="shared" si="33"/>
        <v>0</v>
      </c>
      <c r="Y93">
        <f t="shared" si="34"/>
        <v>0</v>
      </c>
      <c r="Z93">
        <f t="shared" si="35"/>
        <v>2</v>
      </c>
    </row>
    <row r="94" spans="4:26">
      <c r="D94" s="1">
        <v>91</v>
      </c>
      <c r="E94">
        <v>21.9</v>
      </c>
      <c r="F94">
        <f t="shared" si="20"/>
        <v>35.244546</v>
      </c>
      <c r="G94">
        <f t="shared" si="21"/>
        <v>9.7901516666666666</v>
      </c>
      <c r="H94" s="12">
        <f t="shared" si="36"/>
        <v>0.67055833333333403</v>
      </c>
      <c r="I94">
        <f t="shared" si="37"/>
        <v>10.125430833333333</v>
      </c>
      <c r="J94">
        <f t="shared" si="38"/>
        <v>44.293228214612142</v>
      </c>
      <c r="K94" s="12">
        <f t="shared" si="39"/>
        <v>2</v>
      </c>
      <c r="L94">
        <f t="shared" si="22"/>
        <v>8.4698856000000013</v>
      </c>
      <c r="M94">
        <f t="shared" si="23"/>
        <v>375.15857583245713</v>
      </c>
      <c r="N94">
        <f t="shared" si="24"/>
        <v>3582.5017881968829</v>
      </c>
      <c r="O94">
        <f t="shared" si="25"/>
        <v>38.380998283940237</v>
      </c>
      <c r="P94">
        <f t="shared" si="26"/>
        <v>1339.7057318064253</v>
      </c>
      <c r="Q94">
        <f t="shared" si="27"/>
        <v>36.943893572523535</v>
      </c>
      <c r="R94">
        <f t="shared" si="28"/>
        <v>269.28449999999998</v>
      </c>
      <c r="S94">
        <f t="shared" si="29"/>
        <v>1645.9341253789489</v>
      </c>
      <c r="T94">
        <f t="shared" si="30"/>
        <v>44.423332124064068</v>
      </c>
      <c r="U94" s="14">
        <f t="shared" si="31"/>
        <v>16.66579401339612</v>
      </c>
      <c r="V94" s="20">
        <f>'BSFC (Drive Cycle)'!C98</f>
        <v>516.45532076523341</v>
      </c>
      <c r="W94">
        <f t="shared" si="32"/>
        <v>2.3908716647210557</v>
      </c>
      <c r="X94">
        <f t="shared" si="33"/>
        <v>0</v>
      </c>
      <c r="Y94">
        <f t="shared" si="34"/>
        <v>0</v>
      </c>
      <c r="Z94">
        <f t="shared" si="35"/>
        <v>2</v>
      </c>
    </row>
    <row r="95" spans="4:26">
      <c r="D95" s="1">
        <v>92</v>
      </c>
      <c r="E95">
        <v>23.4</v>
      </c>
      <c r="F95">
        <f t="shared" si="20"/>
        <v>37.658555999999997</v>
      </c>
      <c r="G95">
        <f t="shared" si="21"/>
        <v>10.460709999999999</v>
      </c>
      <c r="H95" s="12">
        <f t="shared" si="36"/>
        <v>0.67055833333333226</v>
      </c>
      <c r="I95">
        <f t="shared" si="37"/>
        <v>10.795989166666665</v>
      </c>
      <c r="J95">
        <f t="shared" si="38"/>
        <v>47.226554586440756</v>
      </c>
      <c r="K95" s="12">
        <f t="shared" si="39"/>
        <v>2</v>
      </c>
      <c r="L95">
        <f t="shared" si="22"/>
        <v>8.4698856000000013</v>
      </c>
      <c r="M95">
        <f t="shared" si="23"/>
        <v>400.0035146293086</v>
      </c>
      <c r="N95">
        <f t="shared" si="24"/>
        <v>3819.7535622496566</v>
      </c>
      <c r="O95">
        <f t="shared" si="25"/>
        <v>38.380998283940237</v>
      </c>
      <c r="P95">
        <f t="shared" si="26"/>
        <v>1339.7057318064219</v>
      </c>
      <c r="Q95">
        <f t="shared" si="27"/>
        <v>42.178016231043941</v>
      </c>
      <c r="R95">
        <f t="shared" si="28"/>
        <v>269.28449999999998</v>
      </c>
      <c r="S95">
        <f t="shared" si="29"/>
        <v>1651.1682480374659</v>
      </c>
      <c r="T95">
        <f t="shared" si="30"/>
        <v>44.5645997274585</v>
      </c>
      <c r="U95" s="14">
        <f t="shared" si="31"/>
        <v>17.825996519031726</v>
      </c>
      <c r="V95" s="20">
        <f>'BSFC (Drive Cycle)'!C99</f>
        <v>529.37470510611274</v>
      </c>
      <c r="W95">
        <f t="shared" si="32"/>
        <v>2.6212865695791701</v>
      </c>
      <c r="X95">
        <f t="shared" si="33"/>
        <v>0</v>
      </c>
      <c r="Y95">
        <f t="shared" si="34"/>
        <v>0</v>
      </c>
      <c r="Z95">
        <f t="shared" si="35"/>
        <v>2</v>
      </c>
    </row>
    <row r="96" spans="4:26">
      <c r="D96" s="1">
        <v>93</v>
      </c>
      <c r="E96">
        <v>23.8</v>
      </c>
      <c r="F96">
        <f t="shared" si="20"/>
        <v>38.302292000000001</v>
      </c>
      <c r="G96">
        <f t="shared" si="21"/>
        <v>10.639525555555556</v>
      </c>
      <c r="H96" s="12">
        <f t="shared" si="36"/>
        <v>0.17881555555555728</v>
      </c>
      <c r="I96">
        <f t="shared" si="37"/>
        <v>10.728933333333334</v>
      </c>
      <c r="J96">
        <f t="shared" si="38"/>
        <v>46.933221949257913</v>
      </c>
      <c r="K96" s="12">
        <f t="shared" si="39"/>
        <v>2</v>
      </c>
      <c r="L96">
        <f t="shared" si="22"/>
        <v>8.4698856000000013</v>
      </c>
      <c r="M96">
        <f t="shared" si="23"/>
        <v>397.51902074962356</v>
      </c>
      <c r="N96">
        <f t="shared" si="24"/>
        <v>3796.0283848443805</v>
      </c>
      <c r="O96">
        <f t="shared" si="25"/>
        <v>38.380998283940237</v>
      </c>
      <c r="P96">
        <f t="shared" si="26"/>
        <v>357.25486181504982</v>
      </c>
      <c r="Q96">
        <f t="shared" si="27"/>
        <v>43.632324336899224</v>
      </c>
      <c r="R96">
        <f t="shared" si="28"/>
        <v>269.28449999999998</v>
      </c>
      <c r="S96">
        <f t="shared" si="29"/>
        <v>670.17168615194896</v>
      </c>
      <c r="T96">
        <f t="shared" si="30"/>
        <v>18.087758759614832</v>
      </c>
      <c r="U96" s="14">
        <f t="shared" si="31"/>
        <v>7.1902281496775142</v>
      </c>
      <c r="V96" s="20">
        <f>'BSFC (Drive Cycle)'!C100</f>
        <v>1573.3429619156377</v>
      </c>
      <c r="W96">
        <f t="shared" si="32"/>
        <v>3.1424152371841152</v>
      </c>
      <c r="X96">
        <f t="shared" si="33"/>
        <v>0</v>
      </c>
      <c r="Y96">
        <f t="shared" si="34"/>
        <v>0</v>
      </c>
      <c r="Z96">
        <f t="shared" si="35"/>
        <v>2</v>
      </c>
    </row>
    <row r="97" spans="4:26">
      <c r="D97" s="1">
        <v>94</v>
      </c>
      <c r="E97">
        <v>24.6</v>
      </c>
      <c r="F97">
        <f t="shared" si="20"/>
        <v>39.589764000000002</v>
      </c>
      <c r="G97">
        <f t="shared" si="21"/>
        <v>10.997156666666667</v>
      </c>
      <c r="H97" s="12">
        <f t="shared" si="36"/>
        <v>0.35763111111111101</v>
      </c>
      <c r="I97">
        <f t="shared" si="37"/>
        <v>11.175972222222223</v>
      </c>
      <c r="J97">
        <f t="shared" si="38"/>
        <v>48.888772863810324</v>
      </c>
      <c r="K97" s="12">
        <f t="shared" si="39"/>
        <v>2</v>
      </c>
      <c r="L97">
        <f t="shared" si="22"/>
        <v>8.4698856000000013</v>
      </c>
      <c r="M97">
        <f t="shared" si="23"/>
        <v>414.08231328085787</v>
      </c>
      <c r="N97">
        <f t="shared" si="24"/>
        <v>3954.1962342128963</v>
      </c>
      <c r="O97">
        <f t="shared" si="25"/>
        <v>38.380998283940237</v>
      </c>
      <c r="P97">
        <f t="shared" si="26"/>
        <v>714.50972363009259</v>
      </c>
      <c r="Q97">
        <f t="shared" si="27"/>
        <v>46.614888418399005</v>
      </c>
      <c r="R97">
        <f t="shared" si="28"/>
        <v>269.28449999999998</v>
      </c>
      <c r="S97">
        <f t="shared" si="29"/>
        <v>1030.4091120484916</v>
      </c>
      <c r="T97">
        <f t="shared" si="30"/>
        <v>27.810472790126603</v>
      </c>
      <c r="U97" s="14">
        <f t="shared" si="31"/>
        <v>11.515824906369977</v>
      </c>
      <c r="V97" s="20">
        <f>'BSFC (Drive Cycle)'!C101</f>
        <v>1100.7523049276479</v>
      </c>
      <c r="W97">
        <f t="shared" si="32"/>
        <v>3.5211307802305463</v>
      </c>
      <c r="X97">
        <f t="shared" si="33"/>
        <v>0</v>
      </c>
      <c r="Y97">
        <f t="shared" si="34"/>
        <v>0</v>
      </c>
      <c r="Z97">
        <f t="shared" si="35"/>
        <v>2</v>
      </c>
    </row>
    <row r="98" spans="4:26">
      <c r="D98" s="1">
        <v>95</v>
      </c>
      <c r="E98">
        <v>25</v>
      </c>
      <c r="F98">
        <f t="shared" si="20"/>
        <v>40.233499999999999</v>
      </c>
      <c r="G98">
        <f t="shared" si="21"/>
        <v>11.175972222222223</v>
      </c>
      <c r="H98" s="12">
        <f t="shared" si="36"/>
        <v>0.17881555555555551</v>
      </c>
      <c r="I98">
        <f t="shared" si="37"/>
        <v>11.26538</v>
      </c>
      <c r="J98">
        <f t="shared" si="38"/>
        <v>49.279883046720798</v>
      </c>
      <c r="K98" s="12">
        <f t="shared" si="39"/>
        <v>2</v>
      </c>
      <c r="L98">
        <f t="shared" si="22"/>
        <v>8.4698856000000013</v>
      </c>
      <c r="M98">
        <f t="shared" si="23"/>
        <v>417.39497178710468</v>
      </c>
      <c r="N98">
        <f t="shared" si="24"/>
        <v>3985.8298040865989</v>
      </c>
      <c r="O98">
        <f t="shared" si="25"/>
        <v>38.380998283940237</v>
      </c>
      <c r="P98">
        <f t="shared" si="26"/>
        <v>357.2548618150463</v>
      </c>
      <c r="Q98">
        <f t="shared" si="27"/>
        <v>48.143144394043524</v>
      </c>
      <c r="R98">
        <f t="shared" si="28"/>
        <v>269.28449999999998</v>
      </c>
      <c r="S98">
        <f t="shared" si="29"/>
        <v>674.68250620908975</v>
      </c>
      <c r="T98">
        <f t="shared" si="30"/>
        <v>18.209504614725599</v>
      </c>
      <c r="U98" s="14">
        <f t="shared" si="31"/>
        <v>7.6005556649205435</v>
      </c>
      <c r="V98" s="20">
        <f>'BSFC (Drive Cycle)'!C102</f>
        <v>1588.7403608898821</v>
      </c>
      <c r="W98">
        <f t="shared" si="32"/>
        <v>3.3542526527915282</v>
      </c>
      <c r="X98">
        <f t="shared" si="33"/>
        <v>0</v>
      </c>
      <c r="Y98">
        <f t="shared" si="34"/>
        <v>0</v>
      </c>
      <c r="Z98">
        <f t="shared" si="35"/>
        <v>2</v>
      </c>
    </row>
    <row r="99" spans="4:26">
      <c r="D99" s="1">
        <v>96</v>
      </c>
      <c r="E99">
        <v>26.1</v>
      </c>
      <c r="F99">
        <f t="shared" si="20"/>
        <v>42.003774</v>
      </c>
      <c r="G99">
        <f t="shared" si="21"/>
        <v>11.667715000000001</v>
      </c>
      <c r="H99" s="12">
        <f t="shared" si="36"/>
        <v>0.49174277777777853</v>
      </c>
      <c r="I99">
        <f t="shared" si="37"/>
        <v>11.913586388888891</v>
      </c>
      <c r="J99">
        <f t="shared" si="38"/>
        <v>52.115431872821809</v>
      </c>
      <c r="K99" s="12">
        <f t="shared" si="39"/>
        <v>2</v>
      </c>
      <c r="L99">
        <f t="shared" si="22"/>
        <v>8.4698856000000013</v>
      </c>
      <c r="M99">
        <f t="shared" si="23"/>
        <v>441.41174595739454</v>
      </c>
      <c r="N99">
        <f t="shared" si="24"/>
        <v>4215.1731856709475</v>
      </c>
      <c r="O99">
        <f t="shared" si="25"/>
        <v>38.380998283940237</v>
      </c>
      <c r="P99">
        <f t="shared" si="26"/>
        <v>982.45086999137914</v>
      </c>
      <c r="Q99">
        <f t="shared" si="27"/>
        <v>52.472946228266231</v>
      </c>
      <c r="R99">
        <f t="shared" si="28"/>
        <v>269.28449999999998</v>
      </c>
      <c r="S99">
        <f t="shared" si="29"/>
        <v>1304.2083162196454</v>
      </c>
      <c r="T99">
        <f t="shared" si="30"/>
        <v>35.20024179403449</v>
      </c>
      <c r="U99" s="14">
        <f t="shared" si="31"/>
        <v>15.537800188427214</v>
      </c>
      <c r="V99" s="20">
        <f>'BSFC (Drive Cycle)'!C103</f>
        <v>882.04642653770134</v>
      </c>
      <c r="W99">
        <f t="shared" si="32"/>
        <v>3.8069614256830686</v>
      </c>
      <c r="X99">
        <f t="shared" si="33"/>
        <v>0</v>
      </c>
      <c r="Y99">
        <f t="shared" si="34"/>
        <v>0</v>
      </c>
      <c r="Z99">
        <f t="shared" si="35"/>
        <v>2</v>
      </c>
    </row>
    <row r="100" spans="4:26">
      <c r="D100" s="1">
        <v>97</v>
      </c>
      <c r="E100">
        <v>26.1</v>
      </c>
      <c r="F100">
        <f t="shared" si="20"/>
        <v>42.003774</v>
      </c>
      <c r="G100">
        <f t="shared" si="21"/>
        <v>11.667715000000001</v>
      </c>
      <c r="H100" s="12">
        <f t="shared" si="36"/>
        <v>0</v>
      </c>
      <c r="I100">
        <f t="shared" si="37"/>
        <v>11.667715000000001</v>
      </c>
      <c r="J100">
        <f t="shared" si="38"/>
        <v>51.039878869817969</v>
      </c>
      <c r="K100" s="12">
        <f t="shared" si="39"/>
        <v>2</v>
      </c>
      <c r="L100">
        <f t="shared" si="22"/>
        <v>8.4698856000000013</v>
      </c>
      <c r="M100">
        <f t="shared" si="23"/>
        <v>432.30193506521556</v>
      </c>
      <c r="N100">
        <f t="shared" si="24"/>
        <v>4128.1808685182632</v>
      </c>
      <c r="O100">
        <f t="shared" si="25"/>
        <v>38.380998283940237</v>
      </c>
      <c r="P100">
        <f t="shared" si="26"/>
        <v>0</v>
      </c>
      <c r="Q100">
        <f t="shared" si="27"/>
        <v>52.472946228266231</v>
      </c>
      <c r="R100">
        <f t="shared" si="28"/>
        <v>269.28449999999998</v>
      </c>
      <c r="S100">
        <f t="shared" si="29"/>
        <v>321.75744622826619</v>
      </c>
      <c r="T100">
        <f t="shared" si="30"/>
        <v>8.6841494302805753</v>
      </c>
      <c r="U100" s="14">
        <f t="shared" si="31"/>
        <v>3.7541746031057821</v>
      </c>
      <c r="V100" s="20">
        <f>'BSFC (Drive Cycle)'!C104</f>
        <v>2248.7501097954464</v>
      </c>
      <c r="W100">
        <f t="shared" si="32"/>
        <v>2.3450557085903898</v>
      </c>
      <c r="X100">
        <f t="shared" si="33"/>
        <v>0</v>
      </c>
      <c r="Y100">
        <f t="shared" si="34"/>
        <v>0</v>
      </c>
      <c r="Z100">
        <f t="shared" si="35"/>
        <v>2</v>
      </c>
    </row>
    <row r="101" spans="4:26">
      <c r="D101" s="1">
        <v>98</v>
      </c>
      <c r="E101">
        <v>26.9</v>
      </c>
      <c r="F101">
        <f t="shared" si="20"/>
        <v>43.291246000000001</v>
      </c>
      <c r="G101">
        <f t="shared" si="21"/>
        <v>12.025346111111112</v>
      </c>
      <c r="H101" s="12">
        <f t="shared" si="36"/>
        <v>0.35763111111111101</v>
      </c>
      <c r="I101">
        <f t="shared" si="37"/>
        <v>12.204161666666668</v>
      </c>
      <c r="J101">
        <f t="shared" si="38"/>
        <v>53.386539967280868</v>
      </c>
      <c r="K101" s="12">
        <f t="shared" si="39"/>
        <v>2</v>
      </c>
      <c r="L101">
        <f t="shared" si="22"/>
        <v>8.4698856000000013</v>
      </c>
      <c r="M101">
        <f t="shared" si="23"/>
        <v>452.17788610269679</v>
      </c>
      <c r="N101">
        <f t="shared" si="24"/>
        <v>4317.9822877604829</v>
      </c>
      <c r="O101">
        <f t="shared" si="25"/>
        <v>38.380998283940237</v>
      </c>
      <c r="P101">
        <f t="shared" si="26"/>
        <v>714.50972363009259</v>
      </c>
      <c r="Q101">
        <f t="shared" si="27"/>
        <v>55.738977143958138</v>
      </c>
      <c r="R101">
        <f t="shared" si="28"/>
        <v>269.28449999999998</v>
      </c>
      <c r="S101">
        <f t="shared" si="29"/>
        <v>1039.5332007740508</v>
      </c>
      <c r="T101">
        <f t="shared" si="30"/>
        <v>28.056729561606826</v>
      </c>
      <c r="U101" s="14">
        <f t="shared" si="31"/>
        <v>12.686632664122417</v>
      </c>
      <c r="V101" s="20">
        <f>'BSFC (Drive Cycle)'!C105</f>
        <v>1206.6589729908192</v>
      </c>
      <c r="W101">
        <f t="shared" si="32"/>
        <v>4.2523442058893712</v>
      </c>
      <c r="X101">
        <f t="shared" si="33"/>
        <v>0</v>
      </c>
      <c r="Y101">
        <f t="shared" si="34"/>
        <v>0</v>
      </c>
      <c r="Z101">
        <f t="shared" si="35"/>
        <v>2</v>
      </c>
    </row>
    <row r="102" spans="4:26">
      <c r="D102" s="1">
        <v>99</v>
      </c>
      <c r="E102">
        <v>26.9</v>
      </c>
      <c r="F102">
        <f t="shared" si="20"/>
        <v>43.291246000000001</v>
      </c>
      <c r="G102">
        <f t="shared" si="21"/>
        <v>12.025346111111112</v>
      </c>
      <c r="H102" s="12">
        <f t="shared" si="36"/>
        <v>0</v>
      </c>
      <c r="I102">
        <f t="shared" si="37"/>
        <v>12.025346111111112</v>
      </c>
      <c r="J102">
        <f t="shared" si="38"/>
        <v>52.604319601459906</v>
      </c>
      <c r="K102" s="12">
        <f t="shared" si="39"/>
        <v>2</v>
      </c>
      <c r="L102">
        <f t="shared" si="22"/>
        <v>8.4698856000000013</v>
      </c>
      <c r="M102">
        <f t="shared" si="23"/>
        <v>445.55256909020306</v>
      </c>
      <c r="N102">
        <f t="shared" si="24"/>
        <v>4254.715148013076</v>
      </c>
      <c r="O102">
        <f t="shared" si="25"/>
        <v>38.380998283940237</v>
      </c>
      <c r="P102">
        <f t="shared" si="26"/>
        <v>0</v>
      </c>
      <c r="Q102">
        <f t="shared" si="27"/>
        <v>55.738977143958138</v>
      </c>
      <c r="R102">
        <f t="shared" si="28"/>
        <v>269.28449999999998</v>
      </c>
      <c r="S102">
        <f t="shared" si="29"/>
        <v>325.02347714395813</v>
      </c>
      <c r="T102">
        <f t="shared" si="30"/>
        <v>8.7722987516040138</v>
      </c>
      <c r="U102" s="14">
        <f t="shared" si="31"/>
        <v>3.9085202456039498</v>
      </c>
      <c r="V102" s="20">
        <f>'BSFC (Drive Cycle)'!C106</f>
        <v>2289.1720538550508</v>
      </c>
      <c r="W102">
        <f t="shared" si="32"/>
        <v>2.4853542550453449</v>
      </c>
      <c r="X102">
        <f t="shared" si="33"/>
        <v>0</v>
      </c>
      <c r="Y102">
        <f t="shared" si="34"/>
        <v>0</v>
      </c>
      <c r="Z102">
        <f t="shared" si="35"/>
        <v>2</v>
      </c>
    </row>
    <row r="103" spans="4:26">
      <c r="D103" s="1">
        <v>100</v>
      </c>
      <c r="E103">
        <v>26.9</v>
      </c>
      <c r="F103">
        <f t="shared" si="20"/>
        <v>43.291246000000001</v>
      </c>
      <c r="G103">
        <f t="shared" si="21"/>
        <v>12.025346111111112</v>
      </c>
      <c r="H103" s="12">
        <f t="shared" si="36"/>
        <v>0</v>
      </c>
      <c r="I103">
        <f t="shared" si="37"/>
        <v>12.025346111111112</v>
      </c>
      <c r="J103">
        <f t="shared" si="38"/>
        <v>52.604319601459906</v>
      </c>
      <c r="K103" s="12">
        <f t="shared" si="39"/>
        <v>2</v>
      </c>
      <c r="L103">
        <f t="shared" si="22"/>
        <v>8.4698856000000013</v>
      </c>
      <c r="M103">
        <f t="shared" si="23"/>
        <v>445.55256909020306</v>
      </c>
      <c r="N103">
        <f t="shared" si="24"/>
        <v>4254.715148013076</v>
      </c>
      <c r="O103">
        <f t="shared" si="25"/>
        <v>38.380998283940237</v>
      </c>
      <c r="P103">
        <f t="shared" si="26"/>
        <v>0</v>
      </c>
      <c r="Q103">
        <f t="shared" si="27"/>
        <v>55.738977143958138</v>
      </c>
      <c r="R103">
        <f t="shared" si="28"/>
        <v>269.28449999999998</v>
      </c>
      <c r="S103">
        <f t="shared" si="29"/>
        <v>325.02347714395813</v>
      </c>
      <c r="T103">
        <f t="shared" si="30"/>
        <v>8.7722987516040138</v>
      </c>
      <c r="U103" s="14">
        <f t="shared" si="31"/>
        <v>3.9085202456039498</v>
      </c>
      <c r="V103" s="20">
        <f>'BSFC (Drive Cycle)'!C107</f>
        <v>2289.1720538550508</v>
      </c>
      <c r="W103">
        <f t="shared" si="32"/>
        <v>2.4853542550453449</v>
      </c>
      <c r="X103">
        <f t="shared" si="33"/>
        <v>0</v>
      </c>
      <c r="Y103">
        <f t="shared" si="34"/>
        <v>0</v>
      </c>
      <c r="Z103">
        <f t="shared" si="35"/>
        <v>2</v>
      </c>
    </row>
    <row r="104" spans="4:26">
      <c r="D104" s="1">
        <v>101</v>
      </c>
      <c r="E104">
        <v>26.5</v>
      </c>
      <c r="F104">
        <f t="shared" si="20"/>
        <v>42.647509999999997</v>
      </c>
      <c r="G104">
        <f t="shared" si="21"/>
        <v>11.846530555555555</v>
      </c>
      <c r="H104" s="12">
        <f t="shared" si="36"/>
        <v>-0.17881555555555728</v>
      </c>
      <c r="I104">
        <f t="shared" si="37"/>
        <v>11.757122777777777</v>
      </c>
      <c r="J104">
        <f t="shared" si="38"/>
        <v>51.430989052728442</v>
      </c>
      <c r="K104" s="12">
        <f t="shared" si="39"/>
        <v>2</v>
      </c>
      <c r="L104">
        <f t="shared" si="22"/>
        <v>8.4698856000000013</v>
      </c>
      <c r="M104">
        <f t="shared" si="23"/>
        <v>435.61459357146236</v>
      </c>
      <c r="N104">
        <f t="shared" si="24"/>
        <v>4159.8144383919662</v>
      </c>
      <c r="O104">
        <f t="shared" si="25"/>
        <v>38.380998283940237</v>
      </c>
      <c r="P104">
        <f t="shared" si="26"/>
        <v>-357.25486181504982</v>
      </c>
      <c r="Q104">
        <f t="shared" si="27"/>
        <v>54.093637041147296</v>
      </c>
      <c r="R104">
        <f t="shared" si="28"/>
        <v>269.28449999999998</v>
      </c>
      <c r="S104">
        <f t="shared" si="29"/>
        <v>-33.876724773902538</v>
      </c>
      <c r="T104">
        <f t="shared" si="30"/>
        <v>0</v>
      </c>
      <c r="U104" s="14">
        <f t="shared" si="31"/>
        <v>0</v>
      </c>
      <c r="V104" s="20">
        <f>'BSFC (Drive Cycle)'!C108</f>
        <v>0</v>
      </c>
      <c r="W104">
        <f t="shared" si="32"/>
        <v>0</v>
      </c>
      <c r="X104">
        <f t="shared" si="33"/>
        <v>0</v>
      </c>
      <c r="Y104">
        <f t="shared" si="34"/>
        <v>0</v>
      </c>
      <c r="Z104">
        <f t="shared" si="35"/>
        <v>2</v>
      </c>
    </row>
    <row r="105" spans="4:26">
      <c r="D105" s="1">
        <v>102</v>
      </c>
      <c r="E105">
        <v>25.7</v>
      </c>
      <c r="F105">
        <f t="shared" si="20"/>
        <v>41.360037999999996</v>
      </c>
      <c r="G105">
        <f t="shared" si="21"/>
        <v>11.488899444444444</v>
      </c>
      <c r="H105" s="12">
        <f t="shared" si="36"/>
        <v>-0.35763111111111101</v>
      </c>
      <c r="I105">
        <f t="shared" si="37"/>
        <v>11.310083888888888</v>
      </c>
      <c r="J105">
        <f t="shared" si="38"/>
        <v>49.475438138176031</v>
      </c>
      <c r="K105" s="12">
        <f t="shared" si="39"/>
        <v>2</v>
      </c>
      <c r="L105">
        <f t="shared" si="22"/>
        <v>8.4698856000000013</v>
      </c>
      <c r="M105">
        <f t="shared" si="23"/>
        <v>419.05130104022805</v>
      </c>
      <c r="N105">
        <f t="shared" si="24"/>
        <v>4001.6465890234499</v>
      </c>
      <c r="O105">
        <f t="shared" si="25"/>
        <v>38.380998283940237</v>
      </c>
      <c r="P105">
        <f t="shared" si="26"/>
        <v>-714.50972363009259</v>
      </c>
      <c r="Q105">
        <f t="shared" si="27"/>
        <v>50.876904705314878</v>
      </c>
      <c r="R105">
        <f t="shared" si="28"/>
        <v>269.28449999999998</v>
      </c>
      <c r="S105">
        <f t="shared" si="29"/>
        <v>-394.34831892477769</v>
      </c>
      <c r="T105">
        <f t="shared" si="30"/>
        <v>0</v>
      </c>
      <c r="U105" s="14">
        <f t="shared" si="31"/>
        <v>0</v>
      </c>
      <c r="V105" s="20">
        <f>'BSFC (Drive Cycle)'!C109</f>
        <v>0</v>
      </c>
      <c r="W105">
        <f t="shared" si="32"/>
        <v>0</v>
      </c>
      <c r="X105">
        <f t="shared" si="33"/>
        <v>0</v>
      </c>
      <c r="Y105">
        <f t="shared" si="34"/>
        <v>0</v>
      </c>
      <c r="Z105">
        <f t="shared" si="35"/>
        <v>2</v>
      </c>
    </row>
    <row r="106" spans="4:26">
      <c r="D106" s="1">
        <v>103</v>
      </c>
      <c r="E106">
        <v>21.9</v>
      </c>
      <c r="F106">
        <f t="shared" si="20"/>
        <v>35.244546</v>
      </c>
      <c r="G106">
        <f t="shared" si="21"/>
        <v>9.7901516666666666</v>
      </c>
      <c r="H106" s="12">
        <f t="shared" si="36"/>
        <v>-1.6987477777777773</v>
      </c>
      <c r="I106">
        <f t="shared" si="37"/>
        <v>8.9407777777777788</v>
      </c>
      <c r="J106">
        <f t="shared" si="38"/>
        <v>39.111018291048254</v>
      </c>
      <c r="K106" s="12">
        <f t="shared" si="39"/>
        <v>2</v>
      </c>
      <c r="L106">
        <f t="shared" si="22"/>
        <v>8.4698856000000013</v>
      </c>
      <c r="M106">
        <f t="shared" si="23"/>
        <v>331.26585062468627</v>
      </c>
      <c r="N106">
        <f t="shared" si="24"/>
        <v>3163.3569873703168</v>
      </c>
      <c r="O106">
        <f t="shared" si="25"/>
        <v>38.380998283940237</v>
      </c>
      <c r="P106">
        <f t="shared" si="26"/>
        <v>-3393.9211872429396</v>
      </c>
      <c r="Q106">
        <f t="shared" si="27"/>
        <v>36.943893572523535</v>
      </c>
      <c r="R106">
        <f t="shared" si="28"/>
        <v>269.28449999999998</v>
      </c>
      <c r="S106">
        <f t="shared" si="29"/>
        <v>-3087.692793670416</v>
      </c>
      <c r="T106">
        <f t="shared" si="30"/>
        <v>0</v>
      </c>
      <c r="U106" s="14">
        <f t="shared" si="31"/>
        <v>0</v>
      </c>
      <c r="V106" s="20">
        <f>'BSFC (Drive Cycle)'!C110</f>
        <v>0</v>
      </c>
      <c r="W106">
        <f t="shared" si="32"/>
        <v>0</v>
      </c>
      <c r="X106">
        <f t="shared" si="33"/>
        <v>0</v>
      </c>
      <c r="Y106">
        <f t="shared" si="34"/>
        <v>0</v>
      </c>
      <c r="Z106">
        <f t="shared" si="35"/>
        <v>2</v>
      </c>
    </row>
    <row r="107" spans="4:26">
      <c r="D107" s="1">
        <v>104</v>
      </c>
      <c r="E107">
        <v>16.5</v>
      </c>
      <c r="F107">
        <f t="shared" si="20"/>
        <v>26.554110000000001</v>
      </c>
      <c r="G107">
        <f t="shared" si="21"/>
        <v>7.3761416666666673</v>
      </c>
      <c r="H107" s="12">
        <f t="shared" si="36"/>
        <v>-2.4140099999999993</v>
      </c>
      <c r="I107">
        <f t="shared" si="37"/>
        <v>6.1691366666666676</v>
      </c>
      <c r="J107">
        <f t="shared" si="38"/>
        <v>26.986602620823298</v>
      </c>
      <c r="K107" s="12">
        <f t="shared" si="39"/>
        <v>2</v>
      </c>
      <c r="L107">
        <f t="shared" si="22"/>
        <v>8.4698856000000013</v>
      </c>
      <c r="M107">
        <f t="shared" si="23"/>
        <v>228.57343693103354</v>
      </c>
      <c r="N107">
        <f t="shared" si="24"/>
        <v>2182.7163212855189</v>
      </c>
      <c r="O107">
        <f t="shared" si="25"/>
        <v>38.380998283940237</v>
      </c>
      <c r="P107">
        <f t="shared" si="26"/>
        <v>-4822.9406345031248</v>
      </c>
      <c r="Q107">
        <f t="shared" si="27"/>
        <v>20.971153698045363</v>
      </c>
      <c r="R107">
        <f t="shared" si="28"/>
        <v>269.28449999999998</v>
      </c>
      <c r="S107">
        <f t="shared" si="29"/>
        <v>-4532.6849808050792</v>
      </c>
      <c r="T107">
        <f t="shared" si="30"/>
        <v>0</v>
      </c>
      <c r="U107" s="14">
        <f t="shared" si="31"/>
        <v>0</v>
      </c>
      <c r="V107" s="20">
        <f>'BSFC (Drive Cycle)'!C111</f>
        <v>0</v>
      </c>
      <c r="W107">
        <f t="shared" si="32"/>
        <v>0</v>
      </c>
      <c r="X107">
        <f t="shared" si="33"/>
        <v>0</v>
      </c>
      <c r="Y107">
        <f t="shared" si="34"/>
        <v>0</v>
      </c>
      <c r="Z107">
        <f t="shared" si="35"/>
        <v>2</v>
      </c>
    </row>
    <row r="108" spans="4:26">
      <c r="D108" s="1">
        <v>105</v>
      </c>
      <c r="E108">
        <v>10</v>
      </c>
      <c r="F108">
        <f t="shared" si="20"/>
        <v>16.093399999999999</v>
      </c>
      <c r="G108">
        <f t="shared" si="21"/>
        <v>4.4703888888888885</v>
      </c>
      <c r="H108" s="12">
        <f t="shared" si="36"/>
        <v>-2.9057527777777787</v>
      </c>
      <c r="I108">
        <f t="shared" si="37"/>
        <v>3.0175124999999992</v>
      </c>
      <c r="J108">
        <f t="shared" si="38"/>
        <v>13.199968673228781</v>
      </c>
      <c r="K108" s="12">
        <f t="shared" si="39"/>
        <v>2</v>
      </c>
      <c r="L108">
        <f t="shared" si="22"/>
        <v>8.4698856000000013</v>
      </c>
      <c r="M108">
        <f t="shared" si="23"/>
        <v>111.80222458583158</v>
      </c>
      <c r="N108">
        <f t="shared" si="24"/>
        <v>1067.6329832374815</v>
      </c>
      <c r="O108">
        <f t="shared" si="25"/>
        <v>38.380998283940237</v>
      </c>
      <c r="P108">
        <f t="shared" si="26"/>
        <v>-5805.3915044945052</v>
      </c>
      <c r="Q108">
        <f t="shared" si="27"/>
        <v>7.702903103046963</v>
      </c>
      <c r="R108">
        <f t="shared" si="28"/>
        <v>269.28449999999998</v>
      </c>
      <c r="S108">
        <f t="shared" si="29"/>
        <v>-5528.4041013914584</v>
      </c>
      <c r="T108">
        <f t="shared" si="30"/>
        <v>0</v>
      </c>
      <c r="U108" s="14">
        <f t="shared" si="31"/>
        <v>0</v>
      </c>
      <c r="V108" s="20">
        <f>'BSFC (Drive Cycle)'!C112</f>
        <v>0</v>
      </c>
      <c r="W108">
        <f t="shared" si="32"/>
        <v>0</v>
      </c>
      <c r="X108">
        <f t="shared" si="33"/>
        <v>1</v>
      </c>
      <c r="Y108">
        <f t="shared" si="34"/>
        <v>0</v>
      </c>
      <c r="Z108">
        <f t="shared" si="35"/>
        <v>1</v>
      </c>
    </row>
    <row r="109" spans="4:26">
      <c r="D109" s="1">
        <v>106</v>
      </c>
      <c r="E109">
        <v>4.5999999999999996</v>
      </c>
      <c r="F109">
        <f t="shared" si="20"/>
        <v>7.402963999999999</v>
      </c>
      <c r="G109">
        <f t="shared" si="21"/>
        <v>2.0563788888888888</v>
      </c>
      <c r="H109" s="12">
        <f t="shared" si="36"/>
        <v>-2.4140099999999998</v>
      </c>
      <c r="I109">
        <f t="shared" si="37"/>
        <v>0.84937388888888887</v>
      </c>
      <c r="J109">
        <f t="shared" si="38"/>
        <v>3.7155467376495839</v>
      </c>
      <c r="K109" s="12">
        <f t="shared" si="39"/>
        <v>1</v>
      </c>
      <c r="L109">
        <f t="shared" si="22"/>
        <v>14.7105</v>
      </c>
      <c r="M109">
        <f t="shared" si="23"/>
        <v>54.657550284194201</v>
      </c>
      <c r="N109">
        <f t="shared" si="24"/>
        <v>521.94134492885576</v>
      </c>
      <c r="O109">
        <f t="shared" si="25"/>
        <v>101.66177176290465</v>
      </c>
      <c r="P109">
        <f t="shared" si="26"/>
        <v>-5491.1839415282993</v>
      </c>
      <c r="Q109">
        <f t="shared" si="27"/>
        <v>1.6299342966047372</v>
      </c>
      <c r="R109">
        <f t="shared" si="28"/>
        <v>269.28449999999998</v>
      </c>
      <c r="S109">
        <f t="shared" si="29"/>
        <v>-5220.2695072316947</v>
      </c>
      <c r="T109">
        <f t="shared" si="30"/>
        <v>0</v>
      </c>
      <c r="U109" s="14">
        <f t="shared" si="31"/>
        <v>0</v>
      </c>
      <c r="V109" s="20">
        <f>'BSFC (Drive Cycle)'!C113</f>
        <v>0</v>
      </c>
      <c r="W109">
        <f t="shared" si="32"/>
        <v>0</v>
      </c>
      <c r="X109">
        <f t="shared" si="33"/>
        <v>0</v>
      </c>
      <c r="Y109">
        <f t="shared" si="34"/>
        <v>0</v>
      </c>
      <c r="Z109">
        <f t="shared" si="35"/>
        <v>1</v>
      </c>
    </row>
    <row r="110" spans="4:26">
      <c r="D110" s="1">
        <v>107</v>
      </c>
      <c r="E110">
        <v>1.5</v>
      </c>
      <c r="F110">
        <f t="shared" si="20"/>
        <v>2.4140100000000002</v>
      </c>
      <c r="G110">
        <f t="shared" si="21"/>
        <v>0.67055833333333337</v>
      </c>
      <c r="H110" s="12">
        <f t="shared" si="36"/>
        <v>-1.3858205555555554</v>
      </c>
      <c r="I110">
        <f t="shared" si="37"/>
        <v>-2.2351944444444327E-2</v>
      </c>
      <c r="J110">
        <f t="shared" si="38"/>
        <v>-9.777754572762011E-2</v>
      </c>
      <c r="K110" s="12">
        <f t="shared" si="39"/>
        <v>1</v>
      </c>
      <c r="L110">
        <f t="shared" si="22"/>
        <v>14.7105</v>
      </c>
      <c r="M110">
        <f t="shared" si="23"/>
        <v>-1.4383565864261556</v>
      </c>
      <c r="N110">
        <f t="shared" si="24"/>
        <v>-13.735298550759289</v>
      </c>
      <c r="O110">
        <f t="shared" si="25"/>
        <v>101.66177176290465</v>
      </c>
      <c r="P110">
        <f t="shared" si="26"/>
        <v>-3152.3463368032831</v>
      </c>
      <c r="Q110">
        <f t="shared" si="27"/>
        <v>0.17331531981855669</v>
      </c>
      <c r="R110">
        <f t="shared" si="28"/>
        <v>269.28449999999998</v>
      </c>
      <c r="S110">
        <f t="shared" si="29"/>
        <v>-2882.8885214834645</v>
      </c>
      <c r="T110">
        <f t="shared" si="30"/>
        <v>0</v>
      </c>
      <c r="U110" s="14">
        <f t="shared" si="31"/>
        <v>0</v>
      </c>
      <c r="V110" s="20">
        <f>'BSFC (Drive Cycle)'!C114</f>
        <v>0</v>
      </c>
      <c r="W110">
        <f t="shared" si="32"/>
        <v>0</v>
      </c>
      <c r="X110">
        <f t="shared" si="33"/>
        <v>0</v>
      </c>
      <c r="Y110">
        <f t="shared" si="34"/>
        <v>0</v>
      </c>
      <c r="Z110">
        <f t="shared" si="35"/>
        <v>1</v>
      </c>
    </row>
    <row r="111" spans="4:26">
      <c r="D111" s="1">
        <v>108</v>
      </c>
      <c r="E111">
        <v>0.4</v>
      </c>
      <c r="F111">
        <f t="shared" si="20"/>
        <v>0.64373600000000009</v>
      </c>
      <c r="G111">
        <f t="shared" si="21"/>
        <v>0.17881555555555559</v>
      </c>
      <c r="H111" s="12">
        <f t="shared" si="36"/>
        <v>-0.49174277777777775</v>
      </c>
      <c r="I111">
        <f t="shared" si="37"/>
        <v>-6.7055833333333287E-2</v>
      </c>
      <c r="J111">
        <f t="shared" si="38"/>
        <v>-0.29333263718286168</v>
      </c>
      <c r="K111" s="12">
        <f t="shared" si="39"/>
        <v>1</v>
      </c>
      <c r="L111">
        <f t="shared" si="22"/>
        <v>14.7105</v>
      </c>
      <c r="M111">
        <f t="shared" si="23"/>
        <v>-4.3150697592784866</v>
      </c>
      <c r="N111">
        <f t="shared" si="24"/>
        <v>-41.205895652278052</v>
      </c>
      <c r="O111">
        <f t="shared" si="25"/>
        <v>101.66177176290465</v>
      </c>
      <c r="P111">
        <f t="shared" si="26"/>
        <v>-1118.5745066076165</v>
      </c>
      <c r="Q111">
        <f t="shared" si="27"/>
        <v>1.2324644964875148E-2</v>
      </c>
      <c r="R111">
        <f t="shared" si="28"/>
        <v>269.28449999999998</v>
      </c>
      <c r="S111">
        <f t="shared" si="29"/>
        <v>-849.27768196265174</v>
      </c>
      <c r="T111">
        <f t="shared" si="30"/>
        <v>0</v>
      </c>
      <c r="U111" s="14">
        <f t="shared" si="31"/>
        <v>0</v>
      </c>
      <c r="V111" s="20">
        <f>'BSFC (Drive Cycle)'!C115</f>
        <v>0</v>
      </c>
      <c r="W111">
        <f t="shared" si="32"/>
        <v>0</v>
      </c>
      <c r="X111">
        <f t="shared" si="33"/>
        <v>0</v>
      </c>
      <c r="Y111">
        <f t="shared" si="34"/>
        <v>0</v>
      </c>
      <c r="Z111">
        <f t="shared" si="35"/>
        <v>1</v>
      </c>
    </row>
    <row r="112" spans="4:26">
      <c r="D112" s="1">
        <v>109</v>
      </c>
      <c r="E112">
        <v>0</v>
      </c>
      <c r="F112">
        <f t="shared" si="20"/>
        <v>0</v>
      </c>
      <c r="G112">
        <f t="shared" si="21"/>
        <v>0</v>
      </c>
      <c r="H112" s="12">
        <f t="shared" si="36"/>
        <v>-0.17881555555555559</v>
      </c>
      <c r="I112">
        <f t="shared" si="37"/>
        <v>-8.9407777777777794E-2</v>
      </c>
      <c r="J112">
        <f t="shared" si="38"/>
        <v>-0.39111018291048261</v>
      </c>
      <c r="K112" s="12">
        <f t="shared" si="39"/>
        <v>1</v>
      </c>
      <c r="L112">
        <f t="shared" si="22"/>
        <v>14.7105</v>
      </c>
      <c r="M112">
        <f t="shared" si="23"/>
        <v>-5.7534263457046544</v>
      </c>
      <c r="N112">
        <f t="shared" si="24"/>
        <v>-54.941194203037462</v>
      </c>
      <c r="O112">
        <f t="shared" si="25"/>
        <v>101.66177176290465</v>
      </c>
      <c r="P112">
        <f t="shared" si="26"/>
        <v>-406.75436603913346</v>
      </c>
      <c r="Q112">
        <f t="shared" si="27"/>
        <v>0</v>
      </c>
      <c r="R112">
        <f t="shared" si="28"/>
        <v>269.28449999999998</v>
      </c>
      <c r="S112">
        <f t="shared" si="29"/>
        <v>-137.46986603913348</v>
      </c>
      <c r="T112">
        <f t="shared" si="30"/>
        <v>0</v>
      </c>
      <c r="U112" s="14">
        <f t="shared" si="31"/>
        <v>0</v>
      </c>
      <c r="V112" s="20">
        <f>'BSFC (Drive Cycle)'!C116</f>
        <v>0</v>
      </c>
      <c r="W112">
        <f t="shared" si="32"/>
        <v>0</v>
      </c>
      <c r="X112">
        <f t="shared" si="33"/>
        <v>0</v>
      </c>
      <c r="Y112">
        <f t="shared" si="34"/>
        <v>0</v>
      </c>
      <c r="Z112">
        <f t="shared" si="35"/>
        <v>1</v>
      </c>
    </row>
    <row r="113" spans="4:26">
      <c r="D113" s="1">
        <v>110</v>
      </c>
      <c r="E113">
        <v>0</v>
      </c>
      <c r="F113">
        <f t="shared" si="20"/>
        <v>0</v>
      </c>
      <c r="G113">
        <f t="shared" si="21"/>
        <v>0</v>
      </c>
      <c r="H113" s="12">
        <f t="shared" si="36"/>
        <v>0</v>
      </c>
      <c r="I113">
        <f t="shared" si="37"/>
        <v>0</v>
      </c>
      <c r="J113">
        <f t="shared" si="38"/>
        <v>0</v>
      </c>
      <c r="K113" s="12">
        <f t="shared" si="39"/>
        <v>1</v>
      </c>
      <c r="L113">
        <f t="shared" si="22"/>
        <v>14.7105</v>
      </c>
      <c r="M113">
        <f t="shared" si="23"/>
        <v>0</v>
      </c>
      <c r="N113">
        <f t="shared" si="24"/>
        <v>0</v>
      </c>
      <c r="O113">
        <f t="shared" si="25"/>
        <v>101.66177176290465</v>
      </c>
      <c r="P113">
        <f t="shared" si="26"/>
        <v>0</v>
      </c>
      <c r="Q113">
        <f t="shared" si="27"/>
        <v>0</v>
      </c>
      <c r="R113">
        <f t="shared" si="28"/>
        <v>269.28449999999998</v>
      </c>
      <c r="S113">
        <f t="shared" si="29"/>
        <v>269.28449999999998</v>
      </c>
      <c r="T113">
        <f t="shared" si="30"/>
        <v>4.1846597124502907</v>
      </c>
      <c r="U113" s="14">
        <f t="shared" si="31"/>
        <v>0</v>
      </c>
      <c r="V113" s="20">
        <f>'BSFC (Drive Cycle)'!C117</f>
        <v>0</v>
      </c>
      <c r="W113">
        <f t="shared" si="32"/>
        <v>0</v>
      </c>
      <c r="X113">
        <f t="shared" si="33"/>
        <v>0</v>
      </c>
      <c r="Y113">
        <f t="shared" si="34"/>
        <v>0</v>
      </c>
      <c r="Z113">
        <f t="shared" si="35"/>
        <v>1</v>
      </c>
    </row>
    <row r="114" spans="4:26">
      <c r="D114" s="1">
        <v>111</v>
      </c>
      <c r="E114">
        <v>0</v>
      </c>
      <c r="F114">
        <f t="shared" si="20"/>
        <v>0</v>
      </c>
      <c r="G114">
        <f t="shared" si="21"/>
        <v>0</v>
      </c>
      <c r="H114" s="12">
        <f t="shared" si="36"/>
        <v>0</v>
      </c>
      <c r="I114">
        <f t="shared" si="37"/>
        <v>0</v>
      </c>
      <c r="J114">
        <f t="shared" si="38"/>
        <v>0</v>
      </c>
      <c r="K114" s="12">
        <f t="shared" si="39"/>
        <v>1</v>
      </c>
      <c r="L114">
        <f t="shared" si="22"/>
        <v>14.7105</v>
      </c>
      <c r="M114">
        <f t="shared" si="23"/>
        <v>0</v>
      </c>
      <c r="N114">
        <f t="shared" si="24"/>
        <v>0</v>
      </c>
      <c r="O114">
        <f t="shared" si="25"/>
        <v>101.66177176290465</v>
      </c>
      <c r="P114">
        <f t="shared" si="26"/>
        <v>0</v>
      </c>
      <c r="Q114">
        <f t="shared" si="27"/>
        <v>0</v>
      </c>
      <c r="R114">
        <f t="shared" si="28"/>
        <v>269.28449999999998</v>
      </c>
      <c r="S114">
        <f t="shared" si="29"/>
        <v>269.28449999999998</v>
      </c>
      <c r="T114">
        <f t="shared" si="30"/>
        <v>4.1846597124502907</v>
      </c>
      <c r="U114" s="14">
        <f t="shared" si="31"/>
        <v>0</v>
      </c>
      <c r="V114" s="20">
        <f>'BSFC (Drive Cycle)'!C118</f>
        <v>0</v>
      </c>
      <c r="W114">
        <f t="shared" si="32"/>
        <v>0</v>
      </c>
      <c r="X114">
        <f t="shared" si="33"/>
        <v>0</v>
      </c>
      <c r="Y114">
        <f t="shared" si="34"/>
        <v>0</v>
      </c>
      <c r="Z114">
        <f t="shared" si="35"/>
        <v>1</v>
      </c>
    </row>
    <row r="115" spans="4:26">
      <c r="D115" s="1">
        <v>112</v>
      </c>
      <c r="E115">
        <v>0</v>
      </c>
      <c r="F115">
        <f t="shared" si="20"/>
        <v>0</v>
      </c>
      <c r="G115">
        <f t="shared" si="21"/>
        <v>0</v>
      </c>
      <c r="H115" s="12">
        <f t="shared" si="36"/>
        <v>0</v>
      </c>
      <c r="I115">
        <f t="shared" si="37"/>
        <v>0</v>
      </c>
      <c r="J115">
        <f t="shared" si="38"/>
        <v>0</v>
      </c>
      <c r="K115" s="12">
        <f t="shared" si="39"/>
        <v>1</v>
      </c>
      <c r="L115">
        <f t="shared" si="22"/>
        <v>14.7105</v>
      </c>
      <c r="M115">
        <f t="shared" si="23"/>
        <v>0</v>
      </c>
      <c r="N115">
        <f t="shared" si="24"/>
        <v>0</v>
      </c>
      <c r="O115">
        <f t="shared" si="25"/>
        <v>101.66177176290465</v>
      </c>
      <c r="P115">
        <f t="shared" si="26"/>
        <v>0</v>
      </c>
      <c r="Q115">
        <f t="shared" si="27"/>
        <v>0</v>
      </c>
      <c r="R115">
        <f t="shared" si="28"/>
        <v>269.28449999999998</v>
      </c>
      <c r="S115">
        <f t="shared" si="29"/>
        <v>269.28449999999998</v>
      </c>
      <c r="T115">
        <f t="shared" si="30"/>
        <v>4.1846597124502907</v>
      </c>
      <c r="U115" s="14">
        <f t="shared" si="31"/>
        <v>0</v>
      </c>
      <c r="V115" s="20">
        <f>'BSFC (Drive Cycle)'!C119</f>
        <v>0</v>
      </c>
      <c r="W115">
        <f t="shared" si="32"/>
        <v>0</v>
      </c>
      <c r="X115">
        <f t="shared" si="33"/>
        <v>0</v>
      </c>
      <c r="Y115">
        <f t="shared" si="34"/>
        <v>0</v>
      </c>
      <c r="Z115">
        <f t="shared" si="35"/>
        <v>1</v>
      </c>
    </row>
    <row r="116" spans="4:26">
      <c r="D116" s="1">
        <v>113</v>
      </c>
      <c r="E116">
        <v>0</v>
      </c>
      <c r="F116">
        <f t="shared" si="20"/>
        <v>0</v>
      </c>
      <c r="G116">
        <f t="shared" si="21"/>
        <v>0</v>
      </c>
      <c r="H116" s="12">
        <f t="shared" si="36"/>
        <v>0</v>
      </c>
      <c r="I116">
        <f t="shared" si="37"/>
        <v>0</v>
      </c>
      <c r="J116">
        <f t="shared" si="38"/>
        <v>0</v>
      </c>
      <c r="K116" s="12">
        <f t="shared" si="39"/>
        <v>1</v>
      </c>
      <c r="L116">
        <f t="shared" si="22"/>
        <v>14.7105</v>
      </c>
      <c r="M116">
        <f t="shared" si="23"/>
        <v>0</v>
      </c>
      <c r="N116">
        <f t="shared" si="24"/>
        <v>0</v>
      </c>
      <c r="O116">
        <f t="shared" si="25"/>
        <v>101.66177176290465</v>
      </c>
      <c r="P116">
        <f t="shared" si="26"/>
        <v>0</v>
      </c>
      <c r="Q116">
        <f t="shared" si="27"/>
        <v>0</v>
      </c>
      <c r="R116">
        <f t="shared" si="28"/>
        <v>269.28449999999998</v>
      </c>
      <c r="S116">
        <f t="shared" si="29"/>
        <v>269.28449999999998</v>
      </c>
      <c r="T116">
        <f t="shared" si="30"/>
        <v>4.1846597124502907</v>
      </c>
      <c r="U116" s="14">
        <f t="shared" si="31"/>
        <v>0</v>
      </c>
      <c r="V116" s="20">
        <f>'BSFC (Drive Cycle)'!C120</f>
        <v>0</v>
      </c>
      <c r="W116">
        <f t="shared" si="32"/>
        <v>0</v>
      </c>
      <c r="X116">
        <f t="shared" si="33"/>
        <v>0</v>
      </c>
      <c r="Y116">
        <f t="shared" si="34"/>
        <v>0</v>
      </c>
      <c r="Z116">
        <f t="shared" si="35"/>
        <v>1</v>
      </c>
    </row>
    <row r="117" spans="4:26">
      <c r="D117" s="1">
        <v>114</v>
      </c>
      <c r="E117">
        <v>0</v>
      </c>
      <c r="F117">
        <f t="shared" si="20"/>
        <v>0</v>
      </c>
      <c r="G117">
        <f t="shared" si="21"/>
        <v>0</v>
      </c>
      <c r="H117" s="12">
        <f t="shared" si="36"/>
        <v>0</v>
      </c>
      <c r="I117">
        <f t="shared" si="37"/>
        <v>0</v>
      </c>
      <c r="J117">
        <f t="shared" si="38"/>
        <v>0</v>
      </c>
      <c r="K117" s="12">
        <f t="shared" si="39"/>
        <v>1</v>
      </c>
      <c r="L117">
        <f t="shared" si="22"/>
        <v>14.7105</v>
      </c>
      <c r="M117">
        <f t="shared" si="23"/>
        <v>0</v>
      </c>
      <c r="N117">
        <f t="shared" si="24"/>
        <v>0</v>
      </c>
      <c r="O117">
        <f t="shared" si="25"/>
        <v>101.66177176290465</v>
      </c>
      <c r="P117">
        <f t="shared" si="26"/>
        <v>0</v>
      </c>
      <c r="Q117">
        <f t="shared" si="27"/>
        <v>0</v>
      </c>
      <c r="R117">
        <f t="shared" si="28"/>
        <v>269.28449999999998</v>
      </c>
      <c r="S117">
        <f t="shared" si="29"/>
        <v>269.28449999999998</v>
      </c>
      <c r="T117">
        <f t="shared" si="30"/>
        <v>4.1846597124502907</v>
      </c>
      <c r="U117" s="14">
        <f t="shared" si="31"/>
        <v>0</v>
      </c>
      <c r="V117" s="20">
        <f>'BSFC (Drive Cycle)'!C121</f>
        <v>0</v>
      </c>
      <c r="W117">
        <f t="shared" si="32"/>
        <v>0</v>
      </c>
      <c r="X117">
        <f t="shared" si="33"/>
        <v>0</v>
      </c>
      <c r="Y117">
        <f t="shared" si="34"/>
        <v>0</v>
      </c>
      <c r="Z117">
        <f t="shared" si="35"/>
        <v>1</v>
      </c>
    </row>
    <row r="118" spans="4:26">
      <c r="D118" s="1">
        <v>115</v>
      </c>
      <c r="E118">
        <v>0</v>
      </c>
      <c r="F118">
        <f t="shared" si="20"/>
        <v>0</v>
      </c>
      <c r="G118">
        <f t="shared" si="21"/>
        <v>0</v>
      </c>
      <c r="H118" s="12">
        <f t="shared" si="36"/>
        <v>0</v>
      </c>
      <c r="I118">
        <f t="shared" si="37"/>
        <v>0</v>
      </c>
      <c r="J118">
        <f t="shared" si="38"/>
        <v>0</v>
      </c>
      <c r="K118" s="12">
        <f t="shared" si="39"/>
        <v>1</v>
      </c>
      <c r="L118">
        <f t="shared" si="22"/>
        <v>14.7105</v>
      </c>
      <c r="M118">
        <f t="shared" si="23"/>
        <v>0</v>
      </c>
      <c r="N118">
        <f t="shared" si="24"/>
        <v>0</v>
      </c>
      <c r="O118">
        <f t="shared" si="25"/>
        <v>101.66177176290465</v>
      </c>
      <c r="P118">
        <f t="shared" si="26"/>
        <v>0</v>
      </c>
      <c r="Q118">
        <f t="shared" si="27"/>
        <v>0</v>
      </c>
      <c r="R118">
        <f t="shared" si="28"/>
        <v>269.28449999999998</v>
      </c>
      <c r="S118">
        <f t="shared" si="29"/>
        <v>269.28449999999998</v>
      </c>
      <c r="T118">
        <f t="shared" si="30"/>
        <v>4.1846597124502907</v>
      </c>
      <c r="U118" s="14">
        <f t="shared" si="31"/>
        <v>0</v>
      </c>
      <c r="V118" s="20">
        <f>'BSFC (Drive Cycle)'!C122</f>
        <v>0</v>
      </c>
      <c r="W118">
        <f t="shared" si="32"/>
        <v>0</v>
      </c>
      <c r="X118">
        <f t="shared" si="33"/>
        <v>0</v>
      </c>
      <c r="Y118">
        <f t="shared" si="34"/>
        <v>0</v>
      </c>
      <c r="Z118">
        <f t="shared" si="35"/>
        <v>1</v>
      </c>
    </row>
    <row r="119" spans="4:26">
      <c r="D119" s="1">
        <v>116</v>
      </c>
      <c r="E119">
        <v>0</v>
      </c>
      <c r="F119">
        <f t="shared" si="20"/>
        <v>0</v>
      </c>
      <c r="G119">
        <f t="shared" si="21"/>
        <v>0</v>
      </c>
      <c r="H119" s="12">
        <f t="shared" si="36"/>
        <v>0</v>
      </c>
      <c r="I119">
        <f t="shared" si="37"/>
        <v>0</v>
      </c>
      <c r="J119">
        <f t="shared" si="38"/>
        <v>0</v>
      </c>
      <c r="K119" s="12">
        <f t="shared" si="39"/>
        <v>1</v>
      </c>
      <c r="L119">
        <f t="shared" si="22"/>
        <v>14.7105</v>
      </c>
      <c r="M119">
        <f t="shared" si="23"/>
        <v>0</v>
      </c>
      <c r="N119">
        <f t="shared" si="24"/>
        <v>0</v>
      </c>
      <c r="O119">
        <f t="shared" si="25"/>
        <v>101.66177176290465</v>
      </c>
      <c r="P119">
        <f t="shared" si="26"/>
        <v>0</v>
      </c>
      <c r="Q119">
        <f t="shared" si="27"/>
        <v>0</v>
      </c>
      <c r="R119">
        <f t="shared" si="28"/>
        <v>269.28449999999998</v>
      </c>
      <c r="S119">
        <f t="shared" si="29"/>
        <v>269.28449999999998</v>
      </c>
      <c r="T119">
        <f t="shared" si="30"/>
        <v>4.1846597124502907</v>
      </c>
      <c r="U119" s="14">
        <f t="shared" si="31"/>
        <v>0</v>
      </c>
      <c r="V119" s="20">
        <f>'BSFC (Drive Cycle)'!C123</f>
        <v>0</v>
      </c>
      <c r="W119">
        <f t="shared" si="32"/>
        <v>0</v>
      </c>
      <c r="X119">
        <f t="shared" si="33"/>
        <v>0</v>
      </c>
      <c r="Y119">
        <f t="shared" si="34"/>
        <v>0</v>
      </c>
      <c r="Z119">
        <f t="shared" si="35"/>
        <v>1</v>
      </c>
    </row>
    <row r="120" spans="4:26">
      <c r="D120" s="1">
        <v>117</v>
      </c>
      <c r="E120">
        <v>0.4</v>
      </c>
      <c r="F120">
        <f t="shared" si="20"/>
        <v>0.64373600000000009</v>
      </c>
      <c r="G120">
        <f t="shared" si="21"/>
        <v>0.17881555555555559</v>
      </c>
      <c r="H120" s="12">
        <f t="shared" si="36"/>
        <v>0.17881555555555559</v>
      </c>
      <c r="I120">
        <f t="shared" si="37"/>
        <v>0.26822333333333337</v>
      </c>
      <c r="J120">
        <f t="shared" si="38"/>
        <v>1.1733305487314478</v>
      </c>
      <c r="K120" s="12">
        <f t="shared" si="39"/>
        <v>1</v>
      </c>
      <c r="L120">
        <f t="shared" si="22"/>
        <v>14.7105</v>
      </c>
      <c r="M120">
        <f t="shared" si="23"/>
        <v>17.260279037113964</v>
      </c>
      <c r="N120">
        <f t="shared" si="24"/>
        <v>164.82358260911238</v>
      </c>
      <c r="O120">
        <f t="shared" si="25"/>
        <v>101.66177176290465</v>
      </c>
      <c r="P120">
        <f t="shared" si="26"/>
        <v>406.75436603913346</v>
      </c>
      <c r="Q120">
        <f t="shared" si="27"/>
        <v>1.2324644964875148E-2</v>
      </c>
      <c r="R120">
        <f t="shared" si="28"/>
        <v>269.28449999999998</v>
      </c>
      <c r="S120">
        <f t="shared" si="29"/>
        <v>676.05119068409829</v>
      </c>
      <c r="T120">
        <f t="shared" si="30"/>
        <v>10.505781733481857</v>
      </c>
      <c r="U120" s="14">
        <f t="shared" si="31"/>
        <v>0.18133272422291172</v>
      </c>
      <c r="V120" s="20">
        <f>'BSFC (Drive Cycle)'!C124</f>
        <v>2443.4815432356299</v>
      </c>
      <c r="W120">
        <f t="shared" si="32"/>
        <v>0.12307865689536701</v>
      </c>
      <c r="X120">
        <f t="shared" si="33"/>
        <v>0</v>
      </c>
      <c r="Y120">
        <f t="shared" si="34"/>
        <v>0</v>
      </c>
      <c r="Z120">
        <f t="shared" si="35"/>
        <v>1</v>
      </c>
    </row>
    <row r="121" spans="4:26">
      <c r="D121" s="1">
        <v>118</v>
      </c>
      <c r="E121">
        <v>1.2</v>
      </c>
      <c r="F121">
        <f t="shared" si="20"/>
        <v>1.9312079999999998</v>
      </c>
      <c r="G121">
        <f t="shared" si="21"/>
        <v>0.53644666666666663</v>
      </c>
      <c r="H121" s="12">
        <f t="shared" si="36"/>
        <v>0.35763111111111101</v>
      </c>
      <c r="I121">
        <f t="shared" si="37"/>
        <v>0.71526222222222213</v>
      </c>
      <c r="J121">
        <f t="shared" si="38"/>
        <v>3.1288814632838595</v>
      </c>
      <c r="K121" s="12">
        <f t="shared" si="39"/>
        <v>1</v>
      </c>
      <c r="L121">
        <f t="shared" si="22"/>
        <v>14.7105</v>
      </c>
      <c r="M121">
        <f t="shared" si="23"/>
        <v>46.027410765637214</v>
      </c>
      <c r="N121">
        <f t="shared" si="24"/>
        <v>439.52955362429947</v>
      </c>
      <c r="O121">
        <f t="shared" si="25"/>
        <v>101.66177176290465</v>
      </c>
      <c r="P121">
        <f t="shared" si="26"/>
        <v>813.50873207826646</v>
      </c>
      <c r="Q121">
        <f t="shared" si="27"/>
        <v>0.11092180468387626</v>
      </c>
      <c r="R121">
        <f t="shared" si="28"/>
        <v>269.28449999999998</v>
      </c>
      <c r="S121">
        <f t="shared" si="29"/>
        <v>1082.9041538829504</v>
      </c>
      <c r="T121">
        <f t="shared" si="30"/>
        <v>16.828244422531011</v>
      </c>
      <c r="U121" s="14">
        <f t="shared" si="31"/>
        <v>0.77456051850037833</v>
      </c>
      <c r="V121" s="20">
        <f>'BSFC (Drive Cycle)'!C125</f>
        <v>1674.4598201578401</v>
      </c>
      <c r="W121">
        <f t="shared" si="32"/>
        <v>0.36026957403041859</v>
      </c>
      <c r="X121">
        <f t="shared" si="33"/>
        <v>0</v>
      </c>
      <c r="Y121">
        <f t="shared" si="34"/>
        <v>0</v>
      </c>
      <c r="Z121">
        <f t="shared" si="35"/>
        <v>1</v>
      </c>
    </row>
    <row r="122" spans="4:26">
      <c r="D122" s="1">
        <v>119</v>
      </c>
      <c r="E122">
        <v>1.9</v>
      </c>
      <c r="F122">
        <f t="shared" si="20"/>
        <v>3.0577459999999999</v>
      </c>
      <c r="G122">
        <f t="shared" si="21"/>
        <v>0.84937388888888887</v>
      </c>
      <c r="H122" s="12">
        <f t="shared" si="36"/>
        <v>0.31292722222222225</v>
      </c>
      <c r="I122">
        <f t="shared" si="37"/>
        <v>1.0058374999999999</v>
      </c>
      <c r="J122">
        <f t="shared" si="38"/>
        <v>4.399989557742928</v>
      </c>
      <c r="K122" s="12">
        <f t="shared" si="39"/>
        <v>1</v>
      </c>
      <c r="L122">
        <f t="shared" si="22"/>
        <v>14.7105</v>
      </c>
      <c r="M122">
        <f t="shared" si="23"/>
        <v>64.726046389177341</v>
      </c>
      <c r="N122">
        <f t="shared" si="24"/>
        <v>618.08843478417123</v>
      </c>
      <c r="O122">
        <f t="shared" si="25"/>
        <v>101.66177176290465</v>
      </c>
      <c r="P122">
        <f t="shared" si="26"/>
        <v>711.82014056848334</v>
      </c>
      <c r="Q122">
        <f t="shared" si="27"/>
        <v>0.2780748020199954</v>
      </c>
      <c r="R122">
        <f t="shared" si="28"/>
        <v>269.28449999999998</v>
      </c>
      <c r="S122">
        <f t="shared" si="29"/>
        <v>981.38271537050332</v>
      </c>
      <c r="T122">
        <f t="shared" si="30"/>
        <v>15.250609342557837</v>
      </c>
      <c r="U122" s="14">
        <f t="shared" si="31"/>
        <v>0.9871116477696199</v>
      </c>
      <c r="V122" s="20">
        <f>'BSFC (Drive Cycle)'!C126</f>
        <v>1671.1091298890008</v>
      </c>
      <c r="W122">
        <f t="shared" si="32"/>
        <v>0.45821424633544089</v>
      </c>
      <c r="X122">
        <f t="shared" si="33"/>
        <v>0</v>
      </c>
      <c r="Y122">
        <f t="shared" si="34"/>
        <v>0</v>
      </c>
      <c r="Z122">
        <f t="shared" si="35"/>
        <v>1</v>
      </c>
    </row>
    <row r="123" spans="4:26">
      <c r="D123" s="1">
        <v>120</v>
      </c>
      <c r="E123">
        <v>3.8</v>
      </c>
      <c r="F123">
        <f t="shared" si="20"/>
        <v>6.1154919999999997</v>
      </c>
      <c r="G123">
        <f t="shared" si="21"/>
        <v>1.6987477777777777</v>
      </c>
      <c r="H123" s="12">
        <f t="shared" si="36"/>
        <v>0.84937388888888887</v>
      </c>
      <c r="I123">
        <f t="shared" si="37"/>
        <v>2.1234347222222221</v>
      </c>
      <c r="J123">
        <f t="shared" si="38"/>
        <v>9.2888668441239606</v>
      </c>
      <c r="K123" s="12">
        <f t="shared" si="39"/>
        <v>1</v>
      </c>
      <c r="L123">
        <f t="shared" si="22"/>
        <v>14.7105</v>
      </c>
      <c r="M123">
        <f t="shared" si="23"/>
        <v>136.64387571048553</v>
      </c>
      <c r="N123">
        <f t="shared" si="24"/>
        <v>1304.8533623221397</v>
      </c>
      <c r="O123">
        <f t="shared" si="25"/>
        <v>101.66177176290465</v>
      </c>
      <c r="P123">
        <f t="shared" si="26"/>
        <v>1932.0832386858833</v>
      </c>
      <c r="Q123">
        <f t="shared" si="27"/>
        <v>1.1122992080799816</v>
      </c>
      <c r="R123">
        <f t="shared" si="28"/>
        <v>269.28449999999998</v>
      </c>
      <c r="S123">
        <f t="shared" si="29"/>
        <v>2202.4800378939635</v>
      </c>
      <c r="T123">
        <f t="shared" si="30"/>
        <v>34.226364614565114</v>
      </c>
      <c r="U123" s="14">
        <f t="shared" si="31"/>
        <v>4.6768231124143957</v>
      </c>
      <c r="V123" s="20">
        <f>'BSFC (Drive Cycle)'!C127</f>
        <v>717.36991077669063</v>
      </c>
      <c r="W123">
        <f t="shared" si="32"/>
        <v>0.9319478274641888</v>
      </c>
      <c r="X123">
        <f t="shared" si="33"/>
        <v>0</v>
      </c>
      <c r="Y123">
        <f t="shared" si="34"/>
        <v>0</v>
      </c>
      <c r="Z123">
        <f t="shared" si="35"/>
        <v>1</v>
      </c>
    </row>
    <row r="124" spans="4:26">
      <c r="D124" s="1">
        <v>121</v>
      </c>
      <c r="E124">
        <v>7.7</v>
      </c>
      <c r="F124">
        <f t="shared" si="20"/>
        <v>12.391918</v>
      </c>
      <c r="G124">
        <f t="shared" si="21"/>
        <v>3.4421994444444448</v>
      </c>
      <c r="H124" s="12">
        <f t="shared" si="36"/>
        <v>1.7434516666666671</v>
      </c>
      <c r="I124">
        <f t="shared" si="37"/>
        <v>4.3139252777777788</v>
      </c>
      <c r="J124">
        <f t="shared" si="38"/>
        <v>18.871066325430785</v>
      </c>
      <c r="K124" s="12">
        <f t="shared" si="39"/>
        <v>1</v>
      </c>
      <c r="L124">
        <f t="shared" si="22"/>
        <v>14.7105</v>
      </c>
      <c r="M124">
        <f t="shared" si="23"/>
        <v>277.60282118024958</v>
      </c>
      <c r="N124">
        <f t="shared" si="24"/>
        <v>2650.9126202965576</v>
      </c>
      <c r="O124">
        <f t="shared" si="25"/>
        <v>101.66177176290465</v>
      </c>
      <c r="P124">
        <f t="shared" si="26"/>
        <v>3965.8550688815512</v>
      </c>
      <c r="Q124">
        <f t="shared" si="27"/>
        <v>4.5670512497965463</v>
      </c>
      <c r="R124">
        <f t="shared" si="28"/>
        <v>269.28449999999998</v>
      </c>
      <c r="S124">
        <f t="shared" si="29"/>
        <v>4239.7066201313473</v>
      </c>
      <c r="T124">
        <f t="shared" si="30"/>
        <v>65.884703671664866</v>
      </c>
      <c r="U124" s="14">
        <f t="shared" si="31"/>
        <v>18.289779611878917</v>
      </c>
      <c r="V124" s="20">
        <f>'BSFC (Drive Cycle)'!C128</f>
        <v>118.65216800465532</v>
      </c>
      <c r="W124">
        <f t="shared" si="32"/>
        <v>0.60281166757688243</v>
      </c>
      <c r="X124">
        <f t="shared" si="33"/>
        <v>0</v>
      </c>
      <c r="Y124">
        <f t="shared" si="34"/>
        <v>0</v>
      </c>
      <c r="Z124">
        <f t="shared" si="35"/>
        <v>1</v>
      </c>
    </row>
    <row r="125" spans="4:26">
      <c r="D125" s="1">
        <v>122</v>
      </c>
      <c r="E125">
        <v>11.5</v>
      </c>
      <c r="F125">
        <f t="shared" si="20"/>
        <v>18.50741</v>
      </c>
      <c r="G125">
        <f t="shared" si="21"/>
        <v>5.1409472222222226</v>
      </c>
      <c r="H125" s="12">
        <f t="shared" si="36"/>
        <v>1.6987477777777777</v>
      </c>
      <c r="I125">
        <f t="shared" si="37"/>
        <v>5.9903211111111112</v>
      </c>
      <c r="J125">
        <f t="shared" si="38"/>
        <v>26.204382255002329</v>
      </c>
      <c r="K125" s="12">
        <f t="shared" si="39"/>
        <v>1</v>
      </c>
      <c r="L125">
        <f t="shared" si="22"/>
        <v>14.7105</v>
      </c>
      <c r="M125">
        <f t="shared" si="23"/>
        <v>385.47956516221177</v>
      </c>
      <c r="N125">
        <f t="shared" si="24"/>
        <v>3681.0600116035089</v>
      </c>
      <c r="O125">
        <f t="shared" si="25"/>
        <v>101.66177176290465</v>
      </c>
      <c r="P125">
        <f t="shared" si="26"/>
        <v>3864.1664773717666</v>
      </c>
      <c r="Q125">
        <f t="shared" si="27"/>
        <v>10.187089353779612</v>
      </c>
      <c r="R125">
        <f t="shared" si="28"/>
        <v>269.28449999999998</v>
      </c>
      <c r="S125">
        <f t="shared" si="29"/>
        <v>4143.6380667255462</v>
      </c>
      <c r="T125">
        <f t="shared" si="30"/>
        <v>64.3918059925536</v>
      </c>
      <c r="U125" s="14">
        <f t="shared" si="31"/>
        <v>24.821725374019064</v>
      </c>
      <c r="V125" s="20">
        <f>'BSFC (Drive Cycle)'!C129</f>
        <v>201.28078973814991</v>
      </c>
      <c r="W125">
        <f t="shared" si="32"/>
        <v>1.3878156905405643</v>
      </c>
      <c r="X125">
        <f t="shared" si="33"/>
        <v>0</v>
      </c>
      <c r="Y125">
        <f t="shared" si="34"/>
        <v>0</v>
      </c>
      <c r="Z125">
        <f t="shared" si="35"/>
        <v>1</v>
      </c>
    </row>
    <row r="126" spans="4:26">
      <c r="D126" s="1">
        <v>123</v>
      </c>
      <c r="E126">
        <v>14.6</v>
      </c>
      <c r="F126">
        <f t="shared" si="20"/>
        <v>23.496364</v>
      </c>
      <c r="G126">
        <f t="shared" si="21"/>
        <v>6.5267677777777777</v>
      </c>
      <c r="H126" s="12">
        <f t="shared" si="36"/>
        <v>1.3858205555555552</v>
      </c>
      <c r="I126">
        <f t="shared" si="37"/>
        <v>7.2196780555555549</v>
      </c>
      <c r="J126">
        <f t="shared" si="38"/>
        <v>31.582147270021458</v>
      </c>
      <c r="K126" s="12">
        <f t="shared" si="39"/>
        <v>1</v>
      </c>
      <c r="L126">
        <f t="shared" si="22"/>
        <v>14.7105</v>
      </c>
      <c r="M126">
        <f t="shared" si="23"/>
        <v>464.58917741565068</v>
      </c>
      <c r="N126">
        <f t="shared" si="24"/>
        <v>4436.5014318952735</v>
      </c>
      <c r="O126">
        <f t="shared" si="25"/>
        <v>101.66177176290465</v>
      </c>
      <c r="P126">
        <f t="shared" si="26"/>
        <v>3152.3463368032826</v>
      </c>
      <c r="Q126">
        <f t="shared" si="27"/>
        <v>16.419508254454907</v>
      </c>
      <c r="R126">
        <f t="shared" si="28"/>
        <v>269.28449999999998</v>
      </c>
      <c r="S126">
        <f t="shared" si="29"/>
        <v>3438.0503450577371</v>
      </c>
      <c r="T126">
        <f t="shared" si="30"/>
        <v>53.427028916773651</v>
      </c>
      <c r="U126" s="14">
        <f t="shared" si="31"/>
        <v>24.821619416206055</v>
      </c>
      <c r="V126" s="20">
        <f>'BSFC (Drive Cycle)'!C130</f>
        <v>567.2182588355372</v>
      </c>
      <c r="W126">
        <f t="shared" si="32"/>
        <v>3.9109099296496561</v>
      </c>
      <c r="X126">
        <f t="shared" si="33"/>
        <v>0</v>
      </c>
      <c r="Y126">
        <f t="shared" si="34"/>
        <v>0</v>
      </c>
      <c r="Z126">
        <f t="shared" si="35"/>
        <v>1</v>
      </c>
    </row>
    <row r="127" spans="4:26">
      <c r="D127" s="1">
        <v>124</v>
      </c>
      <c r="E127">
        <v>18</v>
      </c>
      <c r="F127">
        <f t="shared" si="20"/>
        <v>28.968119999999999</v>
      </c>
      <c r="G127">
        <f t="shared" si="21"/>
        <v>8.0466999999999995</v>
      </c>
      <c r="H127" s="12">
        <f t="shared" si="36"/>
        <v>1.5199322222222218</v>
      </c>
      <c r="I127">
        <f t="shared" si="37"/>
        <v>8.8066661111111095</v>
      </c>
      <c r="J127">
        <f t="shared" si="38"/>
        <v>38.524353016682518</v>
      </c>
      <c r="K127" s="12">
        <f t="shared" si="39"/>
        <v>1</v>
      </c>
      <c r="L127">
        <f t="shared" si="22"/>
        <v>14.7105</v>
      </c>
      <c r="M127">
        <f t="shared" si="23"/>
        <v>566.71249505190815</v>
      </c>
      <c r="N127">
        <f t="shared" si="24"/>
        <v>5411.7076289991865</v>
      </c>
      <c r="O127">
        <f t="shared" si="25"/>
        <v>101.66177176290465</v>
      </c>
      <c r="P127">
        <f t="shared" si="26"/>
        <v>3457.4121113326328</v>
      </c>
      <c r="Q127">
        <f t="shared" si="27"/>
        <v>24.957406053872162</v>
      </c>
      <c r="R127">
        <f t="shared" si="28"/>
        <v>269.28449999999998</v>
      </c>
      <c r="S127">
        <f t="shared" si="29"/>
        <v>3751.6540173865051</v>
      </c>
      <c r="T127">
        <f t="shared" si="30"/>
        <v>58.300405042286464</v>
      </c>
      <c r="U127" s="14">
        <f t="shared" si="31"/>
        <v>33.039568004051006</v>
      </c>
      <c r="V127" s="20">
        <f>'BSFC (Drive Cycle)'!C131</f>
        <v>4334.0692658576827</v>
      </c>
      <c r="W127">
        <f t="shared" si="32"/>
        <v>39.776604512103425</v>
      </c>
      <c r="X127">
        <f t="shared" si="33"/>
        <v>0</v>
      </c>
      <c r="Y127">
        <f t="shared" si="34"/>
        <v>1</v>
      </c>
      <c r="Z127">
        <f t="shared" si="35"/>
        <v>2</v>
      </c>
    </row>
    <row r="128" spans="4:26">
      <c r="D128" s="1">
        <v>125</v>
      </c>
      <c r="E128">
        <v>21.5</v>
      </c>
      <c r="F128">
        <f t="shared" si="20"/>
        <v>34.600810000000003</v>
      </c>
      <c r="G128">
        <f t="shared" si="21"/>
        <v>9.6113361111111129</v>
      </c>
      <c r="H128" s="12">
        <f t="shared" si="36"/>
        <v>1.5646361111111133</v>
      </c>
      <c r="I128">
        <f t="shared" si="37"/>
        <v>10.39365416666667</v>
      </c>
      <c r="J128">
        <f t="shared" si="38"/>
        <v>45.466558763343613</v>
      </c>
      <c r="K128" s="12">
        <f t="shared" si="39"/>
        <v>2</v>
      </c>
      <c r="L128">
        <f t="shared" si="22"/>
        <v>8.4698856000000013</v>
      </c>
      <c r="M128">
        <f t="shared" si="23"/>
        <v>385.09655135119795</v>
      </c>
      <c r="N128">
        <f t="shared" si="24"/>
        <v>3677.4024978179946</v>
      </c>
      <c r="O128">
        <f t="shared" si="25"/>
        <v>38.380998283940237</v>
      </c>
      <c r="P128">
        <f t="shared" si="26"/>
        <v>3125.9800408816604</v>
      </c>
      <c r="Q128">
        <f t="shared" si="27"/>
        <v>35.606669593834603</v>
      </c>
      <c r="R128">
        <f t="shared" si="28"/>
        <v>269.28449999999998</v>
      </c>
      <c r="S128">
        <f t="shared" si="29"/>
        <v>3430.871210475495</v>
      </c>
      <c r="T128">
        <f t="shared" si="30"/>
        <v>92.598317823170845</v>
      </c>
      <c r="U128" s="14">
        <f t="shared" si="31"/>
        <v>35.659292854625257</v>
      </c>
      <c r="V128" s="20">
        <f>'BSFC (Drive Cycle)'!C132</f>
        <v>119.86891046694473</v>
      </c>
      <c r="W128">
        <f t="shared" si="32"/>
        <v>1.1873446062515658</v>
      </c>
      <c r="X128">
        <f t="shared" si="33"/>
        <v>0</v>
      </c>
      <c r="Y128">
        <f t="shared" si="34"/>
        <v>0</v>
      </c>
      <c r="Z128">
        <f t="shared" si="35"/>
        <v>2</v>
      </c>
    </row>
    <row r="129" spans="4:26">
      <c r="D129" s="1">
        <v>126</v>
      </c>
      <c r="E129">
        <v>25</v>
      </c>
      <c r="F129">
        <f t="shared" si="20"/>
        <v>40.233499999999999</v>
      </c>
      <c r="G129">
        <f t="shared" si="21"/>
        <v>11.175972222222223</v>
      </c>
      <c r="H129" s="12">
        <f t="shared" si="36"/>
        <v>1.5646361111111098</v>
      </c>
      <c r="I129">
        <f t="shared" si="37"/>
        <v>11.958290277777778</v>
      </c>
      <c r="J129">
        <f t="shared" si="38"/>
        <v>52.310986964277035</v>
      </c>
      <c r="K129" s="12">
        <f t="shared" si="39"/>
        <v>2</v>
      </c>
      <c r="L129">
        <f t="shared" si="22"/>
        <v>8.4698856000000013</v>
      </c>
      <c r="M129">
        <f t="shared" si="23"/>
        <v>443.06807521051786</v>
      </c>
      <c r="N129">
        <f t="shared" si="24"/>
        <v>4230.9899706077986</v>
      </c>
      <c r="O129">
        <f t="shared" si="25"/>
        <v>38.380998283940237</v>
      </c>
      <c r="P129">
        <f t="shared" si="26"/>
        <v>3125.9800408816532</v>
      </c>
      <c r="Q129">
        <f t="shared" si="27"/>
        <v>48.143144394043524</v>
      </c>
      <c r="R129">
        <f t="shared" si="28"/>
        <v>269.28449999999998</v>
      </c>
      <c r="S129">
        <f t="shared" si="29"/>
        <v>3443.4076852756971</v>
      </c>
      <c r="T129">
        <f t="shared" si="30"/>
        <v>92.936674003486445</v>
      </c>
      <c r="U129" s="14">
        <f t="shared" si="31"/>
        <v>41.177273267192113</v>
      </c>
      <c r="V129" s="20">
        <f>'BSFC (Drive Cycle)'!C133</f>
        <v>219.48656229765584</v>
      </c>
      <c r="W129">
        <f t="shared" si="32"/>
        <v>2.5105161539464333</v>
      </c>
      <c r="X129">
        <f t="shared" si="33"/>
        <v>0</v>
      </c>
      <c r="Y129">
        <f t="shared" si="34"/>
        <v>0</v>
      </c>
      <c r="Z129">
        <f t="shared" si="35"/>
        <v>2</v>
      </c>
    </row>
    <row r="130" spans="4:26">
      <c r="D130" s="1">
        <v>127</v>
      </c>
      <c r="E130">
        <v>28.4</v>
      </c>
      <c r="F130">
        <f t="shared" si="20"/>
        <v>45.705255999999999</v>
      </c>
      <c r="G130">
        <f t="shared" si="21"/>
        <v>12.695904444444444</v>
      </c>
      <c r="H130" s="12">
        <f t="shared" si="36"/>
        <v>1.5199322222222218</v>
      </c>
      <c r="I130">
        <f t="shared" si="37"/>
        <v>13.455870555555556</v>
      </c>
      <c r="J130">
        <f t="shared" si="38"/>
        <v>58.862082528027621</v>
      </c>
      <c r="K130" s="12">
        <f t="shared" si="39"/>
        <v>2</v>
      </c>
      <c r="L130">
        <f t="shared" si="22"/>
        <v>8.4698856000000013</v>
      </c>
      <c r="M130">
        <f t="shared" si="23"/>
        <v>498.5551051901528</v>
      </c>
      <c r="N130">
        <f t="shared" si="24"/>
        <v>4760.8522659923265</v>
      </c>
      <c r="O130">
        <f t="shared" si="25"/>
        <v>38.380998283940237</v>
      </c>
      <c r="P130">
        <f t="shared" si="26"/>
        <v>3036.6663254278938</v>
      </c>
      <c r="Q130">
        <f t="shared" si="27"/>
        <v>62.128535267935597</v>
      </c>
      <c r="R130">
        <f t="shared" si="28"/>
        <v>269.28449999999998</v>
      </c>
      <c r="S130">
        <f t="shared" si="29"/>
        <v>3368.0793606958296</v>
      </c>
      <c r="T130">
        <f t="shared" si="30"/>
        <v>90.903582198922081</v>
      </c>
      <c r="U130" s="14">
        <f t="shared" si="31"/>
        <v>45.320444985345297</v>
      </c>
      <c r="V130" s="20">
        <f>'BSFC (Drive Cycle)'!C134</f>
        <v>817.67008795704169</v>
      </c>
      <c r="W130">
        <f t="shared" si="32"/>
        <v>10.293658954838767</v>
      </c>
      <c r="X130">
        <f t="shared" si="33"/>
        <v>0</v>
      </c>
      <c r="Y130">
        <f t="shared" si="34"/>
        <v>0</v>
      </c>
      <c r="Z130">
        <f t="shared" si="35"/>
        <v>2</v>
      </c>
    </row>
    <row r="131" spans="4:26">
      <c r="D131" s="1">
        <v>128</v>
      </c>
      <c r="E131">
        <v>30.7</v>
      </c>
      <c r="F131">
        <f t="shared" si="20"/>
        <v>49.406737999999997</v>
      </c>
      <c r="G131">
        <f t="shared" si="21"/>
        <v>13.724093888888889</v>
      </c>
      <c r="H131" s="12">
        <f t="shared" si="36"/>
        <v>1.028189444444445</v>
      </c>
      <c r="I131">
        <f t="shared" si="37"/>
        <v>14.238188611111113</v>
      </c>
      <c r="J131">
        <f t="shared" si="38"/>
        <v>62.284296628494353</v>
      </c>
      <c r="K131" s="12">
        <f t="shared" si="39"/>
        <v>2</v>
      </c>
      <c r="L131">
        <f t="shared" si="22"/>
        <v>8.4698856000000013</v>
      </c>
      <c r="M131">
        <f t="shared" si="23"/>
        <v>527.5408671198129</v>
      </c>
      <c r="N131">
        <f t="shared" si="24"/>
        <v>5037.6460023872296</v>
      </c>
      <c r="O131">
        <f t="shared" si="25"/>
        <v>38.380998283940237</v>
      </c>
      <c r="P131">
        <f t="shared" si="26"/>
        <v>2054.2154554365179</v>
      </c>
      <c r="Q131">
        <f t="shared" si="27"/>
        <v>72.599091455907327</v>
      </c>
      <c r="R131">
        <f t="shared" si="28"/>
        <v>269.28449999999998</v>
      </c>
      <c r="S131">
        <f t="shared" si="29"/>
        <v>2396.0990468924256</v>
      </c>
      <c r="T131">
        <f t="shared" si="30"/>
        <v>64.670087411760122</v>
      </c>
      <c r="U131" s="14">
        <f t="shared" si="31"/>
        <v>34.116113989914034</v>
      </c>
      <c r="V131" s="20">
        <f>'BSFC (Drive Cycle)'!C135</f>
        <v>1781.4414546263706</v>
      </c>
      <c r="W131">
        <f t="shared" si="32"/>
        <v>16.882183258997646</v>
      </c>
      <c r="X131">
        <f t="shared" si="33"/>
        <v>0</v>
      </c>
      <c r="Y131">
        <f t="shared" si="34"/>
        <v>1</v>
      </c>
      <c r="Z131">
        <f t="shared" si="35"/>
        <v>3</v>
      </c>
    </row>
    <row r="132" spans="4:26">
      <c r="D132" s="1">
        <v>129</v>
      </c>
      <c r="E132">
        <v>31.9</v>
      </c>
      <c r="F132">
        <f t="shared" ref="F132:F195" si="40">E132*1.60934</f>
        <v>51.337945999999995</v>
      </c>
      <c r="G132">
        <f t="shared" ref="G132:G195" si="41">F132*(1000/3600)</f>
        <v>14.260540555555554</v>
      </c>
      <c r="H132" s="12">
        <f t="shared" si="36"/>
        <v>0.53644666666666474</v>
      </c>
      <c r="I132">
        <f t="shared" si="37"/>
        <v>14.528763888888886</v>
      </c>
      <c r="J132">
        <f t="shared" si="38"/>
        <v>63.555404722953391</v>
      </c>
      <c r="K132" s="12">
        <f t="shared" si="39"/>
        <v>3</v>
      </c>
      <c r="L132">
        <f t="shared" ref="L132:L195" si="42">LOOKUP(K132,$A$5:$B$12)*$B$13</f>
        <v>5.4638999999999998</v>
      </c>
      <c r="M132">
        <f t="shared" ref="M132:M195" si="43">J132*L132</f>
        <v>347.260375865745</v>
      </c>
      <c r="N132">
        <f t="shared" ref="N132:N195" si="44">M132*9.5493</f>
        <v>3316.0935072547591</v>
      </c>
      <c r="O132">
        <f t="shared" ref="O132:O195" si="45">(POWER(L132,2)*$B$28+4*$B$29)/$B$27</f>
        <v>20.058706566054244</v>
      </c>
      <c r="P132">
        <f t="shared" ref="P132:P195" si="46">(H132*(O132+$B$26*$B$27))/$B$27</f>
        <v>1028.7683810805063</v>
      </c>
      <c r="Q132">
        <f t="shared" ref="Q132:Q195" si="47">($B$34*$B$31*$B$30*POWER(G132,2))/2</f>
        <v>78.385512266916194</v>
      </c>
      <c r="R132">
        <f t="shared" ref="R132:R195" si="48">$B$32*$B$26*9.81</f>
        <v>269.28449999999998</v>
      </c>
      <c r="S132">
        <f t="shared" ref="S132:S195" si="49">P132+Q132+R132</f>
        <v>1376.4383933474226</v>
      </c>
      <c r="T132">
        <f t="shared" ref="T132:T195" si="50">IF(H132&lt;0,0,(S132*$B$27)/L132)</f>
        <v>57.587770039572618</v>
      </c>
      <c r="U132" s="14">
        <f t="shared" ref="U132:U195" si="51">(T132*M132)/1000</f>
        <v>19.997950669212077</v>
      </c>
      <c r="V132" s="20">
        <f>'BSFC (Drive Cycle)'!C136</f>
        <v>255.55018178636783</v>
      </c>
      <c r="W132">
        <f t="shared" ref="W132:W195" si="52">(V132*U132)/3600</f>
        <v>1.4195777580199895</v>
      </c>
      <c r="X132">
        <f t="shared" ref="X132:X195" si="53">IF(AND(K132&gt;1,(N132&lt;$B$15)),1,0)</f>
        <v>0</v>
      </c>
      <c r="Y132">
        <f t="shared" ref="Y132:Y195" si="54">IF(N132&gt;$B$14,1,0)</f>
        <v>0</v>
      </c>
      <c r="Z132">
        <f t="shared" ref="Z132:Z195" si="55">IF(AND(X132=0,Y132=0),K132,IF(AND(X132=0,Y132=1),K132+1, IF(AND(X132=1,Y132=0),K132-1)))</f>
        <v>3</v>
      </c>
    </row>
    <row r="133" spans="4:26">
      <c r="D133" s="1">
        <v>130</v>
      </c>
      <c r="E133">
        <v>32.299999999999997</v>
      </c>
      <c r="F133">
        <f t="shared" si="40"/>
        <v>51.981681999999992</v>
      </c>
      <c r="G133">
        <f t="shared" si="41"/>
        <v>14.43935611111111</v>
      </c>
      <c r="H133" s="12">
        <f t="shared" ref="H133:H196" si="56">(G133-G132)/(D133-D132)</f>
        <v>0.17881555555555551</v>
      </c>
      <c r="I133">
        <f t="shared" ref="I133:I196" si="57">G133*(D133-D132)+0.5*H133*POWER(D133-D132,2)</f>
        <v>14.528763888888887</v>
      </c>
      <c r="J133">
        <f t="shared" ref="J133:J196" si="58">(2*PI()*I133)/($B$2*(D133-D132))</f>
        <v>63.555404722953405</v>
      </c>
      <c r="K133" s="12">
        <f t="shared" ref="K133:K196" si="59">Z132</f>
        <v>3</v>
      </c>
      <c r="L133">
        <f t="shared" si="42"/>
        <v>5.4638999999999998</v>
      </c>
      <c r="M133">
        <f t="shared" si="43"/>
        <v>347.26037586574512</v>
      </c>
      <c r="N133">
        <f t="shared" si="44"/>
        <v>3316.09350725476</v>
      </c>
      <c r="O133">
        <f t="shared" si="45"/>
        <v>20.058706566054244</v>
      </c>
      <c r="P133">
        <f t="shared" si="46"/>
        <v>342.92279369350325</v>
      </c>
      <c r="Q133">
        <f t="shared" si="47"/>
        <v>80.363617783778651</v>
      </c>
      <c r="R133">
        <f t="shared" si="48"/>
        <v>269.28449999999998</v>
      </c>
      <c r="S133">
        <f t="shared" si="49"/>
        <v>692.57091147728192</v>
      </c>
      <c r="T133">
        <f t="shared" si="50"/>
        <v>28.97595314037714</v>
      </c>
      <c r="U133" s="14">
        <f t="shared" si="51"/>
        <v>10.062200378595584</v>
      </c>
      <c r="V133" s="20">
        <f>'BSFC (Drive Cycle)'!C137</f>
        <v>1003.0928305199886</v>
      </c>
      <c r="W133">
        <f t="shared" si="52"/>
        <v>2.8037002941735403</v>
      </c>
      <c r="X133">
        <f t="shared" si="53"/>
        <v>0</v>
      </c>
      <c r="Y133">
        <f t="shared" si="54"/>
        <v>0</v>
      </c>
      <c r="Z133">
        <f t="shared" si="55"/>
        <v>3</v>
      </c>
    </row>
    <row r="134" spans="4:26">
      <c r="D134" s="1">
        <v>131</v>
      </c>
      <c r="E134">
        <v>32.299999999999997</v>
      </c>
      <c r="F134">
        <f t="shared" si="40"/>
        <v>51.981681999999992</v>
      </c>
      <c r="G134">
        <f t="shared" si="41"/>
        <v>14.43935611111111</v>
      </c>
      <c r="H134" s="12">
        <f t="shared" si="56"/>
        <v>0</v>
      </c>
      <c r="I134">
        <f t="shared" si="57"/>
        <v>14.43935611111111</v>
      </c>
      <c r="J134">
        <f t="shared" si="58"/>
        <v>63.164294540042917</v>
      </c>
      <c r="K134" s="12">
        <f t="shared" si="59"/>
        <v>3</v>
      </c>
      <c r="L134">
        <f t="shared" si="42"/>
        <v>5.4638999999999998</v>
      </c>
      <c r="M134">
        <f t="shared" si="43"/>
        <v>345.12338893734045</v>
      </c>
      <c r="N134">
        <f t="shared" si="44"/>
        <v>3295.6867779793452</v>
      </c>
      <c r="O134">
        <f t="shared" si="45"/>
        <v>20.058706566054244</v>
      </c>
      <c r="P134">
        <f t="shared" si="46"/>
        <v>0</v>
      </c>
      <c r="Q134">
        <f t="shared" si="47"/>
        <v>80.363617783778651</v>
      </c>
      <c r="R134">
        <f t="shared" si="48"/>
        <v>269.28449999999998</v>
      </c>
      <c r="S134">
        <f t="shared" si="49"/>
        <v>349.64811778377862</v>
      </c>
      <c r="T134">
        <f t="shared" si="50"/>
        <v>14.628664456774793</v>
      </c>
      <c r="U134" s="14">
        <f t="shared" si="51"/>
        <v>5.0486942529493355</v>
      </c>
      <c r="V134" s="20">
        <f>'BSFC (Drive Cycle)'!C138</f>
        <v>1751.7667530824729</v>
      </c>
      <c r="W134">
        <f t="shared" si="52"/>
        <v>2.4567040941097775</v>
      </c>
      <c r="X134">
        <f t="shared" si="53"/>
        <v>0</v>
      </c>
      <c r="Y134">
        <f t="shared" si="54"/>
        <v>0</v>
      </c>
      <c r="Z134">
        <f t="shared" si="55"/>
        <v>3</v>
      </c>
    </row>
    <row r="135" spans="4:26">
      <c r="D135" s="1">
        <v>132</v>
      </c>
      <c r="E135">
        <v>31.9</v>
      </c>
      <c r="F135">
        <f t="shared" si="40"/>
        <v>51.337945999999995</v>
      </c>
      <c r="G135">
        <f t="shared" si="41"/>
        <v>14.260540555555554</v>
      </c>
      <c r="H135" s="12">
        <f t="shared" si="56"/>
        <v>-0.17881555555555551</v>
      </c>
      <c r="I135">
        <f t="shared" si="57"/>
        <v>14.171132777777776</v>
      </c>
      <c r="J135">
        <f t="shared" si="58"/>
        <v>61.990963991311475</v>
      </c>
      <c r="K135" s="12">
        <f t="shared" si="59"/>
        <v>3</v>
      </c>
      <c r="L135">
        <f t="shared" si="42"/>
        <v>5.4638999999999998</v>
      </c>
      <c r="M135">
        <f t="shared" si="43"/>
        <v>338.71242815212673</v>
      </c>
      <c r="N135">
        <f t="shared" si="44"/>
        <v>3234.4665901531039</v>
      </c>
      <c r="O135">
        <f t="shared" si="45"/>
        <v>20.058706566054244</v>
      </c>
      <c r="P135">
        <f t="shared" si="46"/>
        <v>-342.92279369350325</v>
      </c>
      <c r="Q135">
        <f t="shared" si="47"/>
        <v>78.385512266916194</v>
      </c>
      <c r="R135">
        <f t="shared" si="48"/>
        <v>269.28449999999998</v>
      </c>
      <c r="S135">
        <f t="shared" si="49"/>
        <v>4.7472185734129084</v>
      </c>
      <c r="T135">
        <f t="shared" si="50"/>
        <v>0</v>
      </c>
      <c r="U135" s="14">
        <f t="shared" si="51"/>
        <v>0</v>
      </c>
      <c r="V135" s="20">
        <f>'BSFC (Drive Cycle)'!C139</f>
        <v>0</v>
      </c>
      <c r="W135">
        <f t="shared" si="52"/>
        <v>0</v>
      </c>
      <c r="X135">
        <f t="shared" si="53"/>
        <v>0</v>
      </c>
      <c r="Y135">
        <f t="shared" si="54"/>
        <v>0</v>
      </c>
      <c r="Z135">
        <f t="shared" si="55"/>
        <v>3</v>
      </c>
    </row>
    <row r="136" spans="4:26">
      <c r="D136" s="1">
        <v>133</v>
      </c>
      <c r="E136">
        <v>30.3</v>
      </c>
      <c r="F136">
        <f t="shared" si="40"/>
        <v>48.763002</v>
      </c>
      <c r="G136">
        <f t="shared" si="41"/>
        <v>13.545278333333334</v>
      </c>
      <c r="H136" s="12">
        <f t="shared" si="56"/>
        <v>-0.71526222222222025</v>
      </c>
      <c r="I136">
        <f t="shared" si="57"/>
        <v>13.187647222222225</v>
      </c>
      <c r="J136">
        <f t="shared" si="58"/>
        <v>57.688751979296185</v>
      </c>
      <c r="K136" s="12">
        <f t="shared" si="59"/>
        <v>3</v>
      </c>
      <c r="L136">
        <f t="shared" si="42"/>
        <v>5.4638999999999998</v>
      </c>
      <c r="M136">
        <f t="shared" si="43"/>
        <v>315.20557193967642</v>
      </c>
      <c r="N136">
        <f t="shared" si="44"/>
        <v>3009.9925681235522</v>
      </c>
      <c r="O136">
        <f t="shared" si="45"/>
        <v>20.058706566054244</v>
      </c>
      <c r="P136">
        <f t="shared" si="46"/>
        <v>-1371.6911747740096</v>
      </c>
      <c r="Q136">
        <f t="shared" si="47"/>
        <v>70.719583098763877</v>
      </c>
      <c r="R136">
        <f t="shared" si="48"/>
        <v>269.28449999999998</v>
      </c>
      <c r="S136">
        <f t="shared" si="49"/>
        <v>-1031.6870916752457</v>
      </c>
      <c r="T136">
        <f t="shared" si="50"/>
        <v>0</v>
      </c>
      <c r="U136" s="14">
        <f t="shared" si="51"/>
        <v>0</v>
      </c>
      <c r="V136" s="20">
        <f>'BSFC (Drive Cycle)'!C140</f>
        <v>0</v>
      </c>
      <c r="W136">
        <f t="shared" si="52"/>
        <v>0</v>
      </c>
      <c r="X136">
        <f t="shared" si="53"/>
        <v>0</v>
      </c>
      <c r="Y136">
        <f t="shared" si="54"/>
        <v>0</v>
      </c>
      <c r="Z136">
        <f t="shared" si="55"/>
        <v>3</v>
      </c>
    </row>
    <row r="137" spans="4:26">
      <c r="D137" s="1">
        <v>134</v>
      </c>
      <c r="E137">
        <v>28</v>
      </c>
      <c r="F137">
        <f t="shared" si="40"/>
        <v>45.061520000000002</v>
      </c>
      <c r="G137">
        <f t="shared" si="41"/>
        <v>12.517088888888891</v>
      </c>
      <c r="H137" s="12">
        <f t="shared" si="56"/>
        <v>-1.0281894444444433</v>
      </c>
      <c r="I137">
        <f t="shared" si="57"/>
        <v>12.002994166666669</v>
      </c>
      <c r="J137">
        <f t="shared" si="58"/>
        <v>52.506542055732289</v>
      </c>
      <c r="K137" s="12">
        <f t="shared" si="59"/>
        <v>3</v>
      </c>
      <c r="L137">
        <f t="shared" si="42"/>
        <v>5.4638999999999998</v>
      </c>
      <c r="M137">
        <f t="shared" si="43"/>
        <v>286.89049513831566</v>
      </c>
      <c r="N137">
        <f t="shared" si="44"/>
        <v>2739.6034052243181</v>
      </c>
      <c r="O137">
        <f t="shared" si="45"/>
        <v>20.058706566054244</v>
      </c>
      <c r="P137">
        <f t="shared" si="46"/>
        <v>-1971.806063737642</v>
      </c>
      <c r="Q137">
        <f t="shared" si="47"/>
        <v>60.390760327888216</v>
      </c>
      <c r="R137">
        <f t="shared" si="48"/>
        <v>269.28449999999998</v>
      </c>
      <c r="S137">
        <f t="shared" si="49"/>
        <v>-1642.1308034097538</v>
      </c>
      <c r="T137">
        <f t="shared" si="50"/>
        <v>0</v>
      </c>
      <c r="U137" s="14">
        <f t="shared" si="51"/>
        <v>0</v>
      </c>
      <c r="V137" s="20">
        <f>'BSFC (Drive Cycle)'!C141</f>
        <v>0</v>
      </c>
      <c r="W137">
        <f t="shared" si="52"/>
        <v>0</v>
      </c>
      <c r="X137">
        <f t="shared" si="53"/>
        <v>0</v>
      </c>
      <c r="Y137">
        <f t="shared" si="54"/>
        <v>0</v>
      </c>
      <c r="Z137">
        <f t="shared" si="55"/>
        <v>3</v>
      </c>
    </row>
    <row r="138" spans="4:26">
      <c r="D138" s="1">
        <v>135</v>
      </c>
      <c r="E138">
        <v>24.2</v>
      </c>
      <c r="F138">
        <f t="shared" si="40"/>
        <v>38.946027999999998</v>
      </c>
      <c r="G138">
        <f t="shared" si="41"/>
        <v>10.818341111111112</v>
      </c>
      <c r="H138" s="12">
        <f t="shared" si="56"/>
        <v>-1.6987477777777791</v>
      </c>
      <c r="I138">
        <f t="shared" si="57"/>
        <v>9.9689672222222221</v>
      </c>
      <c r="J138">
        <f t="shared" si="58"/>
        <v>43.608785394518804</v>
      </c>
      <c r="K138" s="12">
        <f t="shared" si="59"/>
        <v>3</v>
      </c>
      <c r="L138">
        <f t="shared" si="42"/>
        <v>5.4638999999999998</v>
      </c>
      <c r="M138">
        <f t="shared" si="43"/>
        <v>238.2740425171113</v>
      </c>
      <c r="N138">
        <f t="shared" si="44"/>
        <v>2275.3503142086511</v>
      </c>
      <c r="O138">
        <f t="shared" si="45"/>
        <v>20.058706566054244</v>
      </c>
      <c r="P138">
        <f t="shared" si="46"/>
        <v>-3257.7665400882843</v>
      </c>
      <c r="Q138">
        <f t="shared" si="47"/>
        <v>45.11128173268424</v>
      </c>
      <c r="R138">
        <f t="shared" si="48"/>
        <v>269.28449999999998</v>
      </c>
      <c r="S138">
        <f t="shared" si="49"/>
        <v>-2943.3707583555997</v>
      </c>
      <c r="T138">
        <f t="shared" si="50"/>
        <v>0</v>
      </c>
      <c r="U138" s="14">
        <f t="shared" si="51"/>
        <v>0</v>
      </c>
      <c r="V138" s="20">
        <f>'BSFC (Drive Cycle)'!C142</f>
        <v>0</v>
      </c>
      <c r="W138">
        <f t="shared" si="52"/>
        <v>0</v>
      </c>
      <c r="X138">
        <f t="shared" si="53"/>
        <v>0</v>
      </c>
      <c r="Y138">
        <f t="shared" si="54"/>
        <v>0</v>
      </c>
      <c r="Z138">
        <f t="shared" si="55"/>
        <v>3</v>
      </c>
    </row>
    <row r="139" spans="4:26">
      <c r="D139" s="1">
        <v>136</v>
      </c>
      <c r="E139">
        <v>20</v>
      </c>
      <c r="F139">
        <f t="shared" si="40"/>
        <v>32.186799999999998</v>
      </c>
      <c r="G139">
        <f t="shared" si="41"/>
        <v>8.940777777777777</v>
      </c>
      <c r="H139" s="12">
        <f t="shared" si="56"/>
        <v>-1.8775633333333346</v>
      </c>
      <c r="I139">
        <f t="shared" si="57"/>
        <v>8.0019961111111098</v>
      </c>
      <c r="J139">
        <f t="shared" si="58"/>
        <v>35.004361370488184</v>
      </c>
      <c r="K139" s="12">
        <f t="shared" si="59"/>
        <v>3</v>
      </c>
      <c r="L139">
        <f t="shared" si="42"/>
        <v>5.4638999999999998</v>
      </c>
      <c r="M139">
        <f t="shared" si="43"/>
        <v>191.26033009221038</v>
      </c>
      <c r="N139">
        <f t="shared" si="44"/>
        <v>1826.4022701495446</v>
      </c>
      <c r="O139">
        <f t="shared" si="45"/>
        <v>20.058706566054244</v>
      </c>
      <c r="P139">
        <f t="shared" si="46"/>
        <v>-3600.6893337817878</v>
      </c>
      <c r="Q139">
        <f t="shared" si="47"/>
        <v>30.811612412187852</v>
      </c>
      <c r="R139">
        <f t="shared" si="48"/>
        <v>269.28449999999998</v>
      </c>
      <c r="S139">
        <f t="shared" si="49"/>
        <v>-3300.5932213695996</v>
      </c>
      <c r="T139">
        <f t="shared" si="50"/>
        <v>0</v>
      </c>
      <c r="U139" s="14">
        <f t="shared" si="51"/>
        <v>0</v>
      </c>
      <c r="V139" s="20">
        <f>'BSFC (Drive Cycle)'!C143</f>
        <v>0</v>
      </c>
      <c r="W139">
        <f t="shared" si="52"/>
        <v>0</v>
      </c>
      <c r="X139">
        <f t="shared" si="53"/>
        <v>0</v>
      </c>
      <c r="Y139">
        <f t="shared" si="54"/>
        <v>0</v>
      </c>
      <c r="Z139">
        <f t="shared" si="55"/>
        <v>3</v>
      </c>
    </row>
    <row r="140" spans="4:26">
      <c r="D140" s="1">
        <v>137</v>
      </c>
      <c r="E140">
        <v>16.100000000000001</v>
      </c>
      <c r="F140">
        <f t="shared" si="40"/>
        <v>25.910374000000001</v>
      </c>
      <c r="G140">
        <f t="shared" si="41"/>
        <v>7.1973261111111118</v>
      </c>
      <c r="H140" s="12">
        <f t="shared" si="56"/>
        <v>-1.7434516666666653</v>
      </c>
      <c r="I140">
        <f t="shared" si="57"/>
        <v>6.3256002777777791</v>
      </c>
      <c r="J140">
        <f t="shared" si="58"/>
        <v>27.671045440916643</v>
      </c>
      <c r="K140" s="12">
        <f t="shared" si="59"/>
        <v>3</v>
      </c>
      <c r="L140">
        <f t="shared" si="42"/>
        <v>5.4638999999999998</v>
      </c>
      <c r="M140">
        <f t="shared" si="43"/>
        <v>151.19182518462443</v>
      </c>
      <c r="N140">
        <f t="shared" si="44"/>
        <v>1443.7760962355342</v>
      </c>
      <c r="O140">
        <f t="shared" si="45"/>
        <v>20.058706566054244</v>
      </c>
      <c r="P140">
        <f t="shared" si="46"/>
        <v>-3343.4972385116553</v>
      </c>
      <c r="Q140">
        <f t="shared" si="47"/>
        <v>19.966695133408038</v>
      </c>
      <c r="R140">
        <f t="shared" si="48"/>
        <v>269.28449999999998</v>
      </c>
      <c r="S140">
        <f t="shared" si="49"/>
        <v>-3054.2460433782471</v>
      </c>
      <c r="T140">
        <f t="shared" si="50"/>
        <v>0</v>
      </c>
      <c r="U140" s="14">
        <f t="shared" si="51"/>
        <v>0</v>
      </c>
      <c r="V140" s="20">
        <f>'BSFC (Drive Cycle)'!C144</f>
        <v>0</v>
      </c>
      <c r="W140">
        <f t="shared" si="52"/>
        <v>0</v>
      </c>
      <c r="X140">
        <f t="shared" si="53"/>
        <v>1</v>
      </c>
      <c r="Y140">
        <f t="shared" si="54"/>
        <v>0</v>
      </c>
      <c r="Z140">
        <f t="shared" si="55"/>
        <v>2</v>
      </c>
    </row>
    <row r="141" spans="4:26">
      <c r="D141" s="1">
        <v>138</v>
      </c>
      <c r="E141">
        <v>11.5</v>
      </c>
      <c r="F141">
        <f t="shared" si="40"/>
        <v>18.50741</v>
      </c>
      <c r="G141">
        <f t="shared" si="41"/>
        <v>5.1409472222222226</v>
      </c>
      <c r="H141" s="12">
        <f t="shared" si="56"/>
        <v>-2.0563788888888892</v>
      </c>
      <c r="I141">
        <f t="shared" si="57"/>
        <v>4.1127577777777784</v>
      </c>
      <c r="J141">
        <f t="shared" si="58"/>
        <v>17.991068413882196</v>
      </c>
      <c r="K141" s="12">
        <f t="shared" si="59"/>
        <v>2</v>
      </c>
      <c r="L141">
        <f t="shared" si="42"/>
        <v>8.4698856000000013</v>
      </c>
      <c r="M141">
        <f t="shared" si="43"/>
        <v>152.38229128735568</v>
      </c>
      <c r="N141">
        <f t="shared" si="44"/>
        <v>1455.1442141903458</v>
      </c>
      <c r="O141">
        <f t="shared" si="45"/>
        <v>38.380998283940237</v>
      </c>
      <c r="P141">
        <f t="shared" si="46"/>
        <v>-4108.430910873034</v>
      </c>
      <c r="Q141">
        <f t="shared" si="47"/>
        <v>10.187089353779612</v>
      </c>
      <c r="R141">
        <f t="shared" si="48"/>
        <v>269.28449999999998</v>
      </c>
      <c r="S141">
        <f t="shared" si="49"/>
        <v>-3828.9593215192544</v>
      </c>
      <c r="T141">
        <f t="shared" si="50"/>
        <v>0</v>
      </c>
      <c r="U141" s="14">
        <f t="shared" si="51"/>
        <v>0</v>
      </c>
      <c r="V141" s="20">
        <f>'BSFC (Drive Cycle)'!C145</f>
        <v>0</v>
      </c>
      <c r="W141">
        <f t="shared" si="52"/>
        <v>0</v>
      </c>
      <c r="X141">
        <f t="shared" si="53"/>
        <v>1</v>
      </c>
      <c r="Y141">
        <f t="shared" si="54"/>
        <v>0</v>
      </c>
      <c r="Z141">
        <f t="shared" si="55"/>
        <v>1</v>
      </c>
    </row>
    <row r="142" spans="4:26">
      <c r="D142" s="1">
        <v>139</v>
      </c>
      <c r="E142">
        <v>8.1</v>
      </c>
      <c r="F142">
        <f t="shared" si="40"/>
        <v>13.035653999999999</v>
      </c>
      <c r="G142">
        <f t="shared" si="41"/>
        <v>3.6210149999999999</v>
      </c>
      <c r="H142" s="12">
        <f t="shared" si="56"/>
        <v>-1.5199322222222227</v>
      </c>
      <c r="I142">
        <f t="shared" si="57"/>
        <v>2.8610488888888885</v>
      </c>
      <c r="J142">
        <f t="shared" si="58"/>
        <v>12.515525853135438</v>
      </c>
      <c r="K142" s="12">
        <f t="shared" si="59"/>
        <v>1</v>
      </c>
      <c r="L142">
        <f t="shared" si="42"/>
        <v>14.7105</v>
      </c>
      <c r="M142">
        <f t="shared" si="43"/>
        <v>184.10964306254886</v>
      </c>
      <c r="N142">
        <f t="shared" si="44"/>
        <v>1758.1182144971979</v>
      </c>
      <c r="O142">
        <f t="shared" si="45"/>
        <v>101.66177176290465</v>
      </c>
      <c r="P142">
        <f t="shared" si="46"/>
        <v>-3457.4121113326346</v>
      </c>
      <c r="Q142">
        <f t="shared" si="47"/>
        <v>5.0538747259091128</v>
      </c>
      <c r="R142">
        <f t="shared" si="48"/>
        <v>269.28449999999998</v>
      </c>
      <c r="S142">
        <f t="shared" si="49"/>
        <v>-3183.0737366067251</v>
      </c>
      <c r="T142">
        <f t="shared" si="50"/>
        <v>0</v>
      </c>
      <c r="U142" s="14">
        <f t="shared" si="51"/>
        <v>0</v>
      </c>
      <c r="V142" s="20">
        <f>'BSFC (Drive Cycle)'!C146</f>
        <v>0</v>
      </c>
      <c r="W142">
        <f t="shared" si="52"/>
        <v>0</v>
      </c>
      <c r="X142">
        <f t="shared" si="53"/>
        <v>0</v>
      </c>
      <c r="Y142">
        <f t="shared" si="54"/>
        <v>0</v>
      </c>
      <c r="Z142">
        <f t="shared" si="55"/>
        <v>1</v>
      </c>
    </row>
    <row r="143" spans="4:26">
      <c r="D143" s="1">
        <v>140</v>
      </c>
      <c r="E143">
        <v>5</v>
      </c>
      <c r="F143">
        <f t="shared" si="40"/>
        <v>8.0466999999999995</v>
      </c>
      <c r="G143">
        <f t="shared" si="41"/>
        <v>2.2351944444444443</v>
      </c>
      <c r="H143" s="12">
        <f t="shared" si="56"/>
        <v>-1.3858205555555556</v>
      </c>
      <c r="I143">
        <f t="shared" si="57"/>
        <v>1.5422841666666665</v>
      </c>
      <c r="J143">
        <f t="shared" si="58"/>
        <v>6.7466506552058227</v>
      </c>
      <c r="K143" s="12">
        <f t="shared" si="59"/>
        <v>1</v>
      </c>
      <c r="L143">
        <f t="shared" si="42"/>
        <v>14.7105</v>
      </c>
      <c r="M143">
        <f t="shared" si="43"/>
        <v>99.246604463405248</v>
      </c>
      <c r="N143">
        <f t="shared" si="44"/>
        <v>947.73560000239581</v>
      </c>
      <c r="O143">
        <f t="shared" si="45"/>
        <v>101.66177176290465</v>
      </c>
      <c r="P143">
        <f t="shared" si="46"/>
        <v>-3152.3463368032835</v>
      </c>
      <c r="Q143">
        <f t="shared" si="47"/>
        <v>1.9257257757617408</v>
      </c>
      <c r="R143">
        <f t="shared" si="48"/>
        <v>269.28449999999998</v>
      </c>
      <c r="S143">
        <f t="shared" si="49"/>
        <v>-2881.136111027522</v>
      </c>
      <c r="T143">
        <f t="shared" si="50"/>
        <v>0</v>
      </c>
      <c r="U143" s="14">
        <f t="shared" si="51"/>
        <v>0</v>
      </c>
      <c r="V143" s="20">
        <f>'BSFC (Drive Cycle)'!C147</f>
        <v>0</v>
      </c>
      <c r="W143">
        <f t="shared" si="52"/>
        <v>0</v>
      </c>
      <c r="X143">
        <f t="shared" si="53"/>
        <v>0</v>
      </c>
      <c r="Y143">
        <f t="shared" si="54"/>
        <v>0</v>
      </c>
      <c r="Z143">
        <f t="shared" si="55"/>
        <v>1</v>
      </c>
    </row>
    <row r="144" spans="4:26">
      <c r="D144" s="1">
        <v>141</v>
      </c>
      <c r="E144">
        <v>3.5</v>
      </c>
      <c r="F144">
        <f t="shared" si="40"/>
        <v>5.6326900000000002</v>
      </c>
      <c r="G144">
        <f t="shared" si="41"/>
        <v>1.5646361111111113</v>
      </c>
      <c r="H144" s="12">
        <f t="shared" si="56"/>
        <v>-0.67055833333333292</v>
      </c>
      <c r="I144">
        <f t="shared" si="57"/>
        <v>1.229356944444445</v>
      </c>
      <c r="J144">
        <f t="shared" si="58"/>
        <v>5.3777650150191372</v>
      </c>
      <c r="K144" s="12">
        <f t="shared" si="59"/>
        <v>1</v>
      </c>
      <c r="L144">
        <f t="shared" si="42"/>
        <v>14.7105</v>
      </c>
      <c r="M144">
        <f t="shared" si="43"/>
        <v>79.10961225343901</v>
      </c>
      <c r="N144">
        <f t="shared" si="44"/>
        <v>755.44142029176521</v>
      </c>
      <c r="O144">
        <f t="shared" si="45"/>
        <v>101.66177176290465</v>
      </c>
      <c r="P144">
        <f t="shared" si="46"/>
        <v>-1525.3288726467492</v>
      </c>
      <c r="Q144">
        <f t="shared" si="47"/>
        <v>0.94360563012325338</v>
      </c>
      <c r="R144">
        <f t="shared" si="48"/>
        <v>269.28449999999998</v>
      </c>
      <c r="S144">
        <f t="shared" si="49"/>
        <v>-1255.1007670166259</v>
      </c>
      <c r="T144">
        <f t="shared" si="50"/>
        <v>0</v>
      </c>
      <c r="U144" s="14">
        <f t="shared" si="51"/>
        <v>0</v>
      </c>
      <c r="V144" s="20">
        <f>'BSFC (Drive Cycle)'!C148</f>
        <v>0</v>
      </c>
      <c r="W144">
        <f t="shared" si="52"/>
        <v>0</v>
      </c>
      <c r="X144">
        <f t="shared" si="53"/>
        <v>0</v>
      </c>
      <c r="Y144">
        <f t="shared" si="54"/>
        <v>0</v>
      </c>
      <c r="Z144">
        <f t="shared" si="55"/>
        <v>1</v>
      </c>
    </row>
    <row r="145" spans="4:26">
      <c r="D145" s="1">
        <v>142</v>
      </c>
      <c r="E145">
        <v>1.9</v>
      </c>
      <c r="F145">
        <f t="shared" si="40"/>
        <v>3.0577459999999999</v>
      </c>
      <c r="G145">
        <f t="shared" si="41"/>
        <v>0.84937388888888887</v>
      </c>
      <c r="H145" s="12">
        <f t="shared" si="56"/>
        <v>-0.71526222222222247</v>
      </c>
      <c r="I145">
        <f t="shared" si="57"/>
        <v>0.49174277777777764</v>
      </c>
      <c r="J145">
        <f t="shared" si="58"/>
        <v>2.1511060060076534</v>
      </c>
      <c r="K145" s="12">
        <f t="shared" si="59"/>
        <v>1</v>
      </c>
      <c r="L145">
        <f t="shared" si="42"/>
        <v>14.7105</v>
      </c>
      <c r="M145">
        <f t="shared" si="43"/>
        <v>31.643844901375587</v>
      </c>
      <c r="N145">
        <f t="shared" si="44"/>
        <v>302.17656811670594</v>
      </c>
      <c r="O145">
        <f t="shared" si="45"/>
        <v>101.66177176290465</v>
      </c>
      <c r="P145">
        <f t="shared" si="46"/>
        <v>-1627.0174641565341</v>
      </c>
      <c r="Q145">
        <f t="shared" si="47"/>
        <v>0.2780748020199954</v>
      </c>
      <c r="R145">
        <f t="shared" si="48"/>
        <v>269.28449999999998</v>
      </c>
      <c r="S145">
        <f t="shared" si="49"/>
        <v>-1357.4548893545141</v>
      </c>
      <c r="T145">
        <f t="shared" si="50"/>
        <v>0</v>
      </c>
      <c r="U145" s="14">
        <f t="shared" si="51"/>
        <v>0</v>
      </c>
      <c r="V145" s="20">
        <f>'BSFC (Drive Cycle)'!C149</f>
        <v>0</v>
      </c>
      <c r="W145">
        <f t="shared" si="52"/>
        <v>0</v>
      </c>
      <c r="X145">
        <f t="shared" si="53"/>
        <v>0</v>
      </c>
      <c r="Y145">
        <f t="shared" si="54"/>
        <v>0</v>
      </c>
      <c r="Z145">
        <f t="shared" si="55"/>
        <v>1</v>
      </c>
    </row>
    <row r="146" spans="4:26">
      <c r="D146" s="1">
        <v>143</v>
      </c>
      <c r="E146">
        <v>0</v>
      </c>
      <c r="F146">
        <f t="shared" si="40"/>
        <v>0</v>
      </c>
      <c r="G146">
        <f t="shared" si="41"/>
        <v>0</v>
      </c>
      <c r="H146" s="12">
        <f t="shared" si="56"/>
        <v>-0.84937388888888887</v>
      </c>
      <c r="I146">
        <f t="shared" si="57"/>
        <v>-0.42468694444444444</v>
      </c>
      <c r="J146">
        <f t="shared" si="58"/>
        <v>-1.8577733688247919</v>
      </c>
      <c r="K146" s="12">
        <f t="shared" si="59"/>
        <v>1</v>
      </c>
      <c r="L146">
        <f t="shared" si="42"/>
        <v>14.7105</v>
      </c>
      <c r="M146">
        <f t="shared" si="43"/>
        <v>-27.328775142097101</v>
      </c>
      <c r="N146">
        <f t="shared" si="44"/>
        <v>-260.97067246442788</v>
      </c>
      <c r="O146">
        <f t="shared" si="45"/>
        <v>101.66177176290465</v>
      </c>
      <c r="P146">
        <f t="shared" si="46"/>
        <v>-1932.0832386858833</v>
      </c>
      <c r="Q146">
        <f t="shared" si="47"/>
        <v>0</v>
      </c>
      <c r="R146">
        <f t="shared" si="48"/>
        <v>269.28449999999998</v>
      </c>
      <c r="S146">
        <f t="shared" si="49"/>
        <v>-1662.7987386858833</v>
      </c>
      <c r="T146">
        <f t="shared" si="50"/>
        <v>0</v>
      </c>
      <c r="U146" s="14">
        <f t="shared" si="51"/>
        <v>0</v>
      </c>
      <c r="V146" s="20">
        <f>'BSFC (Drive Cycle)'!C150</f>
        <v>0</v>
      </c>
      <c r="W146">
        <f t="shared" si="52"/>
        <v>0</v>
      </c>
      <c r="X146">
        <f t="shared" si="53"/>
        <v>0</v>
      </c>
      <c r="Y146">
        <f t="shared" si="54"/>
        <v>0</v>
      </c>
      <c r="Z146">
        <f t="shared" si="55"/>
        <v>1</v>
      </c>
    </row>
    <row r="147" spans="4:26">
      <c r="D147" s="1">
        <v>144</v>
      </c>
      <c r="E147">
        <v>0</v>
      </c>
      <c r="F147">
        <f t="shared" si="40"/>
        <v>0</v>
      </c>
      <c r="G147">
        <f t="shared" si="41"/>
        <v>0</v>
      </c>
      <c r="H147" s="12">
        <f t="shared" si="56"/>
        <v>0</v>
      </c>
      <c r="I147">
        <f t="shared" si="57"/>
        <v>0</v>
      </c>
      <c r="J147">
        <f t="shared" si="58"/>
        <v>0</v>
      </c>
      <c r="K147" s="12">
        <f t="shared" si="59"/>
        <v>1</v>
      </c>
      <c r="L147">
        <f t="shared" si="42"/>
        <v>14.7105</v>
      </c>
      <c r="M147">
        <f t="shared" si="43"/>
        <v>0</v>
      </c>
      <c r="N147">
        <f t="shared" si="44"/>
        <v>0</v>
      </c>
      <c r="O147">
        <f t="shared" si="45"/>
        <v>101.66177176290465</v>
      </c>
      <c r="P147">
        <f t="shared" si="46"/>
        <v>0</v>
      </c>
      <c r="Q147">
        <f t="shared" si="47"/>
        <v>0</v>
      </c>
      <c r="R147">
        <f t="shared" si="48"/>
        <v>269.28449999999998</v>
      </c>
      <c r="S147">
        <f t="shared" si="49"/>
        <v>269.28449999999998</v>
      </c>
      <c r="T147">
        <f t="shared" si="50"/>
        <v>4.1846597124502907</v>
      </c>
      <c r="U147" s="14">
        <f t="shared" si="51"/>
        <v>0</v>
      </c>
      <c r="V147" s="20">
        <f>'BSFC (Drive Cycle)'!C151</f>
        <v>0</v>
      </c>
      <c r="W147">
        <f t="shared" si="52"/>
        <v>0</v>
      </c>
      <c r="X147">
        <f t="shared" si="53"/>
        <v>0</v>
      </c>
      <c r="Y147">
        <f t="shared" si="54"/>
        <v>0</v>
      </c>
      <c r="Z147">
        <f t="shared" si="55"/>
        <v>1</v>
      </c>
    </row>
    <row r="148" spans="4:26">
      <c r="D148" s="1">
        <v>145</v>
      </c>
      <c r="E148">
        <v>0</v>
      </c>
      <c r="F148">
        <f t="shared" si="40"/>
        <v>0</v>
      </c>
      <c r="G148">
        <f t="shared" si="41"/>
        <v>0</v>
      </c>
      <c r="H148" s="12">
        <f t="shared" si="56"/>
        <v>0</v>
      </c>
      <c r="I148">
        <f t="shared" si="57"/>
        <v>0</v>
      </c>
      <c r="J148">
        <f t="shared" si="58"/>
        <v>0</v>
      </c>
      <c r="K148" s="12">
        <f t="shared" si="59"/>
        <v>1</v>
      </c>
      <c r="L148">
        <f t="shared" si="42"/>
        <v>14.7105</v>
      </c>
      <c r="M148">
        <f t="shared" si="43"/>
        <v>0</v>
      </c>
      <c r="N148">
        <f t="shared" si="44"/>
        <v>0</v>
      </c>
      <c r="O148">
        <f t="shared" si="45"/>
        <v>101.66177176290465</v>
      </c>
      <c r="P148">
        <f t="shared" si="46"/>
        <v>0</v>
      </c>
      <c r="Q148">
        <f t="shared" si="47"/>
        <v>0</v>
      </c>
      <c r="R148">
        <f t="shared" si="48"/>
        <v>269.28449999999998</v>
      </c>
      <c r="S148">
        <f t="shared" si="49"/>
        <v>269.28449999999998</v>
      </c>
      <c r="T148">
        <f t="shared" si="50"/>
        <v>4.1846597124502907</v>
      </c>
      <c r="U148" s="14">
        <f t="shared" si="51"/>
        <v>0</v>
      </c>
      <c r="V148" s="20">
        <f>'BSFC (Drive Cycle)'!C152</f>
        <v>0</v>
      </c>
      <c r="W148">
        <f t="shared" si="52"/>
        <v>0</v>
      </c>
      <c r="X148">
        <f t="shared" si="53"/>
        <v>0</v>
      </c>
      <c r="Y148">
        <f t="shared" si="54"/>
        <v>0</v>
      </c>
      <c r="Z148">
        <f t="shared" si="55"/>
        <v>1</v>
      </c>
    </row>
    <row r="149" spans="4:26">
      <c r="D149" s="1">
        <v>146</v>
      </c>
      <c r="E149">
        <v>0</v>
      </c>
      <c r="F149">
        <f t="shared" si="40"/>
        <v>0</v>
      </c>
      <c r="G149">
        <f t="shared" si="41"/>
        <v>0</v>
      </c>
      <c r="H149" s="12">
        <f t="shared" si="56"/>
        <v>0</v>
      </c>
      <c r="I149">
        <f t="shared" si="57"/>
        <v>0</v>
      </c>
      <c r="J149">
        <f t="shared" si="58"/>
        <v>0</v>
      </c>
      <c r="K149" s="12">
        <f t="shared" si="59"/>
        <v>1</v>
      </c>
      <c r="L149">
        <f t="shared" si="42"/>
        <v>14.7105</v>
      </c>
      <c r="M149">
        <f t="shared" si="43"/>
        <v>0</v>
      </c>
      <c r="N149">
        <f t="shared" si="44"/>
        <v>0</v>
      </c>
      <c r="O149">
        <f t="shared" si="45"/>
        <v>101.66177176290465</v>
      </c>
      <c r="P149">
        <f t="shared" si="46"/>
        <v>0</v>
      </c>
      <c r="Q149">
        <f t="shared" si="47"/>
        <v>0</v>
      </c>
      <c r="R149">
        <f t="shared" si="48"/>
        <v>269.28449999999998</v>
      </c>
      <c r="S149">
        <f t="shared" si="49"/>
        <v>269.28449999999998</v>
      </c>
      <c r="T149">
        <f t="shared" si="50"/>
        <v>4.1846597124502907</v>
      </c>
      <c r="U149" s="14">
        <f t="shared" si="51"/>
        <v>0</v>
      </c>
      <c r="V149" s="20">
        <f>'BSFC (Drive Cycle)'!C153</f>
        <v>0</v>
      </c>
      <c r="W149">
        <f t="shared" si="52"/>
        <v>0</v>
      </c>
      <c r="X149">
        <f t="shared" si="53"/>
        <v>0</v>
      </c>
      <c r="Y149">
        <f t="shared" si="54"/>
        <v>0</v>
      </c>
      <c r="Z149">
        <f t="shared" si="55"/>
        <v>1</v>
      </c>
    </row>
    <row r="150" spans="4:26">
      <c r="D150" s="1">
        <v>147</v>
      </c>
      <c r="E150">
        <v>0</v>
      </c>
      <c r="F150">
        <f t="shared" si="40"/>
        <v>0</v>
      </c>
      <c r="G150">
        <f t="shared" si="41"/>
        <v>0</v>
      </c>
      <c r="H150" s="12">
        <f t="shared" si="56"/>
        <v>0</v>
      </c>
      <c r="I150">
        <f t="shared" si="57"/>
        <v>0</v>
      </c>
      <c r="J150">
        <f t="shared" si="58"/>
        <v>0</v>
      </c>
      <c r="K150" s="12">
        <f t="shared" si="59"/>
        <v>1</v>
      </c>
      <c r="L150">
        <f t="shared" si="42"/>
        <v>14.7105</v>
      </c>
      <c r="M150">
        <f t="shared" si="43"/>
        <v>0</v>
      </c>
      <c r="N150">
        <f t="shared" si="44"/>
        <v>0</v>
      </c>
      <c r="O150">
        <f t="shared" si="45"/>
        <v>101.66177176290465</v>
      </c>
      <c r="P150">
        <f t="shared" si="46"/>
        <v>0</v>
      </c>
      <c r="Q150">
        <f t="shared" si="47"/>
        <v>0</v>
      </c>
      <c r="R150">
        <f t="shared" si="48"/>
        <v>269.28449999999998</v>
      </c>
      <c r="S150">
        <f t="shared" si="49"/>
        <v>269.28449999999998</v>
      </c>
      <c r="T150">
        <f t="shared" si="50"/>
        <v>4.1846597124502907</v>
      </c>
      <c r="U150" s="14">
        <f t="shared" si="51"/>
        <v>0</v>
      </c>
      <c r="V150" s="20">
        <f>'BSFC (Drive Cycle)'!C154</f>
        <v>0</v>
      </c>
      <c r="W150">
        <f t="shared" si="52"/>
        <v>0</v>
      </c>
      <c r="X150">
        <f t="shared" si="53"/>
        <v>0</v>
      </c>
      <c r="Y150">
        <f t="shared" si="54"/>
        <v>0</v>
      </c>
      <c r="Z150">
        <f t="shared" si="55"/>
        <v>1</v>
      </c>
    </row>
    <row r="151" spans="4:26">
      <c r="D151" s="1">
        <v>148</v>
      </c>
      <c r="E151">
        <v>0</v>
      </c>
      <c r="F151">
        <f t="shared" si="40"/>
        <v>0</v>
      </c>
      <c r="G151">
        <f t="shared" si="41"/>
        <v>0</v>
      </c>
      <c r="H151" s="12">
        <f t="shared" si="56"/>
        <v>0</v>
      </c>
      <c r="I151">
        <f t="shared" si="57"/>
        <v>0</v>
      </c>
      <c r="J151">
        <f t="shared" si="58"/>
        <v>0</v>
      </c>
      <c r="K151" s="12">
        <f t="shared" si="59"/>
        <v>1</v>
      </c>
      <c r="L151">
        <f t="shared" si="42"/>
        <v>14.7105</v>
      </c>
      <c r="M151">
        <f t="shared" si="43"/>
        <v>0</v>
      </c>
      <c r="N151">
        <f t="shared" si="44"/>
        <v>0</v>
      </c>
      <c r="O151">
        <f t="shared" si="45"/>
        <v>101.66177176290465</v>
      </c>
      <c r="P151">
        <f t="shared" si="46"/>
        <v>0</v>
      </c>
      <c r="Q151">
        <f t="shared" si="47"/>
        <v>0</v>
      </c>
      <c r="R151">
        <f t="shared" si="48"/>
        <v>269.28449999999998</v>
      </c>
      <c r="S151">
        <f t="shared" si="49"/>
        <v>269.28449999999998</v>
      </c>
      <c r="T151">
        <f t="shared" si="50"/>
        <v>4.1846597124502907</v>
      </c>
      <c r="U151" s="14">
        <f t="shared" si="51"/>
        <v>0</v>
      </c>
      <c r="V151" s="20">
        <f>'BSFC (Drive Cycle)'!C155</f>
        <v>0</v>
      </c>
      <c r="W151">
        <f t="shared" si="52"/>
        <v>0</v>
      </c>
      <c r="X151">
        <f t="shared" si="53"/>
        <v>0</v>
      </c>
      <c r="Y151">
        <f t="shared" si="54"/>
        <v>0</v>
      </c>
      <c r="Z151">
        <f t="shared" si="55"/>
        <v>1</v>
      </c>
    </row>
    <row r="152" spans="4:26">
      <c r="D152" s="1">
        <v>149</v>
      </c>
      <c r="E152">
        <v>0</v>
      </c>
      <c r="F152">
        <f t="shared" si="40"/>
        <v>0</v>
      </c>
      <c r="G152">
        <f t="shared" si="41"/>
        <v>0</v>
      </c>
      <c r="H152" s="12">
        <f t="shared" si="56"/>
        <v>0</v>
      </c>
      <c r="I152">
        <f t="shared" si="57"/>
        <v>0</v>
      </c>
      <c r="J152">
        <f t="shared" si="58"/>
        <v>0</v>
      </c>
      <c r="K152" s="12">
        <f t="shared" si="59"/>
        <v>1</v>
      </c>
      <c r="L152">
        <f t="shared" si="42"/>
        <v>14.7105</v>
      </c>
      <c r="M152">
        <f t="shared" si="43"/>
        <v>0</v>
      </c>
      <c r="N152">
        <f t="shared" si="44"/>
        <v>0</v>
      </c>
      <c r="O152">
        <f t="shared" si="45"/>
        <v>101.66177176290465</v>
      </c>
      <c r="P152">
        <f t="shared" si="46"/>
        <v>0</v>
      </c>
      <c r="Q152">
        <f t="shared" si="47"/>
        <v>0</v>
      </c>
      <c r="R152">
        <f t="shared" si="48"/>
        <v>269.28449999999998</v>
      </c>
      <c r="S152">
        <f t="shared" si="49"/>
        <v>269.28449999999998</v>
      </c>
      <c r="T152">
        <f t="shared" si="50"/>
        <v>4.1846597124502907</v>
      </c>
      <c r="U152" s="14">
        <f t="shared" si="51"/>
        <v>0</v>
      </c>
      <c r="V152" s="20">
        <f>'BSFC (Drive Cycle)'!C156</f>
        <v>0</v>
      </c>
      <c r="W152">
        <f t="shared" si="52"/>
        <v>0</v>
      </c>
      <c r="X152">
        <f t="shared" si="53"/>
        <v>0</v>
      </c>
      <c r="Y152">
        <f t="shared" si="54"/>
        <v>0</v>
      </c>
      <c r="Z152">
        <f t="shared" si="55"/>
        <v>1</v>
      </c>
    </row>
    <row r="153" spans="4:26">
      <c r="D153" s="1">
        <v>150</v>
      </c>
      <c r="E153">
        <v>0</v>
      </c>
      <c r="F153">
        <f t="shared" si="40"/>
        <v>0</v>
      </c>
      <c r="G153">
        <f t="shared" si="41"/>
        <v>0</v>
      </c>
      <c r="H153" s="12">
        <f t="shared" si="56"/>
        <v>0</v>
      </c>
      <c r="I153">
        <f t="shared" si="57"/>
        <v>0</v>
      </c>
      <c r="J153">
        <f t="shared" si="58"/>
        <v>0</v>
      </c>
      <c r="K153" s="12">
        <f t="shared" si="59"/>
        <v>1</v>
      </c>
      <c r="L153">
        <f t="shared" si="42"/>
        <v>14.7105</v>
      </c>
      <c r="M153">
        <f t="shared" si="43"/>
        <v>0</v>
      </c>
      <c r="N153">
        <f t="shared" si="44"/>
        <v>0</v>
      </c>
      <c r="O153">
        <f t="shared" si="45"/>
        <v>101.66177176290465</v>
      </c>
      <c r="P153">
        <f t="shared" si="46"/>
        <v>0</v>
      </c>
      <c r="Q153">
        <f t="shared" si="47"/>
        <v>0</v>
      </c>
      <c r="R153">
        <f t="shared" si="48"/>
        <v>269.28449999999998</v>
      </c>
      <c r="S153">
        <f t="shared" si="49"/>
        <v>269.28449999999998</v>
      </c>
      <c r="T153">
        <f t="shared" si="50"/>
        <v>4.1846597124502907</v>
      </c>
      <c r="U153" s="14">
        <f t="shared" si="51"/>
        <v>0</v>
      </c>
      <c r="V153" s="20">
        <f>'BSFC (Drive Cycle)'!C157</f>
        <v>0</v>
      </c>
      <c r="W153">
        <f t="shared" si="52"/>
        <v>0</v>
      </c>
      <c r="X153">
        <f t="shared" si="53"/>
        <v>0</v>
      </c>
      <c r="Y153">
        <f t="shared" si="54"/>
        <v>0</v>
      </c>
      <c r="Z153">
        <f t="shared" si="55"/>
        <v>1</v>
      </c>
    </row>
    <row r="154" spans="4:26">
      <c r="D154" s="1">
        <v>151</v>
      </c>
      <c r="E154">
        <v>0</v>
      </c>
      <c r="F154">
        <f t="shared" si="40"/>
        <v>0</v>
      </c>
      <c r="G154">
        <f t="shared" si="41"/>
        <v>0</v>
      </c>
      <c r="H154" s="12">
        <f t="shared" si="56"/>
        <v>0</v>
      </c>
      <c r="I154">
        <f t="shared" si="57"/>
        <v>0</v>
      </c>
      <c r="J154">
        <f t="shared" si="58"/>
        <v>0</v>
      </c>
      <c r="K154" s="12">
        <f t="shared" si="59"/>
        <v>1</v>
      </c>
      <c r="L154">
        <f t="shared" si="42"/>
        <v>14.7105</v>
      </c>
      <c r="M154">
        <f t="shared" si="43"/>
        <v>0</v>
      </c>
      <c r="N154">
        <f t="shared" si="44"/>
        <v>0</v>
      </c>
      <c r="O154">
        <f t="shared" si="45"/>
        <v>101.66177176290465</v>
      </c>
      <c r="P154">
        <f t="shared" si="46"/>
        <v>0</v>
      </c>
      <c r="Q154">
        <f t="shared" si="47"/>
        <v>0</v>
      </c>
      <c r="R154">
        <f t="shared" si="48"/>
        <v>269.28449999999998</v>
      </c>
      <c r="S154">
        <f t="shared" si="49"/>
        <v>269.28449999999998</v>
      </c>
      <c r="T154">
        <f t="shared" si="50"/>
        <v>4.1846597124502907</v>
      </c>
      <c r="U154" s="14">
        <f t="shared" si="51"/>
        <v>0</v>
      </c>
      <c r="V154" s="20">
        <f>'BSFC (Drive Cycle)'!C158</f>
        <v>0</v>
      </c>
      <c r="W154">
        <f t="shared" si="52"/>
        <v>0</v>
      </c>
      <c r="X154">
        <f t="shared" si="53"/>
        <v>0</v>
      </c>
      <c r="Y154">
        <f t="shared" si="54"/>
        <v>0</v>
      </c>
      <c r="Z154">
        <f t="shared" si="55"/>
        <v>1</v>
      </c>
    </row>
    <row r="155" spans="4:26">
      <c r="D155" s="1">
        <v>152</v>
      </c>
      <c r="E155">
        <v>1.5</v>
      </c>
      <c r="F155">
        <f t="shared" si="40"/>
        <v>2.4140100000000002</v>
      </c>
      <c r="G155">
        <f t="shared" si="41"/>
        <v>0.67055833333333337</v>
      </c>
      <c r="H155" s="12">
        <f t="shared" si="56"/>
        <v>0.67055833333333337</v>
      </c>
      <c r="I155">
        <f t="shared" si="57"/>
        <v>1.0058375000000002</v>
      </c>
      <c r="J155">
        <f t="shared" si="58"/>
        <v>4.3999895577429289</v>
      </c>
      <c r="K155" s="12">
        <f t="shared" si="59"/>
        <v>1</v>
      </c>
      <c r="L155">
        <f t="shared" si="42"/>
        <v>14.7105</v>
      </c>
      <c r="M155">
        <f t="shared" si="43"/>
        <v>64.726046389177355</v>
      </c>
      <c r="N155">
        <f t="shared" si="44"/>
        <v>618.08843478417134</v>
      </c>
      <c r="O155">
        <f t="shared" si="45"/>
        <v>101.66177176290465</v>
      </c>
      <c r="P155">
        <f t="shared" si="46"/>
        <v>1525.3288726467501</v>
      </c>
      <c r="Q155">
        <f t="shared" si="47"/>
        <v>0.17331531981855669</v>
      </c>
      <c r="R155">
        <f t="shared" si="48"/>
        <v>269.28449999999998</v>
      </c>
      <c r="S155">
        <f t="shared" si="49"/>
        <v>1794.7866879665687</v>
      </c>
      <c r="T155">
        <f t="shared" si="50"/>
        <v>27.890842382594585</v>
      </c>
      <c r="U155" s="14">
        <f t="shared" si="51"/>
        <v>1.805263957889051</v>
      </c>
      <c r="V155" s="20">
        <f>'BSFC (Drive Cycle)'!C159</f>
        <v>1006.5235831010414</v>
      </c>
      <c r="W155">
        <f t="shared" si="52"/>
        <v>0.50473354092712641</v>
      </c>
      <c r="X155">
        <f t="shared" si="53"/>
        <v>0</v>
      </c>
      <c r="Y155">
        <f t="shared" si="54"/>
        <v>0</v>
      </c>
      <c r="Z155">
        <f t="shared" si="55"/>
        <v>1</v>
      </c>
    </row>
    <row r="156" spans="4:26">
      <c r="D156" s="1">
        <v>153</v>
      </c>
      <c r="E156">
        <v>6.9</v>
      </c>
      <c r="F156">
        <f t="shared" si="40"/>
        <v>11.104446000000001</v>
      </c>
      <c r="G156">
        <f t="shared" si="41"/>
        <v>3.0845683333333338</v>
      </c>
      <c r="H156" s="12">
        <f t="shared" si="56"/>
        <v>2.4140100000000002</v>
      </c>
      <c r="I156">
        <f t="shared" si="57"/>
        <v>4.2915733333333339</v>
      </c>
      <c r="J156">
        <f t="shared" si="58"/>
        <v>18.773288779703165</v>
      </c>
      <c r="K156" s="12">
        <f t="shared" si="59"/>
        <v>1</v>
      </c>
      <c r="L156">
        <f t="shared" si="42"/>
        <v>14.7105</v>
      </c>
      <c r="M156">
        <f t="shared" si="43"/>
        <v>276.16446459382342</v>
      </c>
      <c r="N156">
        <f t="shared" si="44"/>
        <v>2637.1773217457981</v>
      </c>
      <c r="O156">
        <f t="shared" si="45"/>
        <v>101.66177176290465</v>
      </c>
      <c r="P156">
        <f t="shared" si="46"/>
        <v>5491.1839415283011</v>
      </c>
      <c r="Q156">
        <f t="shared" si="47"/>
        <v>3.6673521673606606</v>
      </c>
      <c r="R156">
        <f t="shared" si="48"/>
        <v>269.28449999999998</v>
      </c>
      <c r="S156">
        <f t="shared" si="49"/>
        <v>5764.135793695662</v>
      </c>
      <c r="T156">
        <f t="shared" si="50"/>
        <v>89.57421178334036</v>
      </c>
      <c r="U156" s="14">
        <f t="shared" si="51"/>
        <v>24.73721423855994</v>
      </c>
      <c r="V156" s="20">
        <f>'BSFC (Drive Cycle)'!C160</f>
        <v>45.612953286909033</v>
      </c>
      <c r="W156">
        <f t="shared" si="52"/>
        <v>0.3134270548643599</v>
      </c>
      <c r="X156">
        <f t="shared" si="53"/>
        <v>0</v>
      </c>
      <c r="Y156">
        <f t="shared" si="54"/>
        <v>0</v>
      </c>
      <c r="Z156">
        <f t="shared" si="55"/>
        <v>1</v>
      </c>
    </row>
    <row r="157" spans="4:26">
      <c r="D157" s="1">
        <v>154</v>
      </c>
      <c r="E157">
        <v>12.7</v>
      </c>
      <c r="F157">
        <f t="shared" si="40"/>
        <v>20.438617999999998</v>
      </c>
      <c r="G157">
        <f t="shared" si="41"/>
        <v>5.6773938888888891</v>
      </c>
      <c r="H157" s="12">
        <f t="shared" si="56"/>
        <v>2.5928255555555553</v>
      </c>
      <c r="I157">
        <f t="shared" si="57"/>
        <v>6.9738066666666665</v>
      </c>
      <c r="J157">
        <f t="shared" si="58"/>
        <v>30.506594267017633</v>
      </c>
      <c r="K157" s="12">
        <f t="shared" si="59"/>
        <v>1</v>
      </c>
      <c r="L157">
        <f t="shared" si="42"/>
        <v>14.7105</v>
      </c>
      <c r="M157">
        <f t="shared" si="43"/>
        <v>448.76725496496289</v>
      </c>
      <c r="N157">
        <f t="shared" si="44"/>
        <v>4285.41314783692</v>
      </c>
      <c r="O157">
        <f t="shared" si="45"/>
        <v>101.66177176290465</v>
      </c>
      <c r="P157">
        <f t="shared" si="46"/>
        <v>5897.9383075674332</v>
      </c>
      <c r="Q157">
        <f t="shared" si="47"/>
        <v>12.42401241490445</v>
      </c>
      <c r="R157">
        <f t="shared" si="48"/>
        <v>269.28449999999998</v>
      </c>
      <c r="S157">
        <f t="shared" si="49"/>
        <v>6179.6468199823375</v>
      </c>
      <c r="T157">
        <f t="shared" si="50"/>
        <v>96.031220084155009</v>
      </c>
      <c r="U157" s="14">
        <f t="shared" si="51"/>
        <v>43.095667028102454</v>
      </c>
      <c r="V157" s="20">
        <f>'BSFC (Drive Cycle)'!C161</f>
        <v>251.61457424914443</v>
      </c>
      <c r="W157">
        <f t="shared" si="52"/>
        <v>3.0120827531274692</v>
      </c>
      <c r="X157">
        <f t="shared" si="53"/>
        <v>0</v>
      </c>
      <c r="Y157">
        <f t="shared" si="54"/>
        <v>0</v>
      </c>
      <c r="Z157">
        <f t="shared" si="55"/>
        <v>1</v>
      </c>
    </row>
    <row r="158" spans="4:26">
      <c r="D158" s="1">
        <v>155</v>
      </c>
      <c r="E158">
        <v>16.5</v>
      </c>
      <c r="F158">
        <f t="shared" si="40"/>
        <v>26.554110000000001</v>
      </c>
      <c r="G158">
        <f t="shared" si="41"/>
        <v>7.3761416666666673</v>
      </c>
      <c r="H158" s="12">
        <f t="shared" si="56"/>
        <v>1.6987477777777782</v>
      </c>
      <c r="I158">
        <f t="shared" si="57"/>
        <v>8.2255155555555568</v>
      </c>
      <c r="J158">
        <f t="shared" si="58"/>
        <v>35.982136827764393</v>
      </c>
      <c r="K158" s="12">
        <f t="shared" si="59"/>
        <v>1</v>
      </c>
      <c r="L158">
        <f t="shared" si="42"/>
        <v>14.7105</v>
      </c>
      <c r="M158">
        <f t="shared" si="43"/>
        <v>529.31522380482807</v>
      </c>
      <c r="N158">
        <f t="shared" si="44"/>
        <v>5054.5898666794446</v>
      </c>
      <c r="O158">
        <f t="shared" si="45"/>
        <v>101.66177176290465</v>
      </c>
      <c r="P158">
        <f t="shared" si="46"/>
        <v>3864.1664773717675</v>
      </c>
      <c r="Q158">
        <f t="shared" si="47"/>
        <v>20.971153698045363</v>
      </c>
      <c r="R158">
        <f t="shared" si="48"/>
        <v>269.28449999999998</v>
      </c>
      <c r="S158">
        <f t="shared" si="49"/>
        <v>4154.4221310698131</v>
      </c>
      <c r="T158">
        <f t="shared" si="50"/>
        <v>64.559389494752679</v>
      </c>
      <c r="U158" s="14">
        <f t="shared" si="51"/>
        <v>34.17226769911808</v>
      </c>
      <c r="V158" s="20">
        <f>'BSFC (Drive Cycle)'!C162</f>
        <v>1857.5043765168266</v>
      </c>
      <c r="W158">
        <f t="shared" si="52"/>
        <v>17.63198244628234</v>
      </c>
      <c r="X158">
        <f t="shared" si="53"/>
        <v>0</v>
      </c>
      <c r="Y158">
        <f t="shared" si="54"/>
        <v>1</v>
      </c>
      <c r="Z158">
        <f t="shared" si="55"/>
        <v>2</v>
      </c>
    </row>
    <row r="159" spans="4:26">
      <c r="D159" s="1">
        <v>156</v>
      </c>
      <c r="E159">
        <v>20</v>
      </c>
      <c r="F159">
        <f t="shared" si="40"/>
        <v>32.186799999999998</v>
      </c>
      <c r="G159">
        <f t="shared" si="41"/>
        <v>8.940777777777777</v>
      </c>
      <c r="H159" s="12">
        <f t="shared" si="56"/>
        <v>1.5646361111111098</v>
      </c>
      <c r="I159">
        <f t="shared" si="57"/>
        <v>9.7230958333333319</v>
      </c>
      <c r="J159">
        <f t="shared" si="58"/>
        <v>42.533232391514964</v>
      </c>
      <c r="K159" s="12">
        <f t="shared" si="59"/>
        <v>2</v>
      </c>
      <c r="L159">
        <f t="shared" si="42"/>
        <v>8.4698856000000013</v>
      </c>
      <c r="M159">
        <f t="shared" si="43"/>
        <v>360.2516125543462</v>
      </c>
      <c r="N159">
        <f t="shared" si="44"/>
        <v>3440.1507237652181</v>
      </c>
      <c r="O159">
        <f t="shared" si="45"/>
        <v>38.380998283940237</v>
      </c>
      <c r="P159">
        <f t="shared" si="46"/>
        <v>3125.9800408816532</v>
      </c>
      <c r="Q159">
        <f t="shared" si="47"/>
        <v>30.811612412187852</v>
      </c>
      <c r="R159">
        <f t="shared" si="48"/>
        <v>269.28449999999998</v>
      </c>
      <c r="S159">
        <f t="shared" si="49"/>
        <v>3426.0761532938413</v>
      </c>
      <c r="T159">
        <f t="shared" si="50"/>
        <v>92.468900482312534</v>
      </c>
      <c r="U159" s="14">
        <f t="shared" si="51"/>
        <v>33.312070509880456</v>
      </c>
      <c r="V159" s="20">
        <f>'BSFC (Drive Cycle)'!C163</f>
        <v>105.55874463199689</v>
      </c>
      <c r="W159">
        <f t="shared" si="52"/>
        <v>0.97677231780987372</v>
      </c>
      <c r="X159">
        <f t="shared" si="53"/>
        <v>0</v>
      </c>
      <c r="Y159">
        <f t="shared" si="54"/>
        <v>0</v>
      </c>
      <c r="Z159">
        <f t="shared" si="55"/>
        <v>2</v>
      </c>
    </row>
    <row r="160" spans="4:26">
      <c r="D160" s="1">
        <v>157</v>
      </c>
      <c r="E160">
        <v>23</v>
      </c>
      <c r="F160">
        <f t="shared" si="40"/>
        <v>37.01482</v>
      </c>
      <c r="G160">
        <f t="shared" si="41"/>
        <v>10.281894444444445</v>
      </c>
      <c r="H160" s="12">
        <f t="shared" si="56"/>
        <v>1.3411166666666681</v>
      </c>
      <c r="I160">
        <f t="shared" si="57"/>
        <v>10.952452777777779</v>
      </c>
      <c r="J160">
        <f t="shared" si="58"/>
        <v>47.910997406534115</v>
      </c>
      <c r="K160" s="12">
        <f t="shared" si="59"/>
        <v>2</v>
      </c>
      <c r="L160">
        <f t="shared" si="42"/>
        <v>8.4698856000000013</v>
      </c>
      <c r="M160">
        <f t="shared" si="43"/>
        <v>405.80066701524072</v>
      </c>
      <c r="N160">
        <f t="shared" si="44"/>
        <v>3875.1123095286384</v>
      </c>
      <c r="O160">
        <f t="shared" si="45"/>
        <v>38.380998283940237</v>
      </c>
      <c r="P160">
        <f t="shared" si="46"/>
        <v>2679.4114636128506</v>
      </c>
      <c r="Q160">
        <f t="shared" si="47"/>
        <v>40.748357415118448</v>
      </c>
      <c r="R160">
        <f t="shared" si="48"/>
        <v>269.28449999999998</v>
      </c>
      <c r="S160">
        <f t="shared" si="49"/>
        <v>2989.4443210279687</v>
      </c>
      <c r="T160">
        <f t="shared" si="50"/>
        <v>80.684321378200607</v>
      </c>
      <c r="U160" s="14">
        <f t="shared" si="51"/>
        <v>32.741751432945854</v>
      </c>
      <c r="V160" s="20">
        <f>'BSFC (Drive Cycle)'!C164</f>
        <v>134.19519255433624</v>
      </c>
      <c r="W160">
        <f t="shared" si="52"/>
        <v>1.2204960105862177</v>
      </c>
      <c r="X160">
        <f t="shared" si="53"/>
        <v>0</v>
      </c>
      <c r="Y160">
        <f t="shared" si="54"/>
        <v>0</v>
      </c>
      <c r="Z160">
        <f t="shared" si="55"/>
        <v>2</v>
      </c>
    </row>
    <row r="161" spans="4:26">
      <c r="D161" s="1">
        <v>158</v>
      </c>
      <c r="E161">
        <v>25.7</v>
      </c>
      <c r="F161">
        <f t="shared" si="40"/>
        <v>41.360037999999996</v>
      </c>
      <c r="G161">
        <f t="shared" si="41"/>
        <v>11.488899444444444</v>
      </c>
      <c r="H161" s="12">
        <f t="shared" si="56"/>
        <v>1.2070049999999988</v>
      </c>
      <c r="I161">
        <f t="shared" si="57"/>
        <v>12.092401944444443</v>
      </c>
      <c r="J161">
        <f t="shared" si="58"/>
        <v>52.897652238642756</v>
      </c>
      <c r="K161" s="12">
        <f t="shared" si="59"/>
        <v>2</v>
      </c>
      <c r="L161">
        <f t="shared" si="42"/>
        <v>8.4698856000000013</v>
      </c>
      <c r="M161">
        <f t="shared" si="43"/>
        <v>448.0370629698881</v>
      </c>
      <c r="N161">
        <f t="shared" si="44"/>
        <v>4278.4403254183526</v>
      </c>
      <c r="O161">
        <f t="shared" si="45"/>
        <v>38.380998283940237</v>
      </c>
      <c r="P161">
        <f t="shared" si="46"/>
        <v>2411.4703172515606</v>
      </c>
      <c r="Q161">
        <f t="shared" si="47"/>
        <v>50.876904705314878</v>
      </c>
      <c r="R161">
        <f t="shared" si="48"/>
        <v>269.28449999999998</v>
      </c>
      <c r="S161">
        <f t="shared" si="49"/>
        <v>2731.6317219568755</v>
      </c>
      <c r="T161">
        <f t="shared" si="50"/>
        <v>73.726026670223462</v>
      </c>
      <c r="U161" s="14">
        <f t="shared" si="51"/>
        <v>33.031992453766556</v>
      </c>
      <c r="V161" s="20">
        <f>'BSFC (Drive Cycle)'!C165</f>
        <v>259.96917612057223</v>
      </c>
      <c r="W161">
        <f t="shared" si="52"/>
        <v>2.3853610732851807</v>
      </c>
      <c r="X161">
        <f t="shared" si="53"/>
        <v>0</v>
      </c>
      <c r="Y161">
        <f t="shared" si="54"/>
        <v>0</v>
      </c>
      <c r="Z161">
        <f t="shared" si="55"/>
        <v>2</v>
      </c>
    </row>
    <row r="162" spans="4:26">
      <c r="D162" s="1">
        <v>159</v>
      </c>
      <c r="E162">
        <v>28</v>
      </c>
      <c r="F162">
        <f t="shared" si="40"/>
        <v>45.061520000000002</v>
      </c>
      <c r="G162">
        <f t="shared" si="41"/>
        <v>12.517088888888891</v>
      </c>
      <c r="H162" s="12">
        <f t="shared" si="56"/>
        <v>1.0281894444444468</v>
      </c>
      <c r="I162">
        <f t="shared" si="57"/>
        <v>13.031183611111114</v>
      </c>
      <c r="J162">
        <f t="shared" si="58"/>
        <v>57.004309159202847</v>
      </c>
      <c r="K162" s="12">
        <f t="shared" si="59"/>
        <v>2</v>
      </c>
      <c r="L162">
        <f t="shared" si="42"/>
        <v>8.4698856000000013</v>
      </c>
      <c r="M162">
        <f t="shared" si="43"/>
        <v>482.81997728548038</v>
      </c>
      <c r="N162">
        <f t="shared" si="44"/>
        <v>4610.592809092238</v>
      </c>
      <c r="O162">
        <f t="shared" si="45"/>
        <v>38.380998283940237</v>
      </c>
      <c r="P162">
        <f t="shared" si="46"/>
        <v>2054.2154554365216</v>
      </c>
      <c r="Q162">
        <f t="shared" si="47"/>
        <v>60.390760327888216</v>
      </c>
      <c r="R162">
        <f t="shared" si="48"/>
        <v>269.28449999999998</v>
      </c>
      <c r="S162">
        <f t="shared" si="49"/>
        <v>2383.8907157644098</v>
      </c>
      <c r="T162">
        <f t="shared" si="50"/>
        <v>64.340587743445312</v>
      </c>
      <c r="U162" s="14">
        <f t="shared" si="51"/>
        <v>31.064921112824724</v>
      </c>
      <c r="V162" s="20">
        <f>'BSFC (Drive Cycle)'!C166</f>
        <v>628.22339752528569</v>
      </c>
      <c r="W162">
        <f t="shared" si="52"/>
        <v>5.4210306348204789</v>
      </c>
      <c r="X162">
        <f t="shared" si="53"/>
        <v>0</v>
      </c>
      <c r="Y162">
        <f t="shared" si="54"/>
        <v>0</v>
      </c>
      <c r="Z162">
        <f t="shared" si="55"/>
        <v>2</v>
      </c>
    </row>
    <row r="163" spans="4:26">
      <c r="D163" s="1">
        <v>160</v>
      </c>
      <c r="E163">
        <v>30.7</v>
      </c>
      <c r="F163">
        <f t="shared" si="40"/>
        <v>49.406737999999997</v>
      </c>
      <c r="G163">
        <f t="shared" si="41"/>
        <v>13.724093888888889</v>
      </c>
      <c r="H163" s="12">
        <f t="shared" si="56"/>
        <v>1.2070049999999988</v>
      </c>
      <c r="I163">
        <f t="shared" si="57"/>
        <v>14.327596388888889</v>
      </c>
      <c r="J163">
        <f t="shared" si="58"/>
        <v>62.675406811404827</v>
      </c>
      <c r="K163" s="12">
        <f t="shared" si="59"/>
        <v>2</v>
      </c>
      <c r="L163">
        <f t="shared" si="42"/>
        <v>8.4698856000000013</v>
      </c>
      <c r="M163">
        <f t="shared" si="43"/>
        <v>530.85352562605976</v>
      </c>
      <c r="N163">
        <f t="shared" si="44"/>
        <v>5069.2795722609326</v>
      </c>
      <c r="O163">
        <f t="shared" si="45"/>
        <v>38.380998283940237</v>
      </c>
      <c r="P163">
        <f t="shared" si="46"/>
        <v>2411.4703172515606</v>
      </c>
      <c r="Q163">
        <f t="shared" si="47"/>
        <v>72.599091455907327</v>
      </c>
      <c r="R163">
        <f t="shared" si="48"/>
        <v>269.28449999999998</v>
      </c>
      <c r="S163">
        <f t="shared" si="49"/>
        <v>2753.3539087074678</v>
      </c>
      <c r="T163">
        <f t="shared" si="50"/>
        <v>74.312302816761417</v>
      </c>
      <c r="U163" s="14">
        <f t="shared" si="51"/>
        <v>39.448947947669168</v>
      </c>
      <c r="V163" s="20">
        <f>'BSFC (Drive Cycle)'!C167</f>
        <v>1861.7515789453228</v>
      </c>
      <c r="W163">
        <f t="shared" si="52"/>
        <v>20.401150313695815</v>
      </c>
      <c r="X163">
        <f t="shared" si="53"/>
        <v>0</v>
      </c>
      <c r="Y163">
        <f t="shared" si="54"/>
        <v>1</v>
      </c>
      <c r="Z163">
        <f t="shared" si="55"/>
        <v>3</v>
      </c>
    </row>
    <row r="164" spans="4:26">
      <c r="D164" s="1">
        <v>161</v>
      </c>
      <c r="E164">
        <v>32.6</v>
      </c>
      <c r="F164">
        <f t="shared" si="40"/>
        <v>52.464483999999999</v>
      </c>
      <c r="G164">
        <f t="shared" si="41"/>
        <v>14.573467777777777</v>
      </c>
      <c r="H164" s="12">
        <f t="shared" si="56"/>
        <v>0.84937388888888776</v>
      </c>
      <c r="I164">
        <f t="shared" si="57"/>
        <v>14.998154722222221</v>
      </c>
      <c r="J164">
        <f t="shared" si="58"/>
        <v>65.60873318323344</v>
      </c>
      <c r="K164" s="12">
        <f t="shared" si="59"/>
        <v>3</v>
      </c>
      <c r="L164">
        <f t="shared" si="42"/>
        <v>5.4638999999999998</v>
      </c>
      <c r="M164">
        <f t="shared" si="43"/>
        <v>358.47955723986917</v>
      </c>
      <c r="N164">
        <f t="shared" si="44"/>
        <v>3423.2288359506829</v>
      </c>
      <c r="O164">
        <f t="shared" si="45"/>
        <v>20.058706566054244</v>
      </c>
      <c r="P164">
        <f t="shared" si="46"/>
        <v>1628.8832700441385</v>
      </c>
      <c r="Q164">
        <f t="shared" si="47"/>
        <v>81.86337301794191</v>
      </c>
      <c r="R164">
        <f t="shared" si="48"/>
        <v>269.28449999999998</v>
      </c>
      <c r="S164">
        <f t="shared" si="49"/>
        <v>1980.0311430620804</v>
      </c>
      <c r="T164">
        <f t="shared" si="50"/>
        <v>82.841032834420758</v>
      </c>
      <c r="U164" s="14">
        <f t="shared" si="51"/>
        <v>29.696816771776618</v>
      </c>
      <c r="V164" s="20">
        <f>'BSFC (Drive Cycle)'!C168</f>
        <v>100.20357375801905</v>
      </c>
      <c r="W164">
        <f t="shared" si="52"/>
        <v>0.82659088049141538</v>
      </c>
      <c r="X164">
        <f t="shared" si="53"/>
        <v>0</v>
      </c>
      <c r="Y164">
        <f t="shared" si="54"/>
        <v>0</v>
      </c>
      <c r="Z164">
        <f t="shared" si="55"/>
        <v>3</v>
      </c>
    </row>
    <row r="165" spans="4:26">
      <c r="D165" s="1">
        <v>162</v>
      </c>
      <c r="E165">
        <v>34.200000000000003</v>
      </c>
      <c r="F165">
        <f t="shared" si="40"/>
        <v>55.039428000000001</v>
      </c>
      <c r="G165">
        <f t="shared" si="41"/>
        <v>15.288730000000001</v>
      </c>
      <c r="H165" s="12">
        <f t="shared" si="56"/>
        <v>0.7152622222222238</v>
      </c>
      <c r="I165">
        <f t="shared" si="57"/>
        <v>15.646361111111112</v>
      </c>
      <c r="J165">
        <f t="shared" si="58"/>
        <v>68.444282009334444</v>
      </c>
      <c r="K165" s="12">
        <f t="shared" si="59"/>
        <v>3</v>
      </c>
      <c r="L165">
        <f t="shared" si="42"/>
        <v>5.4638999999999998</v>
      </c>
      <c r="M165">
        <f t="shared" si="43"/>
        <v>373.97271247080243</v>
      </c>
      <c r="N165">
        <f t="shared" si="44"/>
        <v>3571.1776231974341</v>
      </c>
      <c r="O165">
        <f t="shared" si="45"/>
        <v>20.058706566054244</v>
      </c>
      <c r="P165">
        <f t="shared" si="46"/>
        <v>1371.6911747740164</v>
      </c>
      <c r="Q165">
        <f t="shared" si="47"/>
        <v>90.096235854478522</v>
      </c>
      <c r="R165">
        <f t="shared" si="48"/>
        <v>269.28449999999998</v>
      </c>
      <c r="S165">
        <f t="shared" si="49"/>
        <v>1731.0719106284948</v>
      </c>
      <c r="T165">
        <f t="shared" si="50"/>
        <v>72.425014873931431</v>
      </c>
      <c r="U165" s="14">
        <f t="shared" si="51"/>
        <v>27.084979263142348</v>
      </c>
      <c r="V165" s="20">
        <f>'BSFC (Drive Cycle)'!C169</f>
        <v>138.56310001700149</v>
      </c>
      <c r="W165">
        <f t="shared" si="52"/>
        <v>1.0424940807214458</v>
      </c>
      <c r="X165">
        <f t="shared" si="53"/>
        <v>0</v>
      </c>
      <c r="Y165">
        <f t="shared" si="54"/>
        <v>0</v>
      </c>
      <c r="Z165">
        <f t="shared" si="55"/>
        <v>3</v>
      </c>
    </row>
    <row r="166" spans="4:26">
      <c r="D166" s="1">
        <v>163</v>
      </c>
      <c r="E166">
        <v>35.299999999999997</v>
      </c>
      <c r="F166">
        <f t="shared" si="40"/>
        <v>56.809701999999994</v>
      </c>
      <c r="G166">
        <f t="shared" si="41"/>
        <v>15.780472777777778</v>
      </c>
      <c r="H166" s="12">
        <f t="shared" si="56"/>
        <v>0.49174277777777675</v>
      </c>
      <c r="I166">
        <f t="shared" si="57"/>
        <v>16.026344166666668</v>
      </c>
      <c r="J166">
        <f t="shared" si="58"/>
        <v>70.106500286704005</v>
      </c>
      <c r="K166" s="12">
        <f t="shared" si="59"/>
        <v>3</v>
      </c>
      <c r="L166">
        <f t="shared" si="42"/>
        <v>5.4638999999999998</v>
      </c>
      <c r="M166">
        <f t="shared" si="43"/>
        <v>383.05490691652199</v>
      </c>
      <c r="N166">
        <f t="shared" si="44"/>
        <v>3657.9062226179435</v>
      </c>
      <c r="O166">
        <f t="shared" si="45"/>
        <v>20.058706566054244</v>
      </c>
      <c r="P166">
        <f t="shared" si="46"/>
        <v>943.03768265713222</v>
      </c>
      <c r="Q166">
        <f t="shared" si="47"/>
        <v>95.985105276757906</v>
      </c>
      <c r="R166">
        <f t="shared" si="48"/>
        <v>269.28449999999998</v>
      </c>
      <c r="S166">
        <f t="shared" si="49"/>
        <v>1308.3072879338902</v>
      </c>
      <c r="T166">
        <f t="shared" si="50"/>
        <v>54.737283995257478</v>
      </c>
      <c r="U166" s="14">
        <f t="shared" si="51"/>
        <v>20.967385225666582</v>
      </c>
      <c r="V166" s="20">
        <f>'BSFC (Drive Cycle)'!C170</f>
        <v>317.58674775953477</v>
      </c>
      <c r="W166">
        <f t="shared" si="52"/>
        <v>1.8497121341224358</v>
      </c>
      <c r="X166">
        <f t="shared" si="53"/>
        <v>0</v>
      </c>
      <c r="Y166">
        <f t="shared" si="54"/>
        <v>0</v>
      </c>
      <c r="Z166">
        <f t="shared" si="55"/>
        <v>3</v>
      </c>
    </row>
    <row r="167" spans="4:26">
      <c r="D167" s="1">
        <v>164</v>
      </c>
      <c r="E167">
        <v>36.9</v>
      </c>
      <c r="F167">
        <f t="shared" si="40"/>
        <v>59.384645999999996</v>
      </c>
      <c r="G167">
        <f t="shared" si="41"/>
        <v>16.495735</v>
      </c>
      <c r="H167" s="12">
        <f t="shared" si="56"/>
        <v>0.71526222222222202</v>
      </c>
      <c r="I167">
        <f t="shared" si="57"/>
        <v>16.853366111111111</v>
      </c>
      <c r="J167">
        <f t="shared" si="58"/>
        <v>73.724269478625956</v>
      </c>
      <c r="K167" s="12">
        <f t="shared" si="59"/>
        <v>3</v>
      </c>
      <c r="L167">
        <f t="shared" si="42"/>
        <v>5.4638999999999998</v>
      </c>
      <c r="M167">
        <f t="shared" si="43"/>
        <v>402.82203600426436</v>
      </c>
      <c r="N167">
        <f t="shared" si="44"/>
        <v>3846.6684684155221</v>
      </c>
      <c r="O167">
        <f t="shared" si="45"/>
        <v>20.058706566054244</v>
      </c>
      <c r="P167">
        <f t="shared" si="46"/>
        <v>1371.691174774013</v>
      </c>
      <c r="Q167">
        <f t="shared" si="47"/>
        <v>104.88349894139776</v>
      </c>
      <c r="R167">
        <f t="shared" si="48"/>
        <v>269.28449999999998</v>
      </c>
      <c r="S167">
        <f t="shared" si="49"/>
        <v>1745.8591737154109</v>
      </c>
      <c r="T167">
        <f t="shared" si="50"/>
        <v>73.043688045414982</v>
      </c>
      <c r="U167" s="14">
        <f t="shared" si="51"/>
        <v>29.423607135714406</v>
      </c>
      <c r="V167" s="20">
        <f>'BSFC (Drive Cycle)'!C171</f>
        <v>155.09367096524875</v>
      </c>
      <c r="W167">
        <f t="shared" si="52"/>
        <v>1.2676153454770098</v>
      </c>
      <c r="X167">
        <f t="shared" si="53"/>
        <v>0</v>
      </c>
      <c r="Y167">
        <f t="shared" si="54"/>
        <v>0</v>
      </c>
      <c r="Z167">
        <f t="shared" si="55"/>
        <v>3</v>
      </c>
    </row>
    <row r="168" spans="4:26">
      <c r="D168" s="1">
        <v>165</v>
      </c>
      <c r="E168">
        <v>36.9</v>
      </c>
      <c r="F168">
        <f t="shared" si="40"/>
        <v>59.384645999999996</v>
      </c>
      <c r="G168">
        <f t="shared" si="41"/>
        <v>16.495735</v>
      </c>
      <c r="H168" s="12">
        <f t="shared" si="56"/>
        <v>0</v>
      </c>
      <c r="I168">
        <f t="shared" si="57"/>
        <v>16.495735</v>
      </c>
      <c r="J168">
        <f t="shared" si="58"/>
        <v>72.159828746984033</v>
      </c>
      <c r="K168" s="12">
        <f t="shared" si="59"/>
        <v>3</v>
      </c>
      <c r="L168">
        <f t="shared" si="42"/>
        <v>5.4638999999999998</v>
      </c>
      <c r="M168">
        <f t="shared" si="43"/>
        <v>394.27408829064603</v>
      </c>
      <c r="N168">
        <f t="shared" si="44"/>
        <v>3765.0415513138664</v>
      </c>
      <c r="O168">
        <f t="shared" si="45"/>
        <v>20.058706566054244</v>
      </c>
      <c r="P168">
        <f t="shared" si="46"/>
        <v>0</v>
      </c>
      <c r="Q168">
        <f t="shared" si="47"/>
        <v>104.88349894139776</v>
      </c>
      <c r="R168">
        <f t="shared" si="48"/>
        <v>269.28449999999998</v>
      </c>
      <c r="S168">
        <f t="shared" si="49"/>
        <v>374.16799894139774</v>
      </c>
      <c r="T168">
        <f t="shared" si="50"/>
        <v>15.654533311005606</v>
      </c>
      <c r="U168" s="14">
        <f t="shared" si="51"/>
        <v>6.172176848812283</v>
      </c>
      <c r="V168" s="20">
        <f>'BSFC (Drive Cycle)'!C172</f>
        <v>1716.692444886623</v>
      </c>
      <c r="W168">
        <f t="shared" si="52"/>
        <v>2.9432581569056029</v>
      </c>
      <c r="X168">
        <f t="shared" si="53"/>
        <v>0</v>
      </c>
      <c r="Y168">
        <f t="shared" si="54"/>
        <v>0</v>
      </c>
      <c r="Z168">
        <f t="shared" si="55"/>
        <v>3</v>
      </c>
    </row>
    <row r="169" spans="4:26">
      <c r="D169" s="1">
        <v>166</v>
      </c>
      <c r="E169">
        <v>37.200000000000003</v>
      </c>
      <c r="F169">
        <f t="shared" si="40"/>
        <v>59.867448000000003</v>
      </c>
      <c r="G169">
        <f t="shared" si="41"/>
        <v>16.629846666666669</v>
      </c>
      <c r="H169" s="12">
        <f t="shared" si="56"/>
        <v>0.13411166666666929</v>
      </c>
      <c r="I169">
        <f t="shared" si="57"/>
        <v>16.696902500000004</v>
      </c>
      <c r="J169">
        <f t="shared" si="58"/>
        <v>73.039826658532633</v>
      </c>
      <c r="K169" s="12">
        <f t="shared" si="59"/>
        <v>3</v>
      </c>
      <c r="L169">
        <f t="shared" si="42"/>
        <v>5.4638999999999998</v>
      </c>
      <c r="M169">
        <f t="shared" si="43"/>
        <v>399.08230887955642</v>
      </c>
      <c r="N169">
        <f t="shared" si="44"/>
        <v>3810.9566921835485</v>
      </c>
      <c r="O169">
        <f t="shared" si="45"/>
        <v>20.058706566054244</v>
      </c>
      <c r="P169">
        <f t="shared" si="46"/>
        <v>257.19209527013254</v>
      </c>
      <c r="Q169">
        <f t="shared" si="47"/>
        <v>106.59585430120514</v>
      </c>
      <c r="R169">
        <f t="shared" si="48"/>
        <v>269.28449999999998</v>
      </c>
      <c r="S169">
        <f t="shared" si="49"/>
        <v>633.07244957133764</v>
      </c>
      <c r="T169">
        <f t="shared" si="50"/>
        <v>26.486641770897673</v>
      </c>
      <c r="U169" s="14">
        <f t="shared" si="51"/>
        <v>10.570350152395548</v>
      </c>
      <c r="V169" s="20">
        <f>'BSFC (Drive Cycle)'!C173</f>
        <v>1143.123914204125</v>
      </c>
      <c r="W169">
        <f t="shared" si="52"/>
        <v>3.3564500113096023</v>
      </c>
      <c r="X169">
        <f t="shared" si="53"/>
        <v>0</v>
      </c>
      <c r="Y169">
        <f t="shared" si="54"/>
        <v>0</v>
      </c>
      <c r="Z169">
        <f t="shared" si="55"/>
        <v>3</v>
      </c>
    </row>
    <row r="170" spans="4:26">
      <c r="D170" s="1">
        <v>167</v>
      </c>
      <c r="E170">
        <v>37.6</v>
      </c>
      <c r="F170">
        <f t="shared" si="40"/>
        <v>60.511184</v>
      </c>
      <c r="G170">
        <f t="shared" si="41"/>
        <v>16.808662222222225</v>
      </c>
      <c r="H170" s="12">
        <f t="shared" si="56"/>
        <v>0.17881555555555551</v>
      </c>
      <c r="I170">
        <f t="shared" si="57"/>
        <v>16.898070000000004</v>
      </c>
      <c r="J170">
        <f t="shared" si="58"/>
        <v>73.919824570081218</v>
      </c>
      <c r="K170" s="12">
        <f t="shared" si="59"/>
        <v>3</v>
      </c>
      <c r="L170">
        <f t="shared" si="42"/>
        <v>5.4638999999999998</v>
      </c>
      <c r="M170">
        <f t="shared" si="43"/>
        <v>403.89052946846675</v>
      </c>
      <c r="N170">
        <f t="shared" si="44"/>
        <v>3856.8718330532297</v>
      </c>
      <c r="O170">
        <f t="shared" si="45"/>
        <v>20.058706566054244</v>
      </c>
      <c r="P170">
        <f t="shared" si="46"/>
        <v>342.92279369350325</v>
      </c>
      <c r="Q170">
        <f t="shared" si="47"/>
        <v>108.90056290963679</v>
      </c>
      <c r="R170">
        <f t="shared" si="48"/>
        <v>269.28449999999998</v>
      </c>
      <c r="S170">
        <f t="shared" si="49"/>
        <v>721.10785660314002</v>
      </c>
      <c r="T170">
        <f t="shared" si="50"/>
        <v>30.169888910755652</v>
      </c>
      <c r="U170" s="14">
        <f t="shared" si="51"/>
        <v>12.185332406169923</v>
      </c>
      <c r="V170" s="20">
        <f>'BSFC (Drive Cycle)'!C174</f>
        <v>990.26190465007312</v>
      </c>
      <c r="W170">
        <f t="shared" si="52"/>
        <v>3.3518529103689132</v>
      </c>
      <c r="X170">
        <f t="shared" si="53"/>
        <v>0</v>
      </c>
      <c r="Y170">
        <f t="shared" si="54"/>
        <v>0</v>
      </c>
      <c r="Z170">
        <f t="shared" si="55"/>
        <v>3</v>
      </c>
    </row>
    <row r="171" spans="4:26">
      <c r="D171" s="1">
        <v>168</v>
      </c>
      <c r="E171">
        <v>37.6</v>
      </c>
      <c r="F171">
        <f t="shared" si="40"/>
        <v>60.511184</v>
      </c>
      <c r="G171">
        <f t="shared" si="41"/>
        <v>16.808662222222225</v>
      </c>
      <c r="H171" s="12">
        <f t="shared" si="56"/>
        <v>0</v>
      </c>
      <c r="I171">
        <f t="shared" si="57"/>
        <v>16.808662222222225</v>
      </c>
      <c r="J171">
        <f t="shared" si="58"/>
        <v>73.528714387170723</v>
      </c>
      <c r="K171" s="12">
        <f t="shared" si="59"/>
        <v>3</v>
      </c>
      <c r="L171">
        <f t="shared" si="42"/>
        <v>5.4638999999999998</v>
      </c>
      <c r="M171">
        <f t="shared" si="43"/>
        <v>401.75354254006209</v>
      </c>
      <c r="N171">
        <f t="shared" si="44"/>
        <v>3836.4651037778149</v>
      </c>
      <c r="O171">
        <f t="shared" si="45"/>
        <v>20.058706566054244</v>
      </c>
      <c r="P171">
        <f t="shared" si="46"/>
        <v>0</v>
      </c>
      <c r="Q171">
        <f t="shared" si="47"/>
        <v>108.90056290963679</v>
      </c>
      <c r="R171">
        <f t="shared" si="48"/>
        <v>269.28449999999998</v>
      </c>
      <c r="S171">
        <f t="shared" si="49"/>
        <v>378.18506290963677</v>
      </c>
      <c r="T171">
        <f t="shared" si="50"/>
        <v>15.822600227153309</v>
      </c>
      <c r="U171" s="14">
        <f t="shared" si="51"/>
        <v>6.3567856934540332</v>
      </c>
      <c r="V171" s="20">
        <f>'BSFC (Drive Cycle)'!C175</f>
        <v>1712.3757902356629</v>
      </c>
      <c r="W171">
        <f t="shared" si="52"/>
        <v>3.0236683125519743</v>
      </c>
      <c r="X171">
        <f t="shared" si="53"/>
        <v>0</v>
      </c>
      <c r="Y171">
        <f t="shared" si="54"/>
        <v>0</v>
      </c>
      <c r="Z171">
        <f t="shared" si="55"/>
        <v>3</v>
      </c>
    </row>
    <row r="172" spans="4:26">
      <c r="D172" s="1">
        <v>169</v>
      </c>
      <c r="E172">
        <v>37.6</v>
      </c>
      <c r="F172">
        <f t="shared" si="40"/>
        <v>60.511184</v>
      </c>
      <c r="G172">
        <f t="shared" si="41"/>
        <v>16.808662222222225</v>
      </c>
      <c r="H172" s="12">
        <f t="shared" si="56"/>
        <v>0</v>
      </c>
      <c r="I172">
        <f t="shared" si="57"/>
        <v>16.808662222222225</v>
      </c>
      <c r="J172">
        <f t="shared" si="58"/>
        <v>73.528714387170723</v>
      </c>
      <c r="K172" s="12">
        <f t="shared" si="59"/>
        <v>3</v>
      </c>
      <c r="L172">
        <f t="shared" si="42"/>
        <v>5.4638999999999998</v>
      </c>
      <c r="M172">
        <f t="shared" si="43"/>
        <v>401.75354254006209</v>
      </c>
      <c r="N172">
        <f t="shared" si="44"/>
        <v>3836.4651037778149</v>
      </c>
      <c r="O172">
        <f t="shared" si="45"/>
        <v>20.058706566054244</v>
      </c>
      <c r="P172">
        <f t="shared" si="46"/>
        <v>0</v>
      </c>
      <c r="Q172">
        <f t="shared" si="47"/>
        <v>108.90056290963679</v>
      </c>
      <c r="R172">
        <f t="shared" si="48"/>
        <v>269.28449999999998</v>
      </c>
      <c r="S172">
        <f t="shared" si="49"/>
        <v>378.18506290963677</v>
      </c>
      <c r="T172">
        <f t="shared" si="50"/>
        <v>15.822600227153309</v>
      </c>
      <c r="U172" s="14">
        <f t="shared" si="51"/>
        <v>6.3567856934540332</v>
      </c>
      <c r="V172" s="20">
        <f>'BSFC (Drive Cycle)'!C176</f>
        <v>1712.3757902356629</v>
      </c>
      <c r="W172">
        <f t="shared" si="52"/>
        <v>3.0236683125519743</v>
      </c>
      <c r="X172">
        <f t="shared" si="53"/>
        <v>0</v>
      </c>
      <c r="Y172">
        <f t="shared" si="54"/>
        <v>0</v>
      </c>
      <c r="Z172">
        <f t="shared" si="55"/>
        <v>3</v>
      </c>
    </row>
    <row r="173" spans="4:26">
      <c r="D173" s="1">
        <v>170</v>
      </c>
      <c r="E173">
        <v>37.200000000000003</v>
      </c>
      <c r="F173">
        <f t="shared" si="40"/>
        <v>59.867448000000003</v>
      </c>
      <c r="G173">
        <f t="shared" si="41"/>
        <v>16.629846666666669</v>
      </c>
      <c r="H173" s="12">
        <f t="shared" si="56"/>
        <v>-0.17881555555555551</v>
      </c>
      <c r="I173">
        <f t="shared" si="57"/>
        <v>16.540438888888893</v>
      </c>
      <c r="J173">
        <f t="shared" si="58"/>
        <v>72.35538383843928</v>
      </c>
      <c r="K173" s="12">
        <f t="shared" si="59"/>
        <v>3</v>
      </c>
      <c r="L173">
        <f t="shared" si="42"/>
        <v>5.4638999999999998</v>
      </c>
      <c r="M173">
        <f t="shared" si="43"/>
        <v>395.34258175484837</v>
      </c>
      <c r="N173">
        <f t="shared" si="44"/>
        <v>3775.2449159515736</v>
      </c>
      <c r="O173">
        <f t="shared" si="45"/>
        <v>20.058706566054244</v>
      </c>
      <c r="P173">
        <f t="shared" si="46"/>
        <v>-342.92279369350325</v>
      </c>
      <c r="Q173">
        <f t="shared" si="47"/>
        <v>106.59585430120514</v>
      </c>
      <c r="R173">
        <f t="shared" si="48"/>
        <v>269.28449999999998</v>
      </c>
      <c r="S173">
        <f t="shared" si="49"/>
        <v>32.957560607701851</v>
      </c>
      <c r="T173">
        <f t="shared" si="50"/>
        <v>0</v>
      </c>
      <c r="U173" s="14">
        <f t="shared" si="51"/>
        <v>0</v>
      </c>
      <c r="V173" s="20">
        <f>'BSFC (Drive Cycle)'!C177</f>
        <v>0</v>
      </c>
      <c r="W173">
        <f t="shared" si="52"/>
        <v>0</v>
      </c>
      <c r="X173">
        <f t="shared" si="53"/>
        <v>0</v>
      </c>
      <c r="Y173">
        <f t="shared" si="54"/>
        <v>0</v>
      </c>
      <c r="Z173">
        <f t="shared" si="55"/>
        <v>3</v>
      </c>
    </row>
    <row r="174" spans="4:26">
      <c r="D174" s="1">
        <v>171</v>
      </c>
      <c r="E174">
        <v>37.200000000000003</v>
      </c>
      <c r="F174">
        <f t="shared" si="40"/>
        <v>59.867448000000003</v>
      </c>
      <c r="G174">
        <f t="shared" si="41"/>
        <v>16.629846666666669</v>
      </c>
      <c r="H174" s="12">
        <f t="shared" si="56"/>
        <v>0</v>
      </c>
      <c r="I174">
        <f t="shared" si="57"/>
        <v>16.629846666666669</v>
      </c>
      <c r="J174">
        <f t="shared" si="58"/>
        <v>72.746494021349761</v>
      </c>
      <c r="K174" s="12">
        <f t="shared" si="59"/>
        <v>3</v>
      </c>
      <c r="L174">
        <f t="shared" si="42"/>
        <v>5.4638999999999998</v>
      </c>
      <c r="M174">
        <f t="shared" si="43"/>
        <v>397.47956868325292</v>
      </c>
      <c r="N174">
        <f t="shared" si="44"/>
        <v>3795.6516452269875</v>
      </c>
      <c r="O174">
        <f t="shared" si="45"/>
        <v>20.058706566054244</v>
      </c>
      <c r="P174">
        <f t="shared" si="46"/>
        <v>0</v>
      </c>
      <c r="Q174">
        <f t="shared" si="47"/>
        <v>106.59585430120514</v>
      </c>
      <c r="R174">
        <f t="shared" si="48"/>
        <v>269.28449999999998</v>
      </c>
      <c r="S174">
        <f t="shared" si="49"/>
        <v>375.8803543012051</v>
      </c>
      <c r="T174">
        <f t="shared" si="50"/>
        <v>15.726175258195701</v>
      </c>
      <c r="U174" s="14">
        <f t="shared" si="51"/>
        <v>6.2508333586648703</v>
      </c>
      <c r="V174" s="20">
        <f>'BSFC (Drive Cycle)'!C178</f>
        <v>1714.7014782021706</v>
      </c>
      <c r="W174">
        <f t="shared" si="52"/>
        <v>2.9773092222494699</v>
      </c>
      <c r="X174">
        <f t="shared" si="53"/>
        <v>0</v>
      </c>
      <c r="Y174">
        <f t="shared" si="54"/>
        <v>0</v>
      </c>
      <c r="Z174">
        <f t="shared" si="55"/>
        <v>3</v>
      </c>
    </row>
    <row r="175" spans="4:26">
      <c r="D175" s="1">
        <v>172</v>
      </c>
      <c r="E175">
        <v>36.9</v>
      </c>
      <c r="F175">
        <f t="shared" si="40"/>
        <v>59.384645999999996</v>
      </c>
      <c r="G175">
        <f t="shared" si="41"/>
        <v>16.495735</v>
      </c>
      <c r="H175" s="12">
        <f t="shared" si="56"/>
        <v>-0.13411166666666929</v>
      </c>
      <c r="I175">
        <f t="shared" si="57"/>
        <v>16.428679166666665</v>
      </c>
      <c r="J175">
        <f t="shared" si="58"/>
        <v>71.866496109801147</v>
      </c>
      <c r="K175" s="12">
        <f t="shared" si="59"/>
        <v>3</v>
      </c>
      <c r="L175">
        <f t="shared" si="42"/>
        <v>5.4638999999999998</v>
      </c>
      <c r="M175">
        <f t="shared" si="43"/>
        <v>392.67134809434248</v>
      </c>
      <c r="N175">
        <f t="shared" si="44"/>
        <v>3749.736504357305</v>
      </c>
      <c r="O175">
        <f t="shared" si="45"/>
        <v>20.058706566054244</v>
      </c>
      <c r="P175">
        <f t="shared" si="46"/>
        <v>-257.19209527013254</v>
      </c>
      <c r="Q175">
        <f t="shared" si="47"/>
        <v>104.88349894139776</v>
      </c>
      <c r="R175">
        <f t="shared" si="48"/>
        <v>269.28449999999998</v>
      </c>
      <c r="S175">
        <f t="shared" si="49"/>
        <v>116.9759036712652</v>
      </c>
      <c r="T175">
        <f t="shared" si="50"/>
        <v>0</v>
      </c>
      <c r="U175" s="14">
        <f t="shared" si="51"/>
        <v>0</v>
      </c>
      <c r="V175" s="20">
        <f>'BSFC (Drive Cycle)'!C179</f>
        <v>0</v>
      </c>
      <c r="W175">
        <f t="shared" si="52"/>
        <v>0</v>
      </c>
      <c r="X175">
        <f t="shared" si="53"/>
        <v>0</v>
      </c>
      <c r="Y175">
        <f t="shared" si="54"/>
        <v>0</v>
      </c>
      <c r="Z175">
        <f t="shared" si="55"/>
        <v>3</v>
      </c>
    </row>
    <row r="176" spans="4:26">
      <c r="D176" s="1">
        <v>173</v>
      </c>
      <c r="E176">
        <v>36.5</v>
      </c>
      <c r="F176">
        <f t="shared" si="40"/>
        <v>58.74091</v>
      </c>
      <c r="G176">
        <f t="shared" si="41"/>
        <v>16.316919444444444</v>
      </c>
      <c r="H176" s="12">
        <f t="shared" si="56"/>
        <v>-0.17881555555555551</v>
      </c>
      <c r="I176">
        <f t="shared" si="57"/>
        <v>16.227511666666665</v>
      </c>
      <c r="J176">
        <f t="shared" si="58"/>
        <v>70.986498198252562</v>
      </c>
      <c r="K176" s="12">
        <f t="shared" si="59"/>
        <v>3</v>
      </c>
      <c r="L176">
        <f t="shared" si="42"/>
        <v>5.4638999999999998</v>
      </c>
      <c r="M176">
        <f t="shared" si="43"/>
        <v>387.86312750543215</v>
      </c>
      <c r="N176">
        <f t="shared" si="44"/>
        <v>3703.8213634876233</v>
      </c>
      <c r="O176">
        <f t="shared" si="45"/>
        <v>20.058706566054244</v>
      </c>
      <c r="P176">
        <f t="shared" si="46"/>
        <v>-342.92279369350325</v>
      </c>
      <c r="Q176">
        <f t="shared" si="47"/>
        <v>102.62192659034316</v>
      </c>
      <c r="R176">
        <f t="shared" si="48"/>
        <v>269.28449999999998</v>
      </c>
      <c r="S176">
        <f t="shared" si="49"/>
        <v>28.983632896839879</v>
      </c>
      <c r="T176">
        <f t="shared" si="50"/>
        <v>0</v>
      </c>
      <c r="U176" s="14">
        <f t="shared" si="51"/>
        <v>0</v>
      </c>
      <c r="V176" s="20">
        <f>'BSFC (Drive Cycle)'!C180</f>
        <v>0</v>
      </c>
      <c r="W176">
        <f t="shared" si="52"/>
        <v>0</v>
      </c>
      <c r="X176">
        <f t="shared" si="53"/>
        <v>0</v>
      </c>
      <c r="Y176">
        <f t="shared" si="54"/>
        <v>0</v>
      </c>
      <c r="Z176">
        <f t="shared" si="55"/>
        <v>3</v>
      </c>
    </row>
    <row r="177" spans="4:26">
      <c r="D177" s="1">
        <v>174</v>
      </c>
      <c r="E177">
        <v>36.5</v>
      </c>
      <c r="F177">
        <f t="shared" si="40"/>
        <v>58.74091</v>
      </c>
      <c r="G177">
        <f t="shared" si="41"/>
        <v>16.316919444444444</v>
      </c>
      <c r="H177" s="12">
        <f t="shared" si="56"/>
        <v>0</v>
      </c>
      <c r="I177">
        <f t="shared" si="57"/>
        <v>16.316919444444444</v>
      </c>
      <c r="J177">
        <f t="shared" si="58"/>
        <v>71.377608381163057</v>
      </c>
      <c r="K177" s="12">
        <f t="shared" si="59"/>
        <v>3</v>
      </c>
      <c r="L177">
        <f t="shared" si="42"/>
        <v>5.4638999999999998</v>
      </c>
      <c r="M177">
        <f t="shared" si="43"/>
        <v>390.00011443383681</v>
      </c>
      <c r="N177">
        <f t="shared" si="44"/>
        <v>3724.2280927630381</v>
      </c>
      <c r="O177">
        <f t="shared" si="45"/>
        <v>20.058706566054244</v>
      </c>
      <c r="P177">
        <f t="shared" si="46"/>
        <v>0</v>
      </c>
      <c r="Q177">
        <f t="shared" si="47"/>
        <v>102.62192659034316</v>
      </c>
      <c r="R177">
        <f t="shared" si="48"/>
        <v>269.28449999999998</v>
      </c>
      <c r="S177">
        <f t="shared" si="49"/>
        <v>371.90642659034313</v>
      </c>
      <c r="T177">
        <f t="shared" si="50"/>
        <v>15.559913087456293</v>
      </c>
      <c r="U177" s="14">
        <f t="shared" si="51"/>
        <v>6.0683678846885094</v>
      </c>
      <c r="V177" s="20">
        <f>'BSFC (Drive Cycle)'!C181</f>
        <v>1719.5944681162946</v>
      </c>
      <c r="W177">
        <f t="shared" si="52"/>
        <v>2.8986477347235944</v>
      </c>
      <c r="X177">
        <f t="shared" si="53"/>
        <v>0</v>
      </c>
      <c r="Y177">
        <f t="shared" si="54"/>
        <v>0</v>
      </c>
      <c r="Z177">
        <f t="shared" si="55"/>
        <v>3</v>
      </c>
    </row>
    <row r="178" spans="4:26">
      <c r="D178" s="1">
        <v>175</v>
      </c>
      <c r="E178">
        <v>34.9</v>
      </c>
      <c r="F178">
        <f t="shared" si="40"/>
        <v>56.165965999999997</v>
      </c>
      <c r="G178">
        <f t="shared" si="41"/>
        <v>15.601657222222222</v>
      </c>
      <c r="H178" s="12">
        <f t="shared" si="56"/>
        <v>-0.71526222222222202</v>
      </c>
      <c r="I178">
        <f t="shared" si="57"/>
        <v>15.244026111111111</v>
      </c>
      <c r="J178">
        <f t="shared" si="58"/>
        <v>66.684286186237273</v>
      </c>
      <c r="K178" s="12">
        <f t="shared" si="59"/>
        <v>3</v>
      </c>
      <c r="L178">
        <f t="shared" si="42"/>
        <v>5.4638999999999998</v>
      </c>
      <c r="M178">
        <f t="shared" si="43"/>
        <v>364.35627129298183</v>
      </c>
      <c r="N178">
        <f t="shared" si="44"/>
        <v>3479.3473414580717</v>
      </c>
      <c r="O178">
        <f t="shared" si="45"/>
        <v>20.058706566054244</v>
      </c>
      <c r="P178">
        <f t="shared" si="46"/>
        <v>-1371.691174774013</v>
      </c>
      <c r="Q178">
        <f t="shared" si="47"/>
        <v>93.82213008542233</v>
      </c>
      <c r="R178">
        <f t="shared" si="48"/>
        <v>269.28449999999998</v>
      </c>
      <c r="S178">
        <f t="shared" si="49"/>
        <v>-1008.5845446885908</v>
      </c>
      <c r="T178">
        <f t="shared" si="50"/>
        <v>0</v>
      </c>
      <c r="U178" s="14">
        <f t="shared" si="51"/>
        <v>0</v>
      </c>
      <c r="V178" s="20">
        <f>'BSFC (Drive Cycle)'!C182</f>
        <v>0</v>
      </c>
      <c r="W178">
        <f t="shared" si="52"/>
        <v>0</v>
      </c>
      <c r="X178">
        <f t="shared" si="53"/>
        <v>0</v>
      </c>
      <c r="Y178">
        <f t="shared" si="54"/>
        <v>0</v>
      </c>
      <c r="Z178">
        <f t="shared" si="55"/>
        <v>3</v>
      </c>
    </row>
    <row r="179" spans="4:26">
      <c r="D179" s="1">
        <v>176</v>
      </c>
      <c r="E179">
        <v>33.4</v>
      </c>
      <c r="F179">
        <f t="shared" si="40"/>
        <v>53.751956</v>
      </c>
      <c r="G179">
        <f t="shared" si="41"/>
        <v>14.93109888888889</v>
      </c>
      <c r="H179" s="12">
        <f t="shared" si="56"/>
        <v>-0.67055833333333226</v>
      </c>
      <c r="I179">
        <f t="shared" si="57"/>
        <v>14.595819722222224</v>
      </c>
      <c r="J179">
        <f t="shared" si="58"/>
        <v>63.848737360136276</v>
      </c>
      <c r="K179" s="12">
        <f t="shared" si="59"/>
        <v>3</v>
      </c>
      <c r="L179">
        <f t="shared" si="42"/>
        <v>5.4638999999999998</v>
      </c>
      <c r="M179">
        <f t="shared" si="43"/>
        <v>348.86311606204856</v>
      </c>
      <c r="N179">
        <f t="shared" si="44"/>
        <v>3331.3985542113205</v>
      </c>
      <c r="O179">
        <f t="shared" si="45"/>
        <v>20.058706566054244</v>
      </c>
      <c r="P179">
        <f t="shared" si="46"/>
        <v>-1285.9604763506354</v>
      </c>
      <c r="Q179">
        <f t="shared" si="47"/>
        <v>85.93050585635072</v>
      </c>
      <c r="R179">
        <f t="shared" si="48"/>
        <v>269.28449999999998</v>
      </c>
      <c r="S179">
        <f t="shared" si="49"/>
        <v>-930.74547049428475</v>
      </c>
      <c r="T179">
        <f t="shared" si="50"/>
        <v>0</v>
      </c>
      <c r="U179" s="14">
        <f t="shared" si="51"/>
        <v>0</v>
      </c>
      <c r="V179" s="20">
        <f>'BSFC (Drive Cycle)'!C183</f>
        <v>0</v>
      </c>
      <c r="W179">
        <f t="shared" si="52"/>
        <v>0</v>
      </c>
      <c r="X179">
        <f t="shared" si="53"/>
        <v>0</v>
      </c>
      <c r="Y179">
        <f t="shared" si="54"/>
        <v>0</v>
      </c>
      <c r="Z179">
        <f t="shared" si="55"/>
        <v>3</v>
      </c>
    </row>
    <row r="180" spans="4:26">
      <c r="D180" s="1">
        <v>177</v>
      </c>
      <c r="E180">
        <v>31.9</v>
      </c>
      <c r="F180">
        <f t="shared" si="40"/>
        <v>51.337945999999995</v>
      </c>
      <c r="G180">
        <f t="shared" si="41"/>
        <v>14.260540555555554</v>
      </c>
      <c r="H180" s="12">
        <f t="shared" si="56"/>
        <v>-0.67055833333333581</v>
      </c>
      <c r="I180">
        <f t="shared" si="57"/>
        <v>13.925261388888886</v>
      </c>
      <c r="J180">
        <f t="shared" si="58"/>
        <v>60.915410988307642</v>
      </c>
      <c r="K180" s="12">
        <f t="shared" si="59"/>
        <v>3</v>
      </c>
      <c r="L180">
        <f t="shared" si="42"/>
        <v>5.4638999999999998</v>
      </c>
      <c r="M180">
        <f t="shared" si="43"/>
        <v>332.83571409901413</v>
      </c>
      <c r="N180">
        <f t="shared" si="44"/>
        <v>3178.348084645716</v>
      </c>
      <c r="O180">
        <f t="shared" si="45"/>
        <v>20.058706566054244</v>
      </c>
      <c r="P180">
        <f t="shared" si="46"/>
        <v>-1285.9604763506422</v>
      </c>
      <c r="Q180">
        <f t="shared" si="47"/>
        <v>78.385512266916194</v>
      </c>
      <c r="R180">
        <f t="shared" si="48"/>
        <v>269.28449999999998</v>
      </c>
      <c r="S180">
        <f t="shared" si="49"/>
        <v>-938.29046408372596</v>
      </c>
      <c r="T180">
        <f t="shared" si="50"/>
        <v>0</v>
      </c>
      <c r="U180" s="14">
        <f t="shared" si="51"/>
        <v>0</v>
      </c>
      <c r="V180" s="20">
        <f>'BSFC (Drive Cycle)'!C184</f>
        <v>0</v>
      </c>
      <c r="W180">
        <f t="shared" si="52"/>
        <v>0</v>
      </c>
      <c r="X180">
        <f t="shared" si="53"/>
        <v>0</v>
      </c>
      <c r="Y180">
        <f t="shared" si="54"/>
        <v>0</v>
      </c>
      <c r="Z180">
        <f t="shared" si="55"/>
        <v>3</v>
      </c>
    </row>
    <row r="181" spans="4:26">
      <c r="D181" s="1">
        <v>178</v>
      </c>
      <c r="E181">
        <v>29.2</v>
      </c>
      <c r="F181">
        <f t="shared" si="40"/>
        <v>46.992728</v>
      </c>
      <c r="G181">
        <f t="shared" si="41"/>
        <v>13.053535555555555</v>
      </c>
      <c r="H181" s="12">
        <f t="shared" si="56"/>
        <v>-1.2070049999999988</v>
      </c>
      <c r="I181">
        <f t="shared" si="57"/>
        <v>12.450033055555556</v>
      </c>
      <c r="J181">
        <f t="shared" si="58"/>
        <v>54.462092970284694</v>
      </c>
      <c r="K181" s="12">
        <f t="shared" si="59"/>
        <v>3</v>
      </c>
      <c r="L181">
        <f t="shared" si="42"/>
        <v>5.4638999999999998</v>
      </c>
      <c r="M181">
        <f t="shared" si="43"/>
        <v>297.57542978033854</v>
      </c>
      <c r="N181">
        <f t="shared" si="44"/>
        <v>2841.6370516013872</v>
      </c>
      <c r="O181">
        <f t="shared" si="45"/>
        <v>20.058706566054244</v>
      </c>
      <c r="P181">
        <f t="shared" si="46"/>
        <v>-2314.7288574311451</v>
      </c>
      <c r="Q181">
        <f t="shared" si="47"/>
        <v>65.678033017819629</v>
      </c>
      <c r="R181">
        <f t="shared" si="48"/>
        <v>269.28449999999998</v>
      </c>
      <c r="S181">
        <f t="shared" si="49"/>
        <v>-1979.7663244133257</v>
      </c>
      <c r="T181">
        <f t="shared" si="50"/>
        <v>0</v>
      </c>
      <c r="U181" s="14">
        <f t="shared" si="51"/>
        <v>0</v>
      </c>
      <c r="V181" s="20">
        <f>'BSFC (Drive Cycle)'!C185</f>
        <v>0</v>
      </c>
      <c r="W181">
        <f t="shared" si="52"/>
        <v>0</v>
      </c>
      <c r="X181">
        <f t="shared" si="53"/>
        <v>0</v>
      </c>
      <c r="Y181">
        <f t="shared" si="54"/>
        <v>0</v>
      </c>
      <c r="Z181">
        <f t="shared" si="55"/>
        <v>3</v>
      </c>
    </row>
    <row r="182" spans="4:26">
      <c r="D182" s="1">
        <v>179</v>
      </c>
      <c r="E182">
        <v>25</v>
      </c>
      <c r="F182">
        <f t="shared" si="40"/>
        <v>40.233499999999999</v>
      </c>
      <c r="G182">
        <f t="shared" si="41"/>
        <v>11.175972222222223</v>
      </c>
      <c r="H182" s="12">
        <f t="shared" si="56"/>
        <v>-1.8775633333333328</v>
      </c>
      <c r="I182">
        <f t="shared" si="57"/>
        <v>10.237190555555557</v>
      </c>
      <c r="J182">
        <f t="shared" si="58"/>
        <v>44.782115943250261</v>
      </c>
      <c r="K182" s="12">
        <f t="shared" si="59"/>
        <v>3</v>
      </c>
      <c r="L182">
        <f t="shared" si="42"/>
        <v>5.4638999999999998</v>
      </c>
      <c r="M182">
        <f t="shared" si="43"/>
        <v>244.6850033023251</v>
      </c>
      <c r="N182">
        <f t="shared" si="44"/>
        <v>2336.5705020348933</v>
      </c>
      <c r="O182">
        <f t="shared" si="45"/>
        <v>20.058706566054244</v>
      </c>
      <c r="P182">
        <f t="shared" si="46"/>
        <v>-3600.6893337817842</v>
      </c>
      <c r="Q182">
        <f t="shared" si="47"/>
        <v>48.143144394043524</v>
      </c>
      <c r="R182">
        <f t="shared" si="48"/>
        <v>269.28449999999998</v>
      </c>
      <c r="S182">
        <f t="shared" si="49"/>
        <v>-3283.2616893877403</v>
      </c>
      <c r="T182">
        <f t="shared" si="50"/>
        <v>0</v>
      </c>
      <c r="U182" s="14">
        <f t="shared" si="51"/>
        <v>0</v>
      </c>
      <c r="V182" s="20">
        <f>'BSFC (Drive Cycle)'!C186</f>
        <v>0</v>
      </c>
      <c r="W182">
        <f t="shared" si="52"/>
        <v>0</v>
      </c>
      <c r="X182">
        <f t="shared" si="53"/>
        <v>0</v>
      </c>
      <c r="Y182">
        <f t="shared" si="54"/>
        <v>0</v>
      </c>
      <c r="Z182">
        <f t="shared" si="55"/>
        <v>3</v>
      </c>
    </row>
    <row r="183" spans="4:26">
      <c r="D183" s="1">
        <v>180</v>
      </c>
      <c r="E183">
        <v>25</v>
      </c>
      <c r="F183">
        <f t="shared" si="40"/>
        <v>40.233499999999999</v>
      </c>
      <c r="G183">
        <f t="shared" si="41"/>
        <v>11.175972222222223</v>
      </c>
      <c r="H183" s="12">
        <f t="shared" si="56"/>
        <v>0</v>
      </c>
      <c r="I183">
        <f t="shared" si="57"/>
        <v>11.175972222222223</v>
      </c>
      <c r="J183">
        <f t="shared" si="58"/>
        <v>48.888772863810324</v>
      </c>
      <c r="K183" s="12">
        <f t="shared" si="59"/>
        <v>3</v>
      </c>
      <c r="L183">
        <f t="shared" si="42"/>
        <v>5.4638999999999998</v>
      </c>
      <c r="M183">
        <f t="shared" si="43"/>
        <v>267.12336605057322</v>
      </c>
      <c r="N183">
        <f t="shared" si="44"/>
        <v>2550.8411594267391</v>
      </c>
      <c r="O183">
        <f t="shared" si="45"/>
        <v>20.058706566054244</v>
      </c>
      <c r="P183">
        <f t="shared" si="46"/>
        <v>0</v>
      </c>
      <c r="Q183">
        <f t="shared" si="47"/>
        <v>48.143144394043524</v>
      </c>
      <c r="R183">
        <f t="shared" si="48"/>
        <v>269.28449999999998</v>
      </c>
      <c r="S183">
        <f t="shared" si="49"/>
        <v>317.42764439404351</v>
      </c>
      <c r="T183">
        <f t="shared" si="50"/>
        <v>13.280616319566308</v>
      </c>
      <c r="U183" s="14">
        <f t="shared" si="51"/>
        <v>3.5475629345087274</v>
      </c>
      <c r="V183" s="20">
        <f>'BSFC (Drive Cycle)'!C187</f>
        <v>1787.9419615696052</v>
      </c>
      <c r="W183">
        <f t="shared" si="52"/>
        <v>1.7618990644214332</v>
      </c>
      <c r="X183">
        <f t="shared" si="53"/>
        <v>0</v>
      </c>
      <c r="Y183">
        <f t="shared" si="54"/>
        <v>0</v>
      </c>
      <c r="Z183">
        <f t="shared" si="55"/>
        <v>3</v>
      </c>
    </row>
    <row r="184" spans="4:26">
      <c r="D184" s="1">
        <v>181</v>
      </c>
      <c r="E184">
        <v>26.1</v>
      </c>
      <c r="F184">
        <f t="shared" si="40"/>
        <v>42.003774</v>
      </c>
      <c r="G184">
        <f t="shared" si="41"/>
        <v>11.667715000000001</v>
      </c>
      <c r="H184" s="12">
        <f t="shared" si="56"/>
        <v>0.49174277777777853</v>
      </c>
      <c r="I184">
        <f t="shared" si="57"/>
        <v>11.913586388888891</v>
      </c>
      <c r="J184">
        <f t="shared" si="58"/>
        <v>52.115431872821809</v>
      </c>
      <c r="K184" s="12">
        <f t="shared" si="59"/>
        <v>3</v>
      </c>
      <c r="L184">
        <f t="shared" si="42"/>
        <v>5.4638999999999998</v>
      </c>
      <c r="M184">
        <f t="shared" si="43"/>
        <v>284.75350820991105</v>
      </c>
      <c r="N184">
        <f t="shared" si="44"/>
        <v>2719.1966759489037</v>
      </c>
      <c r="O184">
        <f t="shared" si="45"/>
        <v>20.058706566054244</v>
      </c>
      <c r="P184">
        <f t="shared" si="46"/>
        <v>943.03768265713563</v>
      </c>
      <c r="Q184">
        <f t="shared" si="47"/>
        <v>52.472946228266231</v>
      </c>
      <c r="R184">
        <f t="shared" si="48"/>
        <v>269.28449999999998</v>
      </c>
      <c r="S184">
        <f t="shared" si="49"/>
        <v>1264.7951288854019</v>
      </c>
      <c r="T184">
        <f t="shared" si="50"/>
        <v>52.916811519830695</v>
      </c>
      <c r="U184" s="14">
        <f t="shared" si="51"/>
        <v>15.068247723554425</v>
      </c>
      <c r="V184" s="20">
        <f>'BSFC (Drive Cycle)'!C188</f>
        <v>283.10609634129924</v>
      </c>
      <c r="W184">
        <f t="shared" si="52"/>
        <v>1.184975775477545</v>
      </c>
      <c r="X184">
        <f t="shared" si="53"/>
        <v>0</v>
      </c>
      <c r="Y184">
        <f t="shared" si="54"/>
        <v>0</v>
      </c>
      <c r="Z184">
        <f t="shared" si="55"/>
        <v>3</v>
      </c>
    </row>
    <row r="185" spans="4:26">
      <c r="D185" s="1">
        <v>182</v>
      </c>
      <c r="E185">
        <v>27.6</v>
      </c>
      <c r="F185">
        <f t="shared" si="40"/>
        <v>44.417784000000005</v>
      </c>
      <c r="G185">
        <f t="shared" si="41"/>
        <v>12.338273333333335</v>
      </c>
      <c r="H185" s="12">
        <f t="shared" si="56"/>
        <v>0.67055833333333403</v>
      </c>
      <c r="I185">
        <f t="shared" si="57"/>
        <v>12.673552500000003</v>
      </c>
      <c r="J185">
        <f t="shared" si="58"/>
        <v>55.43986842756091</v>
      </c>
      <c r="K185" s="12">
        <f t="shared" si="59"/>
        <v>3</v>
      </c>
      <c r="L185">
        <f t="shared" si="42"/>
        <v>5.4638999999999998</v>
      </c>
      <c r="M185">
        <f t="shared" si="43"/>
        <v>302.91789710135004</v>
      </c>
      <c r="N185">
        <f t="shared" si="44"/>
        <v>2892.6538747899222</v>
      </c>
      <c r="O185">
        <f t="shared" si="45"/>
        <v>20.058706566054244</v>
      </c>
      <c r="P185">
        <f t="shared" si="46"/>
        <v>1285.9604763506388</v>
      </c>
      <c r="Q185">
        <f t="shared" si="47"/>
        <v>58.67763467777057</v>
      </c>
      <c r="R185">
        <f t="shared" si="48"/>
        <v>269.28449999999998</v>
      </c>
      <c r="S185">
        <f t="shared" si="49"/>
        <v>1613.9226110284094</v>
      </c>
      <c r="T185">
        <f t="shared" si="50"/>
        <v>67.523693493858673</v>
      </c>
      <c r="U185" s="14">
        <f t="shared" si="51"/>
        <v>20.454135237675779</v>
      </c>
      <c r="V185" s="20">
        <f>'BSFC (Drive Cycle)'!C189</f>
        <v>122.00011891259601</v>
      </c>
      <c r="W185">
        <f t="shared" si="52"/>
        <v>0.69316859201410153</v>
      </c>
      <c r="X185">
        <f t="shared" si="53"/>
        <v>0</v>
      </c>
      <c r="Y185">
        <f t="shared" si="54"/>
        <v>0</v>
      </c>
      <c r="Z185">
        <f t="shared" si="55"/>
        <v>3</v>
      </c>
    </row>
    <row r="186" spans="4:26">
      <c r="D186" s="1">
        <v>183</v>
      </c>
      <c r="E186">
        <v>29.2</v>
      </c>
      <c r="F186">
        <f t="shared" si="40"/>
        <v>46.992728</v>
      </c>
      <c r="G186">
        <f t="shared" si="41"/>
        <v>13.053535555555555</v>
      </c>
      <c r="H186" s="12">
        <f t="shared" si="56"/>
        <v>0.71526222222222025</v>
      </c>
      <c r="I186">
        <f t="shared" si="57"/>
        <v>13.411166666666666</v>
      </c>
      <c r="J186">
        <f t="shared" si="58"/>
        <v>58.66652743657238</v>
      </c>
      <c r="K186" s="12">
        <f t="shared" si="59"/>
        <v>3</v>
      </c>
      <c r="L186">
        <f t="shared" si="42"/>
        <v>5.4638999999999998</v>
      </c>
      <c r="M186">
        <f t="shared" si="43"/>
        <v>320.5480392606878</v>
      </c>
      <c r="N186">
        <f t="shared" si="44"/>
        <v>3061.0093913120863</v>
      </c>
      <c r="O186">
        <f t="shared" si="45"/>
        <v>20.058706566054244</v>
      </c>
      <c r="P186">
        <f t="shared" si="46"/>
        <v>1371.6911747740096</v>
      </c>
      <c r="Q186">
        <f t="shared" si="47"/>
        <v>65.678033017819629</v>
      </c>
      <c r="R186">
        <f t="shared" si="48"/>
        <v>269.28449999999998</v>
      </c>
      <c r="S186">
        <f t="shared" si="49"/>
        <v>1706.6537077918292</v>
      </c>
      <c r="T186">
        <f t="shared" si="50"/>
        <v>71.403400062448455</v>
      </c>
      <c r="U186" s="14">
        <f t="shared" si="51"/>
        <v>22.888219886564325</v>
      </c>
      <c r="V186" s="20">
        <f>'BSFC (Drive Cycle)'!C190</f>
        <v>109.85152394874422</v>
      </c>
      <c r="W186">
        <f t="shared" si="52"/>
        <v>0.69841828750362345</v>
      </c>
      <c r="X186">
        <f t="shared" si="53"/>
        <v>0</v>
      </c>
      <c r="Y186">
        <f t="shared" si="54"/>
        <v>0</v>
      </c>
      <c r="Z186">
        <f t="shared" si="55"/>
        <v>3</v>
      </c>
    </row>
    <row r="187" spans="4:26">
      <c r="D187" s="1">
        <v>184</v>
      </c>
      <c r="E187">
        <v>31.1</v>
      </c>
      <c r="F187">
        <f t="shared" si="40"/>
        <v>50.050474000000001</v>
      </c>
      <c r="G187">
        <f t="shared" si="41"/>
        <v>13.902909444444445</v>
      </c>
      <c r="H187" s="12">
        <f t="shared" si="56"/>
        <v>0.84937388888888954</v>
      </c>
      <c r="I187">
        <f t="shared" si="57"/>
        <v>14.327596388888889</v>
      </c>
      <c r="J187">
        <f t="shared" si="58"/>
        <v>62.675406811404827</v>
      </c>
      <c r="K187" s="12">
        <f t="shared" si="59"/>
        <v>3</v>
      </c>
      <c r="L187">
        <f t="shared" si="42"/>
        <v>5.4638999999999998</v>
      </c>
      <c r="M187">
        <f t="shared" si="43"/>
        <v>342.45215527683484</v>
      </c>
      <c r="N187">
        <f t="shared" si="44"/>
        <v>3270.1783663850792</v>
      </c>
      <c r="O187">
        <f t="shared" si="45"/>
        <v>20.058706566054244</v>
      </c>
      <c r="P187">
        <f t="shared" si="46"/>
        <v>1628.8832700441421</v>
      </c>
      <c r="Q187">
        <f t="shared" si="47"/>
        <v>74.503249102980547</v>
      </c>
      <c r="R187">
        <f t="shared" si="48"/>
        <v>269.28449999999998</v>
      </c>
      <c r="S187">
        <f t="shared" si="49"/>
        <v>1972.6710191471227</v>
      </c>
      <c r="T187">
        <f t="shared" si="50"/>
        <v>82.533098149130154</v>
      </c>
      <c r="U187" s="14">
        <f t="shared" si="51"/>
        <v>28.26363734284417</v>
      </c>
      <c r="V187" s="20">
        <f>'BSFC (Drive Cycle)'!C191</f>
        <v>90.536402135097887</v>
      </c>
      <c r="W187">
        <f t="shared" si="52"/>
        <v>0.71080223229786377</v>
      </c>
      <c r="X187">
        <f t="shared" si="53"/>
        <v>0</v>
      </c>
      <c r="Y187">
        <f t="shared" si="54"/>
        <v>0</v>
      </c>
      <c r="Z187">
        <f t="shared" si="55"/>
        <v>3</v>
      </c>
    </row>
    <row r="188" spans="4:26">
      <c r="D188" s="1">
        <v>185</v>
      </c>
      <c r="E188">
        <v>32.299999999999997</v>
      </c>
      <c r="F188">
        <f t="shared" si="40"/>
        <v>51.981681999999992</v>
      </c>
      <c r="G188">
        <f t="shared" si="41"/>
        <v>14.43935611111111</v>
      </c>
      <c r="H188" s="12">
        <f t="shared" si="56"/>
        <v>0.53644666666666474</v>
      </c>
      <c r="I188">
        <f t="shared" si="57"/>
        <v>14.707579444444441</v>
      </c>
      <c r="J188">
        <f t="shared" si="58"/>
        <v>64.337625088774359</v>
      </c>
      <c r="K188" s="12">
        <f t="shared" si="59"/>
        <v>3</v>
      </c>
      <c r="L188">
        <f t="shared" si="42"/>
        <v>5.4638999999999998</v>
      </c>
      <c r="M188">
        <f t="shared" si="43"/>
        <v>351.53434972255423</v>
      </c>
      <c r="N188">
        <f t="shared" si="44"/>
        <v>3356.9069658055873</v>
      </c>
      <c r="O188">
        <f t="shared" si="45"/>
        <v>20.058706566054244</v>
      </c>
      <c r="P188">
        <f t="shared" si="46"/>
        <v>1028.7683810805063</v>
      </c>
      <c r="Q188">
        <f t="shared" si="47"/>
        <v>80.363617783778651</v>
      </c>
      <c r="R188">
        <f t="shared" si="48"/>
        <v>269.28449999999998</v>
      </c>
      <c r="S188">
        <f t="shared" si="49"/>
        <v>1378.4164988642849</v>
      </c>
      <c r="T188">
        <f t="shared" si="50"/>
        <v>57.670530507581681</v>
      </c>
      <c r="U188" s="14">
        <f t="shared" si="51"/>
        <v>20.273172440137451</v>
      </c>
      <c r="V188" s="20">
        <f>'BSFC (Drive Cycle)'!C192</f>
        <v>257.11746959483025</v>
      </c>
      <c r="W188">
        <f t="shared" si="52"/>
        <v>1.4479407773521644</v>
      </c>
      <c r="X188">
        <f t="shared" si="53"/>
        <v>0</v>
      </c>
      <c r="Y188">
        <f t="shared" si="54"/>
        <v>0</v>
      </c>
      <c r="Z188">
        <f t="shared" si="55"/>
        <v>3</v>
      </c>
    </row>
    <row r="189" spans="4:26">
      <c r="D189" s="1">
        <v>186</v>
      </c>
      <c r="E189">
        <v>34.200000000000003</v>
      </c>
      <c r="F189">
        <f t="shared" si="40"/>
        <v>55.039428000000001</v>
      </c>
      <c r="G189">
        <f t="shared" si="41"/>
        <v>15.288730000000001</v>
      </c>
      <c r="H189" s="12">
        <f t="shared" si="56"/>
        <v>0.84937388888889132</v>
      </c>
      <c r="I189">
        <f t="shared" si="57"/>
        <v>15.713416944444447</v>
      </c>
      <c r="J189">
        <f t="shared" si="58"/>
        <v>68.737614646517315</v>
      </c>
      <c r="K189" s="12">
        <f t="shared" si="59"/>
        <v>3</v>
      </c>
      <c r="L189">
        <f t="shared" si="42"/>
        <v>5.4638999999999998</v>
      </c>
      <c r="M189">
        <f t="shared" si="43"/>
        <v>375.57545266710594</v>
      </c>
      <c r="N189">
        <f t="shared" si="44"/>
        <v>3586.4826701539951</v>
      </c>
      <c r="O189">
        <f t="shared" si="45"/>
        <v>20.058706566054244</v>
      </c>
      <c r="P189">
        <f t="shared" si="46"/>
        <v>1628.8832700441455</v>
      </c>
      <c r="Q189">
        <f t="shared" si="47"/>
        <v>90.096235854478522</v>
      </c>
      <c r="R189">
        <f t="shared" si="48"/>
        <v>269.28449999999998</v>
      </c>
      <c r="S189">
        <f t="shared" si="49"/>
        <v>1988.264005898624</v>
      </c>
      <c r="T189">
        <f t="shared" si="50"/>
        <v>83.185481386633256</v>
      </c>
      <c r="U189" s="14">
        <f t="shared" si="51"/>
        <v>31.242424827115901</v>
      </c>
      <c r="V189" s="20">
        <f>'BSFC (Drive Cycle)'!C193</f>
        <v>109.52647843137856</v>
      </c>
      <c r="W189">
        <f t="shared" si="52"/>
        <v>0.95052021360307659</v>
      </c>
      <c r="X189">
        <f t="shared" si="53"/>
        <v>0</v>
      </c>
      <c r="Y189">
        <f t="shared" si="54"/>
        <v>0</v>
      </c>
      <c r="Z189">
        <f t="shared" si="55"/>
        <v>3</v>
      </c>
    </row>
    <row r="190" spans="4:26">
      <c r="D190" s="1">
        <v>187</v>
      </c>
      <c r="E190">
        <v>34.9</v>
      </c>
      <c r="F190">
        <f t="shared" si="40"/>
        <v>56.165965999999997</v>
      </c>
      <c r="G190">
        <f t="shared" si="41"/>
        <v>15.601657222222222</v>
      </c>
      <c r="H190" s="12">
        <f t="shared" si="56"/>
        <v>0.31292722222222125</v>
      </c>
      <c r="I190">
        <f t="shared" si="57"/>
        <v>15.758120833333333</v>
      </c>
      <c r="J190">
        <f t="shared" si="58"/>
        <v>68.933169737972548</v>
      </c>
      <c r="K190" s="12">
        <f t="shared" si="59"/>
        <v>3</v>
      </c>
      <c r="L190">
        <f t="shared" si="42"/>
        <v>5.4638999999999998</v>
      </c>
      <c r="M190">
        <f t="shared" si="43"/>
        <v>376.64394613130821</v>
      </c>
      <c r="N190">
        <f t="shared" si="44"/>
        <v>3596.6860347917018</v>
      </c>
      <c r="O190">
        <f t="shared" si="45"/>
        <v>20.058706566054244</v>
      </c>
      <c r="P190">
        <f t="shared" si="46"/>
        <v>600.11488896362903</v>
      </c>
      <c r="Q190">
        <f t="shared" si="47"/>
        <v>93.82213008542233</v>
      </c>
      <c r="R190">
        <f t="shared" si="48"/>
        <v>269.28449999999998</v>
      </c>
      <c r="S190">
        <f t="shared" si="49"/>
        <v>963.22151904905138</v>
      </c>
      <c r="T190">
        <f t="shared" si="50"/>
        <v>40.299500220467642</v>
      </c>
      <c r="U190" s="14">
        <f t="shared" si="51"/>
        <v>15.178562790156459</v>
      </c>
      <c r="V190" s="20">
        <f>'BSFC (Drive Cycle)'!C194</f>
        <v>625.74925834770329</v>
      </c>
      <c r="W190">
        <f t="shared" si="52"/>
        <v>2.6383262246456809</v>
      </c>
      <c r="X190">
        <f t="shared" si="53"/>
        <v>0</v>
      </c>
      <c r="Y190">
        <f t="shared" si="54"/>
        <v>0</v>
      </c>
      <c r="Z190">
        <f t="shared" si="55"/>
        <v>3</v>
      </c>
    </row>
    <row r="191" spans="4:26">
      <c r="D191" s="1">
        <v>188</v>
      </c>
      <c r="E191">
        <v>35.700000000000003</v>
      </c>
      <c r="F191">
        <f t="shared" si="40"/>
        <v>57.453438000000006</v>
      </c>
      <c r="G191">
        <f t="shared" si="41"/>
        <v>15.959288333333335</v>
      </c>
      <c r="H191" s="12">
        <f t="shared" si="56"/>
        <v>0.35763111111111279</v>
      </c>
      <c r="I191">
        <f t="shared" si="57"/>
        <v>16.138103888888892</v>
      </c>
      <c r="J191">
        <f t="shared" si="58"/>
        <v>70.59538801534211</v>
      </c>
      <c r="K191" s="12">
        <f t="shared" si="59"/>
        <v>3</v>
      </c>
      <c r="L191">
        <f t="shared" si="42"/>
        <v>5.4638999999999998</v>
      </c>
      <c r="M191">
        <f t="shared" si="43"/>
        <v>385.72614057702776</v>
      </c>
      <c r="N191">
        <f t="shared" si="44"/>
        <v>3683.4146342122112</v>
      </c>
      <c r="O191">
        <f t="shared" si="45"/>
        <v>20.058706566054244</v>
      </c>
      <c r="P191">
        <f t="shared" si="46"/>
        <v>685.8455873870098</v>
      </c>
      <c r="Q191">
        <f t="shared" si="47"/>
        <v>98.172729758023266</v>
      </c>
      <c r="R191">
        <f t="shared" si="48"/>
        <v>269.28449999999998</v>
      </c>
      <c r="S191">
        <f t="shared" si="49"/>
        <v>1053.302817145033</v>
      </c>
      <c r="T191">
        <f t="shared" si="50"/>
        <v>44.068343856833863</v>
      </c>
      <c r="U191" s="14">
        <f t="shared" si="51"/>
        <v>16.998312197517894</v>
      </c>
      <c r="V191" s="20">
        <f>'BSFC (Drive Cycle)'!C195</f>
        <v>531.24587165789308</v>
      </c>
      <c r="W191">
        <f t="shared" si="52"/>
        <v>2.5084119944676084</v>
      </c>
      <c r="X191">
        <f t="shared" si="53"/>
        <v>0</v>
      </c>
      <c r="Y191">
        <f t="shared" si="54"/>
        <v>0</v>
      </c>
      <c r="Z191">
        <f t="shared" si="55"/>
        <v>3</v>
      </c>
    </row>
    <row r="192" spans="4:26">
      <c r="D192" s="1">
        <v>189</v>
      </c>
      <c r="E192">
        <v>36.5</v>
      </c>
      <c r="F192">
        <f t="shared" si="40"/>
        <v>58.74091</v>
      </c>
      <c r="G192">
        <f t="shared" si="41"/>
        <v>16.316919444444444</v>
      </c>
      <c r="H192" s="12">
        <f t="shared" si="56"/>
        <v>0.35763111111110923</v>
      </c>
      <c r="I192">
        <f t="shared" si="57"/>
        <v>16.495735</v>
      </c>
      <c r="J192">
        <f t="shared" si="58"/>
        <v>72.159828746984033</v>
      </c>
      <c r="K192" s="12">
        <f t="shared" si="59"/>
        <v>3</v>
      </c>
      <c r="L192">
        <f t="shared" si="42"/>
        <v>5.4638999999999998</v>
      </c>
      <c r="M192">
        <f t="shared" si="43"/>
        <v>394.27408829064603</v>
      </c>
      <c r="N192">
        <f t="shared" si="44"/>
        <v>3765.0415513138664</v>
      </c>
      <c r="O192">
        <f t="shared" si="45"/>
        <v>20.058706566054244</v>
      </c>
      <c r="P192">
        <f t="shared" si="46"/>
        <v>685.84558738700309</v>
      </c>
      <c r="Q192">
        <f t="shared" si="47"/>
        <v>102.62192659034316</v>
      </c>
      <c r="R192">
        <f t="shared" si="48"/>
        <v>269.28449999999998</v>
      </c>
      <c r="S192">
        <f t="shared" si="49"/>
        <v>1057.7520139773462</v>
      </c>
      <c r="T192">
        <f t="shared" si="50"/>
        <v>44.254490454660839</v>
      </c>
      <c r="U192" s="14">
        <f t="shared" si="51"/>
        <v>17.448398876778501</v>
      </c>
      <c r="V192" s="20">
        <f>'BSFC (Drive Cycle)'!C196</f>
        <v>532.3726348113596</v>
      </c>
      <c r="W192">
        <f t="shared" si="52"/>
        <v>2.5802916897972605</v>
      </c>
      <c r="X192">
        <f t="shared" si="53"/>
        <v>0</v>
      </c>
      <c r="Y192">
        <f t="shared" si="54"/>
        <v>0</v>
      </c>
      <c r="Z192">
        <f t="shared" si="55"/>
        <v>3</v>
      </c>
    </row>
    <row r="193" spans="4:26">
      <c r="D193" s="1">
        <v>190</v>
      </c>
      <c r="E193">
        <v>36.9</v>
      </c>
      <c r="F193">
        <f t="shared" si="40"/>
        <v>59.384645999999996</v>
      </c>
      <c r="G193">
        <f t="shared" si="41"/>
        <v>16.495735</v>
      </c>
      <c r="H193" s="12">
        <f t="shared" si="56"/>
        <v>0.17881555555555551</v>
      </c>
      <c r="I193">
        <f t="shared" si="57"/>
        <v>16.585142777777776</v>
      </c>
      <c r="J193">
        <f t="shared" si="58"/>
        <v>72.5509389298945</v>
      </c>
      <c r="K193" s="12">
        <f t="shared" si="59"/>
        <v>3</v>
      </c>
      <c r="L193">
        <f t="shared" si="42"/>
        <v>5.4638999999999998</v>
      </c>
      <c r="M193">
        <f t="shared" si="43"/>
        <v>396.41107521905053</v>
      </c>
      <c r="N193">
        <f t="shared" si="44"/>
        <v>3785.4482805892794</v>
      </c>
      <c r="O193">
        <f t="shared" si="45"/>
        <v>20.058706566054244</v>
      </c>
      <c r="P193">
        <f t="shared" si="46"/>
        <v>342.92279369350325</v>
      </c>
      <c r="Q193">
        <f t="shared" si="47"/>
        <v>104.88349894139776</v>
      </c>
      <c r="R193">
        <f t="shared" si="48"/>
        <v>269.28449999999998</v>
      </c>
      <c r="S193">
        <f t="shared" si="49"/>
        <v>717.09079263490094</v>
      </c>
      <c r="T193">
        <f t="shared" si="50"/>
        <v>30.001821994607948</v>
      </c>
      <c r="U193" s="14">
        <f t="shared" si="51"/>
        <v>11.893054515413096</v>
      </c>
      <c r="V193" s="20">
        <f>'BSFC (Drive Cycle)'!C197</f>
        <v>990.56484908256971</v>
      </c>
      <c r="W193">
        <f t="shared" si="52"/>
        <v>3.2724560419974855</v>
      </c>
      <c r="X193">
        <f t="shared" si="53"/>
        <v>0</v>
      </c>
      <c r="Y193">
        <f t="shared" si="54"/>
        <v>0</v>
      </c>
      <c r="Z193">
        <f t="shared" si="55"/>
        <v>3</v>
      </c>
    </row>
    <row r="194" spans="4:26">
      <c r="D194" s="1">
        <v>191</v>
      </c>
      <c r="E194">
        <v>36.9</v>
      </c>
      <c r="F194">
        <f t="shared" si="40"/>
        <v>59.384645999999996</v>
      </c>
      <c r="G194">
        <f t="shared" si="41"/>
        <v>16.495735</v>
      </c>
      <c r="H194" s="12">
        <f t="shared" si="56"/>
        <v>0</v>
      </c>
      <c r="I194">
        <f t="shared" si="57"/>
        <v>16.495735</v>
      </c>
      <c r="J194">
        <f t="shared" si="58"/>
        <v>72.159828746984033</v>
      </c>
      <c r="K194" s="12">
        <f t="shared" si="59"/>
        <v>3</v>
      </c>
      <c r="L194">
        <f t="shared" si="42"/>
        <v>5.4638999999999998</v>
      </c>
      <c r="M194">
        <f t="shared" si="43"/>
        <v>394.27408829064603</v>
      </c>
      <c r="N194">
        <f t="shared" si="44"/>
        <v>3765.0415513138664</v>
      </c>
      <c r="O194">
        <f t="shared" si="45"/>
        <v>20.058706566054244</v>
      </c>
      <c r="P194">
        <f t="shared" si="46"/>
        <v>0</v>
      </c>
      <c r="Q194">
        <f t="shared" si="47"/>
        <v>104.88349894139776</v>
      </c>
      <c r="R194">
        <f t="shared" si="48"/>
        <v>269.28449999999998</v>
      </c>
      <c r="S194">
        <f t="shared" si="49"/>
        <v>374.16799894139774</v>
      </c>
      <c r="T194">
        <f t="shared" si="50"/>
        <v>15.654533311005606</v>
      </c>
      <c r="U194" s="14">
        <f t="shared" si="51"/>
        <v>6.172176848812283</v>
      </c>
      <c r="V194" s="20">
        <f>'BSFC (Drive Cycle)'!C198</f>
        <v>1716.692444886623</v>
      </c>
      <c r="W194">
        <f t="shared" si="52"/>
        <v>2.9432581569056029</v>
      </c>
      <c r="X194">
        <f t="shared" si="53"/>
        <v>0</v>
      </c>
      <c r="Y194">
        <f t="shared" si="54"/>
        <v>0</v>
      </c>
      <c r="Z194">
        <f t="shared" si="55"/>
        <v>3</v>
      </c>
    </row>
    <row r="195" spans="4:26">
      <c r="D195" s="1">
        <v>192</v>
      </c>
      <c r="E195">
        <v>37.200000000000003</v>
      </c>
      <c r="F195">
        <f t="shared" si="40"/>
        <v>59.867448000000003</v>
      </c>
      <c r="G195">
        <f t="shared" si="41"/>
        <v>16.629846666666669</v>
      </c>
      <c r="H195" s="12">
        <f t="shared" si="56"/>
        <v>0.13411166666666929</v>
      </c>
      <c r="I195">
        <f t="shared" si="57"/>
        <v>16.696902500000004</v>
      </c>
      <c r="J195">
        <f t="shared" si="58"/>
        <v>73.039826658532633</v>
      </c>
      <c r="K195" s="12">
        <f t="shared" si="59"/>
        <v>3</v>
      </c>
      <c r="L195">
        <f t="shared" si="42"/>
        <v>5.4638999999999998</v>
      </c>
      <c r="M195">
        <f t="shared" si="43"/>
        <v>399.08230887955642</v>
      </c>
      <c r="N195">
        <f t="shared" si="44"/>
        <v>3810.9566921835485</v>
      </c>
      <c r="O195">
        <f t="shared" si="45"/>
        <v>20.058706566054244</v>
      </c>
      <c r="P195">
        <f t="shared" si="46"/>
        <v>257.19209527013254</v>
      </c>
      <c r="Q195">
        <f t="shared" si="47"/>
        <v>106.59585430120514</v>
      </c>
      <c r="R195">
        <f t="shared" si="48"/>
        <v>269.28449999999998</v>
      </c>
      <c r="S195">
        <f t="shared" si="49"/>
        <v>633.07244957133764</v>
      </c>
      <c r="T195">
        <f t="shared" si="50"/>
        <v>26.486641770897673</v>
      </c>
      <c r="U195" s="14">
        <f t="shared" si="51"/>
        <v>10.570350152395548</v>
      </c>
      <c r="V195" s="20">
        <f>'BSFC (Drive Cycle)'!C199</f>
        <v>1143.123914204125</v>
      </c>
      <c r="W195">
        <f t="shared" si="52"/>
        <v>3.3564500113096023</v>
      </c>
      <c r="X195">
        <f t="shared" si="53"/>
        <v>0</v>
      </c>
      <c r="Y195">
        <f t="shared" si="54"/>
        <v>0</v>
      </c>
      <c r="Z195">
        <f t="shared" si="55"/>
        <v>3</v>
      </c>
    </row>
    <row r="196" spans="4:26">
      <c r="D196" s="1">
        <v>193</v>
      </c>
      <c r="E196">
        <v>37.6</v>
      </c>
      <c r="F196">
        <f t="shared" ref="F196:F259" si="60">E196*1.60934</f>
        <v>60.511184</v>
      </c>
      <c r="G196">
        <f t="shared" ref="G196:G259" si="61">F196*(1000/3600)</f>
        <v>16.808662222222225</v>
      </c>
      <c r="H196" s="12">
        <f t="shared" si="56"/>
        <v>0.17881555555555551</v>
      </c>
      <c r="I196">
        <f t="shared" si="57"/>
        <v>16.898070000000004</v>
      </c>
      <c r="J196">
        <f t="shared" si="58"/>
        <v>73.919824570081218</v>
      </c>
      <c r="K196" s="12">
        <f t="shared" si="59"/>
        <v>3</v>
      </c>
      <c r="L196">
        <f t="shared" ref="L196:L259" si="62">LOOKUP(K196,$A$5:$B$12)*$B$13</f>
        <v>5.4638999999999998</v>
      </c>
      <c r="M196">
        <f t="shared" ref="M196:M259" si="63">J196*L196</f>
        <v>403.89052946846675</v>
      </c>
      <c r="N196">
        <f t="shared" ref="N196:N259" si="64">M196*9.5493</f>
        <v>3856.8718330532297</v>
      </c>
      <c r="O196">
        <f t="shared" ref="O196:O259" si="65">(POWER(L196,2)*$B$28+4*$B$29)/$B$27</f>
        <v>20.058706566054244</v>
      </c>
      <c r="P196">
        <f t="shared" ref="P196:P259" si="66">(H196*(O196+$B$26*$B$27))/$B$27</f>
        <v>342.92279369350325</v>
      </c>
      <c r="Q196">
        <f t="shared" ref="Q196:Q259" si="67">($B$34*$B$31*$B$30*POWER(G196,2))/2</f>
        <v>108.90056290963679</v>
      </c>
      <c r="R196">
        <f t="shared" ref="R196:R259" si="68">$B$32*$B$26*9.81</f>
        <v>269.28449999999998</v>
      </c>
      <c r="S196">
        <f t="shared" ref="S196:S259" si="69">P196+Q196+R196</f>
        <v>721.10785660314002</v>
      </c>
      <c r="T196">
        <f t="shared" ref="T196:T259" si="70">IF(H196&lt;0,0,(S196*$B$27)/L196)</f>
        <v>30.169888910755652</v>
      </c>
      <c r="U196" s="14">
        <f t="shared" ref="U196:U259" si="71">(T196*M196)/1000</f>
        <v>12.185332406169923</v>
      </c>
      <c r="V196" s="20">
        <f>'BSFC (Drive Cycle)'!C200</f>
        <v>990.26190465007312</v>
      </c>
      <c r="W196">
        <f t="shared" ref="W196:W259" si="72">(V196*U196)/3600</f>
        <v>3.3518529103689132</v>
      </c>
      <c r="X196">
        <f t="shared" ref="X196:X259" si="73">IF(AND(K196&gt;1,(N196&lt;$B$15)),1,0)</f>
        <v>0</v>
      </c>
      <c r="Y196">
        <f t="shared" ref="Y196:Y259" si="74">IF(N196&gt;$B$14,1,0)</f>
        <v>0</v>
      </c>
      <c r="Z196">
        <f t="shared" ref="Z196:Z259" si="75">IF(AND(X196=0,Y196=0),K196,IF(AND(X196=0,Y196=1),K196+1, IF(AND(X196=1,Y196=0),K196-1)))</f>
        <v>3</v>
      </c>
    </row>
    <row r="197" spans="4:26">
      <c r="D197" s="1">
        <v>194</v>
      </c>
      <c r="E197">
        <v>37.200000000000003</v>
      </c>
      <c r="F197">
        <f t="shared" si="60"/>
        <v>59.867448000000003</v>
      </c>
      <c r="G197">
        <f t="shared" si="61"/>
        <v>16.629846666666669</v>
      </c>
      <c r="H197" s="12">
        <f t="shared" ref="H197:H260" si="76">(G197-G196)/(D197-D196)</f>
        <v>-0.17881555555555551</v>
      </c>
      <c r="I197">
        <f t="shared" ref="I197:I260" si="77">G197*(D197-D196)+0.5*H197*POWER(D197-D196,2)</f>
        <v>16.540438888888893</v>
      </c>
      <c r="J197">
        <f t="shared" ref="J197:J260" si="78">(2*PI()*I197)/($B$2*(D197-D196))</f>
        <v>72.35538383843928</v>
      </c>
      <c r="K197" s="12">
        <f t="shared" ref="K197:K260" si="79">Z196</f>
        <v>3</v>
      </c>
      <c r="L197">
        <f t="shared" si="62"/>
        <v>5.4638999999999998</v>
      </c>
      <c r="M197">
        <f t="shared" si="63"/>
        <v>395.34258175484837</v>
      </c>
      <c r="N197">
        <f t="shared" si="64"/>
        <v>3775.2449159515736</v>
      </c>
      <c r="O197">
        <f t="shared" si="65"/>
        <v>20.058706566054244</v>
      </c>
      <c r="P197">
        <f t="shared" si="66"/>
        <v>-342.92279369350325</v>
      </c>
      <c r="Q197">
        <f t="shared" si="67"/>
        <v>106.59585430120514</v>
      </c>
      <c r="R197">
        <f t="shared" si="68"/>
        <v>269.28449999999998</v>
      </c>
      <c r="S197">
        <f t="shared" si="69"/>
        <v>32.957560607701851</v>
      </c>
      <c r="T197">
        <f t="shared" si="70"/>
        <v>0</v>
      </c>
      <c r="U197" s="14">
        <f t="shared" si="71"/>
        <v>0</v>
      </c>
      <c r="V197" s="20">
        <f>'BSFC (Drive Cycle)'!C201</f>
        <v>0</v>
      </c>
      <c r="W197">
        <f t="shared" si="72"/>
        <v>0</v>
      </c>
      <c r="X197">
        <f t="shared" si="73"/>
        <v>0</v>
      </c>
      <c r="Y197">
        <f t="shared" si="74"/>
        <v>0</v>
      </c>
      <c r="Z197">
        <f t="shared" si="75"/>
        <v>3</v>
      </c>
    </row>
    <row r="198" spans="4:26">
      <c r="D198" s="1">
        <v>195</v>
      </c>
      <c r="E198">
        <v>37.6</v>
      </c>
      <c r="F198">
        <f t="shared" si="60"/>
        <v>60.511184</v>
      </c>
      <c r="G198">
        <f t="shared" si="61"/>
        <v>16.808662222222225</v>
      </c>
      <c r="H198" s="12">
        <f t="shared" si="76"/>
        <v>0.17881555555555551</v>
      </c>
      <c r="I198">
        <f t="shared" si="77"/>
        <v>16.898070000000004</v>
      </c>
      <c r="J198">
        <f t="shared" si="78"/>
        <v>73.919824570081218</v>
      </c>
      <c r="K198" s="12">
        <f t="shared" si="79"/>
        <v>3</v>
      </c>
      <c r="L198">
        <f t="shared" si="62"/>
        <v>5.4638999999999998</v>
      </c>
      <c r="M198">
        <f t="shared" si="63"/>
        <v>403.89052946846675</v>
      </c>
      <c r="N198">
        <f t="shared" si="64"/>
        <v>3856.8718330532297</v>
      </c>
      <c r="O198">
        <f t="shared" si="65"/>
        <v>20.058706566054244</v>
      </c>
      <c r="P198">
        <f t="shared" si="66"/>
        <v>342.92279369350325</v>
      </c>
      <c r="Q198">
        <f t="shared" si="67"/>
        <v>108.90056290963679</v>
      </c>
      <c r="R198">
        <f t="shared" si="68"/>
        <v>269.28449999999998</v>
      </c>
      <c r="S198">
        <f t="shared" si="69"/>
        <v>721.10785660314002</v>
      </c>
      <c r="T198">
        <f t="shared" si="70"/>
        <v>30.169888910755652</v>
      </c>
      <c r="U198" s="14">
        <f t="shared" si="71"/>
        <v>12.185332406169923</v>
      </c>
      <c r="V198" s="20">
        <f>'BSFC (Drive Cycle)'!C202</f>
        <v>990.26190465007312</v>
      </c>
      <c r="W198">
        <f t="shared" si="72"/>
        <v>3.3518529103689132</v>
      </c>
      <c r="X198">
        <f t="shared" si="73"/>
        <v>0</v>
      </c>
      <c r="Y198">
        <f t="shared" si="74"/>
        <v>0</v>
      </c>
      <c r="Z198">
        <f t="shared" si="75"/>
        <v>3</v>
      </c>
    </row>
    <row r="199" spans="4:26">
      <c r="D199" s="1">
        <v>196</v>
      </c>
      <c r="E199">
        <v>38</v>
      </c>
      <c r="F199">
        <f t="shared" si="60"/>
        <v>61.154919999999997</v>
      </c>
      <c r="G199">
        <f t="shared" si="61"/>
        <v>16.987477777777777</v>
      </c>
      <c r="H199" s="12">
        <f t="shared" si="76"/>
        <v>0.17881555555555195</v>
      </c>
      <c r="I199">
        <f t="shared" si="77"/>
        <v>17.076885555555553</v>
      </c>
      <c r="J199">
        <f t="shared" si="78"/>
        <v>74.702044935902151</v>
      </c>
      <c r="K199" s="12">
        <f t="shared" si="79"/>
        <v>3</v>
      </c>
      <c r="L199">
        <f t="shared" si="62"/>
        <v>5.4638999999999998</v>
      </c>
      <c r="M199">
        <f t="shared" si="63"/>
        <v>408.16450332527575</v>
      </c>
      <c r="N199">
        <f t="shared" si="64"/>
        <v>3897.6852916040557</v>
      </c>
      <c r="O199">
        <f t="shared" si="65"/>
        <v>20.058706566054244</v>
      </c>
      <c r="P199">
        <f t="shared" si="66"/>
        <v>342.92279369349643</v>
      </c>
      <c r="Q199">
        <f t="shared" si="67"/>
        <v>111.22992080799814</v>
      </c>
      <c r="R199">
        <f t="shared" si="68"/>
        <v>269.28449999999998</v>
      </c>
      <c r="S199">
        <f t="shared" si="69"/>
        <v>723.43721450149451</v>
      </c>
      <c r="T199">
        <f t="shared" si="70"/>
        <v>30.26734516280343</v>
      </c>
      <c r="U199" s="14">
        <f t="shared" si="71"/>
        <v>12.35405590535035</v>
      </c>
      <c r="V199" s="20">
        <f>'BSFC (Drive Cycle)'!C203</f>
        <v>990.82024960106901</v>
      </c>
      <c r="W199">
        <f t="shared" si="72"/>
        <v>3.4001802099235543</v>
      </c>
      <c r="X199">
        <f t="shared" si="73"/>
        <v>0</v>
      </c>
      <c r="Y199">
        <f t="shared" si="74"/>
        <v>0</v>
      </c>
      <c r="Z199">
        <f t="shared" si="75"/>
        <v>3</v>
      </c>
    </row>
    <row r="200" spans="4:26">
      <c r="D200" s="1">
        <v>197</v>
      </c>
      <c r="E200">
        <v>38.4</v>
      </c>
      <c r="F200">
        <f t="shared" si="60"/>
        <v>61.798655999999994</v>
      </c>
      <c r="G200">
        <f t="shared" si="61"/>
        <v>17.166293333333332</v>
      </c>
      <c r="H200" s="12">
        <f t="shared" si="76"/>
        <v>0.17881555555555551</v>
      </c>
      <c r="I200">
        <f t="shared" si="77"/>
        <v>17.255701111111108</v>
      </c>
      <c r="J200">
        <f t="shared" si="78"/>
        <v>75.484265301723113</v>
      </c>
      <c r="K200" s="12">
        <f t="shared" si="79"/>
        <v>3</v>
      </c>
      <c r="L200">
        <f t="shared" si="62"/>
        <v>5.4638999999999998</v>
      </c>
      <c r="M200">
        <f t="shared" si="63"/>
        <v>412.43847718208491</v>
      </c>
      <c r="N200">
        <f t="shared" si="64"/>
        <v>3938.4987501548835</v>
      </c>
      <c r="O200">
        <f t="shared" si="65"/>
        <v>20.058706566054244</v>
      </c>
      <c r="P200">
        <f t="shared" si="66"/>
        <v>342.92279369350325</v>
      </c>
      <c r="Q200">
        <f t="shared" si="67"/>
        <v>113.58392799628929</v>
      </c>
      <c r="R200">
        <f t="shared" si="68"/>
        <v>269.28449999999998</v>
      </c>
      <c r="S200">
        <f t="shared" si="69"/>
        <v>725.79122168979256</v>
      </c>
      <c r="T200">
        <f t="shared" si="70"/>
        <v>30.365832697942235</v>
      </c>
      <c r="U200" s="14">
        <f t="shared" si="71"/>
        <v>12.524037796305256</v>
      </c>
      <c r="V200" s="20">
        <f>'BSFC (Drive Cycle)'!C204</f>
        <v>992.07942063082919</v>
      </c>
      <c r="W200">
        <f t="shared" si="72"/>
        <v>3.4513444891436458</v>
      </c>
      <c r="X200">
        <f t="shared" si="73"/>
        <v>0</v>
      </c>
      <c r="Y200">
        <f t="shared" si="74"/>
        <v>0</v>
      </c>
      <c r="Z200">
        <f t="shared" si="75"/>
        <v>3</v>
      </c>
    </row>
    <row r="201" spans="4:26">
      <c r="D201" s="1">
        <v>198</v>
      </c>
      <c r="E201">
        <v>39.200000000000003</v>
      </c>
      <c r="F201">
        <f t="shared" si="60"/>
        <v>63.086128000000002</v>
      </c>
      <c r="G201">
        <f t="shared" si="61"/>
        <v>17.523924444444447</v>
      </c>
      <c r="H201" s="12">
        <f t="shared" si="76"/>
        <v>0.35763111111111456</v>
      </c>
      <c r="I201">
        <f t="shared" si="77"/>
        <v>17.702740000000006</v>
      </c>
      <c r="J201">
        <f t="shared" si="78"/>
        <v>77.43981621627556</v>
      </c>
      <c r="K201" s="12">
        <f t="shared" si="79"/>
        <v>3</v>
      </c>
      <c r="L201">
        <f t="shared" si="62"/>
        <v>5.4638999999999998</v>
      </c>
      <c r="M201">
        <f t="shared" si="63"/>
        <v>423.12341182410802</v>
      </c>
      <c r="N201">
        <f t="shared" si="64"/>
        <v>4040.5323965319549</v>
      </c>
      <c r="O201">
        <f t="shared" si="65"/>
        <v>20.058706566054244</v>
      </c>
      <c r="P201">
        <f t="shared" si="66"/>
        <v>685.84558738701332</v>
      </c>
      <c r="Q201">
        <f t="shared" si="67"/>
        <v>118.36589024266088</v>
      </c>
      <c r="R201">
        <f t="shared" si="68"/>
        <v>269.28449999999998</v>
      </c>
      <c r="S201">
        <f t="shared" si="69"/>
        <v>1073.4959776296741</v>
      </c>
      <c r="T201">
        <f t="shared" si="70"/>
        <v>44.913190301093273</v>
      </c>
      <c r="U201" s="14">
        <f t="shared" si="71"/>
        <v>19.003822316104021</v>
      </c>
      <c r="V201" s="20">
        <f>'BSFC (Drive Cycle)'!C205</f>
        <v>551.5072303210909</v>
      </c>
      <c r="W201">
        <f t="shared" si="72"/>
        <v>2.9113181697412962</v>
      </c>
      <c r="X201">
        <f t="shared" si="73"/>
        <v>0</v>
      </c>
      <c r="Y201">
        <f t="shared" si="74"/>
        <v>0</v>
      </c>
      <c r="Z201">
        <f t="shared" si="75"/>
        <v>3</v>
      </c>
    </row>
    <row r="202" spans="4:26">
      <c r="D202" s="1">
        <v>199</v>
      </c>
      <c r="E202">
        <v>39.6</v>
      </c>
      <c r="F202">
        <f t="shared" si="60"/>
        <v>63.729863999999999</v>
      </c>
      <c r="G202">
        <f t="shared" si="61"/>
        <v>17.702740000000002</v>
      </c>
      <c r="H202" s="12">
        <f t="shared" si="76"/>
        <v>0.17881555555555551</v>
      </c>
      <c r="I202">
        <f t="shared" si="77"/>
        <v>17.792147777777778</v>
      </c>
      <c r="J202">
        <f t="shared" si="78"/>
        <v>77.830926399186026</v>
      </c>
      <c r="K202" s="12">
        <f t="shared" si="79"/>
        <v>3</v>
      </c>
      <c r="L202">
        <f t="shared" si="62"/>
        <v>5.4638999999999998</v>
      </c>
      <c r="M202">
        <f t="shared" si="63"/>
        <v>425.26039875251251</v>
      </c>
      <c r="N202">
        <f t="shared" si="64"/>
        <v>4060.9391258073679</v>
      </c>
      <c r="O202">
        <f t="shared" si="65"/>
        <v>20.058706566054244</v>
      </c>
      <c r="P202">
        <f t="shared" si="66"/>
        <v>342.92279369350325</v>
      </c>
      <c r="Q202">
        <f t="shared" si="67"/>
        <v>120.7938453007413</v>
      </c>
      <c r="R202">
        <f t="shared" si="68"/>
        <v>269.28449999999998</v>
      </c>
      <c r="S202">
        <f t="shared" si="69"/>
        <v>733.00113899424446</v>
      </c>
      <c r="T202">
        <f t="shared" si="70"/>
        <v>30.667483001900525</v>
      </c>
      <c r="U202" s="14">
        <f t="shared" si="71"/>
        <v>13.041666050124118</v>
      </c>
      <c r="V202" s="20">
        <f>'BSFC (Drive Cycle)'!C206</f>
        <v>1001.7082636531031</v>
      </c>
      <c r="W202">
        <f t="shared" si="72"/>
        <v>3.6288735150592926</v>
      </c>
      <c r="X202">
        <f t="shared" si="73"/>
        <v>0</v>
      </c>
      <c r="Y202">
        <f t="shared" si="74"/>
        <v>0</v>
      </c>
      <c r="Z202">
        <f t="shared" si="75"/>
        <v>3</v>
      </c>
    </row>
    <row r="203" spans="4:26">
      <c r="D203" s="1">
        <v>200</v>
      </c>
      <c r="E203">
        <v>39.9</v>
      </c>
      <c r="F203">
        <f t="shared" si="60"/>
        <v>64.212665999999999</v>
      </c>
      <c r="G203">
        <f t="shared" si="61"/>
        <v>17.836851666666668</v>
      </c>
      <c r="H203" s="12">
        <f t="shared" si="76"/>
        <v>0.13411166666666574</v>
      </c>
      <c r="I203">
        <f t="shared" si="77"/>
        <v>17.903907500000003</v>
      </c>
      <c r="J203">
        <f t="shared" si="78"/>
        <v>78.319814127824145</v>
      </c>
      <c r="K203" s="12">
        <f t="shared" si="79"/>
        <v>3</v>
      </c>
      <c r="L203">
        <f t="shared" si="62"/>
        <v>5.4638999999999998</v>
      </c>
      <c r="M203">
        <f t="shared" si="63"/>
        <v>427.93163241301835</v>
      </c>
      <c r="N203">
        <f t="shared" si="64"/>
        <v>4086.4475374016365</v>
      </c>
      <c r="O203">
        <f t="shared" si="65"/>
        <v>20.058706566054244</v>
      </c>
      <c r="P203">
        <f t="shared" si="66"/>
        <v>257.19209527012572</v>
      </c>
      <c r="Q203">
        <f t="shared" si="67"/>
        <v>122.63098769081797</v>
      </c>
      <c r="R203">
        <f t="shared" si="68"/>
        <v>269.28449999999998</v>
      </c>
      <c r="S203">
        <f t="shared" si="69"/>
        <v>649.10758296094366</v>
      </c>
      <c r="T203">
        <f t="shared" si="70"/>
        <v>27.157523648835397</v>
      </c>
      <c r="U203" s="14">
        <f t="shared" si="71"/>
        <v>11.621563427341282</v>
      </c>
      <c r="V203" s="20">
        <f>'BSFC (Drive Cycle)'!C207</f>
        <v>1154.7357079784415</v>
      </c>
      <c r="W203">
        <f t="shared" si="72"/>
        <v>3.7277317422464717</v>
      </c>
      <c r="X203">
        <f t="shared" si="73"/>
        <v>0</v>
      </c>
      <c r="Y203">
        <f t="shared" si="74"/>
        <v>0</v>
      </c>
      <c r="Z203">
        <f t="shared" si="75"/>
        <v>3</v>
      </c>
    </row>
    <row r="204" spans="4:26">
      <c r="D204" s="1">
        <v>201</v>
      </c>
      <c r="E204">
        <v>40.700000000000003</v>
      </c>
      <c r="F204">
        <f t="shared" si="60"/>
        <v>65.500138000000007</v>
      </c>
      <c r="G204">
        <f t="shared" si="61"/>
        <v>18.194482777777779</v>
      </c>
      <c r="H204" s="12">
        <f t="shared" si="76"/>
        <v>0.35763111111111101</v>
      </c>
      <c r="I204">
        <f t="shared" si="77"/>
        <v>18.373298333333334</v>
      </c>
      <c r="J204">
        <f t="shared" si="78"/>
        <v>80.373142588104159</v>
      </c>
      <c r="K204" s="12">
        <f t="shared" si="79"/>
        <v>3</v>
      </c>
      <c r="L204">
        <f t="shared" si="62"/>
        <v>5.4638999999999998</v>
      </c>
      <c r="M204">
        <f t="shared" si="63"/>
        <v>439.15081378714228</v>
      </c>
      <c r="N204">
        <f t="shared" si="64"/>
        <v>4193.5828660975585</v>
      </c>
      <c r="O204">
        <f t="shared" si="65"/>
        <v>20.058706566054244</v>
      </c>
      <c r="P204">
        <f t="shared" si="66"/>
        <v>685.8455873870065</v>
      </c>
      <c r="Q204">
        <f t="shared" si="67"/>
        <v>127.59781961166267</v>
      </c>
      <c r="R204">
        <f t="shared" si="68"/>
        <v>269.28449999999998</v>
      </c>
      <c r="S204">
        <f t="shared" si="69"/>
        <v>1082.7279069986691</v>
      </c>
      <c r="T204">
        <f t="shared" si="70"/>
        <v>45.299438046065227</v>
      </c>
      <c r="U204" s="14">
        <f t="shared" si="71"/>
        <v>19.893285082029777</v>
      </c>
      <c r="V204" s="20">
        <f>'BSFC (Drive Cycle)'!C208</f>
        <v>585.40980926946577</v>
      </c>
      <c r="W204">
        <f t="shared" si="72"/>
        <v>3.2349233960039334</v>
      </c>
      <c r="X204">
        <f t="shared" si="73"/>
        <v>0</v>
      </c>
      <c r="Y204">
        <f t="shared" si="74"/>
        <v>0</v>
      </c>
      <c r="Z204">
        <f t="shared" si="75"/>
        <v>3</v>
      </c>
    </row>
    <row r="205" spans="4:26">
      <c r="D205" s="1">
        <v>202</v>
      </c>
      <c r="E205">
        <v>40.299999999999997</v>
      </c>
      <c r="F205">
        <f t="shared" si="60"/>
        <v>64.856401999999989</v>
      </c>
      <c r="G205">
        <f t="shared" si="61"/>
        <v>18.01566722222222</v>
      </c>
      <c r="H205" s="12">
        <f t="shared" si="76"/>
        <v>-0.17881555555555906</v>
      </c>
      <c r="I205">
        <f t="shared" si="77"/>
        <v>17.92625944444444</v>
      </c>
      <c r="J205">
        <f t="shared" si="78"/>
        <v>78.417591673551726</v>
      </c>
      <c r="K205" s="12">
        <f t="shared" si="79"/>
        <v>3</v>
      </c>
      <c r="L205">
        <f t="shared" si="62"/>
        <v>5.4638999999999998</v>
      </c>
      <c r="M205">
        <f t="shared" si="63"/>
        <v>428.46587914511923</v>
      </c>
      <c r="N205">
        <f t="shared" si="64"/>
        <v>4091.5492197204871</v>
      </c>
      <c r="O205">
        <f t="shared" si="65"/>
        <v>20.058706566054244</v>
      </c>
      <c r="P205">
        <f t="shared" si="66"/>
        <v>-342.92279369351007</v>
      </c>
      <c r="Q205">
        <f t="shared" si="67"/>
        <v>125.1020790062754</v>
      </c>
      <c r="R205">
        <f t="shared" si="68"/>
        <v>269.28449999999998</v>
      </c>
      <c r="S205">
        <f t="shared" si="69"/>
        <v>51.46378531276531</v>
      </c>
      <c r="T205">
        <f t="shared" si="70"/>
        <v>0</v>
      </c>
      <c r="U205" s="14">
        <f t="shared" si="71"/>
        <v>0</v>
      </c>
      <c r="V205" s="20">
        <f>'BSFC (Drive Cycle)'!C209</f>
        <v>0</v>
      </c>
      <c r="W205">
        <f t="shared" si="72"/>
        <v>0</v>
      </c>
      <c r="X205">
        <f t="shared" si="73"/>
        <v>0</v>
      </c>
      <c r="Y205">
        <f t="shared" si="74"/>
        <v>0</v>
      </c>
      <c r="Z205">
        <f t="shared" si="75"/>
        <v>3</v>
      </c>
    </row>
    <row r="206" spans="4:26">
      <c r="D206" s="1">
        <v>203</v>
      </c>
      <c r="E206">
        <v>41.1</v>
      </c>
      <c r="F206">
        <f t="shared" si="60"/>
        <v>66.143873999999997</v>
      </c>
      <c r="G206">
        <f t="shared" si="61"/>
        <v>18.373298333333334</v>
      </c>
      <c r="H206" s="12">
        <f t="shared" si="76"/>
        <v>0.35763111111111456</v>
      </c>
      <c r="I206">
        <f t="shared" si="77"/>
        <v>18.55211388888889</v>
      </c>
      <c r="J206">
        <f t="shared" si="78"/>
        <v>81.155362953925135</v>
      </c>
      <c r="K206" s="12">
        <f t="shared" si="79"/>
        <v>3</v>
      </c>
      <c r="L206">
        <f t="shared" si="62"/>
        <v>5.4638999999999998</v>
      </c>
      <c r="M206">
        <f t="shared" si="63"/>
        <v>443.4247876439515</v>
      </c>
      <c r="N206">
        <f t="shared" si="64"/>
        <v>4234.3963246483863</v>
      </c>
      <c r="O206">
        <f t="shared" si="65"/>
        <v>20.058706566054244</v>
      </c>
      <c r="P206">
        <f t="shared" si="66"/>
        <v>685.84558738701332</v>
      </c>
      <c r="Q206">
        <f t="shared" si="67"/>
        <v>130.11820950697961</v>
      </c>
      <c r="R206">
        <f t="shared" si="68"/>
        <v>269.28449999999998</v>
      </c>
      <c r="S206">
        <f t="shared" si="69"/>
        <v>1085.248296893993</v>
      </c>
      <c r="T206">
        <f t="shared" si="70"/>
        <v>45.404886742064605</v>
      </c>
      <c r="U206" s="14">
        <f t="shared" si="71"/>
        <v>20.133652261597664</v>
      </c>
      <c r="V206" s="20">
        <f>'BSFC (Drive Cycle)'!C210</f>
        <v>599.31188132640818</v>
      </c>
      <c r="W206">
        <f t="shared" si="72"/>
        <v>3.3517602819082746</v>
      </c>
      <c r="X206">
        <f t="shared" si="73"/>
        <v>0</v>
      </c>
      <c r="Y206">
        <f t="shared" si="74"/>
        <v>0</v>
      </c>
      <c r="Z206">
        <f t="shared" si="75"/>
        <v>3</v>
      </c>
    </row>
    <row r="207" spans="4:26">
      <c r="D207" s="1">
        <v>204</v>
      </c>
      <c r="E207">
        <v>41.1</v>
      </c>
      <c r="F207">
        <f t="shared" si="60"/>
        <v>66.143873999999997</v>
      </c>
      <c r="G207">
        <f t="shared" si="61"/>
        <v>18.373298333333334</v>
      </c>
      <c r="H207" s="12">
        <f t="shared" si="76"/>
        <v>0</v>
      </c>
      <c r="I207">
        <f t="shared" si="77"/>
        <v>18.373298333333334</v>
      </c>
      <c r="J207">
        <f t="shared" si="78"/>
        <v>80.373142588104159</v>
      </c>
      <c r="K207" s="12">
        <f t="shared" si="79"/>
        <v>3</v>
      </c>
      <c r="L207">
        <f t="shared" si="62"/>
        <v>5.4638999999999998</v>
      </c>
      <c r="M207">
        <f t="shared" si="63"/>
        <v>439.15081378714228</v>
      </c>
      <c r="N207">
        <f t="shared" si="64"/>
        <v>4193.5828660975585</v>
      </c>
      <c r="O207">
        <f t="shared" si="65"/>
        <v>20.058706566054244</v>
      </c>
      <c r="P207">
        <f t="shared" si="66"/>
        <v>0</v>
      </c>
      <c r="Q207">
        <f t="shared" si="67"/>
        <v>130.11820950697961</v>
      </c>
      <c r="R207">
        <f t="shared" si="68"/>
        <v>269.28449999999998</v>
      </c>
      <c r="S207">
        <f t="shared" si="69"/>
        <v>399.40270950697959</v>
      </c>
      <c r="T207">
        <f t="shared" si="70"/>
        <v>16.710309374859634</v>
      </c>
      <c r="U207" s="14">
        <f t="shared" si="71"/>
        <v>7.3383459606045207</v>
      </c>
      <c r="V207" s="20">
        <f>'BSFC (Drive Cycle)'!C211</f>
        <v>1730.2469729716577</v>
      </c>
      <c r="W207">
        <f t="shared" si="72"/>
        <v>3.5269863569318787</v>
      </c>
      <c r="X207">
        <f t="shared" si="73"/>
        <v>0</v>
      </c>
      <c r="Y207">
        <f t="shared" si="74"/>
        <v>0</v>
      </c>
      <c r="Z207">
        <f t="shared" si="75"/>
        <v>3</v>
      </c>
    </row>
    <row r="208" spans="4:26">
      <c r="D208" s="1">
        <v>205</v>
      </c>
      <c r="E208">
        <v>40.700000000000003</v>
      </c>
      <c r="F208">
        <f t="shared" si="60"/>
        <v>65.500138000000007</v>
      </c>
      <c r="G208">
        <f t="shared" si="61"/>
        <v>18.194482777777779</v>
      </c>
      <c r="H208" s="12">
        <f t="shared" si="76"/>
        <v>-0.17881555555555551</v>
      </c>
      <c r="I208">
        <f t="shared" si="77"/>
        <v>18.105074999999999</v>
      </c>
      <c r="J208">
        <f t="shared" si="78"/>
        <v>79.199812039372702</v>
      </c>
      <c r="K208" s="12">
        <f t="shared" si="79"/>
        <v>3</v>
      </c>
      <c r="L208">
        <f t="shared" si="62"/>
        <v>5.4638999999999998</v>
      </c>
      <c r="M208">
        <f t="shared" si="63"/>
        <v>432.73985300192851</v>
      </c>
      <c r="N208">
        <f t="shared" si="64"/>
        <v>4132.3626782713163</v>
      </c>
      <c r="O208">
        <f t="shared" si="65"/>
        <v>20.058706566054244</v>
      </c>
      <c r="P208">
        <f t="shared" si="66"/>
        <v>-342.92279369350325</v>
      </c>
      <c r="Q208">
        <f t="shared" si="67"/>
        <v>127.59781961166267</v>
      </c>
      <c r="R208">
        <f t="shared" si="68"/>
        <v>269.28449999999998</v>
      </c>
      <c r="S208">
        <f t="shared" si="69"/>
        <v>53.959525918159386</v>
      </c>
      <c r="T208">
        <f t="shared" si="70"/>
        <v>0</v>
      </c>
      <c r="U208" s="14">
        <f t="shared" si="71"/>
        <v>0</v>
      </c>
      <c r="V208" s="20">
        <f>'BSFC (Drive Cycle)'!C212</f>
        <v>0</v>
      </c>
      <c r="W208">
        <f t="shared" si="72"/>
        <v>0</v>
      </c>
      <c r="X208">
        <f t="shared" si="73"/>
        <v>0</v>
      </c>
      <c r="Y208">
        <f t="shared" si="74"/>
        <v>0</v>
      </c>
      <c r="Z208">
        <f t="shared" si="75"/>
        <v>3</v>
      </c>
    </row>
    <row r="209" spans="4:26">
      <c r="D209" s="1">
        <v>206</v>
      </c>
      <c r="E209">
        <v>31.9</v>
      </c>
      <c r="F209">
        <f t="shared" si="60"/>
        <v>51.337945999999995</v>
      </c>
      <c r="G209">
        <f t="shared" si="61"/>
        <v>14.260540555555554</v>
      </c>
      <c r="H209" s="12">
        <f t="shared" si="76"/>
        <v>-3.9339422222222247</v>
      </c>
      <c r="I209">
        <f t="shared" si="77"/>
        <v>12.293569444444442</v>
      </c>
      <c r="J209">
        <f t="shared" si="78"/>
        <v>53.777650150191334</v>
      </c>
      <c r="K209" s="12">
        <f t="shared" si="79"/>
        <v>3</v>
      </c>
      <c r="L209">
        <f t="shared" si="62"/>
        <v>5.4638999999999998</v>
      </c>
      <c r="M209">
        <f t="shared" si="63"/>
        <v>293.83570265563043</v>
      </c>
      <c r="N209">
        <f t="shared" si="64"/>
        <v>2805.9252753694118</v>
      </c>
      <c r="O209">
        <f t="shared" si="65"/>
        <v>20.058706566054244</v>
      </c>
      <c r="P209">
        <f t="shared" si="66"/>
        <v>-7544.3014612570778</v>
      </c>
      <c r="Q209">
        <f t="shared" si="67"/>
        <v>78.385512266916194</v>
      </c>
      <c r="R209">
        <f t="shared" si="68"/>
        <v>269.28449999999998</v>
      </c>
      <c r="S209">
        <f t="shared" si="69"/>
        <v>-7196.6314489901615</v>
      </c>
      <c r="T209">
        <f t="shared" si="70"/>
        <v>0</v>
      </c>
      <c r="U209" s="14">
        <f t="shared" si="71"/>
        <v>0</v>
      </c>
      <c r="V209" s="20">
        <f>'BSFC (Drive Cycle)'!C213</f>
        <v>0</v>
      </c>
      <c r="W209">
        <f t="shared" si="72"/>
        <v>0</v>
      </c>
      <c r="X209">
        <f t="shared" si="73"/>
        <v>0</v>
      </c>
      <c r="Y209">
        <f t="shared" si="74"/>
        <v>0</v>
      </c>
      <c r="Z209">
        <f t="shared" si="75"/>
        <v>3</v>
      </c>
    </row>
    <row r="210" spans="4:26">
      <c r="D210" s="1">
        <v>207</v>
      </c>
      <c r="E210">
        <v>23.9</v>
      </c>
      <c r="F210">
        <f t="shared" si="60"/>
        <v>38.463225999999999</v>
      </c>
      <c r="G210">
        <f t="shared" si="61"/>
        <v>10.684229444444444</v>
      </c>
      <c r="H210" s="12">
        <f t="shared" si="76"/>
        <v>-3.5763111111111101</v>
      </c>
      <c r="I210">
        <f t="shared" si="77"/>
        <v>8.8960738888888891</v>
      </c>
      <c r="J210">
        <f t="shared" si="78"/>
        <v>38.915463199593013</v>
      </c>
      <c r="K210" s="12">
        <f t="shared" si="79"/>
        <v>3</v>
      </c>
      <c r="L210">
        <f t="shared" si="62"/>
        <v>5.4638999999999998</v>
      </c>
      <c r="M210">
        <f t="shared" si="63"/>
        <v>212.63019937625626</v>
      </c>
      <c r="N210">
        <f t="shared" si="64"/>
        <v>2030.4695629036839</v>
      </c>
      <c r="O210">
        <f t="shared" si="65"/>
        <v>20.058706566054244</v>
      </c>
      <c r="P210">
        <f t="shared" si="66"/>
        <v>-6858.4558738700653</v>
      </c>
      <c r="Q210">
        <f t="shared" si="67"/>
        <v>43.999752814914558</v>
      </c>
      <c r="R210">
        <f t="shared" si="68"/>
        <v>269.28449999999998</v>
      </c>
      <c r="S210">
        <f t="shared" si="69"/>
        <v>-6545.1716210551513</v>
      </c>
      <c r="T210">
        <f t="shared" si="70"/>
        <v>0</v>
      </c>
      <c r="U210" s="14">
        <f t="shared" si="71"/>
        <v>0</v>
      </c>
      <c r="V210" s="20">
        <f>'BSFC (Drive Cycle)'!C214</f>
        <v>0</v>
      </c>
      <c r="W210">
        <f t="shared" si="72"/>
        <v>0</v>
      </c>
      <c r="X210">
        <f t="shared" si="73"/>
        <v>0</v>
      </c>
      <c r="Y210">
        <f t="shared" si="74"/>
        <v>0</v>
      </c>
      <c r="Z210">
        <f t="shared" si="75"/>
        <v>3</v>
      </c>
    </row>
    <row r="211" spans="4:26">
      <c r="D211" s="1">
        <v>208</v>
      </c>
      <c r="E211">
        <v>15.9</v>
      </c>
      <c r="F211">
        <f t="shared" si="60"/>
        <v>25.588505999999999</v>
      </c>
      <c r="G211">
        <f t="shared" si="61"/>
        <v>7.1079183333333331</v>
      </c>
      <c r="H211" s="12">
        <f t="shared" si="76"/>
        <v>-3.576311111111111</v>
      </c>
      <c r="I211">
        <f t="shared" si="77"/>
        <v>5.3197627777777772</v>
      </c>
      <c r="J211">
        <f t="shared" si="78"/>
        <v>23.271055883173709</v>
      </c>
      <c r="K211" s="12">
        <f t="shared" si="79"/>
        <v>3</v>
      </c>
      <c r="L211">
        <f t="shared" si="62"/>
        <v>5.4638999999999998</v>
      </c>
      <c r="M211">
        <f t="shared" si="63"/>
        <v>127.15072224007282</v>
      </c>
      <c r="N211">
        <f t="shared" si="64"/>
        <v>1214.2003918871276</v>
      </c>
      <c r="O211">
        <f t="shared" si="65"/>
        <v>20.058706566054244</v>
      </c>
      <c r="P211">
        <f t="shared" si="66"/>
        <v>-6858.4558738700671</v>
      </c>
      <c r="Q211">
        <f t="shared" si="67"/>
        <v>19.473709334813027</v>
      </c>
      <c r="R211">
        <f t="shared" si="68"/>
        <v>269.28449999999998</v>
      </c>
      <c r="S211">
        <f t="shared" si="69"/>
        <v>-6569.6976645352543</v>
      </c>
      <c r="T211">
        <f t="shared" si="70"/>
        <v>0</v>
      </c>
      <c r="U211" s="14">
        <f t="shared" si="71"/>
        <v>0</v>
      </c>
      <c r="V211" s="20">
        <f>'BSFC (Drive Cycle)'!C215</f>
        <v>0</v>
      </c>
      <c r="W211">
        <f t="shared" si="72"/>
        <v>0</v>
      </c>
      <c r="X211">
        <f t="shared" si="73"/>
        <v>1</v>
      </c>
      <c r="Y211">
        <f t="shared" si="74"/>
        <v>0</v>
      </c>
      <c r="Z211">
        <f t="shared" si="75"/>
        <v>2</v>
      </c>
    </row>
    <row r="212" spans="4:26">
      <c r="D212" s="1">
        <v>209</v>
      </c>
      <c r="E212">
        <v>7.9</v>
      </c>
      <c r="F212">
        <f t="shared" si="60"/>
        <v>12.713786000000001</v>
      </c>
      <c r="G212">
        <f t="shared" si="61"/>
        <v>3.5316072222222226</v>
      </c>
      <c r="H212" s="12">
        <f t="shared" si="76"/>
        <v>-3.5763111111111106</v>
      </c>
      <c r="I212">
        <f t="shared" si="77"/>
        <v>1.7434516666666673</v>
      </c>
      <c r="J212">
        <f t="shared" si="78"/>
        <v>7.6266485667544126</v>
      </c>
      <c r="K212" s="12">
        <f t="shared" si="79"/>
        <v>2</v>
      </c>
      <c r="L212">
        <f t="shared" si="62"/>
        <v>8.4698856000000013</v>
      </c>
      <c r="M212">
        <f t="shared" si="63"/>
        <v>64.596840871813853</v>
      </c>
      <c r="N212">
        <f t="shared" si="64"/>
        <v>616.85461253721212</v>
      </c>
      <c r="O212">
        <f t="shared" si="65"/>
        <v>38.380998283940237</v>
      </c>
      <c r="P212">
        <f t="shared" si="66"/>
        <v>-7145.0972363009259</v>
      </c>
      <c r="Q212">
        <f t="shared" si="67"/>
        <v>4.8073818266116115</v>
      </c>
      <c r="R212">
        <f t="shared" si="68"/>
        <v>269.28449999999998</v>
      </c>
      <c r="S212">
        <f t="shared" si="69"/>
        <v>-6871.005354474315</v>
      </c>
      <c r="T212">
        <f t="shared" si="70"/>
        <v>0</v>
      </c>
      <c r="U212" s="14">
        <f t="shared" si="71"/>
        <v>0</v>
      </c>
      <c r="V212" s="20">
        <f>'BSFC (Drive Cycle)'!C216</f>
        <v>0</v>
      </c>
      <c r="W212">
        <f t="shared" si="72"/>
        <v>0</v>
      </c>
      <c r="X212">
        <f t="shared" si="73"/>
        <v>1</v>
      </c>
      <c r="Y212">
        <f t="shared" si="74"/>
        <v>0</v>
      </c>
      <c r="Z212">
        <f t="shared" si="75"/>
        <v>1</v>
      </c>
    </row>
    <row r="213" spans="4:26">
      <c r="D213" s="1">
        <v>210</v>
      </c>
      <c r="E213">
        <v>2.7</v>
      </c>
      <c r="F213">
        <f t="shared" si="60"/>
        <v>4.345218</v>
      </c>
      <c r="G213">
        <f t="shared" si="61"/>
        <v>1.2070050000000001</v>
      </c>
      <c r="H213" s="12">
        <f t="shared" si="76"/>
        <v>-2.3246022222222225</v>
      </c>
      <c r="I213">
        <f t="shared" si="77"/>
        <v>4.4703888888888876E-2</v>
      </c>
      <c r="J213">
        <f t="shared" si="78"/>
        <v>0.19555509145524119</v>
      </c>
      <c r="K213" s="12">
        <f t="shared" si="79"/>
        <v>1</v>
      </c>
      <c r="L213">
        <f t="shared" si="62"/>
        <v>14.7105</v>
      </c>
      <c r="M213">
        <f t="shared" si="63"/>
        <v>2.8767131728523254</v>
      </c>
      <c r="N213">
        <f t="shared" si="64"/>
        <v>27.470597101518713</v>
      </c>
      <c r="O213">
        <f t="shared" si="65"/>
        <v>101.66177176290465</v>
      </c>
      <c r="P213">
        <f t="shared" si="66"/>
        <v>-5287.8067585087338</v>
      </c>
      <c r="Q213">
        <f t="shared" si="67"/>
        <v>0.56154163621212372</v>
      </c>
      <c r="R213">
        <f t="shared" si="68"/>
        <v>269.28449999999998</v>
      </c>
      <c r="S213">
        <f t="shared" si="69"/>
        <v>-5017.9607168725215</v>
      </c>
      <c r="T213">
        <f t="shared" si="70"/>
        <v>0</v>
      </c>
      <c r="U213" s="14">
        <f t="shared" si="71"/>
        <v>0</v>
      </c>
      <c r="V213" s="20">
        <f>'BSFC (Drive Cycle)'!C217</f>
        <v>0</v>
      </c>
      <c r="W213">
        <f t="shared" si="72"/>
        <v>0</v>
      </c>
      <c r="X213">
        <f t="shared" si="73"/>
        <v>0</v>
      </c>
      <c r="Y213">
        <f t="shared" si="74"/>
        <v>0</v>
      </c>
      <c r="Z213">
        <f t="shared" si="75"/>
        <v>1</v>
      </c>
    </row>
    <row r="214" spans="4:26">
      <c r="D214" s="1">
        <v>211</v>
      </c>
      <c r="E214">
        <v>0.4</v>
      </c>
      <c r="F214">
        <f t="shared" si="60"/>
        <v>0.64373600000000009</v>
      </c>
      <c r="G214">
        <f t="shared" si="61"/>
        <v>0.17881555555555559</v>
      </c>
      <c r="H214" s="12">
        <f t="shared" si="76"/>
        <v>-1.0281894444444446</v>
      </c>
      <c r="I214">
        <f t="shared" si="77"/>
        <v>-0.33527916666666668</v>
      </c>
      <c r="J214">
        <f t="shared" si="78"/>
        <v>-1.4666631859143098</v>
      </c>
      <c r="K214" s="12">
        <f t="shared" si="79"/>
        <v>1</v>
      </c>
      <c r="L214">
        <f t="shared" si="62"/>
        <v>14.7105</v>
      </c>
      <c r="M214">
        <f t="shared" si="63"/>
        <v>-21.575348796392454</v>
      </c>
      <c r="N214">
        <f t="shared" si="64"/>
        <v>-206.02947826139047</v>
      </c>
      <c r="O214">
        <f t="shared" si="65"/>
        <v>101.66177176290465</v>
      </c>
      <c r="P214">
        <f t="shared" si="66"/>
        <v>-2338.8376047250172</v>
      </c>
      <c r="Q214">
        <f t="shared" si="67"/>
        <v>1.2324644964875148E-2</v>
      </c>
      <c r="R214">
        <f t="shared" si="68"/>
        <v>269.28449999999998</v>
      </c>
      <c r="S214">
        <f t="shared" si="69"/>
        <v>-2069.5407800800522</v>
      </c>
      <c r="T214">
        <f t="shared" si="70"/>
        <v>0</v>
      </c>
      <c r="U214" s="14">
        <f t="shared" si="71"/>
        <v>0</v>
      </c>
      <c r="V214" s="20">
        <f>'BSFC (Drive Cycle)'!C218</f>
        <v>0</v>
      </c>
      <c r="W214">
        <f t="shared" si="72"/>
        <v>0</v>
      </c>
      <c r="X214">
        <f t="shared" si="73"/>
        <v>0</v>
      </c>
      <c r="Y214">
        <f t="shared" si="74"/>
        <v>0</v>
      </c>
      <c r="Z214">
        <f t="shared" si="75"/>
        <v>1</v>
      </c>
    </row>
    <row r="215" spans="4:26">
      <c r="D215" s="1">
        <v>212</v>
      </c>
      <c r="E215">
        <v>0.4</v>
      </c>
      <c r="F215">
        <f t="shared" si="60"/>
        <v>0.64373600000000009</v>
      </c>
      <c r="G215">
        <f t="shared" si="61"/>
        <v>0.17881555555555559</v>
      </c>
      <c r="H215" s="12">
        <f t="shared" si="76"/>
        <v>0</v>
      </c>
      <c r="I215">
        <f t="shared" si="77"/>
        <v>0.17881555555555559</v>
      </c>
      <c r="J215">
        <f t="shared" si="78"/>
        <v>0.78222036582096521</v>
      </c>
      <c r="K215" s="12">
        <f t="shared" si="79"/>
        <v>1</v>
      </c>
      <c r="L215">
        <f t="shared" si="62"/>
        <v>14.7105</v>
      </c>
      <c r="M215">
        <f t="shared" si="63"/>
        <v>11.506852691409309</v>
      </c>
      <c r="N215">
        <f t="shared" si="64"/>
        <v>109.88238840607492</v>
      </c>
      <c r="O215">
        <f t="shared" si="65"/>
        <v>101.66177176290465</v>
      </c>
      <c r="P215">
        <f t="shared" si="66"/>
        <v>0</v>
      </c>
      <c r="Q215">
        <f t="shared" si="67"/>
        <v>1.2324644964875148E-2</v>
      </c>
      <c r="R215">
        <f t="shared" si="68"/>
        <v>269.28449999999998</v>
      </c>
      <c r="S215">
        <f t="shared" si="69"/>
        <v>269.29682464496483</v>
      </c>
      <c r="T215">
        <f t="shared" si="70"/>
        <v>4.1848512364528032</v>
      </c>
      <c r="U215" s="14">
        <f t="shared" si="71"/>
        <v>4.8154466713324511E-2</v>
      </c>
      <c r="V215" s="20">
        <f>'BSFC (Drive Cycle)'!C219</f>
        <v>3046.7765571370319</v>
      </c>
      <c r="W215">
        <f t="shared" si="72"/>
        <v>4.075441675099796E-2</v>
      </c>
      <c r="X215">
        <f t="shared" si="73"/>
        <v>0</v>
      </c>
      <c r="Y215">
        <f t="shared" si="74"/>
        <v>0</v>
      </c>
      <c r="Z215">
        <f t="shared" si="75"/>
        <v>1</v>
      </c>
    </row>
    <row r="216" spans="4:26">
      <c r="D216" s="1">
        <v>213</v>
      </c>
      <c r="E216">
        <v>2.7</v>
      </c>
      <c r="F216">
        <f t="shared" si="60"/>
        <v>4.345218</v>
      </c>
      <c r="G216">
        <f t="shared" si="61"/>
        <v>1.2070050000000001</v>
      </c>
      <c r="H216" s="12">
        <f t="shared" si="76"/>
        <v>1.0281894444444446</v>
      </c>
      <c r="I216">
        <f t="shared" si="77"/>
        <v>1.7210997222222224</v>
      </c>
      <c r="J216">
        <f t="shared" si="78"/>
        <v>7.5288710210267897</v>
      </c>
      <c r="K216" s="12">
        <f t="shared" si="79"/>
        <v>1</v>
      </c>
      <c r="L216">
        <f t="shared" si="62"/>
        <v>14.7105</v>
      </c>
      <c r="M216">
        <f t="shared" si="63"/>
        <v>110.75345715481458</v>
      </c>
      <c r="N216">
        <f t="shared" si="64"/>
        <v>1057.6179884084709</v>
      </c>
      <c r="O216">
        <f t="shared" si="65"/>
        <v>101.66177176290465</v>
      </c>
      <c r="P216">
        <f t="shared" si="66"/>
        <v>2338.8376047250172</v>
      </c>
      <c r="Q216">
        <f t="shared" si="67"/>
        <v>0.56154163621212372</v>
      </c>
      <c r="R216">
        <f t="shared" si="68"/>
        <v>269.28449999999998</v>
      </c>
      <c r="S216">
        <f t="shared" si="69"/>
        <v>2608.683646361229</v>
      </c>
      <c r="T216">
        <f t="shared" si="70"/>
        <v>40.538736382731855</v>
      </c>
      <c r="U216" s="14">
        <f t="shared" si="71"/>
        <v>4.4898052030752158</v>
      </c>
      <c r="V216" s="20">
        <f>'BSFC (Drive Cycle)'!C220</f>
        <v>507.16282689386253</v>
      </c>
      <c r="W216">
        <f t="shared" si="72"/>
        <v>0.63251730527622196</v>
      </c>
      <c r="X216">
        <f t="shared" si="73"/>
        <v>0</v>
      </c>
      <c r="Y216">
        <f t="shared" si="74"/>
        <v>0</v>
      </c>
      <c r="Z216">
        <f t="shared" si="75"/>
        <v>1</v>
      </c>
    </row>
    <row r="217" spans="4:26">
      <c r="D217" s="1">
        <v>214</v>
      </c>
      <c r="E217">
        <v>3.8</v>
      </c>
      <c r="F217">
        <f t="shared" si="60"/>
        <v>6.1154919999999997</v>
      </c>
      <c r="G217">
        <f t="shared" si="61"/>
        <v>1.6987477777777777</v>
      </c>
      <c r="H217" s="12">
        <f t="shared" si="76"/>
        <v>0.49174277777777764</v>
      </c>
      <c r="I217">
        <f t="shared" si="77"/>
        <v>1.9446191666666666</v>
      </c>
      <c r="J217">
        <f t="shared" si="78"/>
        <v>8.5066464783029954</v>
      </c>
      <c r="K217" s="12">
        <f t="shared" si="79"/>
        <v>1</v>
      </c>
      <c r="L217">
        <f t="shared" si="62"/>
        <v>14.7105</v>
      </c>
      <c r="M217">
        <f t="shared" si="63"/>
        <v>125.13702301907621</v>
      </c>
      <c r="N217">
        <f t="shared" si="64"/>
        <v>1194.9709739160646</v>
      </c>
      <c r="O217">
        <f t="shared" si="65"/>
        <v>101.66177176290465</v>
      </c>
      <c r="P217">
        <f t="shared" si="66"/>
        <v>1118.5745066076163</v>
      </c>
      <c r="Q217">
        <f t="shared" si="67"/>
        <v>1.1122992080799816</v>
      </c>
      <c r="R217">
        <f t="shared" si="68"/>
        <v>269.28449999999998</v>
      </c>
      <c r="S217">
        <f t="shared" si="69"/>
        <v>1388.9713058156963</v>
      </c>
      <c r="T217">
        <f t="shared" si="70"/>
        <v>21.584503620506997</v>
      </c>
      <c r="U217" s="14">
        <f t="shared" si="71"/>
        <v>2.7010205264147178</v>
      </c>
      <c r="V217" s="20">
        <f>'BSFC (Drive Cycle)'!C221</f>
        <v>1260.690186685888</v>
      </c>
      <c r="W217">
        <f t="shared" si="72"/>
        <v>0.94587501991338496</v>
      </c>
      <c r="X217">
        <f t="shared" si="73"/>
        <v>0</v>
      </c>
      <c r="Y217">
        <f t="shared" si="74"/>
        <v>0</v>
      </c>
      <c r="Z217">
        <f t="shared" si="75"/>
        <v>1</v>
      </c>
    </row>
    <row r="218" spans="4:26">
      <c r="D218" s="1">
        <v>215</v>
      </c>
      <c r="E218">
        <v>3.8</v>
      </c>
      <c r="F218">
        <f t="shared" si="60"/>
        <v>6.1154919999999997</v>
      </c>
      <c r="G218">
        <f t="shared" si="61"/>
        <v>1.6987477777777777</v>
      </c>
      <c r="H218" s="12">
        <f t="shared" si="76"/>
        <v>0</v>
      </c>
      <c r="I218">
        <f t="shared" si="77"/>
        <v>1.6987477777777777</v>
      </c>
      <c r="J218">
        <f t="shared" si="78"/>
        <v>7.4310934752991677</v>
      </c>
      <c r="K218" s="12">
        <f t="shared" si="79"/>
        <v>1</v>
      </c>
      <c r="L218">
        <f t="shared" si="62"/>
        <v>14.7105</v>
      </c>
      <c r="M218">
        <f t="shared" si="63"/>
        <v>109.3151005683884</v>
      </c>
      <c r="N218">
        <f t="shared" si="64"/>
        <v>1043.8826898577115</v>
      </c>
      <c r="O218">
        <f t="shared" si="65"/>
        <v>101.66177176290465</v>
      </c>
      <c r="P218">
        <f t="shared" si="66"/>
        <v>0</v>
      </c>
      <c r="Q218">
        <f t="shared" si="67"/>
        <v>1.1122992080799816</v>
      </c>
      <c r="R218">
        <f t="shared" si="68"/>
        <v>269.28449999999998</v>
      </c>
      <c r="S218">
        <f t="shared" si="69"/>
        <v>270.39679920807998</v>
      </c>
      <c r="T218">
        <f t="shared" si="70"/>
        <v>4.2019447536771066</v>
      </c>
      <c r="U218" s="14">
        <f t="shared" si="71"/>
        <v>0.45933601333102497</v>
      </c>
      <c r="V218" s="20">
        <f>'BSFC (Drive Cycle)'!C222</f>
        <v>2424.0784005046389</v>
      </c>
      <c r="W218">
        <f t="shared" si="72"/>
        <v>0.30929625235823571</v>
      </c>
      <c r="X218">
        <f t="shared" si="73"/>
        <v>0</v>
      </c>
      <c r="Y218">
        <f t="shared" si="74"/>
        <v>0</v>
      </c>
      <c r="Z218">
        <f t="shared" si="75"/>
        <v>1</v>
      </c>
    </row>
    <row r="219" spans="4:26">
      <c r="D219" s="1">
        <v>216</v>
      </c>
      <c r="E219">
        <v>1.5</v>
      </c>
      <c r="F219">
        <f t="shared" si="60"/>
        <v>2.4140100000000002</v>
      </c>
      <c r="G219">
        <f t="shared" si="61"/>
        <v>0.67055833333333337</v>
      </c>
      <c r="H219" s="12">
        <f t="shared" si="76"/>
        <v>-1.0281894444444444</v>
      </c>
      <c r="I219">
        <f t="shared" si="77"/>
        <v>0.15646361111111118</v>
      </c>
      <c r="J219">
        <f t="shared" si="78"/>
        <v>0.68444282009334478</v>
      </c>
      <c r="K219" s="12">
        <f t="shared" si="79"/>
        <v>1</v>
      </c>
      <c r="L219">
        <f t="shared" si="62"/>
        <v>14.7105</v>
      </c>
      <c r="M219">
        <f t="shared" si="63"/>
        <v>10.068496104983149</v>
      </c>
      <c r="N219">
        <f t="shared" si="64"/>
        <v>96.147089855315585</v>
      </c>
      <c r="O219">
        <f t="shared" si="65"/>
        <v>101.66177176290465</v>
      </c>
      <c r="P219">
        <f t="shared" si="66"/>
        <v>-2338.8376047250167</v>
      </c>
      <c r="Q219">
        <f t="shared" si="67"/>
        <v>0.17331531981855669</v>
      </c>
      <c r="R219">
        <f t="shared" si="68"/>
        <v>269.28449999999998</v>
      </c>
      <c r="S219">
        <f t="shared" si="69"/>
        <v>-2069.3797894051986</v>
      </c>
      <c r="T219">
        <f t="shared" si="70"/>
        <v>0</v>
      </c>
      <c r="U219" s="14">
        <f t="shared" si="71"/>
        <v>0</v>
      </c>
      <c r="V219" s="20">
        <f>'BSFC (Drive Cycle)'!C223</f>
        <v>0</v>
      </c>
      <c r="W219">
        <f t="shared" si="72"/>
        <v>0</v>
      </c>
      <c r="X219">
        <f t="shared" si="73"/>
        <v>0</v>
      </c>
      <c r="Y219">
        <f t="shared" si="74"/>
        <v>0</v>
      </c>
      <c r="Z219">
        <f t="shared" si="75"/>
        <v>1</v>
      </c>
    </row>
    <row r="220" spans="4:26">
      <c r="D220" s="1">
        <v>217</v>
      </c>
      <c r="E220">
        <v>0</v>
      </c>
      <c r="F220">
        <f t="shared" si="60"/>
        <v>0</v>
      </c>
      <c r="G220">
        <f t="shared" si="61"/>
        <v>0</v>
      </c>
      <c r="H220" s="12">
        <f t="shared" si="76"/>
        <v>-0.67055833333333337</v>
      </c>
      <c r="I220">
        <f t="shared" si="77"/>
        <v>-0.33527916666666668</v>
      </c>
      <c r="J220">
        <f t="shared" si="78"/>
        <v>-1.4666631859143098</v>
      </c>
      <c r="K220" s="12">
        <f t="shared" si="79"/>
        <v>1</v>
      </c>
      <c r="L220">
        <f t="shared" si="62"/>
        <v>14.7105</v>
      </c>
      <c r="M220">
        <f t="shared" si="63"/>
        <v>-21.575348796392454</v>
      </c>
      <c r="N220">
        <f t="shared" si="64"/>
        <v>-206.02947826139047</v>
      </c>
      <c r="O220">
        <f t="shared" si="65"/>
        <v>101.66177176290465</v>
      </c>
      <c r="P220">
        <f t="shared" si="66"/>
        <v>-1525.3288726467501</v>
      </c>
      <c r="Q220">
        <f t="shared" si="67"/>
        <v>0</v>
      </c>
      <c r="R220">
        <f t="shared" si="68"/>
        <v>269.28449999999998</v>
      </c>
      <c r="S220">
        <f t="shared" si="69"/>
        <v>-1256.0443726467502</v>
      </c>
      <c r="T220">
        <f t="shared" si="70"/>
        <v>0</v>
      </c>
      <c r="U220" s="14">
        <f t="shared" si="71"/>
        <v>0</v>
      </c>
      <c r="V220" s="20">
        <f>'BSFC (Drive Cycle)'!C224</f>
        <v>0</v>
      </c>
      <c r="W220">
        <f t="shared" si="72"/>
        <v>0</v>
      </c>
      <c r="X220">
        <f t="shared" si="73"/>
        <v>0</v>
      </c>
      <c r="Y220">
        <f t="shared" si="74"/>
        <v>0</v>
      </c>
      <c r="Z220">
        <f t="shared" si="75"/>
        <v>1</v>
      </c>
    </row>
    <row r="221" spans="4:26">
      <c r="D221" s="1">
        <v>218</v>
      </c>
      <c r="E221">
        <v>0</v>
      </c>
      <c r="F221">
        <f t="shared" si="60"/>
        <v>0</v>
      </c>
      <c r="G221">
        <f t="shared" si="61"/>
        <v>0</v>
      </c>
      <c r="H221" s="12">
        <f t="shared" si="76"/>
        <v>0</v>
      </c>
      <c r="I221">
        <f t="shared" si="77"/>
        <v>0</v>
      </c>
      <c r="J221">
        <f t="shared" si="78"/>
        <v>0</v>
      </c>
      <c r="K221" s="12">
        <f t="shared" si="79"/>
        <v>1</v>
      </c>
      <c r="L221">
        <f t="shared" si="62"/>
        <v>14.7105</v>
      </c>
      <c r="M221">
        <f t="shared" si="63"/>
        <v>0</v>
      </c>
      <c r="N221">
        <f t="shared" si="64"/>
        <v>0</v>
      </c>
      <c r="O221">
        <f t="shared" si="65"/>
        <v>101.66177176290465</v>
      </c>
      <c r="P221">
        <f t="shared" si="66"/>
        <v>0</v>
      </c>
      <c r="Q221">
        <f t="shared" si="67"/>
        <v>0</v>
      </c>
      <c r="R221">
        <f t="shared" si="68"/>
        <v>269.28449999999998</v>
      </c>
      <c r="S221">
        <f t="shared" si="69"/>
        <v>269.28449999999998</v>
      </c>
      <c r="T221">
        <f t="shared" si="70"/>
        <v>4.1846597124502907</v>
      </c>
      <c r="U221" s="14">
        <f t="shared" si="71"/>
        <v>0</v>
      </c>
      <c r="V221" s="20">
        <f>'BSFC (Drive Cycle)'!C225</f>
        <v>0</v>
      </c>
      <c r="W221">
        <f t="shared" si="72"/>
        <v>0</v>
      </c>
      <c r="X221">
        <f t="shared" si="73"/>
        <v>0</v>
      </c>
      <c r="Y221">
        <f t="shared" si="74"/>
        <v>0</v>
      </c>
      <c r="Z221">
        <f t="shared" si="75"/>
        <v>1</v>
      </c>
    </row>
    <row r="222" spans="4:26">
      <c r="D222" s="1">
        <v>219</v>
      </c>
      <c r="E222">
        <v>0</v>
      </c>
      <c r="F222">
        <f t="shared" si="60"/>
        <v>0</v>
      </c>
      <c r="G222">
        <f t="shared" si="61"/>
        <v>0</v>
      </c>
      <c r="H222" s="12">
        <f t="shared" si="76"/>
        <v>0</v>
      </c>
      <c r="I222">
        <f t="shared" si="77"/>
        <v>0</v>
      </c>
      <c r="J222">
        <f t="shared" si="78"/>
        <v>0</v>
      </c>
      <c r="K222" s="12">
        <f t="shared" si="79"/>
        <v>1</v>
      </c>
      <c r="L222">
        <f t="shared" si="62"/>
        <v>14.7105</v>
      </c>
      <c r="M222">
        <f t="shared" si="63"/>
        <v>0</v>
      </c>
      <c r="N222">
        <f t="shared" si="64"/>
        <v>0</v>
      </c>
      <c r="O222">
        <f t="shared" si="65"/>
        <v>101.66177176290465</v>
      </c>
      <c r="P222">
        <f t="shared" si="66"/>
        <v>0</v>
      </c>
      <c r="Q222">
        <f t="shared" si="67"/>
        <v>0</v>
      </c>
      <c r="R222">
        <f t="shared" si="68"/>
        <v>269.28449999999998</v>
      </c>
      <c r="S222">
        <f t="shared" si="69"/>
        <v>269.28449999999998</v>
      </c>
      <c r="T222">
        <f t="shared" si="70"/>
        <v>4.1846597124502907</v>
      </c>
      <c r="U222" s="14">
        <f t="shared" si="71"/>
        <v>0</v>
      </c>
      <c r="V222" s="20">
        <f>'BSFC (Drive Cycle)'!C226</f>
        <v>0</v>
      </c>
      <c r="W222">
        <f t="shared" si="72"/>
        <v>0</v>
      </c>
      <c r="X222">
        <f t="shared" si="73"/>
        <v>0</v>
      </c>
      <c r="Y222">
        <f t="shared" si="74"/>
        <v>0</v>
      </c>
      <c r="Z222">
        <f t="shared" si="75"/>
        <v>1</v>
      </c>
    </row>
    <row r="223" spans="4:26">
      <c r="D223" s="1">
        <v>220</v>
      </c>
      <c r="E223">
        <v>0</v>
      </c>
      <c r="F223">
        <f t="shared" si="60"/>
        <v>0</v>
      </c>
      <c r="G223">
        <f t="shared" si="61"/>
        <v>0</v>
      </c>
      <c r="H223" s="12">
        <f t="shared" si="76"/>
        <v>0</v>
      </c>
      <c r="I223">
        <f t="shared" si="77"/>
        <v>0</v>
      </c>
      <c r="J223">
        <f t="shared" si="78"/>
        <v>0</v>
      </c>
      <c r="K223" s="12">
        <f t="shared" si="79"/>
        <v>1</v>
      </c>
      <c r="L223">
        <f t="shared" si="62"/>
        <v>14.7105</v>
      </c>
      <c r="M223">
        <f t="shared" si="63"/>
        <v>0</v>
      </c>
      <c r="N223">
        <f t="shared" si="64"/>
        <v>0</v>
      </c>
      <c r="O223">
        <f t="shared" si="65"/>
        <v>101.66177176290465</v>
      </c>
      <c r="P223">
        <f t="shared" si="66"/>
        <v>0</v>
      </c>
      <c r="Q223">
        <f t="shared" si="67"/>
        <v>0</v>
      </c>
      <c r="R223">
        <f t="shared" si="68"/>
        <v>269.28449999999998</v>
      </c>
      <c r="S223">
        <f t="shared" si="69"/>
        <v>269.28449999999998</v>
      </c>
      <c r="T223">
        <f t="shared" si="70"/>
        <v>4.1846597124502907</v>
      </c>
      <c r="U223" s="14">
        <f t="shared" si="71"/>
        <v>0</v>
      </c>
      <c r="V223" s="20">
        <f>'BSFC (Drive Cycle)'!C227</f>
        <v>0</v>
      </c>
      <c r="W223">
        <f t="shared" si="72"/>
        <v>0</v>
      </c>
      <c r="X223">
        <f t="shared" si="73"/>
        <v>0</v>
      </c>
      <c r="Y223">
        <f t="shared" si="74"/>
        <v>0</v>
      </c>
      <c r="Z223">
        <f t="shared" si="75"/>
        <v>1</v>
      </c>
    </row>
    <row r="224" spans="4:26">
      <c r="D224" s="1">
        <v>221</v>
      </c>
      <c r="E224">
        <v>0</v>
      </c>
      <c r="F224">
        <f t="shared" si="60"/>
        <v>0</v>
      </c>
      <c r="G224">
        <f t="shared" si="61"/>
        <v>0</v>
      </c>
      <c r="H224" s="12">
        <f t="shared" si="76"/>
        <v>0</v>
      </c>
      <c r="I224">
        <f t="shared" si="77"/>
        <v>0</v>
      </c>
      <c r="J224">
        <f t="shared" si="78"/>
        <v>0</v>
      </c>
      <c r="K224" s="12">
        <f t="shared" si="79"/>
        <v>1</v>
      </c>
      <c r="L224">
        <f t="shared" si="62"/>
        <v>14.7105</v>
      </c>
      <c r="M224">
        <f t="shared" si="63"/>
        <v>0</v>
      </c>
      <c r="N224">
        <f t="shared" si="64"/>
        <v>0</v>
      </c>
      <c r="O224">
        <f t="shared" si="65"/>
        <v>101.66177176290465</v>
      </c>
      <c r="P224">
        <f t="shared" si="66"/>
        <v>0</v>
      </c>
      <c r="Q224">
        <f t="shared" si="67"/>
        <v>0</v>
      </c>
      <c r="R224">
        <f t="shared" si="68"/>
        <v>269.28449999999998</v>
      </c>
      <c r="S224">
        <f t="shared" si="69"/>
        <v>269.28449999999998</v>
      </c>
      <c r="T224">
        <f t="shared" si="70"/>
        <v>4.1846597124502907</v>
      </c>
      <c r="U224" s="14">
        <f t="shared" si="71"/>
        <v>0</v>
      </c>
      <c r="V224" s="20">
        <f>'BSFC (Drive Cycle)'!C228</f>
        <v>0</v>
      </c>
      <c r="W224">
        <f t="shared" si="72"/>
        <v>0</v>
      </c>
      <c r="X224">
        <f t="shared" si="73"/>
        <v>0</v>
      </c>
      <c r="Y224">
        <f t="shared" si="74"/>
        <v>0</v>
      </c>
      <c r="Z224">
        <f t="shared" si="75"/>
        <v>1</v>
      </c>
    </row>
    <row r="225" spans="4:26">
      <c r="D225" s="1">
        <v>222</v>
      </c>
      <c r="E225">
        <v>0</v>
      </c>
      <c r="F225">
        <f t="shared" si="60"/>
        <v>0</v>
      </c>
      <c r="G225">
        <f t="shared" si="61"/>
        <v>0</v>
      </c>
      <c r="H225" s="12">
        <f t="shared" si="76"/>
        <v>0</v>
      </c>
      <c r="I225">
        <f t="shared" si="77"/>
        <v>0</v>
      </c>
      <c r="J225">
        <f t="shared" si="78"/>
        <v>0</v>
      </c>
      <c r="K225" s="12">
        <f t="shared" si="79"/>
        <v>1</v>
      </c>
      <c r="L225">
        <f t="shared" si="62"/>
        <v>14.7105</v>
      </c>
      <c r="M225">
        <f t="shared" si="63"/>
        <v>0</v>
      </c>
      <c r="N225">
        <f t="shared" si="64"/>
        <v>0</v>
      </c>
      <c r="O225">
        <f t="shared" si="65"/>
        <v>101.66177176290465</v>
      </c>
      <c r="P225">
        <f t="shared" si="66"/>
        <v>0</v>
      </c>
      <c r="Q225">
        <f t="shared" si="67"/>
        <v>0</v>
      </c>
      <c r="R225">
        <f t="shared" si="68"/>
        <v>269.28449999999998</v>
      </c>
      <c r="S225">
        <f t="shared" si="69"/>
        <v>269.28449999999998</v>
      </c>
      <c r="T225">
        <f t="shared" si="70"/>
        <v>4.1846597124502907</v>
      </c>
      <c r="U225" s="14">
        <f t="shared" si="71"/>
        <v>0</v>
      </c>
      <c r="V225" s="20">
        <f>'BSFC (Drive Cycle)'!C229</f>
        <v>0</v>
      </c>
      <c r="W225">
        <f t="shared" si="72"/>
        <v>0</v>
      </c>
      <c r="X225">
        <f t="shared" si="73"/>
        <v>0</v>
      </c>
      <c r="Y225">
        <f t="shared" si="74"/>
        <v>0</v>
      </c>
      <c r="Z225">
        <f t="shared" si="75"/>
        <v>1</v>
      </c>
    </row>
    <row r="226" spans="4:26">
      <c r="D226" s="1">
        <v>223</v>
      </c>
      <c r="E226">
        <v>0</v>
      </c>
      <c r="F226">
        <f t="shared" si="60"/>
        <v>0</v>
      </c>
      <c r="G226">
        <f t="shared" si="61"/>
        <v>0</v>
      </c>
      <c r="H226" s="12">
        <f t="shared" si="76"/>
        <v>0</v>
      </c>
      <c r="I226">
        <f t="shared" si="77"/>
        <v>0</v>
      </c>
      <c r="J226">
        <f t="shared" si="78"/>
        <v>0</v>
      </c>
      <c r="K226" s="12">
        <f t="shared" si="79"/>
        <v>1</v>
      </c>
      <c r="L226">
        <f t="shared" si="62"/>
        <v>14.7105</v>
      </c>
      <c r="M226">
        <f t="shared" si="63"/>
        <v>0</v>
      </c>
      <c r="N226">
        <f t="shared" si="64"/>
        <v>0</v>
      </c>
      <c r="O226">
        <f t="shared" si="65"/>
        <v>101.66177176290465</v>
      </c>
      <c r="P226">
        <f t="shared" si="66"/>
        <v>0</v>
      </c>
      <c r="Q226">
        <f t="shared" si="67"/>
        <v>0</v>
      </c>
      <c r="R226">
        <f t="shared" si="68"/>
        <v>269.28449999999998</v>
      </c>
      <c r="S226">
        <f t="shared" si="69"/>
        <v>269.28449999999998</v>
      </c>
      <c r="T226">
        <f t="shared" si="70"/>
        <v>4.1846597124502907</v>
      </c>
      <c r="U226" s="14">
        <f t="shared" si="71"/>
        <v>0</v>
      </c>
      <c r="V226" s="20">
        <f>'BSFC (Drive Cycle)'!C230</f>
        <v>0</v>
      </c>
      <c r="W226">
        <f t="shared" si="72"/>
        <v>0</v>
      </c>
      <c r="X226">
        <f t="shared" si="73"/>
        <v>0</v>
      </c>
      <c r="Y226">
        <f t="shared" si="74"/>
        <v>0</v>
      </c>
      <c r="Z226">
        <f t="shared" si="75"/>
        <v>1</v>
      </c>
    </row>
    <row r="227" spans="4:26">
      <c r="D227" s="1">
        <v>224</v>
      </c>
      <c r="E227">
        <v>0</v>
      </c>
      <c r="F227">
        <f t="shared" si="60"/>
        <v>0</v>
      </c>
      <c r="G227">
        <f t="shared" si="61"/>
        <v>0</v>
      </c>
      <c r="H227" s="12">
        <f t="shared" si="76"/>
        <v>0</v>
      </c>
      <c r="I227">
        <f t="shared" si="77"/>
        <v>0</v>
      </c>
      <c r="J227">
        <f t="shared" si="78"/>
        <v>0</v>
      </c>
      <c r="K227" s="12">
        <f t="shared" si="79"/>
        <v>1</v>
      </c>
      <c r="L227">
        <f t="shared" si="62"/>
        <v>14.7105</v>
      </c>
      <c r="M227">
        <f t="shared" si="63"/>
        <v>0</v>
      </c>
      <c r="N227">
        <f t="shared" si="64"/>
        <v>0</v>
      </c>
      <c r="O227">
        <f t="shared" si="65"/>
        <v>101.66177176290465</v>
      </c>
      <c r="P227">
        <f t="shared" si="66"/>
        <v>0</v>
      </c>
      <c r="Q227">
        <f t="shared" si="67"/>
        <v>0</v>
      </c>
      <c r="R227">
        <f t="shared" si="68"/>
        <v>269.28449999999998</v>
      </c>
      <c r="S227">
        <f t="shared" si="69"/>
        <v>269.28449999999998</v>
      </c>
      <c r="T227">
        <f t="shared" si="70"/>
        <v>4.1846597124502907</v>
      </c>
      <c r="U227" s="14">
        <f t="shared" si="71"/>
        <v>0</v>
      </c>
      <c r="V227" s="20">
        <f>'BSFC (Drive Cycle)'!C231</f>
        <v>0</v>
      </c>
      <c r="W227">
        <f t="shared" si="72"/>
        <v>0</v>
      </c>
      <c r="X227">
        <f t="shared" si="73"/>
        <v>0</v>
      </c>
      <c r="Y227">
        <f t="shared" si="74"/>
        <v>0</v>
      </c>
      <c r="Z227">
        <f t="shared" si="75"/>
        <v>1</v>
      </c>
    </row>
    <row r="228" spans="4:26">
      <c r="D228" s="1">
        <v>225</v>
      </c>
      <c r="E228">
        <v>0</v>
      </c>
      <c r="F228">
        <f t="shared" si="60"/>
        <v>0</v>
      </c>
      <c r="G228">
        <f t="shared" si="61"/>
        <v>0</v>
      </c>
      <c r="H228" s="12">
        <f t="shared" si="76"/>
        <v>0</v>
      </c>
      <c r="I228">
        <f t="shared" si="77"/>
        <v>0</v>
      </c>
      <c r="J228">
        <f t="shared" si="78"/>
        <v>0</v>
      </c>
      <c r="K228" s="12">
        <f t="shared" si="79"/>
        <v>1</v>
      </c>
      <c r="L228">
        <f t="shared" si="62"/>
        <v>14.7105</v>
      </c>
      <c r="M228">
        <f t="shared" si="63"/>
        <v>0</v>
      </c>
      <c r="N228">
        <f t="shared" si="64"/>
        <v>0</v>
      </c>
      <c r="O228">
        <f t="shared" si="65"/>
        <v>101.66177176290465</v>
      </c>
      <c r="P228">
        <f t="shared" si="66"/>
        <v>0</v>
      </c>
      <c r="Q228">
        <f t="shared" si="67"/>
        <v>0</v>
      </c>
      <c r="R228">
        <f t="shared" si="68"/>
        <v>269.28449999999998</v>
      </c>
      <c r="S228">
        <f t="shared" si="69"/>
        <v>269.28449999999998</v>
      </c>
      <c r="T228">
        <f t="shared" si="70"/>
        <v>4.1846597124502907</v>
      </c>
      <c r="U228" s="14">
        <f t="shared" si="71"/>
        <v>0</v>
      </c>
      <c r="V228" s="20">
        <f>'BSFC (Drive Cycle)'!C232</f>
        <v>0</v>
      </c>
      <c r="W228">
        <f t="shared" si="72"/>
        <v>0</v>
      </c>
      <c r="X228">
        <f t="shared" si="73"/>
        <v>0</v>
      </c>
      <c r="Y228">
        <f t="shared" si="74"/>
        <v>0</v>
      </c>
      <c r="Z228">
        <f t="shared" si="75"/>
        <v>1</v>
      </c>
    </row>
    <row r="229" spans="4:26">
      <c r="D229" s="1">
        <v>226</v>
      </c>
      <c r="E229">
        <v>0</v>
      </c>
      <c r="F229">
        <f t="shared" si="60"/>
        <v>0</v>
      </c>
      <c r="G229">
        <f t="shared" si="61"/>
        <v>0</v>
      </c>
      <c r="H229" s="12">
        <f t="shared" si="76"/>
        <v>0</v>
      </c>
      <c r="I229">
        <f t="shared" si="77"/>
        <v>0</v>
      </c>
      <c r="J229">
        <f t="shared" si="78"/>
        <v>0</v>
      </c>
      <c r="K229" s="12">
        <f t="shared" si="79"/>
        <v>1</v>
      </c>
      <c r="L229">
        <f t="shared" si="62"/>
        <v>14.7105</v>
      </c>
      <c r="M229">
        <f t="shared" si="63"/>
        <v>0</v>
      </c>
      <c r="N229">
        <f t="shared" si="64"/>
        <v>0</v>
      </c>
      <c r="O229">
        <f t="shared" si="65"/>
        <v>101.66177176290465</v>
      </c>
      <c r="P229">
        <f t="shared" si="66"/>
        <v>0</v>
      </c>
      <c r="Q229">
        <f t="shared" si="67"/>
        <v>0</v>
      </c>
      <c r="R229">
        <f t="shared" si="68"/>
        <v>269.28449999999998</v>
      </c>
      <c r="S229">
        <f t="shared" si="69"/>
        <v>269.28449999999998</v>
      </c>
      <c r="T229">
        <f t="shared" si="70"/>
        <v>4.1846597124502907</v>
      </c>
      <c r="U229" s="14">
        <f t="shared" si="71"/>
        <v>0</v>
      </c>
      <c r="V229" s="20">
        <f>'BSFC (Drive Cycle)'!C233</f>
        <v>0</v>
      </c>
      <c r="W229">
        <f t="shared" si="72"/>
        <v>0</v>
      </c>
      <c r="X229">
        <f t="shared" si="73"/>
        <v>0</v>
      </c>
      <c r="Y229">
        <f t="shared" si="74"/>
        <v>0</v>
      </c>
      <c r="Z229">
        <f t="shared" si="75"/>
        <v>1</v>
      </c>
    </row>
    <row r="230" spans="4:26">
      <c r="D230" s="1">
        <v>227</v>
      </c>
      <c r="E230">
        <v>0</v>
      </c>
      <c r="F230">
        <f t="shared" si="60"/>
        <v>0</v>
      </c>
      <c r="G230">
        <f t="shared" si="61"/>
        <v>0</v>
      </c>
      <c r="H230" s="12">
        <f t="shared" si="76"/>
        <v>0</v>
      </c>
      <c r="I230">
        <f t="shared" si="77"/>
        <v>0</v>
      </c>
      <c r="J230">
        <f t="shared" si="78"/>
        <v>0</v>
      </c>
      <c r="K230" s="12">
        <f t="shared" si="79"/>
        <v>1</v>
      </c>
      <c r="L230">
        <f t="shared" si="62"/>
        <v>14.7105</v>
      </c>
      <c r="M230">
        <f t="shared" si="63"/>
        <v>0</v>
      </c>
      <c r="N230">
        <f t="shared" si="64"/>
        <v>0</v>
      </c>
      <c r="O230">
        <f t="shared" si="65"/>
        <v>101.66177176290465</v>
      </c>
      <c r="P230">
        <f t="shared" si="66"/>
        <v>0</v>
      </c>
      <c r="Q230">
        <f t="shared" si="67"/>
        <v>0</v>
      </c>
      <c r="R230">
        <f t="shared" si="68"/>
        <v>269.28449999999998</v>
      </c>
      <c r="S230">
        <f t="shared" si="69"/>
        <v>269.28449999999998</v>
      </c>
      <c r="T230">
        <f t="shared" si="70"/>
        <v>4.1846597124502907</v>
      </c>
      <c r="U230" s="14">
        <f t="shared" si="71"/>
        <v>0</v>
      </c>
      <c r="V230" s="20">
        <f>'BSFC (Drive Cycle)'!C234</f>
        <v>0</v>
      </c>
      <c r="W230">
        <f t="shared" si="72"/>
        <v>0</v>
      </c>
      <c r="X230">
        <f t="shared" si="73"/>
        <v>0</v>
      </c>
      <c r="Y230">
        <f t="shared" si="74"/>
        <v>0</v>
      </c>
      <c r="Z230">
        <f t="shared" si="75"/>
        <v>1</v>
      </c>
    </row>
    <row r="231" spans="4:26">
      <c r="D231" s="1">
        <v>228</v>
      </c>
      <c r="E231">
        <v>0</v>
      </c>
      <c r="F231">
        <f t="shared" si="60"/>
        <v>0</v>
      </c>
      <c r="G231">
        <f t="shared" si="61"/>
        <v>0</v>
      </c>
      <c r="H231" s="12">
        <f t="shared" si="76"/>
        <v>0</v>
      </c>
      <c r="I231">
        <f t="shared" si="77"/>
        <v>0</v>
      </c>
      <c r="J231">
        <f t="shared" si="78"/>
        <v>0</v>
      </c>
      <c r="K231" s="12">
        <f t="shared" si="79"/>
        <v>1</v>
      </c>
      <c r="L231">
        <f t="shared" si="62"/>
        <v>14.7105</v>
      </c>
      <c r="M231">
        <f t="shared" si="63"/>
        <v>0</v>
      </c>
      <c r="N231">
        <f t="shared" si="64"/>
        <v>0</v>
      </c>
      <c r="O231">
        <f t="shared" si="65"/>
        <v>101.66177176290465</v>
      </c>
      <c r="P231">
        <f t="shared" si="66"/>
        <v>0</v>
      </c>
      <c r="Q231">
        <f t="shared" si="67"/>
        <v>0</v>
      </c>
      <c r="R231">
        <f t="shared" si="68"/>
        <v>269.28449999999998</v>
      </c>
      <c r="S231">
        <f t="shared" si="69"/>
        <v>269.28449999999998</v>
      </c>
      <c r="T231">
        <f t="shared" si="70"/>
        <v>4.1846597124502907</v>
      </c>
      <c r="U231" s="14">
        <f t="shared" si="71"/>
        <v>0</v>
      </c>
      <c r="V231" s="20">
        <f>'BSFC (Drive Cycle)'!C235</f>
        <v>0</v>
      </c>
      <c r="W231">
        <f t="shared" si="72"/>
        <v>0</v>
      </c>
      <c r="X231">
        <f t="shared" si="73"/>
        <v>0</v>
      </c>
      <c r="Y231">
        <f t="shared" si="74"/>
        <v>0</v>
      </c>
      <c r="Z231">
        <f t="shared" si="75"/>
        <v>1</v>
      </c>
    </row>
    <row r="232" spans="4:26">
      <c r="D232" s="1">
        <v>229</v>
      </c>
      <c r="E232">
        <v>0</v>
      </c>
      <c r="F232">
        <f t="shared" si="60"/>
        <v>0</v>
      </c>
      <c r="G232">
        <f t="shared" si="61"/>
        <v>0</v>
      </c>
      <c r="H232" s="12">
        <f t="shared" si="76"/>
        <v>0</v>
      </c>
      <c r="I232">
        <f t="shared" si="77"/>
        <v>0</v>
      </c>
      <c r="J232">
        <f t="shared" si="78"/>
        <v>0</v>
      </c>
      <c r="K232" s="12">
        <f t="shared" si="79"/>
        <v>1</v>
      </c>
      <c r="L232">
        <f t="shared" si="62"/>
        <v>14.7105</v>
      </c>
      <c r="M232">
        <f t="shared" si="63"/>
        <v>0</v>
      </c>
      <c r="N232">
        <f t="shared" si="64"/>
        <v>0</v>
      </c>
      <c r="O232">
        <f t="shared" si="65"/>
        <v>101.66177176290465</v>
      </c>
      <c r="P232">
        <f t="shared" si="66"/>
        <v>0</v>
      </c>
      <c r="Q232">
        <f t="shared" si="67"/>
        <v>0</v>
      </c>
      <c r="R232">
        <f t="shared" si="68"/>
        <v>269.28449999999998</v>
      </c>
      <c r="S232">
        <f t="shared" si="69"/>
        <v>269.28449999999998</v>
      </c>
      <c r="T232">
        <f t="shared" si="70"/>
        <v>4.1846597124502907</v>
      </c>
      <c r="U232" s="14">
        <f t="shared" si="71"/>
        <v>0</v>
      </c>
      <c r="V232" s="20">
        <f>'BSFC (Drive Cycle)'!C236</f>
        <v>0</v>
      </c>
      <c r="W232">
        <f t="shared" si="72"/>
        <v>0</v>
      </c>
      <c r="X232">
        <f t="shared" si="73"/>
        <v>0</v>
      </c>
      <c r="Y232">
        <f t="shared" si="74"/>
        <v>0</v>
      </c>
      <c r="Z232">
        <f t="shared" si="75"/>
        <v>1</v>
      </c>
    </row>
    <row r="233" spans="4:26">
      <c r="D233" s="1">
        <v>230</v>
      </c>
      <c r="E233">
        <v>0</v>
      </c>
      <c r="F233">
        <f t="shared" si="60"/>
        <v>0</v>
      </c>
      <c r="G233">
        <f t="shared" si="61"/>
        <v>0</v>
      </c>
      <c r="H233" s="12">
        <f t="shared" si="76"/>
        <v>0</v>
      </c>
      <c r="I233">
        <f t="shared" si="77"/>
        <v>0</v>
      </c>
      <c r="J233">
        <f t="shared" si="78"/>
        <v>0</v>
      </c>
      <c r="K233" s="12">
        <f t="shared" si="79"/>
        <v>1</v>
      </c>
      <c r="L233">
        <f t="shared" si="62"/>
        <v>14.7105</v>
      </c>
      <c r="M233">
        <f t="shared" si="63"/>
        <v>0</v>
      </c>
      <c r="N233">
        <f t="shared" si="64"/>
        <v>0</v>
      </c>
      <c r="O233">
        <f t="shared" si="65"/>
        <v>101.66177176290465</v>
      </c>
      <c r="P233">
        <f t="shared" si="66"/>
        <v>0</v>
      </c>
      <c r="Q233">
        <f t="shared" si="67"/>
        <v>0</v>
      </c>
      <c r="R233">
        <f t="shared" si="68"/>
        <v>269.28449999999998</v>
      </c>
      <c r="S233">
        <f t="shared" si="69"/>
        <v>269.28449999999998</v>
      </c>
      <c r="T233">
        <f t="shared" si="70"/>
        <v>4.1846597124502907</v>
      </c>
      <c r="U233" s="14">
        <f t="shared" si="71"/>
        <v>0</v>
      </c>
      <c r="V233" s="20">
        <f>'BSFC (Drive Cycle)'!C237</f>
        <v>0</v>
      </c>
      <c r="W233">
        <f t="shared" si="72"/>
        <v>0</v>
      </c>
      <c r="X233">
        <f t="shared" si="73"/>
        <v>0</v>
      </c>
      <c r="Y233">
        <f t="shared" si="74"/>
        <v>0</v>
      </c>
      <c r="Z233">
        <f t="shared" si="75"/>
        <v>1</v>
      </c>
    </row>
    <row r="234" spans="4:26">
      <c r="D234" s="1">
        <v>231</v>
      </c>
      <c r="E234">
        <v>0</v>
      </c>
      <c r="F234">
        <f t="shared" si="60"/>
        <v>0</v>
      </c>
      <c r="G234">
        <f t="shared" si="61"/>
        <v>0</v>
      </c>
      <c r="H234" s="12">
        <f t="shared" si="76"/>
        <v>0</v>
      </c>
      <c r="I234">
        <f t="shared" si="77"/>
        <v>0</v>
      </c>
      <c r="J234">
        <f t="shared" si="78"/>
        <v>0</v>
      </c>
      <c r="K234" s="12">
        <f t="shared" si="79"/>
        <v>1</v>
      </c>
      <c r="L234">
        <f t="shared" si="62"/>
        <v>14.7105</v>
      </c>
      <c r="M234">
        <f t="shared" si="63"/>
        <v>0</v>
      </c>
      <c r="N234">
        <f t="shared" si="64"/>
        <v>0</v>
      </c>
      <c r="O234">
        <f t="shared" si="65"/>
        <v>101.66177176290465</v>
      </c>
      <c r="P234">
        <f t="shared" si="66"/>
        <v>0</v>
      </c>
      <c r="Q234">
        <f t="shared" si="67"/>
        <v>0</v>
      </c>
      <c r="R234">
        <f t="shared" si="68"/>
        <v>269.28449999999998</v>
      </c>
      <c r="S234">
        <f t="shared" si="69"/>
        <v>269.28449999999998</v>
      </c>
      <c r="T234">
        <f t="shared" si="70"/>
        <v>4.1846597124502907</v>
      </c>
      <c r="U234" s="14">
        <f t="shared" si="71"/>
        <v>0</v>
      </c>
      <c r="V234" s="20">
        <f>'BSFC (Drive Cycle)'!C238</f>
        <v>0</v>
      </c>
      <c r="W234">
        <f t="shared" si="72"/>
        <v>0</v>
      </c>
      <c r="X234">
        <f t="shared" si="73"/>
        <v>0</v>
      </c>
      <c r="Y234">
        <f t="shared" si="74"/>
        <v>0</v>
      </c>
      <c r="Z234">
        <f t="shared" si="75"/>
        <v>1</v>
      </c>
    </row>
    <row r="235" spans="4:26">
      <c r="D235" s="1">
        <v>232</v>
      </c>
      <c r="E235">
        <v>0</v>
      </c>
      <c r="F235">
        <f t="shared" si="60"/>
        <v>0</v>
      </c>
      <c r="G235">
        <f t="shared" si="61"/>
        <v>0</v>
      </c>
      <c r="H235" s="12">
        <f t="shared" si="76"/>
        <v>0</v>
      </c>
      <c r="I235">
        <f t="shared" si="77"/>
        <v>0</v>
      </c>
      <c r="J235">
        <f t="shared" si="78"/>
        <v>0</v>
      </c>
      <c r="K235" s="12">
        <f t="shared" si="79"/>
        <v>1</v>
      </c>
      <c r="L235">
        <f t="shared" si="62"/>
        <v>14.7105</v>
      </c>
      <c r="M235">
        <f t="shared" si="63"/>
        <v>0</v>
      </c>
      <c r="N235">
        <f t="shared" si="64"/>
        <v>0</v>
      </c>
      <c r="O235">
        <f t="shared" si="65"/>
        <v>101.66177176290465</v>
      </c>
      <c r="P235">
        <f t="shared" si="66"/>
        <v>0</v>
      </c>
      <c r="Q235">
        <f t="shared" si="67"/>
        <v>0</v>
      </c>
      <c r="R235">
        <f t="shared" si="68"/>
        <v>269.28449999999998</v>
      </c>
      <c r="S235">
        <f t="shared" si="69"/>
        <v>269.28449999999998</v>
      </c>
      <c r="T235">
        <f t="shared" si="70"/>
        <v>4.1846597124502907</v>
      </c>
      <c r="U235" s="14">
        <f t="shared" si="71"/>
        <v>0</v>
      </c>
      <c r="V235" s="20">
        <f>'BSFC (Drive Cycle)'!C239</f>
        <v>0</v>
      </c>
      <c r="W235">
        <f t="shared" si="72"/>
        <v>0</v>
      </c>
      <c r="X235">
        <f t="shared" si="73"/>
        <v>0</v>
      </c>
      <c r="Y235">
        <f t="shared" si="74"/>
        <v>0</v>
      </c>
      <c r="Z235">
        <f t="shared" si="75"/>
        <v>1</v>
      </c>
    </row>
    <row r="236" spans="4:26">
      <c r="D236" s="1">
        <v>233</v>
      </c>
      <c r="E236">
        <v>0</v>
      </c>
      <c r="F236">
        <f t="shared" si="60"/>
        <v>0</v>
      </c>
      <c r="G236">
        <f t="shared" si="61"/>
        <v>0</v>
      </c>
      <c r="H236" s="12">
        <f t="shared" si="76"/>
        <v>0</v>
      </c>
      <c r="I236">
        <f t="shared" si="77"/>
        <v>0</v>
      </c>
      <c r="J236">
        <f t="shared" si="78"/>
        <v>0</v>
      </c>
      <c r="K236" s="12">
        <f t="shared" si="79"/>
        <v>1</v>
      </c>
      <c r="L236">
        <f t="shared" si="62"/>
        <v>14.7105</v>
      </c>
      <c r="M236">
        <f t="shared" si="63"/>
        <v>0</v>
      </c>
      <c r="N236">
        <f t="shared" si="64"/>
        <v>0</v>
      </c>
      <c r="O236">
        <f t="shared" si="65"/>
        <v>101.66177176290465</v>
      </c>
      <c r="P236">
        <f t="shared" si="66"/>
        <v>0</v>
      </c>
      <c r="Q236">
        <f t="shared" si="67"/>
        <v>0</v>
      </c>
      <c r="R236">
        <f t="shared" si="68"/>
        <v>269.28449999999998</v>
      </c>
      <c r="S236">
        <f t="shared" si="69"/>
        <v>269.28449999999998</v>
      </c>
      <c r="T236">
        <f t="shared" si="70"/>
        <v>4.1846597124502907</v>
      </c>
      <c r="U236" s="14">
        <f t="shared" si="71"/>
        <v>0</v>
      </c>
      <c r="V236" s="20">
        <f>'BSFC (Drive Cycle)'!C240</f>
        <v>0</v>
      </c>
      <c r="W236">
        <f t="shared" si="72"/>
        <v>0</v>
      </c>
      <c r="X236">
        <f t="shared" si="73"/>
        <v>0</v>
      </c>
      <c r="Y236">
        <f t="shared" si="74"/>
        <v>0</v>
      </c>
      <c r="Z236">
        <f t="shared" si="75"/>
        <v>1</v>
      </c>
    </row>
    <row r="237" spans="4:26">
      <c r="D237" s="1">
        <v>234</v>
      </c>
      <c r="E237">
        <v>0</v>
      </c>
      <c r="F237">
        <f t="shared" si="60"/>
        <v>0</v>
      </c>
      <c r="G237">
        <f t="shared" si="61"/>
        <v>0</v>
      </c>
      <c r="H237" s="12">
        <f t="shared" si="76"/>
        <v>0</v>
      </c>
      <c r="I237">
        <f t="shared" si="77"/>
        <v>0</v>
      </c>
      <c r="J237">
        <f t="shared" si="78"/>
        <v>0</v>
      </c>
      <c r="K237" s="12">
        <f t="shared" si="79"/>
        <v>1</v>
      </c>
      <c r="L237">
        <f t="shared" si="62"/>
        <v>14.7105</v>
      </c>
      <c r="M237">
        <f t="shared" si="63"/>
        <v>0</v>
      </c>
      <c r="N237">
        <f t="shared" si="64"/>
        <v>0</v>
      </c>
      <c r="O237">
        <f t="shared" si="65"/>
        <v>101.66177176290465</v>
      </c>
      <c r="P237">
        <f t="shared" si="66"/>
        <v>0</v>
      </c>
      <c r="Q237">
        <f t="shared" si="67"/>
        <v>0</v>
      </c>
      <c r="R237">
        <f t="shared" si="68"/>
        <v>269.28449999999998</v>
      </c>
      <c r="S237">
        <f t="shared" si="69"/>
        <v>269.28449999999998</v>
      </c>
      <c r="T237">
        <f t="shared" si="70"/>
        <v>4.1846597124502907</v>
      </c>
      <c r="U237" s="14">
        <f t="shared" si="71"/>
        <v>0</v>
      </c>
      <c r="V237" s="20">
        <f>'BSFC (Drive Cycle)'!C241</f>
        <v>0</v>
      </c>
      <c r="W237">
        <f t="shared" si="72"/>
        <v>0</v>
      </c>
      <c r="X237">
        <f t="shared" si="73"/>
        <v>0</v>
      </c>
      <c r="Y237">
        <f t="shared" si="74"/>
        <v>0</v>
      </c>
      <c r="Z237">
        <f t="shared" si="75"/>
        <v>1</v>
      </c>
    </row>
    <row r="238" spans="4:26">
      <c r="D238" s="1">
        <v>235</v>
      </c>
      <c r="E238">
        <v>0</v>
      </c>
      <c r="F238">
        <f t="shared" si="60"/>
        <v>0</v>
      </c>
      <c r="G238">
        <f t="shared" si="61"/>
        <v>0</v>
      </c>
      <c r="H238" s="12">
        <f t="shared" si="76"/>
        <v>0</v>
      </c>
      <c r="I238">
        <f t="shared" si="77"/>
        <v>0</v>
      </c>
      <c r="J238">
        <f t="shared" si="78"/>
        <v>0</v>
      </c>
      <c r="K238" s="12">
        <f t="shared" si="79"/>
        <v>1</v>
      </c>
      <c r="L238">
        <f t="shared" si="62"/>
        <v>14.7105</v>
      </c>
      <c r="M238">
        <f t="shared" si="63"/>
        <v>0</v>
      </c>
      <c r="N238">
        <f t="shared" si="64"/>
        <v>0</v>
      </c>
      <c r="O238">
        <f t="shared" si="65"/>
        <v>101.66177176290465</v>
      </c>
      <c r="P238">
        <f t="shared" si="66"/>
        <v>0</v>
      </c>
      <c r="Q238">
        <f t="shared" si="67"/>
        <v>0</v>
      </c>
      <c r="R238">
        <f t="shared" si="68"/>
        <v>269.28449999999998</v>
      </c>
      <c r="S238">
        <f t="shared" si="69"/>
        <v>269.28449999999998</v>
      </c>
      <c r="T238">
        <f t="shared" si="70"/>
        <v>4.1846597124502907</v>
      </c>
      <c r="U238" s="14">
        <f t="shared" si="71"/>
        <v>0</v>
      </c>
      <c r="V238" s="20">
        <f>'BSFC (Drive Cycle)'!C242</f>
        <v>0</v>
      </c>
      <c r="W238">
        <f t="shared" si="72"/>
        <v>0</v>
      </c>
      <c r="X238">
        <f t="shared" si="73"/>
        <v>0</v>
      </c>
      <c r="Y238">
        <f t="shared" si="74"/>
        <v>0</v>
      </c>
      <c r="Z238">
        <f t="shared" si="75"/>
        <v>1</v>
      </c>
    </row>
    <row r="239" spans="4:26">
      <c r="D239" s="1">
        <v>236</v>
      </c>
      <c r="E239">
        <v>0</v>
      </c>
      <c r="F239">
        <f t="shared" si="60"/>
        <v>0</v>
      </c>
      <c r="G239">
        <f t="shared" si="61"/>
        <v>0</v>
      </c>
      <c r="H239" s="12">
        <f t="shared" si="76"/>
        <v>0</v>
      </c>
      <c r="I239">
        <f t="shared" si="77"/>
        <v>0</v>
      </c>
      <c r="J239">
        <f t="shared" si="78"/>
        <v>0</v>
      </c>
      <c r="K239" s="12">
        <f t="shared" si="79"/>
        <v>1</v>
      </c>
      <c r="L239">
        <f t="shared" si="62"/>
        <v>14.7105</v>
      </c>
      <c r="M239">
        <f t="shared" si="63"/>
        <v>0</v>
      </c>
      <c r="N239">
        <f t="shared" si="64"/>
        <v>0</v>
      </c>
      <c r="O239">
        <f t="shared" si="65"/>
        <v>101.66177176290465</v>
      </c>
      <c r="P239">
        <f t="shared" si="66"/>
        <v>0</v>
      </c>
      <c r="Q239">
        <f t="shared" si="67"/>
        <v>0</v>
      </c>
      <c r="R239">
        <f t="shared" si="68"/>
        <v>269.28449999999998</v>
      </c>
      <c r="S239">
        <f t="shared" si="69"/>
        <v>269.28449999999998</v>
      </c>
      <c r="T239">
        <f t="shared" si="70"/>
        <v>4.1846597124502907</v>
      </c>
      <c r="U239" s="14">
        <f t="shared" si="71"/>
        <v>0</v>
      </c>
      <c r="V239" s="20">
        <f>'BSFC (Drive Cycle)'!C243</f>
        <v>0</v>
      </c>
      <c r="W239">
        <f t="shared" si="72"/>
        <v>0</v>
      </c>
      <c r="X239">
        <f t="shared" si="73"/>
        <v>0</v>
      </c>
      <c r="Y239">
        <f t="shared" si="74"/>
        <v>0</v>
      </c>
      <c r="Z239">
        <f t="shared" si="75"/>
        <v>1</v>
      </c>
    </row>
    <row r="240" spans="4:26">
      <c r="D240" s="1">
        <v>237</v>
      </c>
      <c r="E240">
        <v>0</v>
      </c>
      <c r="F240">
        <f t="shared" si="60"/>
        <v>0</v>
      </c>
      <c r="G240">
        <f t="shared" si="61"/>
        <v>0</v>
      </c>
      <c r="H240" s="12">
        <f t="shared" si="76"/>
        <v>0</v>
      </c>
      <c r="I240">
        <f t="shared" si="77"/>
        <v>0</v>
      </c>
      <c r="J240">
        <f t="shared" si="78"/>
        <v>0</v>
      </c>
      <c r="K240" s="12">
        <f t="shared" si="79"/>
        <v>1</v>
      </c>
      <c r="L240">
        <f t="shared" si="62"/>
        <v>14.7105</v>
      </c>
      <c r="M240">
        <f t="shared" si="63"/>
        <v>0</v>
      </c>
      <c r="N240">
        <f t="shared" si="64"/>
        <v>0</v>
      </c>
      <c r="O240">
        <f t="shared" si="65"/>
        <v>101.66177176290465</v>
      </c>
      <c r="P240">
        <f t="shared" si="66"/>
        <v>0</v>
      </c>
      <c r="Q240">
        <f t="shared" si="67"/>
        <v>0</v>
      </c>
      <c r="R240">
        <f t="shared" si="68"/>
        <v>269.28449999999998</v>
      </c>
      <c r="S240">
        <f t="shared" si="69"/>
        <v>269.28449999999998</v>
      </c>
      <c r="T240">
        <f t="shared" si="70"/>
        <v>4.1846597124502907</v>
      </c>
      <c r="U240" s="14">
        <f t="shared" si="71"/>
        <v>0</v>
      </c>
      <c r="V240" s="20">
        <f>'BSFC (Drive Cycle)'!C244</f>
        <v>0</v>
      </c>
      <c r="W240">
        <f t="shared" si="72"/>
        <v>0</v>
      </c>
      <c r="X240">
        <f t="shared" si="73"/>
        <v>0</v>
      </c>
      <c r="Y240">
        <f t="shared" si="74"/>
        <v>0</v>
      </c>
      <c r="Z240">
        <f t="shared" si="75"/>
        <v>1</v>
      </c>
    </row>
    <row r="241" spans="4:26">
      <c r="D241" s="1">
        <v>238</v>
      </c>
      <c r="E241">
        <v>0</v>
      </c>
      <c r="F241">
        <f t="shared" si="60"/>
        <v>0</v>
      </c>
      <c r="G241">
        <f t="shared" si="61"/>
        <v>0</v>
      </c>
      <c r="H241" s="12">
        <f t="shared" si="76"/>
        <v>0</v>
      </c>
      <c r="I241">
        <f t="shared" si="77"/>
        <v>0</v>
      </c>
      <c r="J241">
        <f t="shared" si="78"/>
        <v>0</v>
      </c>
      <c r="K241" s="12">
        <f t="shared" si="79"/>
        <v>1</v>
      </c>
      <c r="L241">
        <f t="shared" si="62"/>
        <v>14.7105</v>
      </c>
      <c r="M241">
        <f t="shared" si="63"/>
        <v>0</v>
      </c>
      <c r="N241">
        <f t="shared" si="64"/>
        <v>0</v>
      </c>
      <c r="O241">
        <f t="shared" si="65"/>
        <v>101.66177176290465</v>
      </c>
      <c r="P241">
        <f t="shared" si="66"/>
        <v>0</v>
      </c>
      <c r="Q241">
        <f t="shared" si="67"/>
        <v>0</v>
      </c>
      <c r="R241">
        <f t="shared" si="68"/>
        <v>269.28449999999998</v>
      </c>
      <c r="S241">
        <f t="shared" si="69"/>
        <v>269.28449999999998</v>
      </c>
      <c r="T241">
        <f t="shared" si="70"/>
        <v>4.1846597124502907</v>
      </c>
      <c r="U241" s="14">
        <f t="shared" si="71"/>
        <v>0</v>
      </c>
      <c r="V241" s="20">
        <f>'BSFC (Drive Cycle)'!C245</f>
        <v>0</v>
      </c>
      <c r="W241">
        <f t="shared" si="72"/>
        <v>0</v>
      </c>
      <c r="X241">
        <f t="shared" si="73"/>
        <v>0</v>
      </c>
      <c r="Y241">
        <f t="shared" si="74"/>
        <v>0</v>
      </c>
      <c r="Z241">
        <f t="shared" si="75"/>
        <v>1</v>
      </c>
    </row>
    <row r="242" spans="4:26">
      <c r="D242" s="1">
        <v>239</v>
      </c>
      <c r="E242">
        <v>0</v>
      </c>
      <c r="F242">
        <f t="shared" si="60"/>
        <v>0</v>
      </c>
      <c r="G242">
        <f t="shared" si="61"/>
        <v>0</v>
      </c>
      <c r="H242" s="12">
        <f t="shared" si="76"/>
        <v>0</v>
      </c>
      <c r="I242">
        <f t="shared" si="77"/>
        <v>0</v>
      </c>
      <c r="J242">
        <f t="shared" si="78"/>
        <v>0</v>
      </c>
      <c r="K242" s="12">
        <f t="shared" si="79"/>
        <v>1</v>
      </c>
      <c r="L242">
        <f t="shared" si="62"/>
        <v>14.7105</v>
      </c>
      <c r="M242">
        <f t="shared" si="63"/>
        <v>0</v>
      </c>
      <c r="N242">
        <f t="shared" si="64"/>
        <v>0</v>
      </c>
      <c r="O242">
        <f t="shared" si="65"/>
        <v>101.66177176290465</v>
      </c>
      <c r="P242">
        <f t="shared" si="66"/>
        <v>0</v>
      </c>
      <c r="Q242">
        <f t="shared" si="67"/>
        <v>0</v>
      </c>
      <c r="R242">
        <f t="shared" si="68"/>
        <v>269.28449999999998</v>
      </c>
      <c r="S242">
        <f t="shared" si="69"/>
        <v>269.28449999999998</v>
      </c>
      <c r="T242">
        <f t="shared" si="70"/>
        <v>4.1846597124502907</v>
      </c>
      <c r="U242" s="14">
        <f t="shared" si="71"/>
        <v>0</v>
      </c>
      <c r="V242" s="20">
        <f>'BSFC (Drive Cycle)'!C246</f>
        <v>0</v>
      </c>
      <c r="W242">
        <f t="shared" si="72"/>
        <v>0</v>
      </c>
      <c r="X242">
        <f t="shared" si="73"/>
        <v>0</v>
      </c>
      <c r="Y242">
        <f t="shared" si="74"/>
        <v>0</v>
      </c>
      <c r="Z242">
        <f t="shared" si="75"/>
        <v>1</v>
      </c>
    </row>
    <row r="243" spans="4:26">
      <c r="D243" s="1">
        <v>240</v>
      </c>
      <c r="E243">
        <v>0</v>
      </c>
      <c r="F243">
        <f t="shared" si="60"/>
        <v>0</v>
      </c>
      <c r="G243">
        <f t="shared" si="61"/>
        <v>0</v>
      </c>
      <c r="H243" s="12">
        <f t="shared" si="76"/>
        <v>0</v>
      </c>
      <c r="I243">
        <f t="shared" si="77"/>
        <v>0</v>
      </c>
      <c r="J243">
        <f t="shared" si="78"/>
        <v>0</v>
      </c>
      <c r="K243" s="12">
        <f t="shared" si="79"/>
        <v>1</v>
      </c>
      <c r="L243">
        <f t="shared" si="62"/>
        <v>14.7105</v>
      </c>
      <c r="M243">
        <f t="shared" si="63"/>
        <v>0</v>
      </c>
      <c r="N243">
        <f t="shared" si="64"/>
        <v>0</v>
      </c>
      <c r="O243">
        <f t="shared" si="65"/>
        <v>101.66177176290465</v>
      </c>
      <c r="P243">
        <f t="shared" si="66"/>
        <v>0</v>
      </c>
      <c r="Q243">
        <f t="shared" si="67"/>
        <v>0</v>
      </c>
      <c r="R243">
        <f t="shared" si="68"/>
        <v>269.28449999999998</v>
      </c>
      <c r="S243">
        <f t="shared" si="69"/>
        <v>269.28449999999998</v>
      </c>
      <c r="T243">
        <f t="shared" si="70"/>
        <v>4.1846597124502907</v>
      </c>
      <c r="U243" s="14">
        <f t="shared" si="71"/>
        <v>0</v>
      </c>
      <c r="V243" s="20">
        <f>'BSFC (Drive Cycle)'!C247</f>
        <v>0</v>
      </c>
      <c r="W243">
        <f t="shared" si="72"/>
        <v>0</v>
      </c>
      <c r="X243">
        <f t="shared" si="73"/>
        <v>0</v>
      </c>
      <c r="Y243">
        <f t="shared" si="74"/>
        <v>0</v>
      </c>
      <c r="Z243">
        <f t="shared" si="75"/>
        <v>1</v>
      </c>
    </row>
    <row r="244" spans="4:26">
      <c r="D244" s="1">
        <v>241</v>
      </c>
      <c r="E244">
        <v>0</v>
      </c>
      <c r="F244">
        <f t="shared" si="60"/>
        <v>0</v>
      </c>
      <c r="G244">
        <f t="shared" si="61"/>
        <v>0</v>
      </c>
      <c r="H244" s="12">
        <f t="shared" si="76"/>
        <v>0</v>
      </c>
      <c r="I244">
        <f t="shared" si="77"/>
        <v>0</v>
      </c>
      <c r="J244">
        <f t="shared" si="78"/>
        <v>0</v>
      </c>
      <c r="K244" s="12">
        <f t="shared" si="79"/>
        <v>1</v>
      </c>
      <c r="L244">
        <f t="shared" si="62"/>
        <v>14.7105</v>
      </c>
      <c r="M244">
        <f t="shared" si="63"/>
        <v>0</v>
      </c>
      <c r="N244">
        <f t="shared" si="64"/>
        <v>0</v>
      </c>
      <c r="O244">
        <f t="shared" si="65"/>
        <v>101.66177176290465</v>
      </c>
      <c r="P244">
        <f t="shared" si="66"/>
        <v>0</v>
      </c>
      <c r="Q244">
        <f t="shared" si="67"/>
        <v>0</v>
      </c>
      <c r="R244">
        <f t="shared" si="68"/>
        <v>269.28449999999998</v>
      </c>
      <c r="S244">
        <f t="shared" si="69"/>
        <v>269.28449999999998</v>
      </c>
      <c r="T244">
        <f t="shared" si="70"/>
        <v>4.1846597124502907</v>
      </c>
      <c r="U244" s="14">
        <f t="shared" si="71"/>
        <v>0</v>
      </c>
      <c r="V244" s="20">
        <f>'BSFC (Drive Cycle)'!C248</f>
        <v>0</v>
      </c>
      <c r="W244">
        <f t="shared" si="72"/>
        <v>0</v>
      </c>
      <c r="X244">
        <f t="shared" si="73"/>
        <v>0</v>
      </c>
      <c r="Y244">
        <f t="shared" si="74"/>
        <v>0</v>
      </c>
      <c r="Z244">
        <f t="shared" si="75"/>
        <v>1</v>
      </c>
    </row>
    <row r="245" spans="4:26">
      <c r="D245" s="1">
        <v>242</v>
      </c>
      <c r="E245">
        <v>0</v>
      </c>
      <c r="F245">
        <f t="shared" si="60"/>
        <v>0</v>
      </c>
      <c r="G245">
        <f t="shared" si="61"/>
        <v>0</v>
      </c>
      <c r="H245" s="12">
        <f t="shared" si="76"/>
        <v>0</v>
      </c>
      <c r="I245">
        <f t="shared" si="77"/>
        <v>0</v>
      </c>
      <c r="J245">
        <f t="shared" si="78"/>
        <v>0</v>
      </c>
      <c r="K245" s="12">
        <f t="shared" si="79"/>
        <v>1</v>
      </c>
      <c r="L245">
        <f t="shared" si="62"/>
        <v>14.7105</v>
      </c>
      <c r="M245">
        <f t="shared" si="63"/>
        <v>0</v>
      </c>
      <c r="N245">
        <f t="shared" si="64"/>
        <v>0</v>
      </c>
      <c r="O245">
        <f t="shared" si="65"/>
        <v>101.66177176290465</v>
      </c>
      <c r="P245">
        <f t="shared" si="66"/>
        <v>0</v>
      </c>
      <c r="Q245">
        <f t="shared" si="67"/>
        <v>0</v>
      </c>
      <c r="R245">
        <f t="shared" si="68"/>
        <v>269.28449999999998</v>
      </c>
      <c r="S245">
        <f t="shared" si="69"/>
        <v>269.28449999999998</v>
      </c>
      <c r="T245">
        <f t="shared" si="70"/>
        <v>4.1846597124502907</v>
      </c>
      <c r="U245" s="14">
        <f t="shared" si="71"/>
        <v>0</v>
      </c>
      <c r="V245" s="20">
        <f>'BSFC (Drive Cycle)'!C249</f>
        <v>0</v>
      </c>
      <c r="W245">
        <f t="shared" si="72"/>
        <v>0</v>
      </c>
      <c r="X245">
        <f t="shared" si="73"/>
        <v>0</v>
      </c>
      <c r="Y245">
        <f t="shared" si="74"/>
        <v>0</v>
      </c>
      <c r="Z245">
        <f t="shared" si="75"/>
        <v>1</v>
      </c>
    </row>
    <row r="246" spans="4:26">
      <c r="D246" s="1">
        <v>243</v>
      </c>
      <c r="E246">
        <v>0</v>
      </c>
      <c r="F246">
        <f t="shared" si="60"/>
        <v>0</v>
      </c>
      <c r="G246">
        <f t="shared" si="61"/>
        <v>0</v>
      </c>
      <c r="H246" s="12">
        <f t="shared" si="76"/>
        <v>0</v>
      </c>
      <c r="I246">
        <f t="shared" si="77"/>
        <v>0</v>
      </c>
      <c r="J246">
        <f t="shared" si="78"/>
        <v>0</v>
      </c>
      <c r="K246" s="12">
        <f t="shared" si="79"/>
        <v>1</v>
      </c>
      <c r="L246">
        <f t="shared" si="62"/>
        <v>14.7105</v>
      </c>
      <c r="M246">
        <f t="shared" si="63"/>
        <v>0</v>
      </c>
      <c r="N246">
        <f t="shared" si="64"/>
        <v>0</v>
      </c>
      <c r="O246">
        <f t="shared" si="65"/>
        <v>101.66177176290465</v>
      </c>
      <c r="P246">
        <f t="shared" si="66"/>
        <v>0</v>
      </c>
      <c r="Q246">
        <f t="shared" si="67"/>
        <v>0</v>
      </c>
      <c r="R246">
        <f t="shared" si="68"/>
        <v>269.28449999999998</v>
      </c>
      <c r="S246">
        <f t="shared" si="69"/>
        <v>269.28449999999998</v>
      </c>
      <c r="T246">
        <f t="shared" si="70"/>
        <v>4.1846597124502907</v>
      </c>
      <c r="U246" s="14">
        <f t="shared" si="71"/>
        <v>0</v>
      </c>
      <c r="V246" s="20">
        <f>'BSFC (Drive Cycle)'!C250</f>
        <v>0</v>
      </c>
      <c r="W246">
        <f t="shared" si="72"/>
        <v>0</v>
      </c>
      <c r="X246">
        <f t="shared" si="73"/>
        <v>0</v>
      </c>
      <c r="Y246">
        <f t="shared" si="74"/>
        <v>0</v>
      </c>
      <c r="Z246">
        <f t="shared" si="75"/>
        <v>1</v>
      </c>
    </row>
    <row r="247" spans="4:26">
      <c r="D247" s="1">
        <v>244</v>
      </c>
      <c r="E247">
        <v>0</v>
      </c>
      <c r="F247">
        <f t="shared" si="60"/>
        <v>0</v>
      </c>
      <c r="G247">
        <f t="shared" si="61"/>
        <v>0</v>
      </c>
      <c r="H247" s="12">
        <f t="shared" si="76"/>
        <v>0</v>
      </c>
      <c r="I247">
        <f t="shared" si="77"/>
        <v>0</v>
      </c>
      <c r="J247">
        <f t="shared" si="78"/>
        <v>0</v>
      </c>
      <c r="K247" s="12">
        <f t="shared" si="79"/>
        <v>1</v>
      </c>
      <c r="L247">
        <f t="shared" si="62"/>
        <v>14.7105</v>
      </c>
      <c r="M247">
        <f t="shared" si="63"/>
        <v>0</v>
      </c>
      <c r="N247">
        <f t="shared" si="64"/>
        <v>0</v>
      </c>
      <c r="O247">
        <f t="shared" si="65"/>
        <v>101.66177176290465</v>
      </c>
      <c r="P247">
        <f t="shared" si="66"/>
        <v>0</v>
      </c>
      <c r="Q247">
        <f t="shared" si="67"/>
        <v>0</v>
      </c>
      <c r="R247">
        <f t="shared" si="68"/>
        <v>269.28449999999998</v>
      </c>
      <c r="S247">
        <f t="shared" si="69"/>
        <v>269.28449999999998</v>
      </c>
      <c r="T247">
        <f t="shared" si="70"/>
        <v>4.1846597124502907</v>
      </c>
      <c r="U247" s="14">
        <f t="shared" si="71"/>
        <v>0</v>
      </c>
      <c r="V247" s="20">
        <f>'BSFC (Drive Cycle)'!C251</f>
        <v>0</v>
      </c>
      <c r="W247">
        <f t="shared" si="72"/>
        <v>0</v>
      </c>
      <c r="X247">
        <f t="shared" si="73"/>
        <v>0</v>
      </c>
      <c r="Y247">
        <f t="shared" si="74"/>
        <v>0</v>
      </c>
      <c r="Z247">
        <f t="shared" si="75"/>
        <v>1</v>
      </c>
    </row>
    <row r="248" spans="4:26">
      <c r="D248" s="1">
        <v>245</v>
      </c>
      <c r="E248">
        <v>0</v>
      </c>
      <c r="F248">
        <f t="shared" si="60"/>
        <v>0</v>
      </c>
      <c r="G248">
        <f t="shared" si="61"/>
        <v>0</v>
      </c>
      <c r="H248" s="12">
        <f t="shared" si="76"/>
        <v>0</v>
      </c>
      <c r="I248">
        <f t="shared" si="77"/>
        <v>0</v>
      </c>
      <c r="J248">
        <f t="shared" si="78"/>
        <v>0</v>
      </c>
      <c r="K248" s="12">
        <f t="shared" si="79"/>
        <v>1</v>
      </c>
      <c r="L248">
        <f t="shared" si="62"/>
        <v>14.7105</v>
      </c>
      <c r="M248">
        <f t="shared" si="63"/>
        <v>0</v>
      </c>
      <c r="N248">
        <f t="shared" si="64"/>
        <v>0</v>
      </c>
      <c r="O248">
        <f t="shared" si="65"/>
        <v>101.66177176290465</v>
      </c>
      <c r="P248">
        <f t="shared" si="66"/>
        <v>0</v>
      </c>
      <c r="Q248">
        <f t="shared" si="67"/>
        <v>0</v>
      </c>
      <c r="R248">
        <f t="shared" si="68"/>
        <v>269.28449999999998</v>
      </c>
      <c r="S248">
        <f t="shared" si="69"/>
        <v>269.28449999999998</v>
      </c>
      <c r="T248">
        <f t="shared" si="70"/>
        <v>4.1846597124502907</v>
      </c>
      <c r="U248" s="14">
        <f t="shared" si="71"/>
        <v>0</v>
      </c>
      <c r="V248" s="20">
        <f>'BSFC (Drive Cycle)'!C252</f>
        <v>0</v>
      </c>
      <c r="W248">
        <f t="shared" si="72"/>
        <v>0</v>
      </c>
      <c r="X248">
        <f t="shared" si="73"/>
        <v>0</v>
      </c>
      <c r="Y248">
        <f t="shared" si="74"/>
        <v>0</v>
      </c>
      <c r="Z248">
        <f t="shared" si="75"/>
        <v>1</v>
      </c>
    </row>
    <row r="249" spans="4:26">
      <c r="D249" s="1">
        <v>246</v>
      </c>
      <c r="E249">
        <v>0</v>
      </c>
      <c r="F249">
        <f t="shared" si="60"/>
        <v>0</v>
      </c>
      <c r="G249">
        <f t="shared" si="61"/>
        <v>0</v>
      </c>
      <c r="H249" s="12">
        <f t="shared" si="76"/>
        <v>0</v>
      </c>
      <c r="I249">
        <f t="shared" si="77"/>
        <v>0</v>
      </c>
      <c r="J249">
        <f t="shared" si="78"/>
        <v>0</v>
      </c>
      <c r="K249" s="12">
        <f t="shared" si="79"/>
        <v>1</v>
      </c>
      <c r="L249">
        <f t="shared" si="62"/>
        <v>14.7105</v>
      </c>
      <c r="M249">
        <f t="shared" si="63"/>
        <v>0</v>
      </c>
      <c r="N249">
        <f t="shared" si="64"/>
        <v>0</v>
      </c>
      <c r="O249">
        <f t="shared" si="65"/>
        <v>101.66177176290465</v>
      </c>
      <c r="P249">
        <f t="shared" si="66"/>
        <v>0</v>
      </c>
      <c r="Q249">
        <f t="shared" si="67"/>
        <v>0</v>
      </c>
      <c r="R249">
        <f t="shared" si="68"/>
        <v>269.28449999999998</v>
      </c>
      <c r="S249">
        <f t="shared" si="69"/>
        <v>269.28449999999998</v>
      </c>
      <c r="T249">
        <f t="shared" si="70"/>
        <v>4.1846597124502907</v>
      </c>
      <c r="U249" s="14">
        <f t="shared" si="71"/>
        <v>0</v>
      </c>
      <c r="V249" s="20">
        <f>'BSFC (Drive Cycle)'!C253</f>
        <v>0</v>
      </c>
      <c r="W249">
        <f t="shared" si="72"/>
        <v>0</v>
      </c>
      <c r="X249">
        <f t="shared" si="73"/>
        <v>0</v>
      </c>
      <c r="Y249">
        <f t="shared" si="74"/>
        <v>0</v>
      </c>
      <c r="Z249">
        <f t="shared" si="75"/>
        <v>1</v>
      </c>
    </row>
    <row r="250" spans="4:26">
      <c r="D250" s="1">
        <v>247</v>
      </c>
      <c r="E250">
        <v>1.5</v>
      </c>
      <c r="F250">
        <f t="shared" si="60"/>
        <v>2.4140100000000002</v>
      </c>
      <c r="G250">
        <f t="shared" si="61"/>
        <v>0.67055833333333337</v>
      </c>
      <c r="H250" s="12">
        <f t="shared" si="76"/>
        <v>0.67055833333333337</v>
      </c>
      <c r="I250">
        <f t="shared" si="77"/>
        <v>1.0058375000000002</v>
      </c>
      <c r="J250">
        <f t="shared" si="78"/>
        <v>4.3999895577429289</v>
      </c>
      <c r="K250" s="12">
        <f t="shared" si="79"/>
        <v>1</v>
      </c>
      <c r="L250">
        <f t="shared" si="62"/>
        <v>14.7105</v>
      </c>
      <c r="M250">
        <f t="shared" si="63"/>
        <v>64.726046389177355</v>
      </c>
      <c r="N250">
        <f t="shared" si="64"/>
        <v>618.08843478417134</v>
      </c>
      <c r="O250">
        <f t="shared" si="65"/>
        <v>101.66177176290465</v>
      </c>
      <c r="P250">
        <f t="shared" si="66"/>
        <v>1525.3288726467501</v>
      </c>
      <c r="Q250">
        <f t="shared" si="67"/>
        <v>0.17331531981855669</v>
      </c>
      <c r="R250">
        <f t="shared" si="68"/>
        <v>269.28449999999998</v>
      </c>
      <c r="S250">
        <f t="shared" si="69"/>
        <v>1794.7866879665687</v>
      </c>
      <c r="T250">
        <f t="shared" si="70"/>
        <v>27.890842382594585</v>
      </c>
      <c r="U250" s="14">
        <f t="shared" si="71"/>
        <v>1.805263957889051</v>
      </c>
      <c r="V250" s="20">
        <f>'BSFC (Drive Cycle)'!C254</f>
        <v>1006.5235831010414</v>
      </c>
      <c r="W250">
        <f t="shared" si="72"/>
        <v>0.50473354092712641</v>
      </c>
      <c r="X250">
        <f t="shared" si="73"/>
        <v>0</v>
      </c>
      <c r="Y250">
        <f t="shared" si="74"/>
        <v>0</v>
      </c>
      <c r="Z250">
        <f t="shared" si="75"/>
        <v>1</v>
      </c>
    </row>
    <row r="251" spans="4:26">
      <c r="D251" s="1">
        <v>248</v>
      </c>
      <c r="E251">
        <v>5</v>
      </c>
      <c r="F251">
        <f t="shared" si="60"/>
        <v>8.0466999999999995</v>
      </c>
      <c r="G251">
        <f t="shared" si="61"/>
        <v>2.2351944444444443</v>
      </c>
      <c r="H251" s="12">
        <f t="shared" si="76"/>
        <v>1.5646361111111109</v>
      </c>
      <c r="I251">
        <f t="shared" si="77"/>
        <v>3.0175124999999996</v>
      </c>
      <c r="J251">
        <f t="shared" si="78"/>
        <v>13.199968673228783</v>
      </c>
      <c r="K251" s="12">
        <f t="shared" si="79"/>
        <v>1</v>
      </c>
      <c r="L251">
        <f t="shared" si="62"/>
        <v>14.7105</v>
      </c>
      <c r="M251">
        <f t="shared" si="63"/>
        <v>194.17813916753201</v>
      </c>
      <c r="N251">
        <f t="shared" si="64"/>
        <v>1854.2653043525136</v>
      </c>
      <c r="O251">
        <f t="shared" si="65"/>
        <v>101.66177176290465</v>
      </c>
      <c r="P251">
        <f t="shared" si="66"/>
        <v>3559.100702842416</v>
      </c>
      <c r="Q251">
        <f t="shared" si="67"/>
        <v>1.9257257757617408</v>
      </c>
      <c r="R251">
        <f t="shared" si="68"/>
        <v>269.28449999999998</v>
      </c>
      <c r="S251">
        <f t="shared" si="69"/>
        <v>3830.310928618178</v>
      </c>
      <c r="T251">
        <f t="shared" si="70"/>
        <v>59.522727186847177</v>
      </c>
      <c r="U251" s="14">
        <f t="shared" si="71"/>
        <v>11.558012403318653</v>
      </c>
      <c r="V251" s="20">
        <f>'BSFC (Drive Cycle)'!C255</f>
        <v>163.5053629241811</v>
      </c>
      <c r="W251">
        <f t="shared" si="72"/>
        <v>0.52494361463522299</v>
      </c>
      <c r="X251">
        <f t="shared" si="73"/>
        <v>0</v>
      </c>
      <c r="Y251">
        <f t="shared" si="74"/>
        <v>0</v>
      </c>
      <c r="Z251">
        <f t="shared" si="75"/>
        <v>1</v>
      </c>
    </row>
    <row r="252" spans="4:26">
      <c r="D252" s="1">
        <v>249</v>
      </c>
      <c r="E252">
        <v>8.8000000000000007</v>
      </c>
      <c r="F252">
        <f t="shared" si="60"/>
        <v>14.162192000000001</v>
      </c>
      <c r="G252">
        <f t="shared" si="61"/>
        <v>3.9339422222222229</v>
      </c>
      <c r="H252" s="12">
        <f t="shared" si="76"/>
        <v>1.6987477777777786</v>
      </c>
      <c r="I252">
        <f t="shared" si="77"/>
        <v>4.7833161111111124</v>
      </c>
      <c r="J252">
        <f t="shared" si="78"/>
        <v>20.92439478571082</v>
      </c>
      <c r="K252" s="12">
        <f t="shared" si="79"/>
        <v>1</v>
      </c>
      <c r="L252">
        <f t="shared" si="62"/>
        <v>14.7105</v>
      </c>
      <c r="M252">
        <f t="shared" si="63"/>
        <v>307.80830949519901</v>
      </c>
      <c r="N252">
        <f t="shared" si="64"/>
        <v>2939.3538898625043</v>
      </c>
      <c r="O252">
        <f t="shared" si="65"/>
        <v>101.66177176290465</v>
      </c>
      <c r="P252">
        <f t="shared" si="66"/>
        <v>3864.1664773717689</v>
      </c>
      <c r="Q252">
        <f t="shared" si="67"/>
        <v>5.9651281629995712</v>
      </c>
      <c r="R252">
        <f t="shared" si="68"/>
        <v>269.28449999999998</v>
      </c>
      <c r="S252">
        <f t="shared" si="69"/>
        <v>4139.4161055347686</v>
      </c>
      <c r="T252">
        <f t="shared" si="70"/>
        <v>64.326197051442719</v>
      </c>
      <c r="U252" s="14">
        <f t="shared" si="71"/>
        <v>19.800137970659637</v>
      </c>
      <c r="V252" s="20">
        <f>'BSFC (Drive Cycle)'!C256</f>
        <v>151.9593605441969</v>
      </c>
      <c r="W252">
        <f t="shared" si="72"/>
        <v>0.8357823068634197</v>
      </c>
      <c r="X252">
        <f t="shared" si="73"/>
        <v>0</v>
      </c>
      <c r="Y252">
        <f t="shared" si="74"/>
        <v>0</v>
      </c>
      <c r="Z252">
        <f t="shared" si="75"/>
        <v>1</v>
      </c>
    </row>
    <row r="253" spans="4:26">
      <c r="D253" s="1">
        <v>250</v>
      </c>
      <c r="E253">
        <v>11.5</v>
      </c>
      <c r="F253">
        <f t="shared" si="60"/>
        <v>18.50741</v>
      </c>
      <c r="G253">
        <f t="shared" si="61"/>
        <v>5.1409472222222226</v>
      </c>
      <c r="H253" s="12">
        <f t="shared" si="76"/>
        <v>1.2070049999999997</v>
      </c>
      <c r="I253">
        <f t="shared" si="77"/>
        <v>5.7444497222222228</v>
      </c>
      <c r="J253">
        <f t="shared" si="78"/>
        <v>25.128829251998507</v>
      </c>
      <c r="K253" s="12">
        <f t="shared" si="79"/>
        <v>1</v>
      </c>
      <c r="L253">
        <f t="shared" si="62"/>
        <v>14.7105</v>
      </c>
      <c r="M253">
        <f t="shared" si="63"/>
        <v>369.65764271152403</v>
      </c>
      <c r="N253">
        <f t="shared" si="64"/>
        <v>3529.9717275451567</v>
      </c>
      <c r="O253">
        <f t="shared" si="65"/>
        <v>101.66177176290465</v>
      </c>
      <c r="P253">
        <f t="shared" si="66"/>
        <v>2745.5919707641492</v>
      </c>
      <c r="Q253">
        <f t="shared" si="67"/>
        <v>10.187089353779612</v>
      </c>
      <c r="R253">
        <f t="shared" si="68"/>
        <v>269.28449999999998</v>
      </c>
      <c r="S253">
        <f t="shared" si="69"/>
        <v>3025.0635601179292</v>
      </c>
      <c r="T253">
        <f t="shared" si="70"/>
        <v>47.009247125723711</v>
      </c>
      <c r="U253" s="14">
        <f t="shared" si="71"/>
        <v>17.377327478138515</v>
      </c>
      <c r="V253" s="20">
        <f>'BSFC (Drive Cycle)'!C257</f>
        <v>453.77008727188149</v>
      </c>
      <c r="W253">
        <f t="shared" si="72"/>
        <v>2.190364279529716</v>
      </c>
      <c r="X253">
        <f t="shared" si="73"/>
        <v>0</v>
      </c>
      <c r="Y253">
        <f t="shared" si="74"/>
        <v>0</v>
      </c>
      <c r="Z253">
        <f t="shared" si="75"/>
        <v>1</v>
      </c>
    </row>
    <row r="254" spans="4:26">
      <c r="D254" s="1">
        <v>251</v>
      </c>
      <c r="E254">
        <v>14.2</v>
      </c>
      <c r="F254">
        <f t="shared" si="60"/>
        <v>22.852627999999999</v>
      </c>
      <c r="G254">
        <f t="shared" si="61"/>
        <v>6.3479522222222222</v>
      </c>
      <c r="H254" s="12">
        <f t="shared" si="76"/>
        <v>1.2070049999999997</v>
      </c>
      <c r="I254">
        <f t="shared" si="77"/>
        <v>6.9514547222222216</v>
      </c>
      <c r="J254">
        <f t="shared" si="78"/>
        <v>30.408816721290016</v>
      </c>
      <c r="K254" s="12">
        <f t="shared" si="79"/>
        <v>1</v>
      </c>
      <c r="L254">
        <f t="shared" si="62"/>
        <v>14.7105</v>
      </c>
      <c r="M254">
        <f t="shared" si="63"/>
        <v>447.32889837853679</v>
      </c>
      <c r="N254">
        <f t="shared" si="64"/>
        <v>4271.6778492861613</v>
      </c>
      <c r="O254">
        <f t="shared" si="65"/>
        <v>101.66177176290465</v>
      </c>
      <c r="P254">
        <f t="shared" si="66"/>
        <v>2745.5919707641492</v>
      </c>
      <c r="Q254">
        <f t="shared" si="67"/>
        <v>15.532133816983899</v>
      </c>
      <c r="R254">
        <f t="shared" si="68"/>
        <v>269.28449999999998</v>
      </c>
      <c r="S254">
        <f t="shared" si="69"/>
        <v>3030.4086045811327</v>
      </c>
      <c r="T254">
        <f t="shared" si="70"/>
        <v>47.092308691563645</v>
      </c>
      <c r="U254" s="14">
        <f t="shared" si="71"/>
        <v>21.065750569099158</v>
      </c>
      <c r="V254" s="20">
        <f>'BSFC (Drive Cycle)'!C258</f>
        <v>578.47637159104852</v>
      </c>
      <c r="W254">
        <f t="shared" si="72"/>
        <v>3.3850108205707072</v>
      </c>
      <c r="X254">
        <f t="shared" si="73"/>
        <v>0</v>
      </c>
      <c r="Y254">
        <f t="shared" si="74"/>
        <v>0</v>
      </c>
      <c r="Z254">
        <f t="shared" si="75"/>
        <v>1</v>
      </c>
    </row>
    <row r="255" spans="4:26">
      <c r="D255" s="1">
        <v>252</v>
      </c>
      <c r="E255">
        <v>15.4</v>
      </c>
      <c r="F255">
        <f t="shared" si="60"/>
        <v>24.783836000000001</v>
      </c>
      <c r="G255">
        <f t="shared" si="61"/>
        <v>6.8843988888888896</v>
      </c>
      <c r="H255" s="12">
        <f t="shared" si="76"/>
        <v>0.5364466666666674</v>
      </c>
      <c r="I255">
        <f t="shared" si="77"/>
        <v>7.1526222222222238</v>
      </c>
      <c r="J255">
        <f t="shared" si="78"/>
        <v>31.288814632838609</v>
      </c>
      <c r="K255" s="12">
        <f t="shared" si="79"/>
        <v>1</v>
      </c>
      <c r="L255">
        <f t="shared" si="62"/>
        <v>14.7105</v>
      </c>
      <c r="M255">
        <f t="shared" si="63"/>
        <v>460.27410765637234</v>
      </c>
      <c r="N255">
        <f t="shared" si="64"/>
        <v>4395.2955362429966</v>
      </c>
      <c r="O255">
        <f t="shared" si="65"/>
        <v>101.66177176290465</v>
      </c>
      <c r="P255">
        <f t="shared" si="66"/>
        <v>1220.2630981174016</v>
      </c>
      <c r="Q255">
        <f t="shared" si="67"/>
        <v>18.268204999186185</v>
      </c>
      <c r="R255">
        <f t="shared" si="68"/>
        <v>269.28449999999998</v>
      </c>
      <c r="S255">
        <f t="shared" si="69"/>
        <v>1507.8158031165876</v>
      </c>
      <c r="T255">
        <f t="shared" si="70"/>
        <v>23.431337656262667</v>
      </c>
      <c r="U255" s="14">
        <f t="shared" si="71"/>
        <v>10.784838030931454</v>
      </c>
      <c r="V255" s="20">
        <f>'BSFC (Drive Cycle)'!C259</f>
        <v>1472.0715452190743</v>
      </c>
      <c r="W255">
        <f t="shared" si="72"/>
        <v>4.4100147736474176</v>
      </c>
      <c r="X255">
        <f t="shared" si="73"/>
        <v>0</v>
      </c>
      <c r="Y255">
        <f t="shared" si="74"/>
        <v>0</v>
      </c>
      <c r="Z255">
        <f t="shared" si="75"/>
        <v>1</v>
      </c>
    </row>
    <row r="256" spans="4:26">
      <c r="D256" s="1">
        <v>253</v>
      </c>
      <c r="E256">
        <v>16.100000000000001</v>
      </c>
      <c r="F256">
        <f t="shared" si="60"/>
        <v>25.910374000000001</v>
      </c>
      <c r="G256">
        <f t="shared" si="61"/>
        <v>7.1973261111111118</v>
      </c>
      <c r="H256" s="12">
        <f t="shared" si="76"/>
        <v>0.31292722222222213</v>
      </c>
      <c r="I256">
        <f t="shared" si="77"/>
        <v>7.3537897222222224</v>
      </c>
      <c r="J256">
        <f t="shared" si="78"/>
        <v>32.168812544387194</v>
      </c>
      <c r="K256" s="12">
        <f t="shared" si="79"/>
        <v>1</v>
      </c>
      <c r="L256">
        <f t="shared" si="62"/>
        <v>14.7105</v>
      </c>
      <c r="M256">
        <f t="shared" si="63"/>
        <v>473.21931693420782</v>
      </c>
      <c r="N256">
        <f t="shared" si="64"/>
        <v>4518.913223199831</v>
      </c>
      <c r="O256">
        <f t="shared" si="65"/>
        <v>101.66177176290465</v>
      </c>
      <c r="P256">
        <f t="shared" si="66"/>
        <v>711.82014056848311</v>
      </c>
      <c r="Q256">
        <f t="shared" si="67"/>
        <v>19.966695133408038</v>
      </c>
      <c r="R256">
        <f t="shared" si="68"/>
        <v>269.28449999999998</v>
      </c>
      <c r="S256">
        <f t="shared" si="69"/>
        <v>1001.0713357018911</v>
      </c>
      <c r="T256">
        <f t="shared" si="70"/>
        <v>15.556568936572674</v>
      </c>
      <c r="U256" s="14">
        <f t="shared" si="71"/>
        <v>7.3616689260048371</v>
      </c>
      <c r="V256" s="20">
        <f>'BSFC (Drive Cycle)'!C260</f>
        <v>2025.465744282963</v>
      </c>
      <c r="W256">
        <f t="shared" si="72"/>
        <v>4.1418911751042078</v>
      </c>
      <c r="X256">
        <f t="shared" si="73"/>
        <v>0</v>
      </c>
      <c r="Y256">
        <f t="shared" si="74"/>
        <v>0</v>
      </c>
      <c r="Z256">
        <f t="shared" si="75"/>
        <v>1</v>
      </c>
    </row>
    <row r="257" spans="4:26">
      <c r="D257" s="1">
        <v>254</v>
      </c>
      <c r="E257">
        <v>16.100000000000001</v>
      </c>
      <c r="F257">
        <f t="shared" si="60"/>
        <v>25.910374000000001</v>
      </c>
      <c r="G257">
        <f t="shared" si="61"/>
        <v>7.1973261111111118</v>
      </c>
      <c r="H257" s="12">
        <f t="shared" si="76"/>
        <v>0</v>
      </c>
      <c r="I257">
        <f t="shared" si="77"/>
        <v>7.1973261111111118</v>
      </c>
      <c r="J257">
        <f t="shared" si="78"/>
        <v>31.484369724293845</v>
      </c>
      <c r="K257" s="12">
        <f t="shared" si="79"/>
        <v>1</v>
      </c>
      <c r="L257">
        <f t="shared" si="62"/>
        <v>14.7105</v>
      </c>
      <c r="M257">
        <f t="shared" si="63"/>
        <v>463.15082082922459</v>
      </c>
      <c r="N257">
        <f t="shared" si="64"/>
        <v>4422.7661333445149</v>
      </c>
      <c r="O257">
        <f t="shared" si="65"/>
        <v>101.66177176290465</v>
      </c>
      <c r="P257">
        <f t="shared" si="66"/>
        <v>0</v>
      </c>
      <c r="Q257">
        <f t="shared" si="67"/>
        <v>19.966695133408038</v>
      </c>
      <c r="R257">
        <f t="shared" si="68"/>
        <v>269.28449999999998</v>
      </c>
      <c r="S257">
        <f t="shared" si="69"/>
        <v>289.25119513340803</v>
      </c>
      <c r="T257">
        <f t="shared" si="70"/>
        <v>4.4949405667718354</v>
      </c>
      <c r="U257" s="14">
        <f t="shared" si="71"/>
        <v>2.0818354130789558</v>
      </c>
      <c r="V257" s="20">
        <f>'BSFC (Drive Cycle)'!C261</f>
        <v>2732.463473893793</v>
      </c>
      <c r="W257">
        <f t="shared" si="72"/>
        <v>1.5801497846935675</v>
      </c>
      <c r="X257">
        <f t="shared" si="73"/>
        <v>0</v>
      </c>
      <c r="Y257">
        <f t="shared" si="74"/>
        <v>0</v>
      </c>
      <c r="Z257">
        <f t="shared" si="75"/>
        <v>1</v>
      </c>
    </row>
    <row r="258" spans="4:26">
      <c r="D258" s="1">
        <v>255</v>
      </c>
      <c r="E258">
        <v>16.899999999999999</v>
      </c>
      <c r="F258">
        <f t="shared" si="60"/>
        <v>27.197845999999998</v>
      </c>
      <c r="G258">
        <f t="shared" si="61"/>
        <v>7.5549572222222219</v>
      </c>
      <c r="H258" s="12">
        <f t="shared" si="76"/>
        <v>0.35763111111111012</v>
      </c>
      <c r="I258">
        <f t="shared" si="77"/>
        <v>7.7337727777777765</v>
      </c>
      <c r="J258">
        <f t="shared" si="78"/>
        <v>33.831030821756734</v>
      </c>
      <c r="K258" s="12">
        <f t="shared" si="79"/>
        <v>1</v>
      </c>
      <c r="L258">
        <f t="shared" si="62"/>
        <v>14.7105</v>
      </c>
      <c r="M258">
        <f t="shared" si="63"/>
        <v>497.67137890345242</v>
      </c>
      <c r="N258">
        <f t="shared" si="64"/>
        <v>4752.4132985627384</v>
      </c>
      <c r="O258">
        <f t="shared" si="65"/>
        <v>101.66177176290465</v>
      </c>
      <c r="P258">
        <f t="shared" si="66"/>
        <v>813.50873207826442</v>
      </c>
      <c r="Q258">
        <f t="shared" si="67"/>
        <v>22.000261552612429</v>
      </c>
      <c r="R258">
        <f t="shared" si="68"/>
        <v>269.28449999999998</v>
      </c>
      <c r="S258">
        <f t="shared" si="69"/>
        <v>1104.7934936308768</v>
      </c>
      <c r="T258">
        <f t="shared" si="70"/>
        <v>17.168403021244583</v>
      </c>
      <c r="U258" s="14">
        <f t="shared" si="71"/>
        <v>8.5442228051529892</v>
      </c>
      <c r="V258" s="20">
        <f>'BSFC (Drive Cycle)'!C262</f>
        <v>2300.58555274844</v>
      </c>
      <c r="W258">
        <f t="shared" si="72"/>
        <v>5.4601987624996431</v>
      </c>
      <c r="X258">
        <f t="shared" si="73"/>
        <v>0</v>
      </c>
      <c r="Y258">
        <f t="shared" si="74"/>
        <v>0</v>
      </c>
      <c r="Z258">
        <f t="shared" si="75"/>
        <v>1</v>
      </c>
    </row>
    <row r="259" spans="4:26">
      <c r="D259" s="1">
        <v>256</v>
      </c>
      <c r="E259">
        <v>16.5</v>
      </c>
      <c r="F259">
        <f t="shared" si="60"/>
        <v>26.554110000000001</v>
      </c>
      <c r="G259">
        <f t="shared" si="61"/>
        <v>7.3761416666666673</v>
      </c>
      <c r="H259" s="12">
        <f t="shared" si="76"/>
        <v>-0.17881555555555462</v>
      </c>
      <c r="I259">
        <f t="shared" si="77"/>
        <v>7.2867338888888895</v>
      </c>
      <c r="J259">
        <f t="shared" si="78"/>
        <v>31.87547990720433</v>
      </c>
      <c r="K259" s="12">
        <f t="shared" si="79"/>
        <v>1</v>
      </c>
      <c r="L259">
        <f t="shared" si="62"/>
        <v>14.7105</v>
      </c>
      <c r="M259">
        <f t="shared" si="63"/>
        <v>468.90424717492931</v>
      </c>
      <c r="N259">
        <f t="shared" si="64"/>
        <v>4477.7073275475532</v>
      </c>
      <c r="O259">
        <f t="shared" si="65"/>
        <v>101.66177176290465</v>
      </c>
      <c r="P259">
        <f t="shared" si="66"/>
        <v>-406.75436603913118</v>
      </c>
      <c r="Q259">
        <f t="shared" si="67"/>
        <v>20.971153698045363</v>
      </c>
      <c r="R259">
        <f t="shared" si="68"/>
        <v>269.28449999999998</v>
      </c>
      <c r="S259">
        <f t="shared" si="69"/>
        <v>-116.49871234108582</v>
      </c>
      <c r="T259">
        <f t="shared" si="70"/>
        <v>0</v>
      </c>
      <c r="U259" s="14">
        <f t="shared" si="71"/>
        <v>0</v>
      </c>
      <c r="V259" s="20">
        <f>'BSFC (Drive Cycle)'!C263</f>
        <v>0</v>
      </c>
      <c r="W259">
        <f t="shared" si="72"/>
        <v>0</v>
      </c>
      <c r="X259">
        <f t="shared" si="73"/>
        <v>0</v>
      </c>
      <c r="Y259">
        <f t="shared" si="74"/>
        <v>0</v>
      </c>
      <c r="Z259">
        <f t="shared" si="75"/>
        <v>1</v>
      </c>
    </row>
    <row r="260" spans="4:26">
      <c r="D260" s="1">
        <v>257</v>
      </c>
      <c r="E260">
        <v>16.899999999999999</v>
      </c>
      <c r="F260">
        <f t="shared" ref="F260:F323" si="80">E260*1.60934</f>
        <v>27.197845999999998</v>
      </c>
      <c r="G260">
        <f t="shared" ref="G260:G323" si="81">F260*(1000/3600)</f>
        <v>7.5549572222222219</v>
      </c>
      <c r="H260" s="12">
        <f t="shared" si="76"/>
        <v>0.17881555555555462</v>
      </c>
      <c r="I260">
        <f t="shared" si="77"/>
        <v>7.6443649999999987</v>
      </c>
      <c r="J260">
        <f t="shared" si="78"/>
        <v>33.439920638846253</v>
      </c>
      <c r="K260" s="12">
        <f t="shared" si="79"/>
        <v>1</v>
      </c>
      <c r="L260">
        <f t="shared" ref="L260:L323" si="82">LOOKUP(K260,$A$5:$B$12)*$B$13</f>
        <v>14.7105</v>
      </c>
      <c r="M260">
        <f t="shared" ref="M260:M323" si="83">J260*L260</f>
        <v>491.91795255774781</v>
      </c>
      <c r="N260">
        <f t="shared" ref="N260:N323" si="84">M260*9.5493</f>
        <v>4697.472104359701</v>
      </c>
      <c r="O260">
        <f t="shared" ref="O260:O323" si="85">(POWER(L260,2)*$B$28+4*$B$29)/$B$27</f>
        <v>101.66177176290465</v>
      </c>
      <c r="P260">
        <f t="shared" ref="P260:P323" si="86">(H260*(O260+$B$26*$B$27))/$B$27</f>
        <v>406.75436603913118</v>
      </c>
      <c r="Q260">
        <f t="shared" ref="Q260:Q323" si="87">($B$34*$B$31*$B$30*POWER(G260,2))/2</f>
        <v>22.000261552612429</v>
      </c>
      <c r="R260">
        <f t="shared" ref="R260:R323" si="88">$B$32*$B$26*9.81</f>
        <v>269.28449999999998</v>
      </c>
      <c r="S260">
        <f t="shared" ref="S260:S323" si="89">P260+Q260+R260</f>
        <v>698.03912759174364</v>
      </c>
      <c r="T260">
        <f t="shared" ref="T260:T323" si="90">IF(H260&lt;0,0,(S260*$B$27)/L260)</f>
        <v>10.847472524215533</v>
      </c>
      <c r="U260" s="14">
        <f t="shared" ref="U260:U323" si="91">(T260*M260)/1000</f>
        <v>5.3360664745385291</v>
      </c>
      <c r="V260" s="20">
        <f>'BSFC (Drive Cycle)'!C264</f>
        <v>2600.0986477581373</v>
      </c>
      <c r="W260">
        <f t="shared" ref="W260:W323" si="92">(V260*U260)/3600</f>
        <v>3.8539720068875445</v>
      </c>
      <c r="X260">
        <f t="shared" ref="X260:X323" si="93">IF(AND(K260&gt;1,(N260&lt;$B$15)),1,0)</f>
        <v>0</v>
      </c>
      <c r="Y260">
        <f t="shared" ref="Y260:Y323" si="94">IF(N260&gt;$B$14,1,0)</f>
        <v>0</v>
      </c>
      <c r="Z260">
        <f t="shared" ref="Z260:Z323" si="95">IF(AND(X260=0,Y260=0),K260,IF(AND(X260=0,Y260=1),K260+1, IF(AND(X260=1,Y260=0),K260-1)))</f>
        <v>1</v>
      </c>
    </row>
    <row r="261" spans="4:26">
      <c r="D261" s="1">
        <v>258</v>
      </c>
      <c r="E261">
        <v>18</v>
      </c>
      <c r="F261">
        <f t="shared" si="80"/>
        <v>28.968119999999999</v>
      </c>
      <c r="G261">
        <f t="shared" si="81"/>
        <v>8.0466999999999995</v>
      </c>
      <c r="H261" s="12">
        <f t="shared" ref="H261:H324" si="96">(G261-G260)/(D261-D260)</f>
        <v>0.49174277777777764</v>
      </c>
      <c r="I261">
        <f t="shared" ref="I261:I324" si="97">G261*(D261-D260)+0.5*H261*POWER(D261-D260,2)</f>
        <v>8.2925713888888879</v>
      </c>
      <c r="J261">
        <f t="shared" ref="J261:J324" si="98">(2*PI()*I261)/($B$2*(D261-D260))</f>
        <v>36.27546946494725</v>
      </c>
      <c r="K261" s="12">
        <f t="shared" ref="K261:K324" si="99">Z260</f>
        <v>1</v>
      </c>
      <c r="L261">
        <f t="shared" si="82"/>
        <v>14.7105</v>
      </c>
      <c r="M261">
        <f t="shared" si="83"/>
        <v>533.63029356410652</v>
      </c>
      <c r="N261">
        <f t="shared" si="84"/>
        <v>5095.7957623317225</v>
      </c>
      <c r="O261">
        <f t="shared" si="85"/>
        <v>101.66177176290465</v>
      </c>
      <c r="P261">
        <f t="shared" si="86"/>
        <v>1118.5745066076163</v>
      </c>
      <c r="Q261">
        <f t="shared" si="87"/>
        <v>24.957406053872162</v>
      </c>
      <c r="R261">
        <f t="shared" si="88"/>
        <v>269.28449999999998</v>
      </c>
      <c r="S261">
        <f t="shared" si="89"/>
        <v>1412.8164126614884</v>
      </c>
      <c r="T261">
        <f t="shared" si="90"/>
        <v>21.955054684369411</v>
      </c>
      <c r="U261" s="14">
        <f t="shared" si="91"/>
        <v>11.71588227643606</v>
      </c>
      <c r="V261" s="20">
        <f>'BSFC (Drive Cycle)'!C265</f>
        <v>3205.6452721503792</v>
      </c>
      <c r="W261">
        <f t="shared" si="92"/>
        <v>10.432489619035467</v>
      </c>
      <c r="X261">
        <f t="shared" si="93"/>
        <v>0</v>
      </c>
      <c r="Y261">
        <f t="shared" si="94"/>
        <v>1</v>
      </c>
      <c r="Z261">
        <f t="shared" si="95"/>
        <v>2</v>
      </c>
    </row>
    <row r="262" spans="4:26">
      <c r="D262" s="1">
        <v>259</v>
      </c>
      <c r="E262">
        <v>19.2</v>
      </c>
      <c r="F262">
        <f t="shared" si="80"/>
        <v>30.899327999999997</v>
      </c>
      <c r="G262">
        <f t="shared" si="81"/>
        <v>8.583146666666666</v>
      </c>
      <c r="H262" s="12">
        <f t="shared" si="96"/>
        <v>0.53644666666666652</v>
      </c>
      <c r="I262">
        <f t="shared" si="97"/>
        <v>8.8513699999999993</v>
      </c>
      <c r="J262">
        <f t="shared" si="98"/>
        <v>38.719908108137766</v>
      </c>
      <c r="K262" s="12">
        <f t="shared" si="99"/>
        <v>2</v>
      </c>
      <c r="L262">
        <f t="shared" si="82"/>
        <v>8.4698856000000013</v>
      </c>
      <c r="M262">
        <f t="shared" si="83"/>
        <v>327.95319211843935</v>
      </c>
      <c r="N262">
        <f t="shared" si="84"/>
        <v>3131.7234174966129</v>
      </c>
      <c r="O262">
        <f t="shared" si="85"/>
        <v>38.380998283940237</v>
      </c>
      <c r="P262">
        <f t="shared" si="86"/>
        <v>1071.7645854451389</v>
      </c>
      <c r="Q262">
        <f t="shared" si="87"/>
        <v>28.395981999072323</v>
      </c>
      <c r="R262">
        <f t="shared" si="88"/>
        <v>269.28449999999998</v>
      </c>
      <c r="S262">
        <f t="shared" si="89"/>
        <v>1369.4450674442112</v>
      </c>
      <c r="T262">
        <f t="shared" si="90"/>
        <v>36.960964669669991</v>
      </c>
      <c r="U262" s="14">
        <f t="shared" si="91"/>
        <v>12.121466347195131</v>
      </c>
      <c r="V262" s="20">
        <f>'BSFC (Drive Cycle)'!C266</f>
        <v>696.33245787532906</v>
      </c>
      <c r="W262">
        <f t="shared" si="92"/>
        <v>2.3446029040542977</v>
      </c>
      <c r="X262">
        <f t="shared" si="93"/>
        <v>0</v>
      </c>
      <c r="Y262">
        <f t="shared" si="94"/>
        <v>0</v>
      </c>
      <c r="Z262">
        <f t="shared" si="95"/>
        <v>2</v>
      </c>
    </row>
    <row r="263" spans="4:26">
      <c r="D263" s="1">
        <v>260</v>
      </c>
      <c r="E263">
        <v>20.399999999999999</v>
      </c>
      <c r="F263">
        <f t="shared" si="80"/>
        <v>32.830535999999995</v>
      </c>
      <c r="G263">
        <f t="shared" si="81"/>
        <v>9.1195933333333326</v>
      </c>
      <c r="H263" s="12">
        <f t="shared" si="96"/>
        <v>0.53644666666666652</v>
      </c>
      <c r="I263">
        <f t="shared" si="97"/>
        <v>9.3878166666666658</v>
      </c>
      <c r="J263">
        <f t="shared" si="98"/>
        <v>41.066569205600665</v>
      </c>
      <c r="K263" s="12">
        <f t="shared" si="99"/>
        <v>2</v>
      </c>
      <c r="L263">
        <f t="shared" si="82"/>
        <v>8.4698856000000013</v>
      </c>
      <c r="M263">
        <f t="shared" si="83"/>
        <v>347.82914315592058</v>
      </c>
      <c r="N263">
        <f t="shared" si="84"/>
        <v>3321.5248367388326</v>
      </c>
      <c r="O263">
        <f t="shared" si="85"/>
        <v>38.380998283940237</v>
      </c>
      <c r="P263">
        <f t="shared" si="86"/>
        <v>1071.7645854451389</v>
      </c>
      <c r="Q263">
        <f t="shared" si="87"/>
        <v>32.056401553640235</v>
      </c>
      <c r="R263">
        <f t="shared" si="88"/>
        <v>269.28449999999998</v>
      </c>
      <c r="S263">
        <f t="shared" si="89"/>
        <v>1373.105486998779</v>
      </c>
      <c r="T263">
        <f t="shared" si="90"/>
        <v>37.05975843734192</v>
      </c>
      <c r="U263" s="14">
        <f t="shared" si="91"/>
        <v>12.890464022826038</v>
      </c>
      <c r="V263" s="20">
        <f>'BSFC (Drive Cycle)'!C267</f>
        <v>706.65591001540452</v>
      </c>
      <c r="W263">
        <f t="shared" si="92"/>
        <v>2.5303118290474904</v>
      </c>
      <c r="X263">
        <f t="shared" si="93"/>
        <v>0</v>
      </c>
      <c r="Y263">
        <f t="shared" si="94"/>
        <v>0</v>
      </c>
      <c r="Z263">
        <f t="shared" si="95"/>
        <v>2</v>
      </c>
    </row>
    <row r="264" spans="4:26">
      <c r="D264" s="1">
        <v>261</v>
      </c>
      <c r="E264">
        <v>20.399999999999999</v>
      </c>
      <c r="F264">
        <f t="shared" si="80"/>
        <v>32.830535999999995</v>
      </c>
      <c r="G264">
        <f t="shared" si="81"/>
        <v>9.1195933333333326</v>
      </c>
      <c r="H264" s="12">
        <f t="shared" si="96"/>
        <v>0</v>
      </c>
      <c r="I264">
        <f t="shared" si="97"/>
        <v>9.1195933333333326</v>
      </c>
      <c r="J264">
        <f t="shared" si="98"/>
        <v>39.893238656869215</v>
      </c>
      <c r="K264" s="12">
        <f t="shared" si="99"/>
        <v>2</v>
      </c>
      <c r="L264">
        <f t="shared" si="82"/>
        <v>8.4698856000000013</v>
      </c>
      <c r="M264">
        <f t="shared" si="83"/>
        <v>337.89116763717993</v>
      </c>
      <c r="N264">
        <f t="shared" si="84"/>
        <v>3226.6241271177223</v>
      </c>
      <c r="O264">
        <f t="shared" si="85"/>
        <v>38.380998283940237</v>
      </c>
      <c r="P264">
        <f t="shared" si="86"/>
        <v>0</v>
      </c>
      <c r="Q264">
        <f t="shared" si="87"/>
        <v>32.056401553640235</v>
      </c>
      <c r="R264">
        <f t="shared" si="88"/>
        <v>269.28449999999998</v>
      </c>
      <c r="S264">
        <f t="shared" si="89"/>
        <v>301.34090155364021</v>
      </c>
      <c r="T264">
        <f t="shared" si="90"/>
        <v>8.1331122223377079</v>
      </c>
      <c r="U264" s="14">
        <f t="shared" si="91"/>
        <v>2.7481067853299073</v>
      </c>
      <c r="V264" s="20">
        <f>'BSFC (Drive Cycle)'!C268</f>
        <v>2199.467246028642</v>
      </c>
      <c r="W264">
        <f t="shared" si="92"/>
        <v>1.6789919063672765</v>
      </c>
      <c r="X264">
        <f t="shared" si="93"/>
        <v>0</v>
      </c>
      <c r="Y264">
        <f t="shared" si="94"/>
        <v>0</v>
      </c>
      <c r="Z264">
        <f t="shared" si="95"/>
        <v>2</v>
      </c>
    </row>
    <row r="265" spans="4:26">
      <c r="D265" s="1">
        <v>262</v>
      </c>
      <c r="E265">
        <v>21.1</v>
      </c>
      <c r="F265">
        <f t="shared" si="80"/>
        <v>33.957073999999999</v>
      </c>
      <c r="G265">
        <f t="shared" si="81"/>
        <v>9.4325205555555556</v>
      </c>
      <c r="H265" s="12">
        <f t="shared" si="96"/>
        <v>0.31292722222222302</v>
      </c>
      <c r="I265">
        <f t="shared" si="97"/>
        <v>9.5889841666666662</v>
      </c>
      <c r="J265">
        <f t="shared" si="98"/>
        <v>41.94656711714925</v>
      </c>
      <c r="K265" s="12">
        <f t="shared" si="99"/>
        <v>2</v>
      </c>
      <c r="L265">
        <f t="shared" si="82"/>
        <v>8.4698856000000013</v>
      </c>
      <c r="M265">
        <f t="shared" si="83"/>
        <v>355.28262479497602</v>
      </c>
      <c r="N265">
        <f t="shared" si="84"/>
        <v>3392.7003689546646</v>
      </c>
      <c r="O265">
        <f t="shared" si="85"/>
        <v>38.380998283940237</v>
      </c>
      <c r="P265">
        <f t="shared" si="86"/>
        <v>625.19600817633284</v>
      </c>
      <c r="Q265">
        <f t="shared" si="87"/>
        <v>34.294094905075383</v>
      </c>
      <c r="R265">
        <f t="shared" si="88"/>
        <v>269.28449999999998</v>
      </c>
      <c r="S265">
        <f t="shared" si="89"/>
        <v>928.77460308140826</v>
      </c>
      <c r="T265">
        <f t="shared" si="90"/>
        <v>25.067383940157338</v>
      </c>
      <c r="U265" s="14">
        <f t="shared" si="91"/>
        <v>8.9060059630025261</v>
      </c>
      <c r="V265" s="20">
        <f>'BSFC (Drive Cycle)'!C269</f>
        <v>1181.8258833829732</v>
      </c>
      <c r="W265">
        <f t="shared" si="92"/>
        <v>2.9237078790665243</v>
      </c>
      <c r="X265">
        <f t="shared" si="93"/>
        <v>0</v>
      </c>
      <c r="Y265">
        <f t="shared" si="94"/>
        <v>0</v>
      </c>
      <c r="Z265">
        <f t="shared" si="95"/>
        <v>2</v>
      </c>
    </row>
    <row r="266" spans="4:26">
      <c r="D266" s="1">
        <v>263</v>
      </c>
      <c r="E266">
        <v>21.1</v>
      </c>
      <c r="F266">
        <f t="shared" si="80"/>
        <v>33.957073999999999</v>
      </c>
      <c r="G266">
        <f t="shared" si="81"/>
        <v>9.4325205555555556</v>
      </c>
      <c r="H266" s="12">
        <f t="shared" si="96"/>
        <v>0</v>
      </c>
      <c r="I266">
        <f t="shared" si="97"/>
        <v>9.4325205555555556</v>
      </c>
      <c r="J266">
        <f t="shared" si="98"/>
        <v>41.262124297055905</v>
      </c>
      <c r="K266" s="12">
        <f t="shared" si="99"/>
        <v>2</v>
      </c>
      <c r="L266">
        <f t="shared" si="82"/>
        <v>8.4698856000000013</v>
      </c>
      <c r="M266">
        <f t="shared" si="83"/>
        <v>349.48547240904401</v>
      </c>
      <c r="N266">
        <f t="shared" si="84"/>
        <v>3337.3416216756841</v>
      </c>
      <c r="O266">
        <f t="shared" si="85"/>
        <v>38.380998283940237</v>
      </c>
      <c r="P266">
        <f t="shared" si="86"/>
        <v>0</v>
      </c>
      <c r="Q266">
        <f t="shared" si="87"/>
        <v>34.294094905075383</v>
      </c>
      <c r="R266">
        <f t="shared" si="88"/>
        <v>269.28449999999998</v>
      </c>
      <c r="S266">
        <f t="shared" si="89"/>
        <v>303.57859490507536</v>
      </c>
      <c r="T266">
        <f t="shared" si="90"/>
        <v>8.1935069814048269</v>
      </c>
      <c r="U266" s="14">
        <f t="shared" si="91"/>
        <v>2.8635116580830657</v>
      </c>
      <c r="V266" s="20">
        <f>'BSFC (Drive Cycle)'!C270</f>
        <v>2202.4766929131038</v>
      </c>
      <c r="W266">
        <f t="shared" si="92"/>
        <v>1.7518938018924746</v>
      </c>
      <c r="X266">
        <f t="shared" si="93"/>
        <v>0</v>
      </c>
      <c r="Y266">
        <f t="shared" si="94"/>
        <v>0</v>
      </c>
      <c r="Z266">
        <f t="shared" si="95"/>
        <v>2</v>
      </c>
    </row>
    <row r="267" spans="4:26">
      <c r="D267" s="1">
        <v>264</v>
      </c>
      <c r="E267">
        <v>22.3</v>
      </c>
      <c r="F267">
        <f t="shared" si="80"/>
        <v>35.888282000000004</v>
      </c>
      <c r="G267">
        <f t="shared" si="81"/>
        <v>9.9689672222222239</v>
      </c>
      <c r="H267" s="12">
        <f t="shared" si="96"/>
        <v>0.53644666666666829</v>
      </c>
      <c r="I267">
        <f t="shared" si="97"/>
        <v>10.237190555555557</v>
      </c>
      <c r="J267">
        <f t="shared" si="98"/>
        <v>44.782115943250261</v>
      </c>
      <c r="K267" s="12">
        <f t="shared" si="99"/>
        <v>2</v>
      </c>
      <c r="L267">
        <f t="shared" si="82"/>
        <v>8.4698856000000013</v>
      </c>
      <c r="M267">
        <f t="shared" si="83"/>
        <v>379.29939896526588</v>
      </c>
      <c r="N267">
        <f t="shared" si="84"/>
        <v>3622.0437505390137</v>
      </c>
      <c r="O267">
        <f t="shared" si="85"/>
        <v>38.380998283940237</v>
      </c>
      <c r="P267">
        <f t="shared" si="86"/>
        <v>1071.7645854451423</v>
      </c>
      <c r="Q267">
        <f t="shared" si="87"/>
        <v>38.305766841142258</v>
      </c>
      <c r="R267">
        <f t="shared" si="88"/>
        <v>269.28449999999998</v>
      </c>
      <c r="S267">
        <f t="shared" si="89"/>
        <v>1379.3548522862845</v>
      </c>
      <c r="T267">
        <f t="shared" si="90"/>
        <v>37.228427174110188</v>
      </c>
      <c r="U267" s="14">
        <f t="shared" si="91"/>
        <v>14.120720051562166</v>
      </c>
      <c r="V267" s="20">
        <f>'BSFC (Drive Cycle)'!C271</f>
        <v>719.50217050283754</v>
      </c>
      <c r="W267">
        <f t="shared" si="92"/>
        <v>2.8221913128227549</v>
      </c>
      <c r="X267">
        <f t="shared" si="93"/>
        <v>0</v>
      </c>
      <c r="Y267">
        <f t="shared" si="94"/>
        <v>0</v>
      </c>
      <c r="Z267">
        <f t="shared" si="95"/>
        <v>2</v>
      </c>
    </row>
    <row r="268" spans="4:26">
      <c r="D268" s="1">
        <v>265</v>
      </c>
      <c r="E268">
        <v>23</v>
      </c>
      <c r="F268">
        <f t="shared" si="80"/>
        <v>37.01482</v>
      </c>
      <c r="G268">
        <f t="shared" si="81"/>
        <v>10.281894444444445</v>
      </c>
      <c r="H268" s="12">
        <f t="shared" si="96"/>
        <v>0.31292722222222125</v>
      </c>
      <c r="I268">
        <f t="shared" si="97"/>
        <v>10.438358055555556</v>
      </c>
      <c r="J268">
        <f t="shared" si="98"/>
        <v>45.662113854798839</v>
      </c>
      <c r="K268" s="12">
        <f t="shared" si="99"/>
        <v>2</v>
      </c>
      <c r="L268">
        <f t="shared" si="82"/>
        <v>8.4698856000000013</v>
      </c>
      <c r="M268">
        <f t="shared" si="83"/>
        <v>386.75288060432126</v>
      </c>
      <c r="N268">
        <f t="shared" si="84"/>
        <v>3693.2192827548452</v>
      </c>
      <c r="O268">
        <f t="shared" si="85"/>
        <v>38.380998283940237</v>
      </c>
      <c r="P268">
        <f t="shared" si="86"/>
        <v>625.1960081763292</v>
      </c>
      <c r="Q268">
        <f t="shared" si="87"/>
        <v>40.748357415118448</v>
      </c>
      <c r="R268">
        <f t="shared" si="88"/>
        <v>269.28449999999998</v>
      </c>
      <c r="S268">
        <f t="shared" si="89"/>
        <v>935.22886559144763</v>
      </c>
      <c r="T268">
        <f t="shared" si="90"/>
        <v>25.241582799442401</v>
      </c>
      <c r="U268" s="14">
        <f t="shared" si="91"/>
        <v>9.7622548586968367</v>
      </c>
      <c r="V268" s="20">
        <f>'BSFC (Drive Cycle)'!C272</f>
        <v>1191.6627554566694</v>
      </c>
      <c r="W268">
        <f t="shared" si="92"/>
        <v>3.2314765345513696</v>
      </c>
      <c r="X268">
        <f t="shared" si="93"/>
        <v>0</v>
      </c>
      <c r="Y268">
        <f t="shared" si="94"/>
        <v>0</v>
      </c>
      <c r="Z268">
        <f t="shared" si="95"/>
        <v>2</v>
      </c>
    </row>
    <row r="269" spans="4:26">
      <c r="D269" s="1">
        <v>266</v>
      </c>
      <c r="E269">
        <v>23.8</v>
      </c>
      <c r="F269">
        <f t="shared" si="80"/>
        <v>38.302292000000001</v>
      </c>
      <c r="G269">
        <f t="shared" si="81"/>
        <v>10.639525555555556</v>
      </c>
      <c r="H269" s="12">
        <f t="shared" si="96"/>
        <v>0.35763111111111101</v>
      </c>
      <c r="I269">
        <f t="shared" si="97"/>
        <v>10.818341111111112</v>
      </c>
      <c r="J269">
        <f t="shared" si="98"/>
        <v>47.324332132168387</v>
      </c>
      <c r="K269" s="12">
        <f t="shared" si="99"/>
        <v>2</v>
      </c>
      <c r="L269">
        <f t="shared" si="82"/>
        <v>8.4698856000000013</v>
      </c>
      <c r="M269">
        <f t="shared" si="83"/>
        <v>400.83167925587037</v>
      </c>
      <c r="N269">
        <f t="shared" si="84"/>
        <v>3827.6619547180831</v>
      </c>
      <c r="O269">
        <f t="shared" si="85"/>
        <v>38.380998283940237</v>
      </c>
      <c r="P269">
        <f t="shared" si="86"/>
        <v>714.50972363009259</v>
      </c>
      <c r="Q269">
        <f t="shared" si="87"/>
        <v>43.632324336899224</v>
      </c>
      <c r="R269">
        <f t="shared" si="88"/>
        <v>269.28449999999998</v>
      </c>
      <c r="S269">
        <f t="shared" si="89"/>
        <v>1027.4265479669918</v>
      </c>
      <c r="T269">
        <f t="shared" si="90"/>
        <v>27.729974164616142</v>
      </c>
      <c r="U269" s="14">
        <f t="shared" si="91"/>
        <v>11.115052110124989</v>
      </c>
      <c r="V269" s="20">
        <f>'BSFC (Drive Cycle)'!C273</f>
        <v>1089.5135320867284</v>
      </c>
      <c r="W269">
        <f t="shared" si="92"/>
        <v>3.363888801063978</v>
      </c>
      <c r="X269">
        <f t="shared" si="93"/>
        <v>0</v>
      </c>
      <c r="Y269">
        <f t="shared" si="94"/>
        <v>0</v>
      </c>
      <c r="Z269">
        <f t="shared" si="95"/>
        <v>2</v>
      </c>
    </row>
    <row r="270" spans="4:26">
      <c r="D270" s="1">
        <v>267</v>
      </c>
      <c r="E270">
        <v>24.2</v>
      </c>
      <c r="F270">
        <f t="shared" si="80"/>
        <v>38.946027999999998</v>
      </c>
      <c r="G270">
        <f t="shared" si="81"/>
        <v>10.818341111111112</v>
      </c>
      <c r="H270" s="12">
        <f t="shared" si="96"/>
        <v>0.17881555555555551</v>
      </c>
      <c r="I270">
        <f t="shared" si="97"/>
        <v>10.907748888888889</v>
      </c>
      <c r="J270">
        <f t="shared" si="98"/>
        <v>47.715442315078867</v>
      </c>
      <c r="K270" s="12">
        <f t="shared" si="99"/>
        <v>2</v>
      </c>
      <c r="L270">
        <f t="shared" si="82"/>
        <v>8.4698856000000013</v>
      </c>
      <c r="M270">
        <f t="shared" si="83"/>
        <v>404.14433776211723</v>
      </c>
      <c r="N270">
        <f t="shared" si="84"/>
        <v>3859.2955245917865</v>
      </c>
      <c r="O270">
        <f t="shared" si="85"/>
        <v>38.380998283940237</v>
      </c>
      <c r="P270">
        <f t="shared" si="86"/>
        <v>357.2548618150463</v>
      </c>
      <c r="Q270">
        <f t="shared" si="87"/>
        <v>45.11128173268424</v>
      </c>
      <c r="R270">
        <f t="shared" si="88"/>
        <v>269.28449999999998</v>
      </c>
      <c r="S270">
        <f t="shared" si="89"/>
        <v>671.65064354773051</v>
      </c>
      <c r="T270">
        <f t="shared" si="90"/>
        <v>18.127675433421576</v>
      </c>
      <c r="U270" s="14">
        <f t="shared" si="91"/>
        <v>7.3261973832067646</v>
      </c>
      <c r="V270" s="20">
        <f>'BSFC (Drive Cycle)'!C274</f>
        <v>1576.8872242843863</v>
      </c>
      <c r="W270">
        <f t="shared" si="92"/>
        <v>3.2090519600456804</v>
      </c>
      <c r="X270">
        <f t="shared" si="93"/>
        <v>0</v>
      </c>
      <c r="Y270">
        <f t="shared" si="94"/>
        <v>0</v>
      </c>
      <c r="Z270">
        <f t="shared" si="95"/>
        <v>2</v>
      </c>
    </row>
    <row r="271" spans="4:26">
      <c r="D271" s="1">
        <v>268</v>
      </c>
      <c r="E271">
        <v>24.6</v>
      </c>
      <c r="F271">
        <f t="shared" si="80"/>
        <v>39.589764000000002</v>
      </c>
      <c r="G271">
        <f t="shared" si="81"/>
        <v>10.997156666666667</v>
      </c>
      <c r="H271" s="12">
        <f t="shared" si="96"/>
        <v>0.17881555555555551</v>
      </c>
      <c r="I271">
        <f t="shared" si="97"/>
        <v>11.086564444444445</v>
      </c>
      <c r="J271">
        <f t="shared" si="98"/>
        <v>48.497662680899836</v>
      </c>
      <c r="K271" s="12">
        <f t="shared" si="99"/>
        <v>2</v>
      </c>
      <c r="L271">
        <f t="shared" si="82"/>
        <v>8.4698856000000013</v>
      </c>
      <c r="M271">
        <f t="shared" si="83"/>
        <v>410.76965477461096</v>
      </c>
      <c r="N271">
        <f t="shared" si="84"/>
        <v>3922.5626643391925</v>
      </c>
      <c r="O271">
        <f t="shared" si="85"/>
        <v>38.380998283940237</v>
      </c>
      <c r="P271">
        <f t="shared" si="86"/>
        <v>357.2548618150463</v>
      </c>
      <c r="Q271">
        <f t="shared" si="87"/>
        <v>46.614888418399005</v>
      </c>
      <c r="R271">
        <f t="shared" si="88"/>
        <v>269.28449999999998</v>
      </c>
      <c r="S271">
        <f t="shared" si="89"/>
        <v>673.15425023344528</v>
      </c>
      <c r="T271">
        <f t="shared" si="90"/>
        <v>18.168257385125195</v>
      </c>
      <c r="U271" s="14">
        <f t="shared" si="91"/>
        <v>7.4629688139441521</v>
      </c>
      <c r="V271" s="20">
        <f>'BSFC (Drive Cycle)'!C275</f>
        <v>1581.8413635305424</v>
      </c>
      <c r="W271">
        <f t="shared" si="92"/>
        <v>3.2792313235098143</v>
      </c>
      <c r="X271">
        <f t="shared" si="93"/>
        <v>0</v>
      </c>
      <c r="Y271">
        <f t="shared" si="94"/>
        <v>0</v>
      </c>
      <c r="Z271">
        <f t="shared" si="95"/>
        <v>2</v>
      </c>
    </row>
    <row r="272" spans="4:26">
      <c r="D272" s="1">
        <v>269</v>
      </c>
      <c r="E272">
        <v>25</v>
      </c>
      <c r="F272">
        <f t="shared" si="80"/>
        <v>40.233499999999999</v>
      </c>
      <c r="G272">
        <f t="shared" si="81"/>
        <v>11.175972222222223</v>
      </c>
      <c r="H272" s="12">
        <f t="shared" si="96"/>
        <v>0.17881555555555551</v>
      </c>
      <c r="I272">
        <f t="shared" si="97"/>
        <v>11.26538</v>
      </c>
      <c r="J272">
        <f t="shared" si="98"/>
        <v>49.279883046720798</v>
      </c>
      <c r="K272" s="12">
        <f t="shared" si="99"/>
        <v>2</v>
      </c>
      <c r="L272">
        <f t="shared" si="82"/>
        <v>8.4698856000000013</v>
      </c>
      <c r="M272">
        <f t="shared" si="83"/>
        <v>417.39497178710468</v>
      </c>
      <c r="N272">
        <f t="shared" si="84"/>
        <v>3985.8298040865989</v>
      </c>
      <c r="O272">
        <f t="shared" si="85"/>
        <v>38.380998283940237</v>
      </c>
      <c r="P272">
        <f t="shared" si="86"/>
        <v>357.2548618150463</v>
      </c>
      <c r="Q272">
        <f t="shared" si="87"/>
        <v>48.143144394043524</v>
      </c>
      <c r="R272">
        <f t="shared" si="88"/>
        <v>269.28449999999998</v>
      </c>
      <c r="S272">
        <f t="shared" si="89"/>
        <v>674.68250620908975</v>
      </c>
      <c r="T272">
        <f t="shared" si="90"/>
        <v>18.209504614725599</v>
      </c>
      <c r="U272" s="14">
        <f t="shared" si="91"/>
        <v>7.6005556649205435</v>
      </c>
      <c r="V272" s="20">
        <f>'BSFC (Drive Cycle)'!C276</f>
        <v>1588.7403608898821</v>
      </c>
      <c r="W272">
        <f t="shared" si="92"/>
        <v>3.3542526527915282</v>
      </c>
      <c r="X272">
        <f t="shared" si="93"/>
        <v>0</v>
      </c>
      <c r="Y272">
        <f t="shared" si="94"/>
        <v>0</v>
      </c>
      <c r="Z272">
        <f t="shared" si="95"/>
        <v>2</v>
      </c>
    </row>
    <row r="273" spans="4:26">
      <c r="D273" s="1">
        <v>270</v>
      </c>
      <c r="E273">
        <v>25.7</v>
      </c>
      <c r="F273">
        <f t="shared" si="80"/>
        <v>41.360037999999996</v>
      </c>
      <c r="G273">
        <f t="shared" si="81"/>
        <v>11.488899444444444</v>
      </c>
      <c r="H273" s="12">
        <f t="shared" si="96"/>
        <v>0.31292722222222125</v>
      </c>
      <c r="I273">
        <f t="shared" si="97"/>
        <v>11.645363055555555</v>
      </c>
      <c r="J273">
        <f t="shared" si="98"/>
        <v>50.942101324090345</v>
      </c>
      <c r="K273" s="12">
        <f t="shared" si="99"/>
        <v>2</v>
      </c>
      <c r="L273">
        <f t="shared" si="82"/>
        <v>8.4698856000000013</v>
      </c>
      <c r="M273">
        <f t="shared" si="83"/>
        <v>431.47377043865379</v>
      </c>
      <c r="N273">
        <f t="shared" si="84"/>
        <v>4120.2724760498368</v>
      </c>
      <c r="O273">
        <f t="shared" si="85"/>
        <v>38.380998283940237</v>
      </c>
      <c r="P273">
        <f t="shared" si="86"/>
        <v>625.1960081763292</v>
      </c>
      <c r="Q273">
        <f t="shared" si="87"/>
        <v>50.876904705314878</v>
      </c>
      <c r="R273">
        <f t="shared" si="88"/>
        <v>269.28449999999998</v>
      </c>
      <c r="S273">
        <f t="shared" si="89"/>
        <v>945.35741288164411</v>
      </c>
      <c r="T273">
        <f t="shared" si="90"/>
        <v>25.514949645216436</v>
      </c>
      <c r="U273" s="14">
        <f t="shared" si="91"/>
        <v>11.009031525973928</v>
      </c>
      <c r="V273" s="20">
        <f>'BSFC (Drive Cycle)'!C277</f>
        <v>1238.209893277357</v>
      </c>
      <c r="W273">
        <f t="shared" si="92"/>
        <v>3.7865254863508988</v>
      </c>
      <c r="X273">
        <f t="shared" si="93"/>
        <v>0</v>
      </c>
      <c r="Y273">
        <f t="shared" si="94"/>
        <v>0</v>
      </c>
      <c r="Z273">
        <f t="shared" si="95"/>
        <v>2</v>
      </c>
    </row>
    <row r="274" spans="4:26">
      <c r="D274" s="1">
        <v>271</v>
      </c>
      <c r="E274">
        <v>25.7</v>
      </c>
      <c r="F274">
        <f t="shared" si="80"/>
        <v>41.360037999999996</v>
      </c>
      <c r="G274">
        <f t="shared" si="81"/>
        <v>11.488899444444444</v>
      </c>
      <c r="H274" s="12">
        <f t="shared" si="96"/>
        <v>0</v>
      </c>
      <c r="I274">
        <f t="shared" si="97"/>
        <v>11.488899444444444</v>
      </c>
      <c r="J274">
        <f t="shared" si="98"/>
        <v>50.257658503997</v>
      </c>
      <c r="K274" s="12">
        <f t="shared" si="99"/>
        <v>2</v>
      </c>
      <c r="L274">
        <f t="shared" si="82"/>
        <v>8.4698856000000013</v>
      </c>
      <c r="M274">
        <f t="shared" si="83"/>
        <v>425.67661805272178</v>
      </c>
      <c r="N274">
        <f t="shared" si="84"/>
        <v>4064.9137287708563</v>
      </c>
      <c r="O274">
        <f t="shared" si="85"/>
        <v>38.380998283940237</v>
      </c>
      <c r="P274">
        <f t="shared" si="86"/>
        <v>0</v>
      </c>
      <c r="Q274">
        <f t="shared" si="87"/>
        <v>50.876904705314878</v>
      </c>
      <c r="R274">
        <f t="shared" si="88"/>
        <v>269.28449999999998</v>
      </c>
      <c r="S274">
        <f t="shared" si="89"/>
        <v>320.16140470531485</v>
      </c>
      <c r="T274">
        <f t="shared" si="90"/>
        <v>8.6410726864640246</v>
      </c>
      <c r="U274" s="14">
        <f t="shared" si="91"/>
        <v>3.6783025975217529</v>
      </c>
      <c r="V274" s="20">
        <f>'BSFC (Drive Cycle)'!C278</f>
        <v>2235.7256782193544</v>
      </c>
      <c r="W274">
        <f t="shared" si="92"/>
        <v>2.2843543248723148</v>
      </c>
      <c r="X274">
        <f t="shared" si="93"/>
        <v>0</v>
      </c>
      <c r="Y274">
        <f t="shared" si="94"/>
        <v>0</v>
      </c>
      <c r="Z274">
        <f t="shared" si="95"/>
        <v>2</v>
      </c>
    </row>
    <row r="275" spans="4:26">
      <c r="D275" s="1">
        <v>272</v>
      </c>
      <c r="E275">
        <v>26.5</v>
      </c>
      <c r="F275">
        <f t="shared" si="80"/>
        <v>42.647509999999997</v>
      </c>
      <c r="G275">
        <f t="shared" si="81"/>
        <v>11.846530555555555</v>
      </c>
      <c r="H275" s="12">
        <f t="shared" si="96"/>
        <v>0.35763111111111101</v>
      </c>
      <c r="I275">
        <f t="shared" si="97"/>
        <v>12.02534611111111</v>
      </c>
      <c r="J275">
        <f t="shared" si="98"/>
        <v>52.604319601459899</v>
      </c>
      <c r="K275" s="12">
        <f t="shared" si="99"/>
        <v>2</v>
      </c>
      <c r="L275">
        <f t="shared" si="82"/>
        <v>8.4698856000000013</v>
      </c>
      <c r="M275">
        <f t="shared" si="83"/>
        <v>445.55256909020301</v>
      </c>
      <c r="N275">
        <f t="shared" si="84"/>
        <v>4254.715148013076</v>
      </c>
      <c r="O275">
        <f t="shared" si="85"/>
        <v>38.380998283940237</v>
      </c>
      <c r="P275">
        <f t="shared" si="86"/>
        <v>714.50972363009259</v>
      </c>
      <c r="Q275">
        <f t="shared" si="87"/>
        <v>54.093637041147296</v>
      </c>
      <c r="R275">
        <f t="shared" si="88"/>
        <v>269.28449999999998</v>
      </c>
      <c r="S275">
        <f t="shared" si="89"/>
        <v>1037.8878606712399</v>
      </c>
      <c r="T275">
        <f t="shared" si="90"/>
        <v>28.012322261996715</v>
      </c>
      <c r="U275" s="14">
        <f t="shared" si="91"/>
        <v>12.480962150015323</v>
      </c>
      <c r="V275" s="20">
        <f>'BSFC (Drive Cycle)'!C279</f>
        <v>1175.567855479334</v>
      </c>
      <c r="W275">
        <f t="shared" si="92"/>
        <v>4.0756160858367361</v>
      </c>
      <c r="X275">
        <f t="shared" si="93"/>
        <v>0</v>
      </c>
      <c r="Y275">
        <f t="shared" si="94"/>
        <v>0</v>
      </c>
      <c r="Z275">
        <f t="shared" si="95"/>
        <v>2</v>
      </c>
    </row>
    <row r="276" spans="4:26">
      <c r="D276" s="1">
        <v>273</v>
      </c>
      <c r="E276">
        <v>27.6</v>
      </c>
      <c r="F276">
        <f t="shared" si="80"/>
        <v>44.417784000000005</v>
      </c>
      <c r="G276">
        <f t="shared" si="81"/>
        <v>12.338273333333335</v>
      </c>
      <c r="H276" s="12">
        <f t="shared" si="96"/>
        <v>0.4917427777777803</v>
      </c>
      <c r="I276">
        <f t="shared" si="97"/>
        <v>12.584144722222225</v>
      </c>
      <c r="J276">
        <f t="shared" si="98"/>
        <v>55.048758244650436</v>
      </c>
      <c r="K276" s="12">
        <f t="shared" si="99"/>
        <v>2</v>
      </c>
      <c r="L276">
        <f t="shared" si="82"/>
        <v>8.4698856000000013</v>
      </c>
      <c r="M276">
        <f t="shared" si="83"/>
        <v>466.25668475424607</v>
      </c>
      <c r="N276">
        <f t="shared" si="84"/>
        <v>4452.4249597237222</v>
      </c>
      <c r="O276">
        <f t="shared" si="85"/>
        <v>38.380998283940237</v>
      </c>
      <c r="P276">
        <f t="shared" si="86"/>
        <v>982.45086999138255</v>
      </c>
      <c r="Q276">
        <f t="shared" si="87"/>
        <v>58.67763467777057</v>
      </c>
      <c r="R276">
        <f t="shared" si="88"/>
        <v>269.28449999999998</v>
      </c>
      <c r="S276">
        <f t="shared" si="89"/>
        <v>1310.413004669153</v>
      </c>
      <c r="T276">
        <f t="shared" si="90"/>
        <v>35.367704714614838</v>
      </c>
      <c r="U276" s="14">
        <f t="shared" si="91"/>
        <v>16.490428747603435</v>
      </c>
      <c r="V276" s="20">
        <f>'BSFC (Drive Cycle)'!C280</f>
        <v>1025.4281493705548</v>
      </c>
      <c r="W276">
        <f t="shared" si="92"/>
        <v>4.697152731383885</v>
      </c>
      <c r="X276">
        <f t="shared" si="93"/>
        <v>0</v>
      </c>
      <c r="Y276">
        <f t="shared" si="94"/>
        <v>0</v>
      </c>
      <c r="Z276">
        <f t="shared" si="95"/>
        <v>2</v>
      </c>
    </row>
    <row r="277" spans="4:26">
      <c r="D277" s="1">
        <v>274</v>
      </c>
      <c r="E277">
        <v>28.4</v>
      </c>
      <c r="F277">
        <f t="shared" si="80"/>
        <v>45.705255999999999</v>
      </c>
      <c r="G277">
        <f t="shared" si="81"/>
        <v>12.695904444444444</v>
      </c>
      <c r="H277" s="12">
        <f t="shared" si="96"/>
        <v>0.35763111111110923</v>
      </c>
      <c r="I277">
        <f t="shared" si="97"/>
        <v>12.87472</v>
      </c>
      <c r="J277">
        <f t="shared" si="98"/>
        <v>56.319866339109488</v>
      </c>
      <c r="K277" s="12">
        <f t="shared" si="99"/>
        <v>2</v>
      </c>
      <c r="L277">
        <f t="shared" si="82"/>
        <v>8.4698856000000013</v>
      </c>
      <c r="M277">
        <f t="shared" si="83"/>
        <v>477.02282489954825</v>
      </c>
      <c r="N277">
        <f t="shared" si="84"/>
        <v>4555.2340618132566</v>
      </c>
      <c r="O277">
        <f t="shared" si="85"/>
        <v>38.380998283940237</v>
      </c>
      <c r="P277">
        <f t="shared" si="86"/>
        <v>714.50972363008907</v>
      </c>
      <c r="Q277">
        <f t="shared" si="87"/>
        <v>62.128535267935597</v>
      </c>
      <c r="R277">
        <f t="shared" si="88"/>
        <v>269.28449999999998</v>
      </c>
      <c r="S277">
        <f t="shared" si="89"/>
        <v>1045.9227588980248</v>
      </c>
      <c r="T277">
        <f t="shared" si="90"/>
        <v>28.229182066412847</v>
      </c>
      <c r="U277" s="14">
        <f t="shared" si="91"/>
        <v>13.465964173923924</v>
      </c>
      <c r="V277" s="20">
        <f>'BSFC (Drive Cycle)'!C281</f>
        <v>1408.3556403137245</v>
      </c>
      <c r="W277">
        <f t="shared" si="92"/>
        <v>5.2680184990578622</v>
      </c>
      <c r="X277">
        <f t="shared" si="93"/>
        <v>0</v>
      </c>
      <c r="Y277">
        <f t="shared" si="94"/>
        <v>0</v>
      </c>
      <c r="Z277">
        <f t="shared" si="95"/>
        <v>2</v>
      </c>
    </row>
    <row r="278" spans="4:26">
      <c r="D278" s="1">
        <v>275</v>
      </c>
      <c r="E278">
        <v>29.2</v>
      </c>
      <c r="F278">
        <f t="shared" si="80"/>
        <v>46.992728</v>
      </c>
      <c r="G278">
        <f t="shared" si="81"/>
        <v>13.053535555555555</v>
      </c>
      <c r="H278" s="12">
        <f t="shared" si="96"/>
        <v>0.35763111111111101</v>
      </c>
      <c r="I278">
        <f t="shared" si="97"/>
        <v>13.232351111111111</v>
      </c>
      <c r="J278">
        <f t="shared" si="98"/>
        <v>57.884307070751412</v>
      </c>
      <c r="K278" s="12">
        <f t="shared" si="99"/>
        <v>2</v>
      </c>
      <c r="L278">
        <f t="shared" si="82"/>
        <v>8.4698856000000013</v>
      </c>
      <c r="M278">
        <f t="shared" si="83"/>
        <v>490.27345892453565</v>
      </c>
      <c r="N278">
        <f t="shared" si="84"/>
        <v>4681.7683413080686</v>
      </c>
      <c r="O278">
        <f t="shared" si="85"/>
        <v>38.380998283940237</v>
      </c>
      <c r="P278">
        <f t="shared" si="86"/>
        <v>714.50972363009259</v>
      </c>
      <c r="Q278">
        <f t="shared" si="87"/>
        <v>65.678033017819629</v>
      </c>
      <c r="R278">
        <f t="shared" si="88"/>
        <v>269.28449999999998</v>
      </c>
      <c r="S278">
        <f t="shared" si="89"/>
        <v>1049.4722566479122</v>
      </c>
      <c r="T278">
        <f t="shared" si="90"/>
        <v>28.324982083549354</v>
      </c>
      <c r="U278" s="14">
        <f t="shared" si="91"/>
        <v>13.886986940077243</v>
      </c>
      <c r="V278" s="20">
        <f>'BSFC (Drive Cycle)'!C282</f>
        <v>1594.9205575440774</v>
      </c>
      <c r="W278">
        <f t="shared" si="92"/>
        <v>6.1524002647431439</v>
      </c>
      <c r="X278">
        <f t="shared" si="93"/>
        <v>0</v>
      </c>
      <c r="Y278">
        <f t="shared" si="94"/>
        <v>0</v>
      </c>
      <c r="Z278">
        <f t="shared" si="95"/>
        <v>2</v>
      </c>
    </row>
    <row r="279" spans="4:26">
      <c r="D279" s="1">
        <v>276</v>
      </c>
      <c r="E279">
        <v>30.3</v>
      </c>
      <c r="F279">
        <f t="shared" si="80"/>
        <v>48.763002</v>
      </c>
      <c r="G279">
        <f t="shared" si="81"/>
        <v>13.545278333333334</v>
      </c>
      <c r="H279" s="12">
        <f t="shared" si="96"/>
        <v>0.49174277777777853</v>
      </c>
      <c r="I279">
        <f t="shared" si="97"/>
        <v>13.791149722222222</v>
      </c>
      <c r="J279">
        <f t="shared" si="98"/>
        <v>60.328745713941927</v>
      </c>
      <c r="K279" s="12">
        <f t="shared" si="99"/>
        <v>2</v>
      </c>
      <c r="L279">
        <f t="shared" si="82"/>
        <v>8.4698856000000013</v>
      </c>
      <c r="M279">
        <f t="shared" si="83"/>
        <v>510.97757458857853</v>
      </c>
      <c r="N279">
        <f t="shared" si="84"/>
        <v>4879.4781530187129</v>
      </c>
      <c r="O279">
        <f t="shared" si="85"/>
        <v>38.380998283940237</v>
      </c>
      <c r="P279">
        <f t="shared" si="86"/>
        <v>982.45086999137914</v>
      </c>
      <c r="Q279">
        <f t="shared" si="87"/>
        <v>70.719583098763877</v>
      </c>
      <c r="R279">
        <f t="shared" si="88"/>
        <v>269.28449999999998</v>
      </c>
      <c r="S279">
        <f t="shared" si="89"/>
        <v>1322.4549530901429</v>
      </c>
      <c r="T279">
        <f t="shared" si="90"/>
        <v>35.692713757126384</v>
      </c>
      <c r="U279" s="14">
        <f t="shared" si="91"/>
        <v>18.238176306100833</v>
      </c>
      <c r="V279" s="20">
        <f>'BSFC (Drive Cycle)'!C283</f>
        <v>1780.5150447102878</v>
      </c>
      <c r="W279">
        <f t="shared" si="92"/>
        <v>9.0203742503031226</v>
      </c>
      <c r="X279">
        <f t="shared" si="93"/>
        <v>0</v>
      </c>
      <c r="Y279">
        <f t="shared" si="94"/>
        <v>1</v>
      </c>
      <c r="Z279">
        <f t="shared" si="95"/>
        <v>3</v>
      </c>
    </row>
    <row r="280" spans="4:26">
      <c r="D280" s="1">
        <v>277</v>
      </c>
      <c r="E280">
        <v>31.1</v>
      </c>
      <c r="F280">
        <f t="shared" si="80"/>
        <v>50.050474000000001</v>
      </c>
      <c r="G280">
        <f t="shared" si="81"/>
        <v>13.902909444444445</v>
      </c>
      <c r="H280" s="12">
        <f t="shared" si="96"/>
        <v>0.35763111111111101</v>
      </c>
      <c r="I280">
        <f t="shared" si="97"/>
        <v>14.081725</v>
      </c>
      <c r="J280">
        <f t="shared" si="98"/>
        <v>61.599853808401001</v>
      </c>
      <c r="K280" s="12">
        <f t="shared" si="99"/>
        <v>3</v>
      </c>
      <c r="L280">
        <f t="shared" si="82"/>
        <v>5.4638999999999998</v>
      </c>
      <c r="M280">
        <f t="shared" si="83"/>
        <v>336.57544122372224</v>
      </c>
      <c r="N280">
        <f t="shared" si="84"/>
        <v>3214.0598608776909</v>
      </c>
      <c r="O280">
        <f t="shared" si="85"/>
        <v>20.058706566054244</v>
      </c>
      <c r="P280">
        <f t="shared" si="86"/>
        <v>685.8455873870065</v>
      </c>
      <c r="Q280">
        <f t="shared" si="87"/>
        <v>74.503249102980547</v>
      </c>
      <c r="R280">
        <f t="shared" si="88"/>
        <v>269.28449999999998</v>
      </c>
      <c r="S280">
        <f t="shared" si="89"/>
        <v>1029.633336489987</v>
      </c>
      <c r="T280">
        <f t="shared" si="90"/>
        <v>43.078054269223635</v>
      </c>
      <c r="U280" s="14">
        <f t="shared" si="91"/>
        <v>14.499015122723396</v>
      </c>
      <c r="V280" s="20">
        <f>'BSFC (Drive Cycle)'!C284</f>
        <v>526.65848723581257</v>
      </c>
      <c r="W280">
        <f t="shared" si="92"/>
        <v>2.1211192697062979</v>
      </c>
      <c r="X280">
        <f t="shared" si="93"/>
        <v>0</v>
      </c>
      <c r="Y280">
        <f t="shared" si="94"/>
        <v>0</v>
      </c>
      <c r="Z280">
        <f t="shared" si="95"/>
        <v>3</v>
      </c>
    </row>
    <row r="281" spans="4:26">
      <c r="D281" s="1">
        <v>278</v>
      </c>
      <c r="E281">
        <v>31.1</v>
      </c>
      <c r="F281">
        <f t="shared" si="80"/>
        <v>50.050474000000001</v>
      </c>
      <c r="G281">
        <f t="shared" si="81"/>
        <v>13.902909444444445</v>
      </c>
      <c r="H281" s="12">
        <f t="shared" si="96"/>
        <v>0</v>
      </c>
      <c r="I281">
        <f t="shared" si="97"/>
        <v>13.902909444444445</v>
      </c>
      <c r="J281">
        <f t="shared" si="98"/>
        <v>60.817633442580032</v>
      </c>
      <c r="K281" s="12">
        <f t="shared" si="99"/>
        <v>3</v>
      </c>
      <c r="L281">
        <f t="shared" si="82"/>
        <v>5.4638999999999998</v>
      </c>
      <c r="M281">
        <f t="shared" si="83"/>
        <v>332.30146736691302</v>
      </c>
      <c r="N281">
        <f t="shared" si="84"/>
        <v>3173.2464023268626</v>
      </c>
      <c r="O281">
        <f t="shared" si="85"/>
        <v>20.058706566054244</v>
      </c>
      <c r="P281">
        <f t="shared" si="86"/>
        <v>0</v>
      </c>
      <c r="Q281">
        <f t="shared" si="87"/>
        <v>74.503249102980547</v>
      </c>
      <c r="R281">
        <f t="shared" si="88"/>
        <v>269.28449999999998</v>
      </c>
      <c r="S281">
        <f t="shared" si="89"/>
        <v>343.78774910298051</v>
      </c>
      <c r="T281">
        <f t="shared" si="90"/>
        <v>14.383476902018952</v>
      </c>
      <c r="U281" s="14">
        <f t="shared" si="91"/>
        <v>4.7796504803789972</v>
      </c>
      <c r="V281" s="20">
        <f>'BSFC (Drive Cycle)'!C285</f>
        <v>1758.7846906220548</v>
      </c>
      <c r="W281">
        <f t="shared" si="92"/>
        <v>2.3351044698374803</v>
      </c>
      <c r="X281">
        <f t="shared" si="93"/>
        <v>0</v>
      </c>
      <c r="Y281">
        <f t="shared" si="94"/>
        <v>0</v>
      </c>
      <c r="Z281">
        <f t="shared" si="95"/>
        <v>3</v>
      </c>
    </row>
    <row r="282" spans="4:26">
      <c r="D282" s="1">
        <v>279</v>
      </c>
      <c r="E282">
        <v>30.7</v>
      </c>
      <c r="F282">
        <f t="shared" si="80"/>
        <v>49.406737999999997</v>
      </c>
      <c r="G282">
        <f t="shared" si="81"/>
        <v>13.724093888888889</v>
      </c>
      <c r="H282" s="12">
        <f t="shared" si="96"/>
        <v>-0.17881555555555551</v>
      </c>
      <c r="I282">
        <f t="shared" si="97"/>
        <v>13.634686111111112</v>
      </c>
      <c r="J282">
        <f t="shared" si="98"/>
        <v>59.64430289384859</v>
      </c>
      <c r="K282" s="12">
        <f t="shared" si="99"/>
        <v>3</v>
      </c>
      <c r="L282">
        <f t="shared" si="82"/>
        <v>5.4638999999999998</v>
      </c>
      <c r="M282">
        <f t="shared" si="83"/>
        <v>325.8905065816993</v>
      </c>
      <c r="N282">
        <f t="shared" si="84"/>
        <v>3112.0262145006213</v>
      </c>
      <c r="O282">
        <f t="shared" si="85"/>
        <v>20.058706566054244</v>
      </c>
      <c r="P282">
        <f t="shared" si="86"/>
        <v>-342.92279369350325</v>
      </c>
      <c r="Q282">
        <f t="shared" si="87"/>
        <v>72.599091455907327</v>
      </c>
      <c r="R282">
        <f t="shared" si="88"/>
        <v>269.28449999999998</v>
      </c>
      <c r="S282">
        <f t="shared" si="89"/>
        <v>-1.03920223759593</v>
      </c>
      <c r="T282">
        <f t="shared" si="90"/>
        <v>0</v>
      </c>
      <c r="U282" s="14">
        <f t="shared" si="91"/>
        <v>0</v>
      </c>
      <c r="V282" s="20">
        <f>'BSFC (Drive Cycle)'!C286</f>
        <v>0</v>
      </c>
      <c r="W282">
        <f t="shared" si="92"/>
        <v>0</v>
      </c>
      <c r="X282">
        <f t="shared" si="93"/>
        <v>0</v>
      </c>
      <c r="Y282">
        <f t="shared" si="94"/>
        <v>0</v>
      </c>
      <c r="Z282">
        <f t="shared" si="95"/>
        <v>3</v>
      </c>
    </row>
    <row r="283" spans="4:26">
      <c r="D283" s="1">
        <v>280</v>
      </c>
      <c r="E283">
        <v>31.1</v>
      </c>
      <c r="F283">
        <f t="shared" si="80"/>
        <v>50.050474000000001</v>
      </c>
      <c r="G283">
        <f t="shared" si="81"/>
        <v>13.902909444444445</v>
      </c>
      <c r="H283" s="12">
        <f t="shared" si="96"/>
        <v>0.17881555555555551</v>
      </c>
      <c r="I283">
        <f t="shared" si="97"/>
        <v>13.992317222222223</v>
      </c>
      <c r="J283">
        <f t="shared" si="98"/>
        <v>61.208743625490513</v>
      </c>
      <c r="K283" s="12">
        <f t="shared" si="99"/>
        <v>3</v>
      </c>
      <c r="L283">
        <f t="shared" si="82"/>
        <v>5.4638999999999998</v>
      </c>
      <c r="M283">
        <f t="shared" si="83"/>
        <v>334.43845429531763</v>
      </c>
      <c r="N283">
        <f t="shared" si="84"/>
        <v>3193.653131602277</v>
      </c>
      <c r="O283">
        <f t="shared" si="85"/>
        <v>20.058706566054244</v>
      </c>
      <c r="P283">
        <f t="shared" si="86"/>
        <v>342.92279369350325</v>
      </c>
      <c r="Q283">
        <f t="shared" si="87"/>
        <v>74.503249102980547</v>
      </c>
      <c r="R283">
        <f t="shared" si="88"/>
        <v>269.28449999999998</v>
      </c>
      <c r="S283">
        <f t="shared" si="89"/>
        <v>686.71054279648376</v>
      </c>
      <c r="T283">
        <f t="shared" si="90"/>
        <v>28.730765585621295</v>
      </c>
      <c r="U283" s="14">
        <f t="shared" si="91"/>
        <v>9.608672833176291</v>
      </c>
      <c r="V283" s="20">
        <f>'BSFC (Drive Cycle)'!C287</f>
        <v>1004.8305905911511</v>
      </c>
      <c r="W283">
        <f t="shared" si="92"/>
        <v>2.6819689993771338</v>
      </c>
      <c r="X283">
        <f t="shared" si="93"/>
        <v>0</v>
      </c>
      <c r="Y283">
        <f t="shared" si="94"/>
        <v>0</v>
      </c>
      <c r="Z283">
        <f t="shared" si="95"/>
        <v>3</v>
      </c>
    </row>
    <row r="284" spans="4:26">
      <c r="D284" s="1">
        <v>281</v>
      </c>
      <c r="E284">
        <v>29.6</v>
      </c>
      <c r="F284">
        <f t="shared" si="80"/>
        <v>47.636464000000004</v>
      </c>
      <c r="G284">
        <f t="shared" si="81"/>
        <v>13.232351111111113</v>
      </c>
      <c r="H284" s="12">
        <f t="shared" si="96"/>
        <v>-0.67055833333333226</v>
      </c>
      <c r="I284">
        <f t="shared" si="97"/>
        <v>12.897071944444447</v>
      </c>
      <c r="J284">
        <f t="shared" si="98"/>
        <v>56.417643884837112</v>
      </c>
      <c r="K284" s="12">
        <f t="shared" si="99"/>
        <v>3</v>
      </c>
      <c r="L284">
        <f t="shared" si="82"/>
        <v>5.4638999999999998</v>
      </c>
      <c r="M284">
        <f t="shared" si="83"/>
        <v>308.26036442236148</v>
      </c>
      <c r="N284">
        <f t="shared" si="84"/>
        <v>2943.6706979784567</v>
      </c>
      <c r="O284">
        <f t="shared" si="85"/>
        <v>20.058706566054244</v>
      </c>
      <c r="P284">
        <f t="shared" si="86"/>
        <v>-1285.9604763506354</v>
      </c>
      <c r="Q284">
        <f t="shared" si="87"/>
        <v>67.489755827656296</v>
      </c>
      <c r="R284">
        <f t="shared" si="88"/>
        <v>269.28449999999998</v>
      </c>
      <c r="S284">
        <f t="shared" si="89"/>
        <v>-949.18622052297906</v>
      </c>
      <c r="T284">
        <f t="shared" si="90"/>
        <v>0</v>
      </c>
      <c r="U284" s="14">
        <f t="shared" si="91"/>
        <v>0</v>
      </c>
      <c r="V284" s="20">
        <f>'BSFC (Drive Cycle)'!C288</f>
        <v>0</v>
      </c>
      <c r="W284">
        <f t="shared" si="92"/>
        <v>0</v>
      </c>
      <c r="X284">
        <f t="shared" si="93"/>
        <v>0</v>
      </c>
      <c r="Y284">
        <f t="shared" si="94"/>
        <v>0</v>
      </c>
      <c r="Z284">
        <f t="shared" si="95"/>
        <v>3</v>
      </c>
    </row>
    <row r="285" spans="4:26">
      <c r="D285" s="1">
        <v>282</v>
      </c>
      <c r="E285">
        <v>29.2</v>
      </c>
      <c r="F285">
        <f t="shared" si="80"/>
        <v>46.992728</v>
      </c>
      <c r="G285">
        <f t="shared" si="81"/>
        <v>13.053535555555555</v>
      </c>
      <c r="H285" s="12">
        <f t="shared" si="96"/>
        <v>-0.17881555555555728</v>
      </c>
      <c r="I285">
        <f t="shared" si="97"/>
        <v>12.964127777777776</v>
      </c>
      <c r="J285">
        <f t="shared" si="98"/>
        <v>56.710976522019962</v>
      </c>
      <c r="K285" s="12">
        <f t="shared" si="99"/>
        <v>3</v>
      </c>
      <c r="L285">
        <f t="shared" si="82"/>
        <v>5.4638999999999998</v>
      </c>
      <c r="M285">
        <f t="shared" si="83"/>
        <v>309.86310461866486</v>
      </c>
      <c r="N285">
        <f t="shared" si="84"/>
        <v>2958.9757449350163</v>
      </c>
      <c r="O285">
        <f t="shared" si="85"/>
        <v>20.058706566054244</v>
      </c>
      <c r="P285">
        <f t="shared" si="86"/>
        <v>-342.92279369350666</v>
      </c>
      <c r="Q285">
        <f t="shared" si="87"/>
        <v>65.678033017819629</v>
      </c>
      <c r="R285">
        <f t="shared" si="88"/>
        <v>269.28449999999998</v>
      </c>
      <c r="S285">
        <f t="shared" si="89"/>
        <v>-7.9602606756870387</v>
      </c>
      <c r="T285">
        <f t="shared" si="90"/>
        <v>0</v>
      </c>
      <c r="U285" s="14">
        <f t="shared" si="91"/>
        <v>0</v>
      </c>
      <c r="V285" s="20">
        <f>'BSFC (Drive Cycle)'!C289</f>
        <v>0</v>
      </c>
      <c r="W285">
        <f t="shared" si="92"/>
        <v>0</v>
      </c>
      <c r="X285">
        <f t="shared" si="93"/>
        <v>0</v>
      </c>
      <c r="Y285">
        <f t="shared" si="94"/>
        <v>0</v>
      </c>
      <c r="Z285">
        <f t="shared" si="95"/>
        <v>3</v>
      </c>
    </row>
    <row r="286" spans="4:26">
      <c r="D286" s="1">
        <v>283</v>
      </c>
      <c r="E286">
        <v>29.2</v>
      </c>
      <c r="F286">
        <f t="shared" si="80"/>
        <v>46.992728</v>
      </c>
      <c r="G286">
        <f t="shared" si="81"/>
        <v>13.053535555555555</v>
      </c>
      <c r="H286" s="12">
        <f t="shared" si="96"/>
        <v>0</v>
      </c>
      <c r="I286">
        <f t="shared" si="97"/>
        <v>13.053535555555555</v>
      </c>
      <c r="J286">
        <f t="shared" si="98"/>
        <v>57.102086704930443</v>
      </c>
      <c r="K286" s="12">
        <f t="shared" si="99"/>
        <v>3</v>
      </c>
      <c r="L286">
        <f t="shared" si="82"/>
        <v>5.4638999999999998</v>
      </c>
      <c r="M286">
        <f t="shared" si="83"/>
        <v>312.00009154706942</v>
      </c>
      <c r="N286">
        <f t="shared" si="84"/>
        <v>2979.3824742104302</v>
      </c>
      <c r="O286">
        <f t="shared" si="85"/>
        <v>20.058706566054244</v>
      </c>
      <c r="P286">
        <f t="shared" si="86"/>
        <v>0</v>
      </c>
      <c r="Q286">
        <f t="shared" si="87"/>
        <v>65.678033017819629</v>
      </c>
      <c r="R286">
        <f t="shared" si="88"/>
        <v>269.28449999999998</v>
      </c>
      <c r="S286">
        <f t="shared" si="89"/>
        <v>334.96253301781962</v>
      </c>
      <c r="T286">
        <f t="shared" si="90"/>
        <v>14.014245328039234</v>
      </c>
      <c r="U286" s="14">
        <f t="shared" si="91"/>
        <v>4.3724458253113303</v>
      </c>
      <c r="V286" s="20">
        <f>'BSFC (Drive Cycle)'!C290</f>
        <v>1767.9628079316881</v>
      </c>
      <c r="W286">
        <f t="shared" si="92"/>
        <v>2.1473115552351687</v>
      </c>
      <c r="X286">
        <f t="shared" si="93"/>
        <v>0</v>
      </c>
      <c r="Y286">
        <f t="shared" si="94"/>
        <v>0</v>
      </c>
      <c r="Z286">
        <f t="shared" si="95"/>
        <v>3</v>
      </c>
    </row>
    <row r="287" spans="4:26">
      <c r="D287" s="1">
        <v>284</v>
      </c>
      <c r="E287">
        <v>28.8</v>
      </c>
      <c r="F287">
        <f t="shared" si="80"/>
        <v>46.348992000000003</v>
      </c>
      <c r="G287">
        <f t="shared" si="81"/>
        <v>12.874720000000002</v>
      </c>
      <c r="H287" s="12">
        <f t="shared" si="96"/>
        <v>-0.17881555555555373</v>
      </c>
      <c r="I287">
        <f t="shared" si="97"/>
        <v>12.785312222222224</v>
      </c>
      <c r="J287">
        <f t="shared" si="98"/>
        <v>55.928756156199007</v>
      </c>
      <c r="K287" s="12">
        <f t="shared" si="99"/>
        <v>3</v>
      </c>
      <c r="L287">
        <f t="shared" si="82"/>
        <v>5.4638999999999998</v>
      </c>
      <c r="M287">
        <f t="shared" si="83"/>
        <v>305.58913076185576</v>
      </c>
      <c r="N287">
        <f t="shared" si="84"/>
        <v>2918.1622863841894</v>
      </c>
      <c r="O287">
        <f t="shared" si="85"/>
        <v>20.058706566054244</v>
      </c>
      <c r="P287">
        <f t="shared" si="86"/>
        <v>-342.92279369349984</v>
      </c>
      <c r="Q287">
        <f t="shared" si="87"/>
        <v>63.890959497912753</v>
      </c>
      <c r="R287">
        <f t="shared" si="88"/>
        <v>269.28449999999998</v>
      </c>
      <c r="S287">
        <f t="shared" si="89"/>
        <v>-9.7473341955870865</v>
      </c>
      <c r="T287">
        <f t="shared" si="90"/>
        <v>0</v>
      </c>
      <c r="U287" s="14">
        <f t="shared" si="91"/>
        <v>0</v>
      </c>
      <c r="V287" s="20">
        <f>'BSFC (Drive Cycle)'!C291</f>
        <v>0</v>
      </c>
      <c r="W287">
        <f t="shared" si="92"/>
        <v>0</v>
      </c>
      <c r="X287">
        <f t="shared" si="93"/>
        <v>0</v>
      </c>
      <c r="Y287">
        <f t="shared" si="94"/>
        <v>0</v>
      </c>
      <c r="Z287">
        <f t="shared" si="95"/>
        <v>3</v>
      </c>
    </row>
    <row r="288" spans="4:26">
      <c r="D288" s="1">
        <v>285</v>
      </c>
      <c r="E288">
        <v>28</v>
      </c>
      <c r="F288">
        <f t="shared" si="80"/>
        <v>45.061520000000002</v>
      </c>
      <c r="G288">
        <f t="shared" si="81"/>
        <v>12.517088888888891</v>
      </c>
      <c r="H288" s="12">
        <f t="shared" si="96"/>
        <v>-0.35763111111111101</v>
      </c>
      <c r="I288">
        <f t="shared" si="97"/>
        <v>12.338273333333335</v>
      </c>
      <c r="J288">
        <f t="shared" si="98"/>
        <v>53.973205241646596</v>
      </c>
      <c r="K288" s="12">
        <f t="shared" si="99"/>
        <v>3</v>
      </c>
      <c r="L288">
        <f t="shared" si="82"/>
        <v>5.4638999999999998</v>
      </c>
      <c r="M288">
        <f t="shared" si="83"/>
        <v>294.90419611983282</v>
      </c>
      <c r="N288">
        <f t="shared" si="84"/>
        <v>2816.1286400071199</v>
      </c>
      <c r="O288">
        <f t="shared" si="85"/>
        <v>20.058706566054244</v>
      </c>
      <c r="P288">
        <f t="shared" si="86"/>
        <v>-685.8455873870065</v>
      </c>
      <c r="Q288">
        <f t="shared" si="87"/>
        <v>60.390760327888216</v>
      </c>
      <c r="R288">
        <f t="shared" si="88"/>
        <v>269.28449999999998</v>
      </c>
      <c r="S288">
        <f t="shared" si="89"/>
        <v>-356.17032705911834</v>
      </c>
      <c r="T288">
        <f t="shared" si="90"/>
        <v>0</v>
      </c>
      <c r="U288" s="14">
        <f t="shared" si="91"/>
        <v>0</v>
      </c>
      <c r="V288" s="20">
        <f>'BSFC (Drive Cycle)'!C292</f>
        <v>0</v>
      </c>
      <c r="W288">
        <f t="shared" si="92"/>
        <v>0</v>
      </c>
      <c r="X288">
        <f t="shared" si="93"/>
        <v>0</v>
      </c>
      <c r="Y288">
        <f t="shared" si="94"/>
        <v>0</v>
      </c>
      <c r="Z288">
        <f t="shared" si="95"/>
        <v>3</v>
      </c>
    </row>
    <row r="289" spans="4:26">
      <c r="D289" s="1">
        <v>286</v>
      </c>
      <c r="E289">
        <v>23</v>
      </c>
      <c r="F289">
        <f t="shared" si="80"/>
        <v>37.01482</v>
      </c>
      <c r="G289">
        <f t="shared" si="81"/>
        <v>10.281894444444445</v>
      </c>
      <c r="H289" s="12">
        <f t="shared" si="96"/>
        <v>-2.2351944444444456</v>
      </c>
      <c r="I289">
        <f t="shared" si="97"/>
        <v>9.1642972222222223</v>
      </c>
      <c r="J289">
        <f t="shared" si="98"/>
        <v>40.088793748324456</v>
      </c>
      <c r="K289" s="12">
        <f t="shared" si="99"/>
        <v>3</v>
      </c>
      <c r="L289">
        <f t="shared" si="82"/>
        <v>5.4638999999999998</v>
      </c>
      <c r="M289">
        <f t="shared" si="83"/>
        <v>219.04116016146997</v>
      </c>
      <c r="N289">
        <f t="shared" si="84"/>
        <v>2091.6897507299254</v>
      </c>
      <c r="O289">
        <f t="shared" si="85"/>
        <v>20.058706566054244</v>
      </c>
      <c r="P289">
        <f t="shared" si="86"/>
        <v>-4286.5349211687944</v>
      </c>
      <c r="Q289">
        <f t="shared" si="87"/>
        <v>40.748357415118448</v>
      </c>
      <c r="R289">
        <f t="shared" si="88"/>
        <v>269.28449999999998</v>
      </c>
      <c r="S289">
        <f t="shared" si="89"/>
        <v>-3976.5020637536763</v>
      </c>
      <c r="T289">
        <f t="shared" si="90"/>
        <v>0</v>
      </c>
      <c r="U289" s="14">
        <f t="shared" si="91"/>
        <v>0</v>
      </c>
      <c r="V289" s="20">
        <f>'BSFC (Drive Cycle)'!C293</f>
        <v>0</v>
      </c>
      <c r="W289">
        <f t="shared" si="92"/>
        <v>0</v>
      </c>
      <c r="X289">
        <f t="shared" si="93"/>
        <v>0</v>
      </c>
      <c r="Y289">
        <f t="shared" si="94"/>
        <v>0</v>
      </c>
      <c r="Z289">
        <f t="shared" si="95"/>
        <v>3</v>
      </c>
    </row>
    <row r="290" spans="4:26">
      <c r="D290" s="1">
        <v>287</v>
      </c>
      <c r="E290">
        <v>21.1</v>
      </c>
      <c r="F290">
        <f t="shared" si="80"/>
        <v>33.957073999999999</v>
      </c>
      <c r="G290">
        <f t="shared" si="81"/>
        <v>9.4325205555555556</v>
      </c>
      <c r="H290" s="12">
        <f t="shared" si="96"/>
        <v>-0.84937388888888954</v>
      </c>
      <c r="I290">
        <f t="shared" si="97"/>
        <v>9.0078336111111099</v>
      </c>
      <c r="J290">
        <f t="shared" si="98"/>
        <v>39.404350928231111</v>
      </c>
      <c r="K290" s="12">
        <f t="shared" si="99"/>
        <v>3</v>
      </c>
      <c r="L290">
        <f t="shared" si="82"/>
        <v>5.4638999999999998</v>
      </c>
      <c r="M290">
        <f t="shared" si="83"/>
        <v>215.30143303676195</v>
      </c>
      <c r="N290">
        <f t="shared" si="84"/>
        <v>2055.977974497951</v>
      </c>
      <c r="O290">
        <f t="shared" si="85"/>
        <v>20.058706566054244</v>
      </c>
      <c r="P290">
        <f t="shared" si="86"/>
        <v>-1628.8832700441421</v>
      </c>
      <c r="Q290">
        <f t="shared" si="87"/>
        <v>34.294094905075383</v>
      </c>
      <c r="R290">
        <f t="shared" si="88"/>
        <v>269.28449999999998</v>
      </c>
      <c r="S290">
        <f t="shared" si="89"/>
        <v>-1325.3046751390668</v>
      </c>
      <c r="T290">
        <f t="shared" si="90"/>
        <v>0</v>
      </c>
      <c r="U290" s="14">
        <f t="shared" si="91"/>
        <v>0</v>
      </c>
      <c r="V290" s="20">
        <f>'BSFC (Drive Cycle)'!C294</f>
        <v>0</v>
      </c>
      <c r="W290">
        <f t="shared" si="92"/>
        <v>0</v>
      </c>
      <c r="X290">
        <f t="shared" si="93"/>
        <v>0</v>
      </c>
      <c r="Y290">
        <f t="shared" si="94"/>
        <v>0</v>
      </c>
      <c r="Z290">
        <f t="shared" si="95"/>
        <v>3</v>
      </c>
    </row>
    <row r="291" spans="4:26">
      <c r="D291" s="1">
        <v>288</v>
      </c>
      <c r="E291">
        <v>21.5</v>
      </c>
      <c r="F291">
        <f t="shared" si="80"/>
        <v>34.600810000000003</v>
      </c>
      <c r="G291">
        <f t="shared" si="81"/>
        <v>9.6113361111111129</v>
      </c>
      <c r="H291" s="12">
        <f t="shared" si="96"/>
        <v>0.17881555555555728</v>
      </c>
      <c r="I291">
        <f t="shared" si="97"/>
        <v>9.7007438888888906</v>
      </c>
      <c r="J291">
        <f t="shared" si="98"/>
        <v>42.435454845787362</v>
      </c>
      <c r="K291" s="12">
        <f t="shared" si="99"/>
        <v>3</v>
      </c>
      <c r="L291">
        <f t="shared" si="82"/>
        <v>5.4638999999999998</v>
      </c>
      <c r="M291">
        <f t="shared" si="83"/>
        <v>231.86308173189755</v>
      </c>
      <c r="N291">
        <f t="shared" si="84"/>
        <v>2214.1301263824093</v>
      </c>
      <c r="O291">
        <f t="shared" si="85"/>
        <v>20.058706566054244</v>
      </c>
      <c r="P291">
        <f t="shared" si="86"/>
        <v>342.92279369350666</v>
      </c>
      <c r="Q291">
        <f t="shared" si="87"/>
        <v>35.606669593834603</v>
      </c>
      <c r="R291">
        <f t="shared" si="88"/>
        <v>269.28449999999998</v>
      </c>
      <c r="S291">
        <f t="shared" si="89"/>
        <v>647.81396328734127</v>
      </c>
      <c r="T291">
        <f t="shared" si="90"/>
        <v>27.103400868882343</v>
      </c>
      <c r="U291" s="14">
        <f t="shared" si="91"/>
        <v>6.2842780508740494</v>
      </c>
      <c r="V291" s="20">
        <f>'BSFC (Drive Cycle)'!C295</f>
        <v>1020.1781304992246</v>
      </c>
      <c r="W291">
        <f t="shared" si="92"/>
        <v>1.780856398188333</v>
      </c>
      <c r="X291">
        <f t="shared" si="93"/>
        <v>0</v>
      </c>
      <c r="Y291">
        <f t="shared" si="94"/>
        <v>0</v>
      </c>
      <c r="Z291">
        <f t="shared" si="95"/>
        <v>3</v>
      </c>
    </row>
    <row r="292" spans="4:26">
      <c r="D292" s="1">
        <v>289</v>
      </c>
      <c r="E292">
        <v>20.7</v>
      </c>
      <c r="F292">
        <f t="shared" si="80"/>
        <v>33.313338000000002</v>
      </c>
      <c r="G292">
        <f t="shared" si="81"/>
        <v>9.2537050000000001</v>
      </c>
      <c r="H292" s="12">
        <f t="shared" si="96"/>
        <v>-0.35763111111111279</v>
      </c>
      <c r="I292">
        <f t="shared" si="97"/>
        <v>9.0748894444444446</v>
      </c>
      <c r="J292">
        <f t="shared" si="98"/>
        <v>39.697683565413975</v>
      </c>
      <c r="K292" s="12">
        <f t="shared" si="99"/>
        <v>3</v>
      </c>
      <c r="L292">
        <f t="shared" si="82"/>
        <v>5.4638999999999998</v>
      </c>
      <c r="M292">
        <f t="shared" si="83"/>
        <v>216.90417323306542</v>
      </c>
      <c r="N292">
        <f t="shared" si="84"/>
        <v>2071.2830214545115</v>
      </c>
      <c r="O292">
        <f t="shared" si="85"/>
        <v>20.058706566054244</v>
      </c>
      <c r="P292">
        <f t="shared" si="86"/>
        <v>-685.8455873870098</v>
      </c>
      <c r="Q292">
        <f t="shared" si="87"/>
        <v>33.006169506245932</v>
      </c>
      <c r="R292">
        <f t="shared" si="88"/>
        <v>269.28449999999998</v>
      </c>
      <c r="S292">
        <f t="shared" si="89"/>
        <v>-383.55491788076392</v>
      </c>
      <c r="T292">
        <f t="shared" si="90"/>
        <v>0</v>
      </c>
      <c r="U292" s="14">
        <f t="shared" si="91"/>
        <v>0</v>
      </c>
      <c r="V292" s="20">
        <f>'BSFC (Drive Cycle)'!C296</f>
        <v>0</v>
      </c>
      <c r="W292">
        <f t="shared" si="92"/>
        <v>0</v>
      </c>
      <c r="X292">
        <f t="shared" si="93"/>
        <v>0</v>
      </c>
      <c r="Y292">
        <f t="shared" si="94"/>
        <v>0</v>
      </c>
      <c r="Z292">
        <f t="shared" si="95"/>
        <v>3</v>
      </c>
    </row>
    <row r="293" spans="4:26">
      <c r="D293" s="1">
        <v>290</v>
      </c>
      <c r="E293">
        <v>20.7</v>
      </c>
      <c r="F293">
        <f t="shared" si="80"/>
        <v>33.313338000000002</v>
      </c>
      <c r="G293">
        <f t="shared" si="81"/>
        <v>9.2537050000000001</v>
      </c>
      <c r="H293" s="12">
        <f t="shared" si="96"/>
        <v>0</v>
      </c>
      <c r="I293">
        <f t="shared" si="97"/>
        <v>9.2537050000000001</v>
      </c>
      <c r="J293">
        <f t="shared" si="98"/>
        <v>40.479903931234944</v>
      </c>
      <c r="K293" s="12">
        <f t="shared" si="99"/>
        <v>3</v>
      </c>
      <c r="L293">
        <f t="shared" si="82"/>
        <v>5.4638999999999998</v>
      </c>
      <c r="M293">
        <f t="shared" si="83"/>
        <v>221.17814708987459</v>
      </c>
      <c r="N293">
        <f t="shared" si="84"/>
        <v>2112.0964800053393</v>
      </c>
      <c r="O293">
        <f t="shared" si="85"/>
        <v>20.058706566054244</v>
      </c>
      <c r="P293">
        <f t="shared" si="86"/>
        <v>0</v>
      </c>
      <c r="Q293">
        <f t="shared" si="87"/>
        <v>33.006169506245932</v>
      </c>
      <c r="R293">
        <f t="shared" si="88"/>
        <v>269.28449999999998</v>
      </c>
      <c r="S293">
        <f t="shared" si="89"/>
        <v>302.29066950624593</v>
      </c>
      <c r="T293">
        <f t="shared" si="90"/>
        <v>12.647311819236776</v>
      </c>
      <c r="U293" s="14">
        <f t="shared" si="91"/>
        <v>2.7973089938466611</v>
      </c>
      <c r="V293" s="20">
        <f>'BSFC (Drive Cycle)'!C297</f>
        <v>1817.9790923161536</v>
      </c>
      <c r="W293">
        <f t="shared" si="92"/>
        <v>1.4126247959892126</v>
      </c>
      <c r="X293">
        <f t="shared" si="93"/>
        <v>0</v>
      </c>
      <c r="Y293">
        <f t="shared" si="94"/>
        <v>0</v>
      </c>
      <c r="Z293">
        <f t="shared" si="95"/>
        <v>3</v>
      </c>
    </row>
    <row r="294" spans="4:26">
      <c r="D294" s="1">
        <v>291</v>
      </c>
      <c r="E294">
        <v>19.600000000000001</v>
      </c>
      <c r="F294">
        <f t="shared" si="80"/>
        <v>31.543064000000001</v>
      </c>
      <c r="G294">
        <f t="shared" si="81"/>
        <v>8.7619622222222233</v>
      </c>
      <c r="H294" s="12">
        <f t="shared" si="96"/>
        <v>-0.49174277777777675</v>
      </c>
      <c r="I294">
        <f t="shared" si="97"/>
        <v>8.5160908333333349</v>
      </c>
      <c r="J294">
        <f t="shared" si="98"/>
        <v>37.253244922223466</v>
      </c>
      <c r="K294" s="12">
        <f t="shared" si="99"/>
        <v>3</v>
      </c>
      <c r="L294">
        <f t="shared" si="82"/>
        <v>5.4638999999999998</v>
      </c>
      <c r="M294">
        <f t="shared" si="83"/>
        <v>203.54800493053679</v>
      </c>
      <c r="N294">
        <f t="shared" si="84"/>
        <v>1943.7409634831752</v>
      </c>
      <c r="O294">
        <f t="shared" si="85"/>
        <v>20.058706566054244</v>
      </c>
      <c r="P294">
        <f t="shared" si="86"/>
        <v>-943.03768265713222</v>
      </c>
      <c r="Q294">
        <f t="shared" si="87"/>
        <v>29.59147256066522</v>
      </c>
      <c r="R294">
        <f t="shared" si="88"/>
        <v>269.28449999999998</v>
      </c>
      <c r="S294">
        <f t="shared" si="89"/>
        <v>-644.161710096467</v>
      </c>
      <c r="T294">
        <f t="shared" si="90"/>
        <v>0</v>
      </c>
      <c r="U294" s="14">
        <f t="shared" si="91"/>
        <v>0</v>
      </c>
      <c r="V294" s="20">
        <f>'BSFC (Drive Cycle)'!C298</f>
        <v>0</v>
      </c>
      <c r="W294">
        <f t="shared" si="92"/>
        <v>0</v>
      </c>
      <c r="X294">
        <f t="shared" si="93"/>
        <v>0</v>
      </c>
      <c r="Y294">
        <f t="shared" si="94"/>
        <v>0</v>
      </c>
      <c r="Z294">
        <f t="shared" si="95"/>
        <v>3</v>
      </c>
    </row>
    <row r="295" spans="4:26">
      <c r="D295" s="1">
        <v>292</v>
      </c>
      <c r="E295">
        <v>16.5</v>
      </c>
      <c r="F295">
        <f t="shared" si="80"/>
        <v>26.554110000000001</v>
      </c>
      <c r="G295">
        <f t="shared" si="81"/>
        <v>7.3761416666666673</v>
      </c>
      <c r="H295" s="12">
        <f t="shared" si="96"/>
        <v>-1.3858205555555561</v>
      </c>
      <c r="I295">
        <f t="shared" si="97"/>
        <v>6.6832313888888892</v>
      </c>
      <c r="J295">
        <f t="shared" si="98"/>
        <v>29.235486172558574</v>
      </c>
      <c r="K295" s="12">
        <f t="shared" si="99"/>
        <v>3</v>
      </c>
      <c r="L295">
        <f t="shared" si="82"/>
        <v>5.4638999999999998</v>
      </c>
      <c r="M295">
        <f t="shared" si="83"/>
        <v>159.73977289824279</v>
      </c>
      <c r="N295">
        <f t="shared" si="84"/>
        <v>1525.40301333719</v>
      </c>
      <c r="O295">
        <f t="shared" si="85"/>
        <v>20.058706566054244</v>
      </c>
      <c r="P295">
        <f t="shared" si="86"/>
        <v>-2657.6516511246518</v>
      </c>
      <c r="Q295">
        <f t="shared" si="87"/>
        <v>20.971153698045363</v>
      </c>
      <c r="R295">
        <f t="shared" si="88"/>
        <v>269.28449999999998</v>
      </c>
      <c r="S295">
        <f t="shared" si="89"/>
        <v>-2367.3959974266063</v>
      </c>
      <c r="T295">
        <f t="shared" si="90"/>
        <v>0</v>
      </c>
      <c r="U295" s="14">
        <f t="shared" si="91"/>
        <v>0</v>
      </c>
      <c r="V295" s="20">
        <f>'BSFC (Drive Cycle)'!C299</f>
        <v>0</v>
      </c>
      <c r="W295">
        <f t="shared" si="92"/>
        <v>0</v>
      </c>
      <c r="X295">
        <f t="shared" si="93"/>
        <v>1</v>
      </c>
      <c r="Y295">
        <f t="shared" si="94"/>
        <v>0</v>
      </c>
      <c r="Z295">
        <f t="shared" si="95"/>
        <v>2</v>
      </c>
    </row>
    <row r="296" spans="4:26">
      <c r="D296" s="1">
        <v>293</v>
      </c>
      <c r="E296">
        <v>13.1</v>
      </c>
      <c r="F296">
        <f t="shared" si="80"/>
        <v>21.082353999999999</v>
      </c>
      <c r="G296">
        <f t="shared" si="81"/>
        <v>5.8562094444444446</v>
      </c>
      <c r="H296" s="12">
        <f t="shared" si="96"/>
        <v>-1.5199322222222227</v>
      </c>
      <c r="I296">
        <f t="shared" si="97"/>
        <v>5.0962433333333337</v>
      </c>
      <c r="J296">
        <f t="shared" si="98"/>
        <v>22.293280425897507</v>
      </c>
      <c r="K296" s="12">
        <f t="shared" si="99"/>
        <v>2</v>
      </c>
      <c r="L296">
        <f t="shared" si="82"/>
        <v>8.4698856000000013</v>
      </c>
      <c r="M296">
        <f t="shared" si="83"/>
        <v>188.8215348560712</v>
      </c>
      <c r="N296">
        <f t="shared" si="84"/>
        <v>1803.1134828010809</v>
      </c>
      <c r="O296">
        <f t="shared" si="85"/>
        <v>38.380998283940237</v>
      </c>
      <c r="P296">
        <f t="shared" si="86"/>
        <v>-3036.6663254278951</v>
      </c>
      <c r="Q296">
        <f t="shared" si="87"/>
        <v>13.218952015138894</v>
      </c>
      <c r="R296">
        <f t="shared" si="88"/>
        <v>269.28449999999998</v>
      </c>
      <c r="S296">
        <f t="shared" si="89"/>
        <v>-2754.1628734127562</v>
      </c>
      <c r="T296">
        <f t="shared" si="90"/>
        <v>0</v>
      </c>
      <c r="U296" s="14">
        <f t="shared" si="91"/>
        <v>0</v>
      </c>
      <c r="V296" s="20">
        <f>'BSFC (Drive Cycle)'!C300</f>
        <v>0</v>
      </c>
      <c r="W296">
        <f t="shared" si="92"/>
        <v>0</v>
      </c>
      <c r="X296">
        <f t="shared" si="93"/>
        <v>0</v>
      </c>
      <c r="Y296">
        <f t="shared" si="94"/>
        <v>0</v>
      </c>
      <c r="Z296">
        <f t="shared" si="95"/>
        <v>2</v>
      </c>
    </row>
    <row r="297" spans="4:26">
      <c r="D297" s="1">
        <v>294</v>
      </c>
      <c r="E297">
        <v>9.6</v>
      </c>
      <c r="F297">
        <f t="shared" si="80"/>
        <v>15.449663999999999</v>
      </c>
      <c r="G297">
        <f t="shared" si="81"/>
        <v>4.291573333333333</v>
      </c>
      <c r="H297" s="12">
        <f t="shared" si="96"/>
        <v>-1.5646361111111116</v>
      </c>
      <c r="I297">
        <f t="shared" si="97"/>
        <v>3.5092552777777772</v>
      </c>
      <c r="J297">
        <f t="shared" si="98"/>
        <v>15.351074679236437</v>
      </c>
      <c r="K297" s="12">
        <f t="shared" si="99"/>
        <v>2</v>
      </c>
      <c r="L297">
        <f t="shared" si="82"/>
        <v>8.4698856000000013</v>
      </c>
      <c r="M297">
        <f t="shared" si="83"/>
        <v>130.02184637018934</v>
      </c>
      <c r="N297">
        <f t="shared" si="84"/>
        <v>1241.6176175428491</v>
      </c>
      <c r="O297">
        <f t="shared" si="85"/>
        <v>38.380998283940237</v>
      </c>
      <c r="P297">
        <f t="shared" si="86"/>
        <v>-3125.9800408816568</v>
      </c>
      <c r="Q297">
        <f t="shared" si="87"/>
        <v>7.0989954997680806</v>
      </c>
      <c r="R297">
        <f t="shared" si="88"/>
        <v>269.28449999999998</v>
      </c>
      <c r="S297">
        <f t="shared" si="89"/>
        <v>-2849.596545381889</v>
      </c>
      <c r="T297">
        <f t="shared" si="90"/>
        <v>0</v>
      </c>
      <c r="U297" s="14">
        <f t="shared" si="91"/>
        <v>0</v>
      </c>
      <c r="V297" s="20">
        <f>'BSFC (Drive Cycle)'!C301</f>
        <v>0</v>
      </c>
      <c r="W297">
        <f t="shared" si="92"/>
        <v>0</v>
      </c>
      <c r="X297">
        <f t="shared" si="93"/>
        <v>1</v>
      </c>
      <c r="Y297">
        <f t="shared" si="94"/>
        <v>0</v>
      </c>
      <c r="Z297">
        <f t="shared" si="95"/>
        <v>1</v>
      </c>
    </row>
    <row r="298" spans="4:26">
      <c r="D298" s="1">
        <v>295</v>
      </c>
      <c r="E298">
        <v>7.3</v>
      </c>
      <c r="F298">
        <f t="shared" si="80"/>
        <v>11.748182</v>
      </c>
      <c r="G298">
        <f t="shared" si="81"/>
        <v>3.2633838888888889</v>
      </c>
      <c r="H298" s="12">
        <f t="shared" si="96"/>
        <v>-1.0281894444444442</v>
      </c>
      <c r="I298">
        <f t="shared" si="97"/>
        <v>2.7492891666666668</v>
      </c>
      <c r="J298">
        <f t="shared" si="98"/>
        <v>12.026638124497339</v>
      </c>
      <c r="K298" s="12">
        <f t="shared" si="99"/>
        <v>1</v>
      </c>
      <c r="L298">
        <f t="shared" si="82"/>
        <v>14.7105</v>
      </c>
      <c r="M298">
        <f t="shared" si="83"/>
        <v>176.91786013041809</v>
      </c>
      <c r="N298">
        <f t="shared" si="84"/>
        <v>1689.4417217434016</v>
      </c>
      <c r="O298">
        <f t="shared" si="85"/>
        <v>101.66177176290465</v>
      </c>
      <c r="P298">
        <f t="shared" si="86"/>
        <v>-2338.8376047250163</v>
      </c>
      <c r="Q298">
        <f t="shared" si="87"/>
        <v>4.1048770636137268</v>
      </c>
      <c r="R298">
        <f t="shared" si="88"/>
        <v>269.28449999999998</v>
      </c>
      <c r="S298">
        <f t="shared" si="89"/>
        <v>-2065.4482276614026</v>
      </c>
      <c r="T298">
        <f t="shared" si="90"/>
        <v>0</v>
      </c>
      <c r="U298" s="14">
        <f t="shared" si="91"/>
        <v>0</v>
      </c>
      <c r="V298" s="20">
        <f>'BSFC (Drive Cycle)'!C302</f>
        <v>0</v>
      </c>
      <c r="W298">
        <f t="shared" si="92"/>
        <v>0</v>
      </c>
      <c r="X298">
        <f t="shared" si="93"/>
        <v>0</v>
      </c>
      <c r="Y298">
        <f t="shared" si="94"/>
        <v>0</v>
      </c>
      <c r="Z298">
        <f t="shared" si="95"/>
        <v>1</v>
      </c>
    </row>
    <row r="299" spans="4:26">
      <c r="D299" s="1">
        <v>296</v>
      </c>
      <c r="E299">
        <v>3.8</v>
      </c>
      <c r="F299">
        <f t="shared" si="80"/>
        <v>6.1154919999999997</v>
      </c>
      <c r="G299">
        <f t="shared" si="81"/>
        <v>1.6987477777777777</v>
      </c>
      <c r="H299" s="12">
        <f t="shared" si="96"/>
        <v>-1.5646361111111111</v>
      </c>
      <c r="I299">
        <f t="shared" si="97"/>
        <v>0.91642972222222219</v>
      </c>
      <c r="J299">
        <f t="shared" si="98"/>
        <v>4.0088793748324463</v>
      </c>
      <c r="K299" s="12">
        <f t="shared" si="99"/>
        <v>1</v>
      </c>
      <c r="L299">
        <f t="shared" si="82"/>
        <v>14.7105</v>
      </c>
      <c r="M299">
        <f t="shared" si="83"/>
        <v>58.972620043472702</v>
      </c>
      <c r="N299">
        <f t="shared" si="84"/>
        <v>563.14724058113393</v>
      </c>
      <c r="O299">
        <f t="shared" si="85"/>
        <v>101.66177176290465</v>
      </c>
      <c r="P299">
        <f t="shared" si="86"/>
        <v>-3559.1007028424165</v>
      </c>
      <c r="Q299">
        <f t="shared" si="87"/>
        <v>1.1122992080799816</v>
      </c>
      <c r="R299">
        <f t="shared" si="88"/>
        <v>269.28449999999998</v>
      </c>
      <c r="S299">
        <f t="shared" si="89"/>
        <v>-3288.7039036343367</v>
      </c>
      <c r="T299">
        <f t="shared" si="90"/>
        <v>0</v>
      </c>
      <c r="U299" s="14">
        <f t="shared" si="91"/>
        <v>0</v>
      </c>
      <c r="V299" s="20">
        <f>'BSFC (Drive Cycle)'!C303</f>
        <v>0</v>
      </c>
      <c r="W299">
        <f t="shared" si="92"/>
        <v>0</v>
      </c>
      <c r="X299">
        <f t="shared" si="93"/>
        <v>0</v>
      </c>
      <c r="Y299">
        <f t="shared" si="94"/>
        <v>0</v>
      </c>
      <c r="Z299">
        <f t="shared" si="95"/>
        <v>1</v>
      </c>
    </row>
    <row r="300" spans="4:26">
      <c r="D300" s="1">
        <v>297</v>
      </c>
      <c r="E300">
        <v>0.8</v>
      </c>
      <c r="F300">
        <f t="shared" si="80"/>
        <v>1.2874720000000002</v>
      </c>
      <c r="G300">
        <f t="shared" si="81"/>
        <v>0.35763111111111118</v>
      </c>
      <c r="H300" s="12">
        <f t="shared" si="96"/>
        <v>-1.3411166666666665</v>
      </c>
      <c r="I300">
        <f t="shared" si="97"/>
        <v>-0.31292722222222208</v>
      </c>
      <c r="J300">
        <f t="shared" si="98"/>
        <v>-1.3688856401866882</v>
      </c>
      <c r="K300" s="12">
        <f t="shared" si="99"/>
        <v>1</v>
      </c>
      <c r="L300">
        <f t="shared" si="82"/>
        <v>14.7105</v>
      </c>
      <c r="M300">
        <f t="shared" si="83"/>
        <v>-20.136992209966277</v>
      </c>
      <c r="N300">
        <f t="shared" si="84"/>
        <v>-192.29417971063097</v>
      </c>
      <c r="O300">
        <f t="shared" si="85"/>
        <v>101.66177176290465</v>
      </c>
      <c r="P300">
        <f t="shared" si="86"/>
        <v>-3050.6577452934998</v>
      </c>
      <c r="Q300">
        <f t="shared" si="87"/>
        <v>4.9298579859500591E-2</v>
      </c>
      <c r="R300">
        <f t="shared" si="88"/>
        <v>269.28449999999998</v>
      </c>
      <c r="S300">
        <f t="shared" si="89"/>
        <v>-2781.32394671364</v>
      </c>
      <c r="T300">
        <f t="shared" si="90"/>
        <v>0</v>
      </c>
      <c r="U300" s="14">
        <f t="shared" si="91"/>
        <v>0</v>
      </c>
      <c r="V300" s="20">
        <f>'BSFC (Drive Cycle)'!C304</f>
        <v>0</v>
      </c>
      <c r="W300">
        <f t="shared" si="92"/>
        <v>0</v>
      </c>
      <c r="X300">
        <f t="shared" si="93"/>
        <v>0</v>
      </c>
      <c r="Y300">
        <f t="shared" si="94"/>
        <v>0</v>
      </c>
      <c r="Z300">
        <f t="shared" si="95"/>
        <v>1</v>
      </c>
    </row>
    <row r="301" spans="4:26">
      <c r="D301" s="1">
        <v>298</v>
      </c>
      <c r="E301">
        <v>0</v>
      </c>
      <c r="F301">
        <f t="shared" si="80"/>
        <v>0</v>
      </c>
      <c r="G301">
        <f t="shared" si="81"/>
        <v>0</v>
      </c>
      <c r="H301" s="12">
        <f t="shared" si="96"/>
        <v>-0.35763111111111118</v>
      </c>
      <c r="I301">
        <f t="shared" si="97"/>
        <v>-0.17881555555555559</v>
      </c>
      <c r="J301">
        <f t="shared" si="98"/>
        <v>-0.78222036582096521</v>
      </c>
      <c r="K301" s="12">
        <f t="shared" si="99"/>
        <v>1</v>
      </c>
      <c r="L301">
        <f t="shared" si="82"/>
        <v>14.7105</v>
      </c>
      <c r="M301">
        <f t="shared" si="83"/>
        <v>-11.506852691409309</v>
      </c>
      <c r="N301">
        <f t="shared" si="84"/>
        <v>-109.88238840607492</v>
      </c>
      <c r="O301">
        <f t="shared" si="85"/>
        <v>101.66177176290465</v>
      </c>
      <c r="P301">
        <f t="shared" si="86"/>
        <v>-813.50873207826692</v>
      </c>
      <c r="Q301">
        <f t="shared" si="87"/>
        <v>0</v>
      </c>
      <c r="R301">
        <f t="shared" si="88"/>
        <v>269.28449999999998</v>
      </c>
      <c r="S301">
        <f t="shared" si="89"/>
        <v>-544.22423207826694</v>
      </c>
      <c r="T301">
        <f t="shared" si="90"/>
        <v>0</v>
      </c>
      <c r="U301" s="14">
        <f t="shared" si="91"/>
        <v>0</v>
      </c>
      <c r="V301" s="20">
        <f>'BSFC (Drive Cycle)'!C305</f>
        <v>0</v>
      </c>
      <c r="W301">
        <f t="shared" si="92"/>
        <v>0</v>
      </c>
      <c r="X301">
        <f t="shared" si="93"/>
        <v>0</v>
      </c>
      <c r="Y301">
        <f t="shared" si="94"/>
        <v>0</v>
      </c>
      <c r="Z301">
        <f t="shared" si="95"/>
        <v>1</v>
      </c>
    </row>
    <row r="302" spans="4:26">
      <c r="D302" s="1">
        <v>299</v>
      </c>
      <c r="E302">
        <v>0</v>
      </c>
      <c r="F302">
        <f t="shared" si="80"/>
        <v>0</v>
      </c>
      <c r="G302">
        <f t="shared" si="81"/>
        <v>0</v>
      </c>
      <c r="H302" s="12">
        <f t="shared" si="96"/>
        <v>0</v>
      </c>
      <c r="I302">
        <f t="shared" si="97"/>
        <v>0</v>
      </c>
      <c r="J302">
        <f t="shared" si="98"/>
        <v>0</v>
      </c>
      <c r="K302" s="12">
        <f t="shared" si="99"/>
        <v>1</v>
      </c>
      <c r="L302">
        <f t="shared" si="82"/>
        <v>14.7105</v>
      </c>
      <c r="M302">
        <f t="shared" si="83"/>
        <v>0</v>
      </c>
      <c r="N302">
        <f t="shared" si="84"/>
        <v>0</v>
      </c>
      <c r="O302">
        <f t="shared" si="85"/>
        <v>101.66177176290465</v>
      </c>
      <c r="P302">
        <f t="shared" si="86"/>
        <v>0</v>
      </c>
      <c r="Q302">
        <f t="shared" si="87"/>
        <v>0</v>
      </c>
      <c r="R302">
        <f t="shared" si="88"/>
        <v>269.28449999999998</v>
      </c>
      <c r="S302">
        <f t="shared" si="89"/>
        <v>269.28449999999998</v>
      </c>
      <c r="T302">
        <f t="shared" si="90"/>
        <v>4.1846597124502907</v>
      </c>
      <c r="U302" s="14">
        <f t="shared" si="91"/>
        <v>0</v>
      </c>
      <c r="V302" s="20">
        <f>'BSFC (Drive Cycle)'!C306</f>
        <v>0</v>
      </c>
      <c r="W302">
        <f t="shared" si="92"/>
        <v>0</v>
      </c>
      <c r="X302">
        <f t="shared" si="93"/>
        <v>0</v>
      </c>
      <c r="Y302">
        <f t="shared" si="94"/>
        <v>0</v>
      </c>
      <c r="Z302">
        <f t="shared" si="95"/>
        <v>1</v>
      </c>
    </row>
    <row r="303" spans="4:26">
      <c r="D303" s="1">
        <v>300</v>
      </c>
      <c r="E303">
        <v>0</v>
      </c>
      <c r="F303">
        <f t="shared" si="80"/>
        <v>0</v>
      </c>
      <c r="G303">
        <f t="shared" si="81"/>
        <v>0</v>
      </c>
      <c r="H303" s="12">
        <f t="shared" si="96"/>
        <v>0</v>
      </c>
      <c r="I303">
        <f t="shared" si="97"/>
        <v>0</v>
      </c>
      <c r="J303">
        <f t="shared" si="98"/>
        <v>0</v>
      </c>
      <c r="K303" s="12">
        <f t="shared" si="99"/>
        <v>1</v>
      </c>
      <c r="L303">
        <f t="shared" si="82"/>
        <v>14.7105</v>
      </c>
      <c r="M303">
        <f t="shared" si="83"/>
        <v>0</v>
      </c>
      <c r="N303">
        <f t="shared" si="84"/>
        <v>0</v>
      </c>
      <c r="O303">
        <f t="shared" si="85"/>
        <v>101.66177176290465</v>
      </c>
      <c r="P303">
        <f t="shared" si="86"/>
        <v>0</v>
      </c>
      <c r="Q303">
        <f t="shared" si="87"/>
        <v>0</v>
      </c>
      <c r="R303">
        <f t="shared" si="88"/>
        <v>269.28449999999998</v>
      </c>
      <c r="S303">
        <f t="shared" si="89"/>
        <v>269.28449999999998</v>
      </c>
      <c r="T303">
        <f t="shared" si="90"/>
        <v>4.1846597124502907</v>
      </c>
      <c r="U303" s="14">
        <f t="shared" si="91"/>
        <v>0</v>
      </c>
      <c r="V303" s="20">
        <f>'BSFC (Drive Cycle)'!C307</f>
        <v>0</v>
      </c>
      <c r="W303">
        <f t="shared" si="92"/>
        <v>0</v>
      </c>
      <c r="X303">
        <f t="shared" si="93"/>
        <v>0</v>
      </c>
      <c r="Y303">
        <f t="shared" si="94"/>
        <v>0</v>
      </c>
      <c r="Z303">
        <f t="shared" si="95"/>
        <v>1</v>
      </c>
    </row>
    <row r="304" spans="4:26">
      <c r="D304" s="1">
        <v>301</v>
      </c>
      <c r="E304">
        <v>0</v>
      </c>
      <c r="F304">
        <f t="shared" si="80"/>
        <v>0</v>
      </c>
      <c r="G304">
        <f t="shared" si="81"/>
        <v>0</v>
      </c>
      <c r="H304" s="12">
        <f t="shared" si="96"/>
        <v>0</v>
      </c>
      <c r="I304">
        <f t="shared" si="97"/>
        <v>0</v>
      </c>
      <c r="J304">
        <f t="shared" si="98"/>
        <v>0</v>
      </c>
      <c r="K304" s="12">
        <f t="shared" si="99"/>
        <v>1</v>
      </c>
      <c r="L304">
        <f t="shared" si="82"/>
        <v>14.7105</v>
      </c>
      <c r="M304">
        <f t="shared" si="83"/>
        <v>0</v>
      </c>
      <c r="N304">
        <f t="shared" si="84"/>
        <v>0</v>
      </c>
      <c r="O304">
        <f t="shared" si="85"/>
        <v>101.66177176290465</v>
      </c>
      <c r="P304">
        <f t="shared" si="86"/>
        <v>0</v>
      </c>
      <c r="Q304">
        <f t="shared" si="87"/>
        <v>0</v>
      </c>
      <c r="R304">
        <f t="shared" si="88"/>
        <v>269.28449999999998</v>
      </c>
      <c r="S304">
        <f t="shared" si="89"/>
        <v>269.28449999999998</v>
      </c>
      <c r="T304">
        <f t="shared" si="90"/>
        <v>4.1846597124502907</v>
      </c>
      <c r="U304" s="14">
        <f t="shared" si="91"/>
        <v>0</v>
      </c>
      <c r="V304" s="20">
        <f>'BSFC (Drive Cycle)'!C308</f>
        <v>0</v>
      </c>
      <c r="W304">
        <f t="shared" si="92"/>
        <v>0</v>
      </c>
      <c r="X304">
        <f t="shared" si="93"/>
        <v>0</v>
      </c>
      <c r="Y304">
        <f t="shared" si="94"/>
        <v>0</v>
      </c>
      <c r="Z304">
        <f t="shared" si="95"/>
        <v>1</v>
      </c>
    </row>
    <row r="305" spans="4:26">
      <c r="D305" s="1">
        <v>302</v>
      </c>
      <c r="E305">
        <v>0</v>
      </c>
      <c r="F305">
        <f t="shared" si="80"/>
        <v>0</v>
      </c>
      <c r="G305">
        <f t="shared" si="81"/>
        <v>0</v>
      </c>
      <c r="H305" s="12">
        <f t="shared" si="96"/>
        <v>0</v>
      </c>
      <c r="I305">
        <f t="shared" si="97"/>
        <v>0</v>
      </c>
      <c r="J305">
        <f t="shared" si="98"/>
        <v>0</v>
      </c>
      <c r="K305" s="12">
        <f t="shared" si="99"/>
        <v>1</v>
      </c>
      <c r="L305">
        <f t="shared" si="82"/>
        <v>14.7105</v>
      </c>
      <c r="M305">
        <f t="shared" si="83"/>
        <v>0</v>
      </c>
      <c r="N305">
        <f t="shared" si="84"/>
        <v>0</v>
      </c>
      <c r="O305">
        <f t="shared" si="85"/>
        <v>101.66177176290465</v>
      </c>
      <c r="P305">
        <f t="shared" si="86"/>
        <v>0</v>
      </c>
      <c r="Q305">
        <f t="shared" si="87"/>
        <v>0</v>
      </c>
      <c r="R305">
        <f t="shared" si="88"/>
        <v>269.28449999999998</v>
      </c>
      <c r="S305">
        <f t="shared" si="89"/>
        <v>269.28449999999998</v>
      </c>
      <c r="T305">
        <f t="shared" si="90"/>
        <v>4.1846597124502907</v>
      </c>
      <c r="U305" s="14">
        <f t="shared" si="91"/>
        <v>0</v>
      </c>
      <c r="V305" s="20">
        <f>'BSFC (Drive Cycle)'!C309</f>
        <v>0</v>
      </c>
      <c r="W305">
        <f t="shared" si="92"/>
        <v>0</v>
      </c>
      <c r="X305">
        <f t="shared" si="93"/>
        <v>0</v>
      </c>
      <c r="Y305">
        <f t="shared" si="94"/>
        <v>0</v>
      </c>
      <c r="Z305">
        <f t="shared" si="95"/>
        <v>1</v>
      </c>
    </row>
    <row r="306" spans="4:26">
      <c r="D306" s="1">
        <v>303</v>
      </c>
      <c r="E306">
        <v>0</v>
      </c>
      <c r="F306">
        <f t="shared" si="80"/>
        <v>0</v>
      </c>
      <c r="G306">
        <f t="shared" si="81"/>
        <v>0</v>
      </c>
      <c r="H306" s="12">
        <f t="shared" si="96"/>
        <v>0</v>
      </c>
      <c r="I306">
        <f t="shared" si="97"/>
        <v>0</v>
      </c>
      <c r="J306">
        <f t="shared" si="98"/>
        <v>0</v>
      </c>
      <c r="K306" s="12">
        <f t="shared" si="99"/>
        <v>1</v>
      </c>
      <c r="L306">
        <f t="shared" si="82"/>
        <v>14.7105</v>
      </c>
      <c r="M306">
        <f t="shared" si="83"/>
        <v>0</v>
      </c>
      <c r="N306">
        <f t="shared" si="84"/>
        <v>0</v>
      </c>
      <c r="O306">
        <f t="shared" si="85"/>
        <v>101.66177176290465</v>
      </c>
      <c r="P306">
        <f t="shared" si="86"/>
        <v>0</v>
      </c>
      <c r="Q306">
        <f t="shared" si="87"/>
        <v>0</v>
      </c>
      <c r="R306">
        <f t="shared" si="88"/>
        <v>269.28449999999998</v>
      </c>
      <c r="S306">
        <f t="shared" si="89"/>
        <v>269.28449999999998</v>
      </c>
      <c r="T306">
        <f t="shared" si="90"/>
        <v>4.1846597124502907</v>
      </c>
      <c r="U306" s="14">
        <f t="shared" si="91"/>
        <v>0</v>
      </c>
      <c r="V306" s="20">
        <f>'BSFC (Drive Cycle)'!C310</f>
        <v>0</v>
      </c>
      <c r="W306">
        <f t="shared" si="92"/>
        <v>0</v>
      </c>
      <c r="X306">
        <f t="shared" si="93"/>
        <v>0</v>
      </c>
      <c r="Y306">
        <f t="shared" si="94"/>
        <v>0</v>
      </c>
      <c r="Z306">
        <f t="shared" si="95"/>
        <v>1</v>
      </c>
    </row>
    <row r="307" spans="4:26">
      <c r="D307" s="1">
        <v>304</v>
      </c>
      <c r="E307">
        <v>0</v>
      </c>
      <c r="F307">
        <f t="shared" si="80"/>
        <v>0</v>
      </c>
      <c r="G307">
        <f t="shared" si="81"/>
        <v>0</v>
      </c>
      <c r="H307" s="12">
        <f t="shared" si="96"/>
        <v>0</v>
      </c>
      <c r="I307">
        <f t="shared" si="97"/>
        <v>0</v>
      </c>
      <c r="J307">
        <f t="shared" si="98"/>
        <v>0</v>
      </c>
      <c r="K307" s="12">
        <f t="shared" si="99"/>
        <v>1</v>
      </c>
      <c r="L307">
        <f t="shared" si="82"/>
        <v>14.7105</v>
      </c>
      <c r="M307">
        <f t="shared" si="83"/>
        <v>0</v>
      </c>
      <c r="N307">
        <f t="shared" si="84"/>
        <v>0</v>
      </c>
      <c r="O307">
        <f t="shared" si="85"/>
        <v>101.66177176290465</v>
      </c>
      <c r="P307">
        <f t="shared" si="86"/>
        <v>0</v>
      </c>
      <c r="Q307">
        <f t="shared" si="87"/>
        <v>0</v>
      </c>
      <c r="R307">
        <f t="shared" si="88"/>
        <v>269.28449999999998</v>
      </c>
      <c r="S307">
        <f t="shared" si="89"/>
        <v>269.28449999999998</v>
      </c>
      <c r="T307">
        <f t="shared" si="90"/>
        <v>4.1846597124502907</v>
      </c>
      <c r="U307" s="14">
        <f t="shared" si="91"/>
        <v>0</v>
      </c>
      <c r="V307" s="20">
        <f>'BSFC (Drive Cycle)'!C311</f>
        <v>0</v>
      </c>
      <c r="W307">
        <f t="shared" si="92"/>
        <v>0</v>
      </c>
      <c r="X307">
        <f t="shared" si="93"/>
        <v>0</v>
      </c>
      <c r="Y307">
        <f t="shared" si="94"/>
        <v>0</v>
      </c>
      <c r="Z307">
        <f t="shared" si="95"/>
        <v>1</v>
      </c>
    </row>
    <row r="308" spans="4:26">
      <c r="D308" s="1">
        <v>305</v>
      </c>
      <c r="E308">
        <v>0</v>
      </c>
      <c r="F308">
        <f t="shared" si="80"/>
        <v>0</v>
      </c>
      <c r="G308">
        <f t="shared" si="81"/>
        <v>0</v>
      </c>
      <c r="H308" s="12">
        <f t="shared" si="96"/>
        <v>0</v>
      </c>
      <c r="I308">
        <f t="shared" si="97"/>
        <v>0</v>
      </c>
      <c r="J308">
        <f t="shared" si="98"/>
        <v>0</v>
      </c>
      <c r="K308" s="12">
        <f t="shared" si="99"/>
        <v>1</v>
      </c>
      <c r="L308">
        <f t="shared" si="82"/>
        <v>14.7105</v>
      </c>
      <c r="M308">
        <f t="shared" si="83"/>
        <v>0</v>
      </c>
      <c r="N308">
        <f t="shared" si="84"/>
        <v>0</v>
      </c>
      <c r="O308">
        <f t="shared" si="85"/>
        <v>101.66177176290465</v>
      </c>
      <c r="P308">
        <f t="shared" si="86"/>
        <v>0</v>
      </c>
      <c r="Q308">
        <f t="shared" si="87"/>
        <v>0</v>
      </c>
      <c r="R308">
        <f t="shared" si="88"/>
        <v>269.28449999999998</v>
      </c>
      <c r="S308">
        <f t="shared" si="89"/>
        <v>269.28449999999998</v>
      </c>
      <c r="T308">
        <f t="shared" si="90"/>
        <v>4.1846597124502907</v>
      </c>
      <c r="U308" s="14">
        <f t="shared" si="91"/>
        <v>0</v>
      </c>
      <c r="V308" s="20">
        <f>'BSFC (Drive Cycle)'!C312</f>
        <v>0</v>
      </c>
      <c r="W308">
        <f t="shared" si="92"/>
        <v>0</v>
      </c>
      <c r="X308">
        <f t="shared" si="93"/>
        <v>0</v>
      </c>
      <c r="Y308">
        <f t="shared" si="94"/>
        <v>0</v>
      </c>
      <c r="Z308">
        <f t="shared" si="95"/>
        <v>1</v>
      </c>
    </row>
    <row r="309" spans="4:26">
      <c r="D309" s="1">
        <v>306</v>
      </c>
      <c r="E309">
        <v>0</v>
      </c>
      <c r="F309">
        <f t="shared" si="80"/>
        <v>0</v>
      </c>
      <c r="G309">
        <f t="shared" si="81"/>
        <v>0</v>
      </c>
      <c r="H309" s="12">
        <f t="shared" si="96"/>
        <v>0</v>
      </c>
      <c r="I309">
        <f t="shared" si="97"/>
        <v>0</v>
      </c>
      <c r="J309">
        <f t="shared" si="98"/>
        <v>0</v>
      </c>
      <c r="K309" s="12">
        <f t="shared" si="99"/>
        <v>1</v>
      </c>
      <c r="L309">
        <f t="shared" si="82"/>
        <v>14.7105</v>
      </c>
      <c r="M309">
        <f t="shared" si="83"/>
        <v>0</v>
      </c>
      <c r="N309">
        <f t="shared" si="84"/>
        <v>0</v>
      </c>
      <c r="O309">
        <f t="shared" si="85"/>
        <v>101.66177176290465</v>
      </c>
      <c r="P309">
        <f t="shared" si="86"/>
        <v>0</v>
      </c>
      <c r="Q309">
        <f t="shared" si="87"/>
        <v>0</v>
      </c>
      <c r="R309">
        <f t="shared" si="88"/>
        <v>269.28449999999998</v>
      </c>
      <c r="S309">
        <f t="shared" si="89"/>
        <v>269.28449999999998</v>
      </c>
      <c r="T309">
        <f t="shared" si="90"/>
        <v>4.1846597124502907</v>
      </c>
      <c r="U309" s="14">
        <f t="shared" si="91"/>
        <v>0</v>
      </c>
      <c r="V309" s="20">
        <f>'BSFC (Drive Cycle)'!C313</f>
        <v>0</v>
      </c>
      <c r="W309">
        <f t="shared" si="92"/>
        <v>0</v>
      </c>
      <c r="X309">
        <f t="shared" si="93"/>
        <v>0</v>
      </c>
      <c r="Y309">
        <f t="shared" si="94"/>
        <v>0</v>
      </c>
      <c r="Z309">
        <f t="shared" si="95"/>
        <v>1</v>
      </c>
    </row>
    <row r="310" spans="4:26">
      <c r="D310" s="1">
        <v>307</v>
      </c>
      <c r="E310">
        <v>0</v>
      </c>
      <c r="F310">
        <f t="shared" si="80"/>
        <v>0</v>
      </c>
      <c r="G310">
        <f t="shared" si="81"/>
        <v>0</v>
      </c>
      <c r="H310" s="12">
        <f t="shared" si="96"/>
        <v>0</v>
      </c>
      <c r="I310">
        <f t="shared" si="97"/>
        <v>0</v>
      </c>
      <c r="J310">
        <f t="shared" si="98"/>
        <v>0</v>
      </c>
      <c r="K310" s="12">
        <f t="shared" si="99"/>
        <v>1</v>
      </c>
      <c r="L310">
        <f t="shared" si="82"/>
        <v>14.7105</v>
      </c>
      <c r="M310">
        <f t="shared" si="83"/>
        <v>0</v>
      </c>
      <c r="N310">
        <f t="shared" si="84"/>
        <v>0</v>
      </c>
      <c r="O310">
        <f t="shared" si="85"/>
        <v>101.66177176290465</v>
      </c>
      <c r="P310">
        <f t="shared" si="86"/>
        <v>0</v>
      </c>
      <c r="Q310">
        <f t="shared" si="87"/>
        <v>0</v>
      </c>
      <c r="R310">
        <f t="shared" si="88"/>
        <v>269.28449999999998</v>
      </c>
      <c r="S310">
        <f t="shared" si="89"/>
        <v>269.28449999999998</v>
      </c>
      <c r="T310">
        <f t="shared" si="90"/>
        <v>4.1846597124502907</v>
      </c>
      <c r="U310" s="14">
        <f t="shared" si="91"/>
        <v>0</v>
      </c>
      <c r="V310" s="20">
        <f>'BSFC (Drive Cycle)'!C314</f>
        <v>0</v>
      </c>
      <c r="W310">
        <f t="shared" si="92"/>
        <v>0</v>
      </c>
      <c r="X310">
        <f t="shared" si="93"/>
        <v>0</v>
      </c>
      <c r="Y310">
        <f t="shared" si="94"/>
        <v>0</v>
      </c>
      <c r="Z310">
        <f t="shared" si="95"/>
        <v>1</v>
      </c>
    </row>
    <row r="311" spans="4:26">
      <c r="D311" s="1">
        <v>308</v>
      </c>
      <c r="E311">
        <v>0</v>
      </c>
      <c r="F311">
        <f t="shared" si="80"/>
        <v>0</v>
      </c>
      <c r="G311">
        <f t="shared" si="81"/>
        <v>0</v>
      </c>
      <c r="H311" s="12">
        <f t="shared" si="96"/>
        <v>0</v>
      </c>
      <c r="I311">
        <f t="shared" si="97"/>
        <v>0</v>
      </c>
      <c r="J311">
        <f t="shared" si="98"/>
        <v>0</v>
      </c>
      <c r="K311" s="12">
        <f t="shared" si="99"/>
        <v>1</v>
      </c>
      <c r="L311">
        <f t="shared" si="82"/>
        <v>14.7105</v>
      </c>
      <c r="M311">
        <f t="shared" si="83"/>
        <v>0</v>
      </c>
      <c r="N311">
        <f t="shared" si="84"/>
        <v>0</v>
      </c>
      <c r="O311">
        <f t="shared" si="85"/>
        <v>101.66177176290465</v>
      </c>
      <c r="P311">
        <f t="shared" si="86"/>
        <v>0</v>
      </c>
      <c r="Q311">
        <f t="shared" si="87"/>
        <v>0</v>
      </c>
      <c r="R311">
        <f t="shared" si="88"/>
        <v>269.28449999999998</v>
      </c>
      <c r="S311">
        <f t="shared" si="89"/>
        <v>269.28449999999998</v>
      </c>
      <c r="T311">
        <f t="shared" si="90"/>
        <v>4.1846597124502907</v>
      </c>
      <c r="U311" s="14">
        <f t="shared" si="91"/>
        <v>0</v>
      </c>
      <c r="V311" s="20">
        <f>'BSFC (Drive Cycle)'!C315</f>
        <v>0</v>
      </c>
      <c r="W311">
        <f t="shared" si="92"/>
        <v>0</v>
      </c>
      <c r="X311">
        <f t="shared" si="93"/>
        <v>0</v>
      </c>
      <c r="Y311">
        <f t="shared" si="94"/>
        <v>0</v>
      </c>
      <c r="Z311">
        <f t="shared" si="95"/>
        <v>1</v>
      </c>
    </row>
    <row r="312" spans="4:26">
      <c r="D312" s="1">
        <v>309</v>
      </c>
      <c r="E312">
        <v>0</v>
      </c>
      <c r="F312">
        <f t="shared" si="80"/>
        <v>0</v>
      </c>
      <c r="G312">
        <f t="shared" si="81"/>
        <v>0</v>
      </c>
      <c r="H312" s="12">
        <f t="shared" si="96"/>
        <v>0</v>
      </c>
      <c r="I312">
        <f t="shared" si="97"/>
        <v>0</v>
      </c>
      <c r="J312">
        <f t="shared" si="98"/>
        <v>0</v>
      </c>
      <c r="K312" s="12">
        <f t="shared" si="99"/>
        <v>1</v>
      </c>
      <c r="L312">
        <f t="shared" si="82"/>
        <v>14.7105</v>
      </c>
      <c r="M312">
        <f t="shared" si="83"/>
        <v>0</v>
      </c>
      <c r="N312">
        <f t="shared" si="84"/>
        <v>0</v>
      </c>
      <c r="O312">
        <f t="shared" si="85"/>
        <v>101.66177176290465</v>
      </c>
      <c r="P312">
        <f t="shared" si="86"/>
        <v>0</v>
      </c>
      <c r="Q312">
        <f t="shared" si="87"/>
        <v>0</v>
      </c>
      <c r="R312">
        <f t="shared" si="88"/>
        <v>269.28449999999998</v>
      </c>
      <c r="S312">
        <f t="shared" si="89"/>
        <v>269.28449999999998</v>
      </c>
      <c r="T312">
        <f t="shared" si="90"/>
        <v>4.1846597124502907</v>
      </c>
      <c r="U312" s="14">
        <f t="shared" si="91"/>
        <v>0</v>
      </c>
      <c r="V312" s="20">
        <f>'BSFC (Drive Cycle)'!C316</f>
        <v>0</v>
      </c>
      <c r="W312">
        <f t="shared" si="92"/>
        <v>0</v>
      </c>
      <c r="X312">
        <f t="shared" si="93"/>
        <v>0</v>
      </c>
      <c r="Y312">
        <f t="shared" si="94"/>
        <v>0</v>
      </c>
      <c r="Z312">
        <f t="shared" si="95"/>
        <v>1</v>
      </c>
    </row>
    <row r="313" spans="4:26">
      <c r="D313" s="1">
        <v>310</v>
      </c>
      <c r="E313">
        <v>0</v>
      </c>
      <c r="F313">
        <f t="shared" si="80"/>
        <v>0</v>
      </c>
      <c r="G313">
        <f t="shared" si="81"/>
        <v>0</v>
      </c>
      <c r="H313" s="12">
        <f t="shared" si="96"/>
        <v>0</v>
      </c>
      <c r="I313">
        <f t="shared" si="97"/>
        <v>0</v>
      </c>
      <c r="J313">
        <f t="shared" si="98"/>
        <v>0</v>
      </c>
      <c r="K313" s="12">
        <f t="shared" si="99"/>
        <v>1</v>
      </c>
      <c r="L313">
        <f t="shared" si="82"/>
        <v>14.7105</v>
      </c>
      <c r="M313">
        <f t="shared" si="83"/>
        <v>0</v>
      </c>
      <c r="N313">
        <f t="shared" si="84"/>
        <v>0</v>
      </c>
      <c r="O313">
        <f t="shared" si="85"/>
        <v>101.66177176290465</v>
      </c>
      <c r="P313">
        <f t="shared" si="86"/>
        <v>0</v>
      </c>
      <c r="Q313">
        <f t="shared" si="87"/>
        <v>0</v>
      </c>
      <c r="R313">
        <f t="shared" si="88"/>
        <v>269.28449999999998</v>
      </c>
      <c r="S313">
        <f t="shared" si="89"/>
        <v>269.28449999999998</v>
      </c>
      <c r="T313">
        <f t="shared" si="90"/>
        <v>4.1846597124502907</v>
      </c>
      <c r="U313" s="14">
        <f t="shared" si="91"/>
        <v>0</v>
      </c>
      <c r="V313" s="20">
        <f>'BSFC (Drive Cycle)'!C317</f>
        <v>0</v>
      </c>
      <c r="W313">
        <f t="shared" si="92"/>
        <v>0</v>
      </c>
      <c r="X313">
        <f t="shared" si="93"/>
        <v>0</v>
      </c>
      <c r="Y313">
        <f t="shared" si="94"/>
        <v>0</v>
      </c>
      <c r="Z313">
        <f t="shared" si="95"/>
        <v>1</v>
      </c>
    </row>
    <row r="314" spans="4:26">
      <c r="D314" s="1">
        <v>311</v>
      </c>
      <c r="E314">
        <v>0</v>
      </c>
      <c r="F314">
        <f t="shared" si="80"/>
        <v>0</v>
      </c>
      <c r="G314">
        <f t="shared" si="81"/>
        <v>0</v>
      </c>
      <c r="H314" s="12">
        <f t="shared" si="96"/>
        <v>0</v>
      </c>
      <c r="I314">
        <f t="shared" si="97"/>
        <v>0</v>
      </c>
      <c r="J314">
        <f t="shared" si="98"/>
        <v>0</v>
      </c>
      <c r="K314" s="12">
        <f t="shared" si="99"/>
        <v>1</v>
      </c>
      <c r="L314">
        <f t="shared" si="82"/>
        <v>14.7105</v>
      </c>
      <c r="M314">
        <f t="shared" si="83"/>
        <v>0</v>
      </c>
      <c r="N314">
        <f t="shared" si="84"/>
        <v>0</v>
      </c>
      <c r="O314">
        <f t="shared" si="85"/>
        <v>101.66177176290465</v>
      </c>
      <c r="P314">
        <f t="shared" si="86"/>
        <v>0</v>
      </c>
      <c r="Q314">
        <f t="shared" si="87"/>
        <v>0</v>
      </c>
      <c r="R314">
        <f t="shared" si="88"/>
        <v>269.28449999999998</v>
      </c>
      <c r="S314">
        <f t="shared" si="89"/>
        <v>269.28449999999998</v>
      </c>
      <c r="T314">
        <f t="shared" si="90"/>
        <v>4.1846597124502907</v>
      </c>
      <c r="U314" s="14">
        <f t="shared" si="91"/>
        <v>0</v>
      </c>
      <c r="V314" s="20">
        <f>'BSFC (Drive Cycle)'!C318</f>
        <v>0</v>
      </c>
      <c r="W314">
        <f t="shared" si="92"/>
        <v>0</v>
      </c>
      <c r="X314">
        <f t="shared" si="93"/>
        <v>0</v>
      </c>
      <c r="Y314">
        <f t="shared" si="94"/>
        <v>0</v>
      </c>
      <c r="Z314">
        <f t="shared" si="95"/>
        <v>1</v>
      </c>
    </row>
    <row r="315" spans="4:26">
      <c r="D315" s="1">
        <v>312</v>
      </c>
      <c r="E315">
        <v>0</v>
      </c>
      <c r="F315">
        <f t="shared" si="80"/>
        <v>0</v>
      </c>
      <c r="G315">
        <f t="shared" si="81"/>
        <v>0</v>
      </c>
      <c r="H315" s="12">
        <f t="shared" si="96"/>
        <v>0</v>
      </c>
      <c r="I315">
        <f t="shared" si="97"/>
        <v>0</v>
      </c>
      <c r="J315">
        <f t="shared" si="98"/>
        <v>0</v>
      </c>
      <c r="K315" s="12">
        <f t="shared" si="99"/>
        <v>1</v>
      </c>
      <c r="L315">
        <f t="shared" si="82"/>
        <v>14.7105</v>
      </c>
      <c r="M315">
        <f t="shared" si="83"/>
        <v>0</v>
      </c>
      <c r="N315">
        <f t="shared" si="84"/>
        <v>0</v>
      </c>
      <c r="O315">
        <f t="shared" si="85"/>
        <v>101.66177176290465</v>
      </c>
      <c r="P315">
        <f t="shared" si="86"/>
        <v>0</v>
      </c>
      <c r="Q315">
        <f t="shared" si="87"/>
        <v>0</v>
      </c>
      <c r="R315">
        <f t="shared" si="88"/>
        <v>269.28449999999998</v>
      </c>
      <c r="S315">
        <f t="shared" si="89"/>
        <v>269.28449999999998</v>
      </c>
      <c r="T315">
        <f t="shared" si="90"/>
        <v>4.1846597124502907</v>
      </c>
      <c r="U315" s="14">
        <f t="shared" si="91"/>
        <v>0</v>
      </c>
      <c r="V315" s="20">
        <f>'BSFC (Drive Cycle)'!C319</f>
        <v>0</v>
      </c>
      <c r="W315">
        <f t="shared" si="92"/>
        <v>0</v>
      </c>
      <c r="X315">
        <f t="shared" si="93"/>
        <v>0</v>
      </c>
      <c r="Y315">
        <f t="shared" si="94"/>
        <v>0</v>
      </c>
      <c r="Z315">
        <f t="shared" si="95"/>
        <v>1</v>
      </c>
    </row>
    <row r="316" spans="4:26">
      <c r="D316" s="1">
        <v>313</v>
      </c>
      <c r="E316">
        <v>0</v>
      </c>
      <c r="F316">
        <f t="shared" si="80"/>
        <v>0</v>
      </c>
      <c r="G316">
        <f t="shared" si="81"/>
        <v>0</v>
      </c>
      <c r="H316" s="12">
        <f t="shared" si="96"/>
        <v>0</v>
      </c>
      <c r="I316">
        <f t="shared" si="97"/>
        <v>0</v>
      </c>
      <c r="J316">
        <f t="shared" si="98"/>
        <v>0</v>
      </c>
      <c r="K316" s="12">
        <f t="shared" si="99"/>
        <v>1</v>
      </c>
      <c r="L316">
        <f t="shared" si="82"/>
        <v>14.7105</v>
      </c>
      <c r="M316">
        <f t="shared" si="83"/>
        <v>0</v>
      </c>
      <c r="N316">
        <f t="shared" si="84"/>
        <v>0</v>
      </c>
      <c r="O316">
        <f t="shared" si="85"/>
        <v>101.66177176290465</v>
      </c>
      <c r="P316">
        <f t="shared" si="86"/>
        <v>0</v>
      </c>
      <c r="Q316">
        <f t="shared" si="87"/>
        <v>0</v>
      </c>
      <c r="R316">
        <f t="shared" si="88"/>
        <v>269.28449999999998</v>
      </c>
      <c r="S316">
        <f t="shared" si="89"/>
        <v>269.28449999999998</v>
      </c>
      <c r="T316">
        <f t="shared" si="90"/>
        <v>4.1846597124502907</v>
      </c>
      <c r="U316" s="14">
        <f t="shared" si="91"/>
        <v>0</v>
      </c>
      <c r="V316" s="20">
        <f>'BSFC (Drive Cycle)'!C320</f>
        <v>0</v>
      </c>
      <c r="W316">
        <f t="shared" si="92"/>
        <v>0</v>
      </c>
      <c r="X316">
        <f t="shared" si="93"/>
        <v>0</v>
      </c>
      <c r="Y316">
        <f t="shared" si="94"/>
        <v>0</v>
      </c>
      <c r="Z316">
        <f t="shared" si="95"/>
        <v>1</v>
      </c>
    </row>
    <row r="317" spans="4:26">
      <c r="D317" s="1">
        <v>314</v>
      </c>
      <c r="E317">
        <v>0</v>
      </c>
      <c r="F317">
        <f t="shared" si="80"/>
        <v>0</v>
      </c>
      <c r="G317">
        <f t="shared" si="81"/>
        <v>0</v>
      </c>
      <c r="H317" s="12">
        <f t="shared" si="96"/>
        <v>0</v>
      </c>
      <c r="I317">
        <f t="shared" si="97"/>
        <v>0</v>
      </c>
      <c r="J317">
        <f t="shared" si="98"/>
        <v>0</v>
      </c>
      <c r="K317" s="12">
        <f t="shared" si="99"/>
        <v>1</v>
      </c>
      <c r="L317">
        <f t="shared" si="82"/>
        <v>14.7105</v>
      </c>
      <c r="M317">
        <f t="shared" si="83"/>
        <v>0</v>
      </c>
      <c r="N317">
        <f t="shared" si="84"/>
        <v>0</v>
      </c>
      <c r="O317">
        <f t="shared" si="85"/>
        <v>101.66177176290465</v>
      </c>
      <c r="P317">
        <f t="shared" si="86"/>
        <v>0</v>
      </c>
      <c r="Q317">
        <f t="shared" si="87"/>
        <v>0</v>
      </c>
      <c r="R317">
        <f t="shared" si="88"/>
        <v>269.28449999999998</v>
      </c>
      <c r="S317">
        <f t="shared" si="89"/>
        <v>269.28449999999998</v>
      </c>
      <c r="T317">
        <f t="shared" si="90"/>
        <v>4.1846597124502907</v>
      </c>
      <c r="U317" s="14">
        <f t="shared" si="91"/>
        <v>0</v>
      </c>
      <c r="V317" s="20">
        <f>'BSFC (Drive Cycle)'!C321</f>
        <v>0</v>
      </c>
      <c r="W317">
        <f t="shared" si="92"/>
        <v>0</v>
      </c>
      <c r="X317">
        <f t="shared" si="93"/>
        <v>0</v>
      </c>
      <c r="Y317">
        <f t="shared" si="94"/>
        <v>0</v>
      </c>
      <c r="Z317">
        <f t="shared" si="95"/>
        <v>1</v>
      </c>
    </row>
    <row r="318" spans="4:26">
      <c r="D318" s="1">
        <v>315</v>
      </c>
      <c r="E318">
        <v>0</v>
      </c>
      <c r="F318">
        <f t="shared" si="80"/>
        <v>0</v>
      </c>
      <c r="G318">
        <f t="shared" si="81"/>
        <v>0</v>
      </c>
      <c r="H318" s="12">
        <f t="shared" si="96"/>
        <v>0</v>
      </c>
      <c r="I318">
        <f t="shared" si="97"/>
        <v>0</v>
      </c>
      <c r="J318">
        <f t="shared" si="98"/>
        <v>0</v>
      </c>
      <c r="K318" s="12">
        <f t="shared" si="99"/>
        <v>1</v>
      </c>
      <c r="L318">
        <f t="shared" si="82"/>
        <v>14.7105</v>
      </c>
      <c r="M318">
        <f t="shared" si="83"/>
        <v>0</v>
      </c>
      <c r="N318">
        <f t="shared" si="84"/>
        <v>0</v>
      </c>
      <c r="O318">
        <f t="shared" si="85"/>
        <v>101.66177176290465</v>
      </c>
      <c r="P318">
        <f t="shared" si="86"/>
        <v>0</v>
      </c>
      <c r="Q318">
        <f t="shared" si="87"/>
        <v>0</v>
      </c>
      <c r="R318">
        <f t="shared" si="88"/>
        <v>269.28449999999998</v>
      </c>
      <c r="S318">
        <f t="shared" si="89"/>
        <v>269.28449999999998</v>
      </c>
      <c r="T318">
        <f t="shared" si="90"/>
        <v>4.1846597124502907</v>
      </c>
      <c r="U318" s="14">
        <f t="shared" si="91"/>
        <v>0</v>
      </c>
      <c r="V318" s="20">
        <f>'BSFC (Drive Cycle)'!C322</f>
        <v>0</v>
      </c>
      <c r="W318">
        <f t="shared" si="92"/>
        <v>0</v>
      </c>
      <c r="X318">
        <f t="shared" si="93"/>
        <v>0</v>
      </c>
      <c r="Y318">
        <f t="shared" si="94"/>
        <v>0</v>
      </c>
      <c r="Z318">
        <f t="shared" si="95"/>
        <v>1</v>
      </c>
    </row>
    <row r="319" spans="4:26">
      <c r="D319" s="1">
        <v>316</v>
      </c>
      <c r="E319">
        <v>0</v>
      </c>
      <c r="F319">
        <f t="shared" si="80"/>
        <v>0</v>
      </c>
      <c r="G319">
        <f t="shared" si="81"/>
        <v>0</v>
      </c>
      <c r="H319" s="12">
        <f t="shared" si="96"/>
        <v>0</v>
      </c>
      <c r="I319">
        <f t="shared" si="97"/>
        <v>0</v>
      </c>
      <c r="J319">
        <f t="shared" si="98"/>
        <v>0</v>
      </c>
      <c r="K319" s="12">
        <f t="shared" si="99"/>
        <v>1</v>
      </c>
      <c r="L319">
        <f t="shared" si="82"/>
        <v>14.7105</v>
      </c>
      <c r="M319">
        <f t="shared" si="83"/>
        <v>0</v>
      </c>
      <c r="N319">
        <f t="shared" si="84"/>
        <v>0</v>
      </c>
      <c r="O319">
        <f t="shared" si="85"/>
        <v>101.66177176290465</v>
      </c>
      <c r="P319">
        <f t="shared" si="86"/>
        <v>0</v>
      </c>
      <c r="Q319">
        <f t="shared" si="87"/>
        <v>0</v>
      </c>
      <c r="R319">
        <f t="shared" si="88"/>
        <v>269.28449999999998</v>
      </c>
      <c r="S319">
        <f t="shared" si="89"/>
        <v>269.28449999999998</v>
      </c>
      <c r="T319">
        <f t="shared" si="90"/>
        <v>4.1846597124502907</v>
      </c>
      <c r="U319" s="14">
        <f t="shared" si="91"/>
        <v>0</v>
      </c>
      <c r="V319" s="20">
        <f>'BSFC (Drive Cycle)'!C323</f>
        <v>0</v>
      </c>
      <c r="W319">
        <f t="shared" si="92"/>
        <v>0</v>
      </c>
      <c r="X319">
        <f t="shared" si="93"/>
        <v>0</v>
      </c>
      <c r="Y319">
        <f t="shared" si="94"/>
        <v>0</v>
      </c>
      <c r="Z319">
        <f t="shared" si="95"/>
        <v>1</v>
      </c>
    </row>
    <row r="320" spans="4:26">
      <c r="D320" s="1">
        <v>317</v>
      </c>
      <c r="E320">
        <v>0</v>
      </c>
      <c r="F320">
        <f t="shared" si="80"/>
        <v>0</v>
      </c>
      <c r="G320">
        <f t="shared" si="81"/>
        <v>0</v>
      </c>
      <c r="H320" s="12">
        <f t="shared" si="96"/>
        <v>0</v>
      </c>
      <c r="I320">
        <f t="shared" si="97"/>
        <v>0</v>
      </c>
      <c r="J320">
        <f t="shared" si="98"/>
        <v>0</v>
      </c>
      <c r="K320" s="12">
        <f t="shared" si="99"/>
        <v>1</v>
      </c>
      <c r="L320">
        <f t="shared" si="82"/>
        <v>14.7105</v>
      </c>
      <c r="M320">
        <f t="shared" si="83"/>
        <v>0</v>
      </c>
      <c r="N320">
        <f t="shared" si="84"/>
        <v>0</v>
      </c>
      <c r="O320">
        <f t="shared" si="85"/>
        <v>101.66177176290465</v>
      </c>
      <c r="P320">
        <f t="shared" si="86"/>
        <v>0</v>
      </c>
      <c r="Q320">
        <f t="shared" si="87"/>
        <v>0</v>
      </c>
      <c r="R320">
        <f t="shared" si="88"/>
        <v>269.28449999999998</v>
      </c>
      <c r="S320">
        <f t="shared" si="89"/>
        <v>269.28449999999998</v>
      </c>
      <c r="T320">
        <f t="shared" si="90"/>
        <v>4.1846597124502907</v>
      </c>
      <c r="U320" s="14">
        <f t="shared" si="91"/>
        <v>0</v>
      </c>
      <c r="V320" s="20">
        <f>'BSFC (Drive Cycle)'!C324</f>
        <v>0</v>
      </c>
      <c r="W320">
        <f t="shared" si="92"/>
        <v>0</v>
      </c>
      <c r="X320">
        <f t="shared" si="93"/>
        <v>0</v>
      </c>
      <c r="Y320">
        <f t="shared" si="94"/>
        <v>0</v>
      </c>
      <c r="Z320">
        <f t="shared" si="95"/>
        <v>1</v>
      </c>
    </row>
    <row r="321" spans="4:26">
      <c r="D321" s="1">
        <v>318</v>
      </c>
      <c r="E321">
        <v>0</v>
      </c>
      <c r="F321">
        <f t="shared" si="80"/>
        <v>0</v>
      </c>
      <c r="G321">
        <f t="shared" si="81"/>
        <v>0</v>
      </c>
      <c r="H321" s="12">
        <f t="shared" si="96"/>
        <v>0</v>
      </c>
      <c r="I321">
        <f t="shared" si="97"/>
        <v>0</v>
      </c>
      <c r="J321">
        <f t="shared" si="98"/>
        <v>0</v>
      </c>
      <c r="K321" s="12">
        <f t="shared" si="99"/>
        <v>1</v>
      </c>
      <c r="L321">
        <f t="shared" si="82"/>
        <v>14.7105</v>
      </c>
      <c r="M321">
        <f t="shared" si="83"/>
        <v>0</v>
      </c>
      <c r="N321">
        <f t="shared" si="84"/>
        <v>0</v>
      </c>
      <c r="O321">
        <f t="shared" si="85"/>
        <v>101.66177176290465</v>
      </c>
      <c r="P321">
        <f t="shared" si="86"/>
        <v>0</v>
      </c>
      <c r="Q321">
        <f t="shared" si="87"/>
        <v>0</v>
      </c>
      <c r="R321">
        <f t="shared" si="88"/>
        <v>269.28449999999998</v>
      </c>
      <c r="S321">
        <f t="shared" si="89"/>
        <v>269.28449999999998</v>
      </c>
      <c r="T321">
        <f t="shared" si="90"/>
        <v>4.1846597124502907</v>
      </c>
      <c r="U321" s="14">
        <f t="shared" si="91"/>
        <v>0</v>
      </c>
      <c r="V321" s="20">
        <f>'BSFC (Drive Cycle)'!C325</f>
        <v>0</v>
      </c>
      <c r="W321">
        <f t="shared" si="92"/>
        <v>0</v>
      </c>
      <c r="X321">
        <f t="shared" si="93"/>
        <v>0</v>
      </c>
      <c r="Y321">
        <f t="shared" si="94"/>
        <v>0</v>
      </c>
      <c r="Z321">
        <f t="shared" si="95"/>
        <v>1</v>
      </c>
    </row>
    <row r="322" spans="4:26">
      <c r="D322" s="1">
        <v>319</v>
      </c>
      <c r="E322">
        <v>0</v>
      </c>
      <c r="F322">
        <f t="shared" si="80"/>
        <v>0</v>
      </c>
      <c r="G322">
        <f t="shared" si="81"/>
        <v>0</v>
      </c>
      <c r="H322" s="12">
        <f t="shared" si="96"/>
        <v>0</v>
      </c>
      <c r="I322">
        <f t="shared" si="97"/>
        <v>0</v>
      </c>
      <c r="J322">
        <f t="shared" si="98"/>
        <v>0</v>
      </c>
      <c r="K322" s="12">
        <f t="shared" si="99"/>
        <v>1</v>
      </c>
      <c r="L322">
        <f t="shared" si="82"/>
        <v>14.7105</v>
      </c>
      <c r="M322">
        <f t="shared" si="83"/>
        <v>0</v>
      </c>
      <c r="N322">
        <f t="shared" si="84"/>
        <v>0</v>
      </c>
      <c r="O322">
        <f t="shared" si="85"/>
        <v>101.66177176290465</v>
      </c>
      <c r="P322">
        <f t="shared" si="86"/>
        <v>0</v>
      </c>
      <c r="Q322">
        <f t="shared" si="87"/>
        <v>0</v>
      </c>
      <c r="R322">
        <f t="shared" si="88"/>
        <v>269.28449999999998</v>
      </c>
      <c r="S322">
        <f t="shared" si="89"/>
        <v>269.28449999999998</v>
      </c>
      <c r="T322">
        <f t="shared" si="90"/>
        <v>4.1846597124502907</v>
      </c>
      <c r="U322" s="14">
        <f t="shared" si="91"/>
        <v>0</v>
      </c>
      <c r="V322" s="20">
        <f>'BSFC (Drive Cycle)'!C326</f>
        <v>0</v>
      </c>
      <c r="W322">
        <f t="shared" si="92"/>
        <v>0</v>
      </c>
      <c r="X322">
        <f t="shared" si="93"/>
        <v>0</v>
      </c>
      <c r="Y322">
        <f t="shared" si="94"/>
        <v>0</v>
      </c>
      <c r="Z322">
        <f t="shared" si="95"/>
        <v>1</v>
      </c>
    </row>
    <row r="323" spans="4:26">
      <c r="D323" s="1">
        <v>320</v>
      </c>
      <c r="E323">
        <v>0</v>
      </c>
      <c r="F323">
        <f t="shared" si="80"/>
        <v>0</v>
      </c>
      <c r="G323">
        <f t="shared" si="81"/>
        <v>0</v>
      </c>
      <c r="H323" s="12">
        <f t="shared" si="96"/>
        <v>0</v>
      </c>
      <c r="I323">
        <f t="shared" si="97"/>
        <v>0</v>
      </c>
      <c r="J323">
        <f t="shared" si="98"/>
        <v>0</v>
      </c>
      <c r="K323" s="12">
        <f t="shared" si="99"/>
        <v>1</v>
      </c>
      <c r="L323">
        <f t="shared" si="82"/>
        <v>14.7105</v>
      </c>
      <c r="M323">
        <f t="shared" si="83"/>
        <v>0</v>
      </c>
      <c r="N323">
        <f t="shared" si="84"/>
        <v>0</v>
      </c>
      <c r="O323">
        <f t="shared" si="85"/>
        <v>101.66177176290465</v>
      </c>
      <c r="P323">
        <f t="shared" si="86"/>
        <v>0</v>
      </c>
      <c r="Q323">
        <f t="shared" si="87"/>
        <v>0</v>
      </c>
      <c r="R323">
        <f t="shared" si="88"/>
        <v>269.28449999999998</v>
      </c>
      <c r="S323">
        <f t="shared" si="89"/>
        <v>269.28449999999998</v>
      </c>
      <c r="T323">
        <f t="shared" si="90"/>
        <v>4.1846597124502907</v>
      </c>
      <c r="U323" s="14">
        <f t="shared" si="91"/>
        <v>0</v>
      </c>
      <c r="V323" s="20">
        <f>'BSFC (Drive Cycle)'!C327</f>
        <v>0</v>
      </c>
      <c r="W323">
        <f t="shared" si="92"/>
        <v>0</v>
      </c>
      <c r="X323">
        <f t="shared" si="93"/>
        <v>0</v>
      </c>
      <c r="Y323">
        <f t="shared" si="94"/>
        <v>0</v>
      </c>
      <c r="Z323">
        <f t="shared" si="95"/>
        <v>1</v>
      </c>
    </row>
    <row r="324" spans="4:26">
      <c r="D324" s="1">
        <v>321</v>
      </c>
      <c r="E324">
        <v>0</v>
      </c>
      <c r="F324">
        <f t="shared" ref="F324:F387" si="100">E324*1.60934</f>
        <v>0</v>
      </c>
      <c r="G324">
        <f t="shared" ref="G324:G387" si="101">F324*(1000/3600)</f>
        <v>0</v>
      </c>
      <c r="H324" s="12">
        <f t="shared" si="96"/>
        <v>0</v>
      </c>
      <c r="I324">
        <f t="shared" si="97"/>
        <v>0</v>
      </c>
      <c r="J324">
        <f t="shared" si="98"/>
        <v>0</v>
      </c>
      <c r="K324" s="12">
        <f t="shared" si="99"/>
        <v>1</v>
      </c>
      <c r="L324">
        <f t="shared" ref="L324:L387" si="102">LOOKUP(K324,$A$5:$B$12)*$B$13</f>
        <v>14.7105</v>
      </c>
      <c r="M324">
        <f t="shared" ref="M324:M387" si="103">J324*L324</f>
        <v>0</v>
      </c>
      <c r="N324">
        <f t="shared" ref="N324:N387" si="104">M324*9.5493</f>
        <v>0</v>
      </c>
      <c r="O324">
        <f t="shared" ref="O324:O387" si="105">(POWER(L324,2)*$B$28+4*$B$29)/$B$27</f>
        <v>101.66177176290465</v>
      </c>
      <c r="P324">
        <f t="shared" ref="P324:P387" si="106">(H324*(O324+$B$26*$B$27))/$B$27</f>
        <v>0</v>
      </c>
      <c r="Q324">
        <f t="shared" ref="Q324:Q387" si="107">($B$34*$B$31*$B$30*POWER(G324,2))/2</f>
        <v>0</v>
      </c>
      <c r="R324">
        <f t="shared" ref="R324:R387" si="108">$B$32*$B$26*9.81</f>
        <v>269.28449999999998</v>
      </c>
      <c r="S324">
        <f t="shared" ref="S324:S387" si="109">P324+Q324+R324</f>
        <v>269.28449999999998</v>
      </c>
      <c r="T324">
        <f t="shared" ref="T324:T387" si="110">IF(H324&lt;0,0,(S324*$B$27)/L324)</f>
        <v>4.1846597124502907</v>
      </c>
      <c r="U324" s="14">
        <f t="shared" ref="U324:U387" si="111">(T324*M324)/1000</f>
        <v>0</v>
      </c>
      <c r="V324" s="20">
        <f>'BSFC (Drive Cycle)'!C328</f>
        <v>0</v>
      </c>
      <c r="W324">
        <f t="shared" ref="W324:W387" si="112">(V324*U324)/3600</f>
        <v>0</v>
      </c>
      <c r="X324">
        <f t="shared" ref="X324:X387" si="113">IF(AND(K324&gt;1,(N324&lt;$B$15)),1,0)</f>
        <v>0</v>
      </c>
      <c r="Y324">
        <f t="shared" ref="Y324:Y387" si="114">IF(N324&gt;$B$14,1,0)</f>
        <v>0</v>
      </c>
      <c r="Z324">
        <f t="shared" ref="Z324:Z387" si="115">IF(AND(X324=0,Y324=0),K324,IF(AND(X324=0,Y324=1),K324+1, IF(AND(X324=1,Y324=0),K324-1)))</f>
        <v>1</v>
      </c>
    </row>
    <row r="325" spans="4:26">
      <c r="D325" s="1">
        <v>322</v>
      </c>
      <c r="E325">
        <v>0.4</v>
      </c>
      <c r="F325">
        <f t="shared" si="100"/>
        <v>0.64373600000000009</v>
      </c>
      <c r="G325">
        <f t="shared" si="101"/>
        <v>0.17881555555555559</v>
      </c>
      <c r="H325" s="12">
        <f t="shared" ref="H325:H388" si="116">(G325-G324)/(D325-D324)</f>
        <v>0.17881555555555559</v>
      </c>
      <c r="I325">
        <f t="shared" ref="I325:I388" si="117">G325*(D325-D324)+0.5*H325*POWER(D325-D324,2)</f>
        <v>0.26822333333333337</v>
      </c>
      <c r="J325">
        <f t="shared" ref="J325:J388" si="118">(2*PI()*I325)/($B$2*(D325-D324))</f>
        <v>1.1733305487314478</v>
      </c>
      <c r="K325" s="12">
        <f t="shared" ref="K325:K388" si="119">Z324</f>
        <v>1</v>
      </c>
      <c r="L325">
        <f t="shared" si="102"/>
        <v>14.7105</v>
      </c>
      <c r="M325">
        <f t="shared" si="103"/>
        <v>17.260279037113964</v>
      </c>
      <c r="N325">
        <f t="shared" si="104"/>
        <v>164.82358260911238</v>
      </c>
      <c r="O325">
        <f t="shared" si="105"/>
        <v>101.66177176290465</v>
      </c>
      <c r="P325">
        <f t="shared" si="106"/>
        <v>406.75436603913346</v>
      </c>
      <c r="Q325">
        <f t="shared" si="107"/>
        <v>1.2324644964875148E-2</v>
      </c>
      <c r="R325">
        <f t="shared" si="108"/>
        <v>269.28449999999998</v>
      </c>
      <c r="S325">
        <f t="shared" si="109"/>
        <v>676.05119068409829</v>
      </c>
      <c r="T325">
        <f t="shared" si="110"/>
        <v>10.505781733481857</v>
      </c>
      <c r="U325" s="14">
        <f t="shared" si="111"/>
        <v>0.18133272422291172</v>
      </c>
      <c r="V325" s="20">
        <f>'BSFC (Drive Cycle)'!C329</f>
        <v>2443.4815432356299</v>
      </c>
      <c r="W325">
        <f t="shared" si="112"/>
        <v>0.12307865689536701</v>
      </c>
      <c r="X325">
        <f t="shared" si="113"/>
        <v>0</v>
      </c>
      <c r="Y325">
        <f t="shared" si="114"/>
        <v>0</v>
      </c>
      <c r="Z325">
        <f t="shared" si="115"/>
        <v>1</v>
      </c>
    </row>
    <row r="326" spans="4:26">
      <c r="D326" s="1">
        <v>323</v>
      </c>
      <c r="E326">
        <v>2.7</v>
      </c>
      <c r="F326">
        <f t="shared" si="100"/>
        <v>4.345218</v>
      </c>
      <c r="G326">
        <f t="shared" si="101"/>
        <v>1.2070050000000001</v>
      </c>
      <c r="H326" s="12">
        <f t="shared" si="116"/>
        <v>1.0281894444444446</v>
      </c>
      <c r="I326">
        <f t="shared" si="117"/>
        <v>1.7210997222222224</v>
      </c>
      <c r="J326">
        <f t="shared" si="118"/>
        <v>7.5288710210267897</v>
      </c>
      <c r="K326" s="12">
        <f t="shared" si="119"/>
        <v>1</v>
      </c>
      <c r="L326">
        <f t="shared" si="102"/>
        <v>14.7105</v>
      </c>
      <c r="M326">
        <f t="shared" si="103"/>
        <v>110.75345715481458</v>
      </c>
      <c r="N326">
        <f t="shared" si="104"/>
        <v>1057.6179884084709</v>
      </c>
      <c r="O326">
        <f t="shared" si="105"/>
        <v>101.66177176290465</v>
      </c>
      <c r="P326">
        <f t="shared" si="106"/>
        <v>2338.8376047250172</v>
      </c>
      <c r="Q326">
        <f t="shared" si="107"/>
        <v>0.56154163621212372</v>
      </c>
      <c r="R326">
        <f t="shared" si="108"/>
        <v>269.28449999999998</v>
      </c>
      <c r="S326">
        <f t="shared" si="109"/>
        <v>2608.683646361229</v>
      </c>
      <c r="T326">
        <f t="shared" si="110"/>
        <v>40.538736382731855</v>
      </c>
      <c r="U326" s="14">
        <f t="shared" si="111"/>
        <v>4.4898052030752158</v>
      </c>
      <c r="V326" s="20">
        <f>'BSFC (Drive Cycle)'!C330</f>
        <v>507.16282689386253</v>
      </c>
      <c r="W326">
        <f t="shared" si="112"/>
        <v>0.63251730527622196</v>
      </c>
      <c r="X326">
        <f t="shared" si="113"/>
        <v>0</v>
      </c>
      <c r="Y326">
        <f t="shared" si="114"/>
        <v>0</v>
      </c>
      <c r="Z326">
        <f t="shared" si="115"/>
        <v>1</v>
      </c>
    </row>
    <row r="327" spans="4:26">
      <c r="D327" s="1">
        <v>324</v>
      </c>
      <c r="E327">
        <v>7.3</v>
      </c>
      <c r="F327">
        <f t="shared" si="100"/>
        <v>11.748182</v>
      </c>
      <c r="G327">
        <f t="shared" si="101"/>
        <v>3.2633838888888889</v>
      </c>
      <c r="H327" s="12">
        <f t="shared" si="116"/>
        <v>2.0563788888888888</v>
      </c>
      <c r="I327">
        <f t="shared" si="117"/>
        <v>4.291573333333333</v>
      </c>
      <c r="J327">
        <f t="shared" si="118"/>
        <v>18.773288779703158</v>
      </c>
      <c r="K327" s="12">
        <f t="shared" si="119"/>
        <v>1</v>
      </c>
      <c r="L327">
        <f t="shared" si="102"/>
        <v>14.7105</v>
      </c>
      <c r="M327">
        <f t="shared" si="103"/>
        <v>276.16446459382331</v>
      </c>
      <c r="N327">
        <f t="shared" si="104"/>
        <v>2637.1773217457971</v>
      </c>
      <c r="O327">
        <f t="shared" si="105"/>
        <v>101.66177176290465</v>
      </c>
      <c r="P327">
        <f t="shared" si="106"/>
        <v>4677.6752094500334</v>
      </c>
      <c r="Q327">
        <f t="shared" si="107"/>
        <v>4.1048770636137268</v>
      </c>
      <c r="R327">
        <f t="shared" si="108"/>
        <v>269.28449999999998</v>
      </c>
      <c r="S327">
        <f t="shared" si="109"/>
        <v>4951.0645865136466</v>
      </c>
      <c r="T327">
        <f t="shared" si="110"/>
        <v>76.939149891371443</v>
      </c>
      <c r="U327" s="14">
        <f t="shared" si="111"/>
        <v>21.247859136054515</v>
      </c>
      <c r="V327" s="20">
        <f>'BSFC (Drive Cycle)'!C331</f>
        <v>56.727603657792315</v>
      </c>
      <c r="W327">
        <f t="shared" si="112"/>
        <v>0.33481670323519502</v>
      </c>
      <c r="X327">
        <f t="shared" si="113"/>
        <v>0</v>
      </c>
      <c r="Y327">
        <f t="shared" si="114"/>
        <v>0</v>
      </c>
      <c r="Z327">
        <f t="shared" si="115"/>
        <v>1</v>
      </c>
    </row>
    <row r="328" spans="4:26">
      <c r="D328" s="1">
        <v>325</v>
      </c>
      <c r="E328">
        <v>11.5</v>
      </c>
      <c r="F328">
        <f t="shared" si="100"/>
        <v>18.50741</v>
      </c>
      <c r="G328">
        <f t="shared" si="101"/>
        <v>5.1409472222222226</v>
      </c>
      <c r="H328" s="12">
        <f t="shared" si="116"/>
        <v>1.8775633333333337</v>
      </c>
      <c r="I328">
        <f t="shared" si="117"/>
        <v>6.079728888888889</v>
      </c>
      <c r="J328">
        <f t="shared" si="118"/>
        <v>26.59549243791281</v>
      </c>
      <c r="K328" s="12">
        <f t="shared" si="119"/>
        <v>1</v>
      </c>
      <c r="L328">
        <f t="shared" si="102"/>
        <v>14.7105</v>
      </c>
      <c r="M328">
        <f t="shared" si="103"/>
        <v>391.23299150791638</v>
      </c>
      <c r="N328">
        <f t="shared" si="104"/>
        <v>3736.0012058065463</v>
      </c>
      <c r="O328">
        <f t="shared" si="105"/>
        <v>101.66177176290465</v>
      </c>
      <c r="P328">
        <f t="shared" si="106"/>
        <v>4270.9208434109005</v>
      </c>
      <c r="Q328">
        <f t="shared" si="107"/>
        <v>10.187089353779612</v>
      </c>
      <c r="R328">
        <f t="shared" si="108"/>
        <v>269.28449999999998</v>
      </c>
      <c r="S328">
        <f t="shared" si="109"/>
        <v>4550.3924327646801</v>
      </c>
      <c r="T328">
        <f t="shared" si="110"/>
        <v>70.712736489582667</v>
      </c>
      <c r="U328" s="14">
        <f t="shared" si="111"/>
        <v>27.665155434530426</v>
      </c>
      <c r="V328" s="20">
        <f>'BSFC (Drive Cycle)'!C332</f>
        <v>158.10612089850838</v>
      </c>
      <c r="W328">
        <f t="shared" si="112"/>
        <v>1.2150084471688594</v>
      </c>
      <c r="X328">
        <f t="shared" si="113"/>
        <v>0</v>
      </c>
      <c r="Y328">
        <f t="shared" si="114"/>
        <v>0</v>
      </c>
      <c r="Z328">
        <f t="shared" si="115"/>
        <v>1</v>
      </c>
    </row>
    <row r="329" spans="4:26">
      <c r="D329" s="1">
        <v>326</v>
      </c>
      <c r="E329">
        <v>15.4</v>
      </c>
      <c r="F329">
        <f t="shared" si="100"/>
        <v>24.783836000000001</v>
      </c>
      <c r="G329">
        <f t="shared" si="101"/>
        <v>6.8843988888888896</v>
      </c>
      <c r="H329" s="12">
        <f t="shared" si="116"/>
        <v>1.7434516666666671</v>
      </c>
      <c r="I329">
        <f t="shared" si="117"/>
        <v>7.7561247222222232</v>
      </c>
      <c r="J329">
        <f t="shared" si="118"/>
        <v>33.928808367484365</v>
      </c>
      <c r="K329" s="12">
        <f t="shared" si="119"/>
        <v>1</v>
      </c>
      <c r="L329">
        <f t="shared" si="102"/>
        <v>14.7105</v>
      </c>
      <c r="M329">
        <f t="shared" si="103"/>
        <v>499.10973548987874</v>
      </c>
      <c r="N329">
        <f t="shared" si="104"/>
        <v>4766.1485971134998</v>
      </c>
      <c r="O329">
        <f t="shared" si="105"/>
        <v>101.66177176290465</v>
      </c>
      <c r="P329">
        <f t="shared" si="106"/>
        <v>3965.8550688815512</v>
      </c>
      <c r="Q329">
        <f t="shared" si="107"/>
        <v>18.268204999186185</v>
      </c>
      <c r="R329">
        <f t="shared" si="108"/>
        <v>269.28449999999998</v>
      </c>
      <c r="S329">
        <f t="shared" si="109"/>
        <v>4253.4077738807373</v>
      </c>
      <c r="T329">
        <f t="shared" si="110"/>
        <v>66.097618511208765</v>
      </c>
      <c r="U329" s="14">
        <f t="shared" si="111"/>
        <v>32.989964891640319</v>
      </c>
      <c r="V329" s="20">
        <f>'BSFC (Drive Cycle)'!C333</f>
        <v>898.45311898660111</v>
      </c>
      <c r="W329">
        <f t="shared" si="112"/>
        <v>8.2333157922646425</v>
      </c>
      <c r="X329">
        <f t="shared" si="113"/>
        <v>0</v>
      </c>
      <c r="Y329">
        <f t="shared" si="114"/>
        <v>0</v>
      </c>
      <c r="Z329">
        <f t="shared" si="115"/>
        <v>1</v>
      </c>
    </row>
    <row r="330" spans="4:26">
      <c r="D330" s="1">
        <v>327</v>
      </c>
      <c r="E330">
        <v>18.399999999999999</v>
      </c>
      <c r="F330">
        <f t="shared" si="100"/>
        <v>29.611855999999996</v>
      </c>
      <c r="G330">
        <f t="shared" si="101"/>
        <v>8.225515555555555</v>
      </c>
      <c r="H330" s="12">
        <f t="shared" si="116"/>
        <v>1.3411166666666654</v>
      </c>
      <c r="I330">
        <f t="shared" si="117"/>
        <v>8.8960738888888873</v>
      </c>
      <c r="J330">
        <f t="shared" si="118"/>
        <v>38.915463199593006</v>
      </c>
      <c r="K330" s="12">
        <f t="shared" si="119"/>
        <v>1</v>
      </c>
      <c r="L330">
        <f t="shared" si="102"/>
        <v>14.7105</v>
      </c>
      <c r="M330">
        <f t="shared" si="103"/>
        <v>572.46592139761287</v>
      </c>
      <c r="N330">
        <f t="shared" si="104"/>
        <v>5466.6488232022248</v>
      </c>
      <c r="O330">
        <f t="shared" si="105"/>
        <v>101.66177176290465</v>
      </c>
      <c r="P330">
        <f t="shared" si="106"/>
        <v>3050.6577452934971</v>
      </c>
      <c r="Q330">
        <f t="shared" si="107"/>
        <v>26.078948745675795</v>
      </c>
      <c r="R330">
        <f t="shared" si="108"/>
        <v>269.28449999999998</v>
      </c>
      <c r="S330">
        <f t="shared" si="109"/>
        <v>3346.0211940391728</v>
      </c>
      <c r="T330">
        <f t="shared" si="110"/>
        <v>51.99690322948608</v>
      </c>
      <c r="U330" s="14">
        <f t="shared" si="111"/>
        <v>29.76645511709026</v>
      </c>
      <c r="V330" s="20">
        <f>'BSFC (Drive Cycle)'!C334</f>
        <v>4976.5944596285863</v>
      </c>
      <c r="W330">
        <f t="shared" si="112"/>
        <v>41.14877100513732</v>
      </c>
      <c r="X330">
        <f t="shared" si="113"/>
        <v>0</v>
      </c>
      <c r="Y330">
        <f t="shared" si="114"/>
        <v>1</v>
      </c>
      <c r="Z330">
        <f t="shared" si="115"/>
        <v>2</v>
      </c>
    </row>
    <row r="331" spans="4:26">
      <c r="D331" s="1">
        <v>328</v>
      </c>
      <c r="E331">
        <v>20.7</v>
      </c>
      <c r="F331">
        <f t="shared" si="100"/>
        <v>33.313338000000002</v>
      </c>
      <c r="G331">
        <f t="shared" si="101"/>
        <v>9.2537050000000001</v>
      </c>
      <c r="H331" s="12">
        <f t="shared" si="116"/>
        <v>1.028189444444445</v>
      </c>
      <c r="I331">
        <f t="shared" si="117"/>
        <v>9.7677997222222217</v>
      </c>
      <c r="J331">
        <f t="shared" si="118"/>
        <v>42.728787482970212</v>
      </c>
      <c r="K331" s="12">
        <f t="shared" si="119"/>
        <v>2</v>
      </c>
      <c r="L331">
        <f t="shared" si="102"/>
        <v>8.4698856000000013</v>
      </c>
      <c r="M331">
        <f t="shared" si="103"/>
        <v>361.90794180746968</v>
      </c>
      <c r="N331">
        <f t="shared" si="104"/>
        <v>3455.9675087020705</v>
      </c>
      <c r="O331">
        <f t="shared" si="105"/>
        <v>38.380998283940237</v>
      </c>
      <c r="P331">
        <f t="shared" si="106"/>
        <v>2054.2154554365179</v>
      </c>
      <c r="Q331">
        <f t="shared" si="107"/>
        <v>33.006169506245932</v>
      </c>
      <c r="R331">
        <f t="shared" si="108"/>
        <v>269.28449999999998</v>
      </c>
      <c r="S331">
        <f t="shared" si="109"/>
        <v>2356.5061249427636</v>
      </c>
      <c r="T331">
        <f t="shared" si="110"/>
        <v>63.601484790056162</v>
      </c>
      <c r="U331" s="14">
        <f t="shared" si="111"/>
        <v>23.017882456268314</v>
      </c>
      <c r="V331" s="20">
        <f>'BSFC (Drive Cycle)'!C335</f>
        <v>195.31528983361022</v>
      </c>
      <c r="W331">
        <f t="shared" si="112"/>
        <v>1.2488178842505606</v>
      </c>
      <c r="X331">
        <f t="shared" si="113"/>
        <v>0</v>
      </c>
      <c r="Y331">
        <f t="shared" si="114"/>
        <v>0</v>
      </c>
      <c r="Z331">
        <f t="shared" si="115"/>
        <v>2</v>
      </c>
    </row>
    <row r="332" spans="4:26">
      <c r="D332" s="1">
        <v>329</v>
      </c>
      <c r="E332">
        <v>24.2</v>
      </c>
      <c r="F332">
        <f t="shared" si="100"/>
        <v>38.946027999999998</v>
      </c>
      <c r="G332">
        <f t="shared" si="101"/>
        <v>10.818341111111112</v>
      </c>
      <c r="H332" s="12">
        <f t="shared" si="116"/>
        <v>1.5646361111111116</v>
      </c>
      <c r="I332">
        <f t="shared" si="117"/>
        <v>11.600659166666667</v>
      </c>
      <c r="J332">
        <f t="shared" si="118"/>
        <v>50.746546232635104</v>
      </c>
      <c r="K332" s="12">
        <f t="shared" si="119"/>
        <v>2</v>
      </c>
      <c r="L332">
        <f t="shared" si="102"/>
        <v>8.4698856000000013</v>
      </c>
      <c r="M332">
        <f t="shared" si="103"/>
        <v>429.81744118553041</v>
      </c>
      <c r="N332">
        <f t="shared" si="104"/>
        <v>4104.4556911129857</v>
      </c>
      <c r="O332">
        <f t="shared" si="105"/>
        <v>38.380998283940237</v>
      </c>
      <c r="P332">
        <f t="shared" si="106"/>
        <v>3125.9800408816568</v>
      </c>
      <c r="Q332">
        <f t="shared" si="107"/>
        <v>45.11128173268424</v>
      </c>
      <c r="R332">
        <f t="shared" si="108"/>
        <v>269.28449999999998</v>
      </c>
      <c r="S332">
        <f t="shared" si="109"/>
        <v>3440.3758226143409</v>
      </c>
      <c r="T332">
        <f t="shared" si="110"/>
        <v>92.854844822182514</v>
      </c>
      <c r="U332" s="14">
        <f t="shared" si="111"/>
        <v>39.910631803149982</v>
      </c>
      <c r="V332" s="20">
        <f>'BSFC (Drive Cycle)'!C336</f>
        <v>176.34733499775757</v>
      </c>
      <c r="W332">
        <f t="shared" si="112"/>
        <v>1.9550370990450687</v>
      </c>
      <c r="X332">
        <f t="shared" si="113"/>
        <v>0</v>
      </c>
      <c r="Y332">
        <f t="shared" si="114"/>
        <v>0</v>
      </c>
      <c r="Z332">
        <f t="shared" si="115"/>
        <v>2</v>
      </c>
    </row>
    <row r="333" spans="4:26">
      <c r="D333" s="1">
        <v>330</v>
      </c>
      <c r="E333">
        <v>26.9</v>
      </c>
      <c r="F333">
        <f t="shared" si="100"/>
        <v>43.291246000000001</v>
      </c>
      <c r="G333">
        <f t="shared" si="101"/>
        <v>12.025346111111112</v>
      </c>
      <c r="H333" s="12">
        <f t="shared" si="116"/>
        <v>1.2070050000000005</v>
      </c>
      <c r="I333">
        <f t="shared" si="117"/>
        <v>12.628848611111113</v>
      </c>
      <c r="J333">
        <f t="shared" si="118"/>
        <v>55.24431333610567</v>
      </c>
      <c r="K333" s="12">
        <f t="shared" si="119"/>
        <v>2</v>
      </c>
      <c r="L333">
        <f t="shared" si="102"/>
        <v>8.4698856000000013</v>
      </c>
      <c r="M333">
        <f t="shared" si="103"/>
        <v>467.91301400736944</v>
      </c>
      <c r="N333">
        <f t="shared" si="104"/>
        <v>4468.2417446605732</v>
      </c>
      <c r="O333">
        <f t="shared" si="105"/>
        <v>38.380998283940237</v>
      </c>
      <c r="P333">
        <f t="shared" si="106"/>
        <v>2411.4703172515642</v>
      </c>
      <c r="Q333">
        <f t="shared" si="107"/>
        <v>55.738977143958138</v>
      </c>
      <c r="R333">
        <f t="shared" si="108"/>
        <v>269.28449999999998</v>
      </c>
      <c r="S333">
        <f t="shared" si="109"/>
        <v>2736.4937943955219</v>
      </c>
      <c r="T333">
        <f t="shared" si="110"/>
        <v>73.857252735363531</v>
      </c>
      <c r="U333" s="14">
        <f t="shared" si="111"/>
        <v>34.558769733707983</v>
      </c>
      <c r="V333" s="20">
        <f>'BSFC (Drive Cycle)'!C337</f>
        <v>394.56718992515016</v>
      </c>
      <c r="W333">
        <f t="shared" si="112"/>
        <v>3.787710183638747</v>
      </c>
      <c r="X333">
        <f t="shared" si="113"/>
        <v>0</v>
      </c>
      <c r="Y333">
        <f t="shared" si="114"/>
        <v>0</v>
      </c>
      <c r="Z333">
        <f t="shared" si="115"/>
        <v>2</v>
      </c>
    </row>
    <row r="334" spans="4:26">
      <c r="D334" s="1">
        <v>331</v>
      </c>
      <c r="E334">
        <v>29.6</v>
      </c>
      <c r="F334">
        <f t="shared" si="100"/>
        <v>47.636464000000004</v>
      </c>
      <c r="G334">
        <f t="shared" si="101"/>
        <v>13.232351111111113</v>
      </c>
      <c r="H334" s="12">
        <f t="shared" si="116"/>
        <v>1.2070050000000005</v>
      </c>
      <c r="I334">
        <f t="shared" si="117"/>
        <v>13.835853611111112</v>
      </c>
      <c r="J334">
        <f t="shared" si="118"/>
        <v>60.524300805397175</v>
      </c>
      <c r="K334" s="12">
        <f t="shared" si="119"/>
        <v>2</v>
      </c>
      <c r="L334">
        <f t="shared" si="102"/>
        <v>8.4698856000000013</v>
      </c>
      <c r="M334">
        <f t="shared" si="103"/>
        <v>512.63390384170202</v>
      </c>
      <c r="N334">
        <f t="shared" si="104"/>
        <v>4895.2949379555657</v>
      </c>
      <c r="O334">
        <f t="shared" si="105"/>
        <v>38.380998283940237</v>
      </c>
      <c r="P334">
        <f t="shared" si="106"/>
        <v>2411.4703172515642</v>
      </c>
      <c r="Q334">
        <f t="shared" si="107"/>
        <v>67.489755827656296</v>
      </c>
      <c r="R334">
        <f t="shared" si="108"/>
        <v>269.28449999999998</v>
      </c>
      <c r="S334">
        <f t="shared" si="109"/>
        <v>2748.2445730792206</v>
      </c>
      <c r="T334">
        <f t="shared" si="110"/>
        <v>74.174403182719459</v>
      </c>
      <c r="U334" s="14">
        <f t="shared" si="111"/>
        <v>38.024313868685844</v>
      </c>
      <c r="V334" s="20">
        <f>'BSFC (Drive Cycle)'!C338</f>
        <v>1192.7729490032671</v>
      </c>
      <c r="W334">
        <f t="shared" si="112"/>
        <v>12.598436940827289</v>
      </c>
      <c r="X334">
        <f t="shared" si="113"/>
        <v>0</v>
      </c>
      <c r="Y334">
        <f t="shared" si="114"/>
        <v>1</v>
      </c>
      <c r="Z334">
        <f t="shared" si="115"/>
        <v>3</v>
      </c>
    </row>
    <row r="335" spans="4:26">
      <c r="D335" s="1">
        <v>332</v>
      </c>
      <c r="E335">
        <v>31.1</v>
      </c>
      <c r="F335">
        <f t="shared" si="100"/>
        <v>50.050474000000001</v>
      </c>
      <c r="G335">
        <f t="shared" si="101"/>
        <v>13.902909444444445</v>
      </c>
      <c r="H335" s="12">
        <f t="shared" si="116"/>
        <v>0.67055833333333226</v>
      </c>
      <c r="I335">
        <f t="shared" si="117"/>
        <v>14.238188611111111</v>
      </c>
      <c r="J335">
        <f t="shared" si="118"/>
        <v>62.284296628494339</v>
      </c>
      <c r="K335" s="12">
        <f t="shared" si="119"/>
        <v>3</v>
      </c>
      <c r="L335">
        <f t="shared" si="102"/>
        <v>5.4638999999999998</v>
      </c>
      <c r="M335">
        <f t="shared" si="103"/>
        <v>340.31516834843018</v>
      </c>
      <c r="N335">
        <f t="shared" si="104"/>
        <v>3249.7716371096644</v>
      </c>
      <c r="O335">
        <f t="shared" si="105"/>
        <v>20.058706566054244</v>
      </c>
      <c r="P335">
        <f t="shared" si="106"/>
        <v>1285.9604763506354</v>
      </c>
      <c r="Q335">
        <f t="shared" si="107"/>
        <v>74.503249102980547</v>
      </c>
      <c r="R335">
        <f t="shared" si="108"/>
        <v>269.28449999999998</v>
      </c>
      <c r="S335">
        <f t="shared" si="109"/>
        <v>1629.748225453616</v>
      </c>
      <c r="T335">
        <f t="shared" si="110"/>
        <v>68.185809465527669</v>
      </c>
      <c r="U335" s="14">
        <f t="shared" si="111"/>
        <v>23.204665227235033</v>
      </c>
      <c r="V335" s="20">
        <f>'BSFC (Drive Cycle)'!C339</f>
        <v>143.8722536762798</v>
      </c>
      <c r="W335">
        <f t="shared" si="112"/>
        <v>0.92736318945719654</v>
      </c>
      <c r="X335">
        <f t="shared" si="113"/>
        <v>0</v>
      </c>
      <c r="Y335">
        <f t="shared" si="114"/>
        <v>0</v>
      </c>
      <c r="Z335">
        <f t="shared" si="115"/>
        <v>3</v>
      </c>
    </row>
    <row r="336" spans="4:26">
      <c r="D336" s="1">
        <v>333</v>
      </c>
      <c r="E336">
        <v>32.6</v>
      </c>
      <c r="F336">
        <f t="shared" si="100"/>
        <v>52.464483999999999</v>
      </c>
      <c r="G336">
        <f t="shared" si="101"/>
        <v>14.573467777777777</v>
      </c>
      <c r="H336" s="12">
        <f t="shared" si="116"/>
        <v>0.67055833333333226</v>
      </c>
      <c r="I336">
        <f t="shared" si="117"/>
        <v>14.908746944444443</v>
      </c>
      <c r="J336">
        <f t="shared" si="118"/>
        <v>65.217623000322959</v>
      </c>
      <c r="K336" s="12">
        <f t="shared" si="119"/>
        <v>3</v>
      </c>
      <c r="L336">
        <f t="shared" si="102"/>
        <v>5.4638999999999998</v>
      </c>
      <c r="M336">
        <f t="shared" si="103"/>
        <v>356.34257031146461</v>
      </c>
      <c r="N336">
        <f t="shared" si="104"/>
        <v>3402.8221066752694</v>
      </c>
      <c r="O336">
        <f t="shared" si="105"/>
        <v>20.058706566054244</v>
      </c>
      <c r="P336">
        <f t="shared" si="106"/>
        <v>1285.9604763506354</v>
      </c>
      <c r="Q336">
        <f t="shared" si="107"/>
        <v>81.86337301794191</v>
      </c>
      <c r="R336">
        <f t="shared" si="108"/>
        <v>269.28449999999998</v>
      </c>
      <c r="S336">
        <f t="shared" si="109"/>
        <v>1637.1083493685774</v>
      </c>
      <c r="T336">
        <f t="shared" si="110"/>
        <v>68.493744150818429</v>
      </c>
      <c r="U336" s="14">
        <f t="shared" si="111"/>
        <v>24.407236840958486</v>
      </c>
      <c r="V336" s="20">
        <f>'BSFC (Drive Cycle)'!C340</f>
        <v>151.85498610549257</v>
      </c>
      <c r="W336">
        <f t="shared" si="112"/>
        <v>1.0295446142658937</v>
      </c>
      <c r="X336">
        <f t="shared" si="113"/>
        <v>0</v>
      </c>
      <c r="Y336">
        <f t="shared" si="114"/>
        <v>0</v>
      </c>
      <c r="Z336">
        <f t="shared" si="115"/>
        <v>3</v>
      </c>
    </row>
    <row r="337" spans="4:26">
      <c r="D337" s="1">
        <v>334</v>
      </c>
      <c r="E337">
        <v>33.799999999999997</v>
      </c>
      <c r="F337">
        <f t="shared" si="100"/>
        <v>54.395691999999997</v>
      </c>
      <c r="G337">
        <f t="shared" si="101"/>
        <v>15.109914444444444</v>
      </c>
      <c r="H337" s="12">
        <f t="shared" si="116"/>
        <v>0.53644666666666652</v>
      </c>
      <c r="I337">
        <f t="shared" si="117"/>
        <v>15.378137777777777</v>
      </c>
      <c r="J337">
        <f t="shared" si="118"/>
        <v>67.270951460602987</v>
      </c>
      <c r="K337" s="12">
        <f t="shared" si="119"/>
        <v>3</v>
      </c>
      <c r="L337">
        <f t="shared" si="102"/>
        <v>5.4638999999999998</v>
      </c>
      <c r="M337">
        <f t="shared" si="103"/>
        <v>367.56175168558866</v>
      </c>
      <c r="N337">
        <f t="shared" si="104"/>
        <v>3509.9574353711919</v>
      </c>
      <c r="O337">
        <f t="shared" si="105"/>
        <v>20.058706566054244</v>
      </c>
      <c r="P337">
        <f t="shared" si="106"/>
        <v>1028.7683810805097</v>
      </c>
      <c r="Q337">
        <f t="shared" si="107"/>
        <v>88.001046210449715</v>
      </c>
      <c r="R337">
        <f t="shared" si="108"/>
        <v>269.28449999999998</v>
      </c>
      <c r="S337">
        <f t="shared" si="109"/>
        <v>1386.0539272909593</v>
      </c>
      <c r="T337">
        <f t="shared" si="110"/>
        <v>57.990067127640202</v>
      </c>
      <c r="U337" s="14">
        <f t="shared" si="111"/>
        <v>21.314930653800307</v>
      </c>
      <c r="V337" s="20">
        <f>'BSFC (Drive Cycle)'!C341</f>
        <v>262.21365464668088</v>
      </c>
      <c r="W337">
        <f t="shared" si="112"/>
        <v>1.5525182959093182</v>
      </c>
      <c r="X337">
        <f t="shared" si="113"/>
        <v>0</v>
      </c>
      <c r="Y337">
        <f t="shared" si="114"/>
        <v>0</v>
      </c>
      <c r="Z337">
        <f t="shared" si="115"/>
        <v>3</v>
      </c>
    </row>
    <row r="338" spans="4:26">
      <c r="D338" s="1">
        <v>335</v>
      </c>
      <c r="E338">
        <v>34.9</v>
      </c>
      <c r="F338">
        <f t="shared" si="100"/>
        <v>56.165965999999997</v>
      </c>
      <c r="G338">
        <f t="shared" si="101"/>
        <v>15.601657222222222</v>
      </c>
      <c r="H338" s="12">
        <f t="shared" si="116"/>
        <v>0.49174277777777853</v>
      </c>
      <c r="I338">
        <f t="shared" si="117"/>
        <v>15.847528611111112</v>
      </c>
      <c r="J338">
        <f t="shared" si="118"/>
        <v>69.324279920883029</v>
      </c>
      <c r="K338" s="12">
        <f t="shared" si="119"/>
        <v>3</v>
      </c>
      <c r="L338">
        <f t="shared" si="102"/>
        <v>5.4638999999999998</v>
      </c>
      <c r="M338">
        <f t="shared" si="103"/>
        <v>378.78093305971277</v>
      </c>
      <c r="N338">
        <f t="shared" si="104"/>
        <v>3617.0927640671152</v>
      </c>
      <c r="O338">
        <f t="shared" si="105"/>
        <v>20.058706566054244</v>
      </c>
      <c r="P338">
        <f t="shared" si="106"/>
        <v>943.03768265713563</v>
      </c>
      <c r="Q338">
        <f t="shared" si="107"/>
        <v>93.82213008542233</v>
      </c>
      <c r="R338">
        <f t="shared" si="108"/>
        <v>269.28449999999998</v>
      </c>
      <c r="S338">
        <f t="shared" si="109"/>
        <v>1306.144312742558</v>
      </c>
      <c r="T338">
        <f t="shared" si="110"/>
        <v>54.646788904070128</v>
      </c>
      <c r="U338" s="14">
        <f t="shared" si="111"/>
        <v>20.699161689800839</v>
      </c>
      <c r="V338" s="20">
        <f>'BSFC (Drive Cycle)'!C342</f>
        <v>316.52279051079677</v>
      </c>
      <c r="W338">
        <f t="shared" si="112"/>
        <v>1.8199323386916502</v>
      </c>
      <c r="X338">
        <f t="shared" si="113"/>
        <v>0</v>
      </c>
      <c r="Y338">
        <f t="shared" si="114"/>
        <v>0</v>
      </c>
      <c r="Z338">
        <f t="shared" si="115"/>
        <v>3</v>
      </c>
    </row>
    <row r="339" spans="4:26">
      <c r="D339" s="1">
        <v>336</v>
      </c>
      <c r="E339">
        <v>36.9</v>
      </c>
      <c r="F339">
        <f t="shared" si="100"/>
        <v>59.384645999999996</v>
      </c>
      <c r="G339">
        <f t="shared" si="101"/>
        <v>16.495735</v>
      </c>
      <c r="H339" s="12">
        <f t="shared" si="116"/>
        <v>0.89407777777777753</v>
      </c>
      <c r="I339">
        <f t="shared" si="117"/>
        <v>16.942773888888887</v>
      </c>
      <c r="J339">
        <f t="shared" si="118"/>
        <v>74.115379661536437</v>
      </c>
      <c r="K339" s="12">
        <f t="shared" si="119"/>
        <v>3</v>
      </c>
      <c r="L339">
        <f t="shared" si="102"/>
        <v>5.4638999999999998</v>
      </c>
      <c r="M339">
        <f t="shared" si="103"/>
        <v>404.95902293266892</v>
      </c>
      <c r="N339">
        <f t="shared" si="104"/>
        <v>3867.0751976909355</v>
      </c>
      <c r="O339">
        <f t="shared" si="105"/>
        <v>20.058706566054244</v>
      </c>
      <c r="P339">
        <f t="shared" si="106"/>
        <v>1714.6139684675163</v>
      </c>
      <c r="Q339">
        <f t="shared" si="107"/>
        <v>104.88349894139776</v>
      </c>
      <c r="R339">
        <f t="shared" si="108"/>
        <v>269.28449999999998</v>
      </c>
      <c r="S339">
        <f t="shared" si="109"/>
        <v>2088.7819674089142</v>
      </c>
      <c r="T339">
        <f t="shared" si="110"/>
        <v>87.390976729017339</v>
      </c>
      <c r="U339" s="14">
        <f t="shared" si="111"/>
        <v>35.389764549314464</v>
      </c>
      <c r="V339" s="20">
        <f>'BSFC (Drive Cycle)'!C343</f>
        <v>129.45709352155973</v>
      </c>
      <c r="W339">
        <f t="shared" si="112"/>
        <v>1.2726266830462727</v>
      </c>
      <c r="X339">
        <f t="shared" si="113"/>
        <v>0</v>
      </c>
      <c r="Y339">
        <f t="shared" si="114"/>
        <v>0</v>
      </c>
      <c r="Z339">
        <f t="shared" si="115"/>
        <v>3</v>
      </c>
    </row>
    <row r="340" spans="4:26">
      <c r="D340" s="1">
        <v>337</v>
      </c>
      <c r="E340">
        <v>39.200000000000003</v>
      </c>
      <c r="F340">
        <f t="shared" si="100"/>
        <v>63.086128000000002</v>
      </c>
      <c r="G340">
        <f t="shared" si="101"/>
        <v>17.523924444444447</v>
      </c>
      <c r="H340" s="12">
        <f t="shared" si="116"/>
        <v>1.0281894444444468</v>
      </c>
      <c r="I340">
        <f t="shared" si="117"/>
        <v>18.038019166666672</v>
      </c>
      <c r="J340">
        <f t="shared" si="118"/>
        <v>78.906479402189873</v>
      </c>
      <c r="K340" s="12">
        <f t="shared" si="119"/>
        <v>3</v>
      </c>
      <c r="L340">
        <f t="shared" si="102"/>
        <v>5.4638999999999998</v>
      </c>
      <c r="M340">
        <f t="shared" si="103"/>
        <v>431.13711280562524</v>
      </c>
      <c r="N340">
        <f t="shared" si="104"/>
        <v>4117.0576313147576</v>
      </c>
      <c r="O340">
        <f t="shared" si="105"/>
        <v>20.058706566054244</v>
      </c>
      <c r="P340">
        <f t="shared" si="106"/>
        <v>1971.8060637376489</v>
      </c>
      <c r="Q340">
        <f t="shared" si="107"/>
        <v>118.36589024266088</v>
      </c>
      <c r="R340">
        <f t="shared" si="108"/>
        <v>269.28449999999998</v>
      </c>
      <c r="S340">
        <f t="shared" si="109"/>
        <v>2359.4564539803096</v>
      </c>
      <c r="T340">
        <f t="shared" si="110"/>
        <v>98.715522864601994</v>
      </c>
      <c r="U340" s="14">
        <f t="shared" si="111"/>
        <v>42.559925516942187</v>
      </c>
      <c r="V340" s="20">
        <f>'BSFC (Drive Cycle)'!C344</f>
        <v>193.43334966759903</v>
      </c>
      <c r="W340">
        <f t="shared" si="112"/>
        <v>2.2868080428737914</v>
      </c>
      <c r="X340">
        <f t="shared" si="113"/>
        <v>0</v>
      </c>
      <c r="Y340">
        <f t="shared" si="114"/>
        <v>0</v>
      </c>
      <c r="Z340">
        <f t="shared" si="115"/>
        <v>3</v>
      </c>
    </row>
    <row r="341" spans="4:26">
      <c r="D341" s="1">
        <v>338</v>
      </c>
      <c r="E341">
        <v>41.1</v>
      </c>
      <c r="F341">
        <f t="shared" si="100"/>
        <v>66.143873999999997</v>
      </c>
      <c r="G341">
        <f t="shared" si="101"/>
        <v>18.373298333333334</v>
      </c>
      <c r="H341" s="12">
        <f t="shared" si="116"/>
        <v>0.84937388888888776</v>
      </c>
      <c r="I341">
        <f t="shared" si="117"/>
        <v>18.797985277777777</v>
      </c>
      <c r="J341">
        <f t="shared" si="118"/>
        <v>82.230915956928939</v>
      </c>
      <c r="K341" s="12">
        <f t="shared" si="119"/>
        <v>3</v>
      </c>
      <c r="L341">
        <f t="shared" si="102"/>
        <v>5.4638999999999998</v>
      </c>
      <c r="M341">
        <f t="shared" si="103"/>
        <v>449.301501697064</v>
      </c>
      <c r="N341">
        <f t="shared" si="104"/>
        <v>4290.5148301557738</v>
      </c>
      <c r="O341">
        <f t="shared" si="105"/>
        <v>20.058706566054244</v>
      </c>
      <c r="P341">
        <f t="shared" si="106"/>
        <v>1628.8832700441385</v>
      </c>
      <c r="Q341">
        <f t="shared" si="107"/>
        <v>130.11820950697961</v>
      </c>
      <c r="R341">
        <f t="shared" si="108"/>
        <v>269.28449999999998</v>
      </c>
      <c r="S341">
        <f t="shared" si="109"/>
        <v>2028.2859795511181</v>
      </c>
      <c r="T341">
        <f t="shared" si="110"/>
        <v>84.859930621970676</v>
      </c>
      <c r="U341" s="14">
        <f t="shared" si="111"/>
        <v>38.127694262360095</v>
      </c>
      <c r="V341" s="20">
        <f>'BSFC (Drive Cycle)'!C345</f>
        <v>241.44936488482745</v>
      </c>
      <c r="W341">
        <f t="shared" si="112"/>
        <v>2.557196545602701</v>
      </c>
      <c r="X341">
        <f t="shared" si="113"/>
        <v>0</v>
      </c>
      <c r="Y341">
        <f t="shared" si="114"/>
        <v>0</v>
      </c>
      <c r="Z341">
        <f t="shared" si="115"/>
        <v>3</v>
      </c>
    </row>
    <row r="342" spans="4:26">
      <c r="D342" s="1">
        <v>339</v>
      </c>
      <c r="E342">
        <v>43</v>
      </c>
      <c r="F342">
        <f t="shared" si="100"/>
        <v>69.201620000000005</v>
      </c>
      <c r="G342">
        <f t="shared" si="101"/>
        <v>19.222672222222226</v>
      </c>
      <c r="H342" s="12">
        <f t="shared" si="116"/>
        <v>0.84937388888889132</v>
      </c>
      <c r="I342">
        <f t="shared" si="117"/>
        <v>19.647359166666671</v>
      </c>
      <c r="J342">
        <f t="shared" si="118"/>
        <v>85.946462694578557</v>
      </c>
      <c r="K342" s="12">
        <f t="shared" si="119"/>
        <v>3</v>
      </c>
      <c r="L342">
        <f t="shared" si="102"/>
        <v>5.4638999999999998</v>
      </c>
      <c r="M342">
        <f t="shared" si="103"/>
        <v>469.60287751690777</v>
      </c>
      <c r="N342">
        <f t="shared" si="104"/>
        <v>4484.378758272208</v>
      </c>
      <c r="O342">
        <f t="shared" si="105"/>
        <v>20.058706566054244</v>
      </c>
      <c r="P342">
        <f t="shared" si="106"/>
        <v>1628.8832700441455</v>
      </c>
      <c r="Q342">
        <f t="shared" si="107"/>
        <v>142.42667837533841</v>
      </c>
      <c r="R342">
        <f t="shared" si="108"/>
        <v>269.28449999999998</v>
      </c>
      <c r="S342">
        <f t="shared" si="109"/>
        <v>2040.594448419484</v>
      </c>
      <c r="T342">
        <f t="shared" si="110"/>
        <v>85.374895387670719</v>
      </c>
      <c r="U342" s="14">
        <f t="shared" si="111"/>
        <v>40.092296541755147</v>
      </c>
      <c r="V342" s="20">
        <f>'BSFC (Drive Cycle)'!C346</f>
        <v>386.08252042025924</v>
      </c>
      <c r="W342">
        <f t="shared" si="112"/>
        <v>4.2997041384103527</v>
      </c>
      <c r="X342">
        <f t="shared" si="113"/>
        <v>0</v>
      </c>
      <c r="Y342">
        <f t="shared" si="114"/>
        <v>0</v>
      </c>
      <c r="Z342">
        <f t="shared" si="115"/>
        <v>3</v>
      </c>
    </row>
    <row r="343" spans="4:26">
      <c r="D343" s="1">
        <v>340</v>
      </c>
      <c r="E343">
        <v>43.8</v>
      </c>
      <c r="F343">
        <f t="shared" si="100"/>
        <v>70.489091999999999</v>
      </c>
      <c r="G343">
        <f t="shared" si="101"/>
        <v>19.580303333333333</v>
      </c>
      <c r="H343" s="12">
        <f t="shared" si="116"/>
        <v>0.35763111111110746</v>
      </c>
      <c r="I343">
        <f t="shared" si="117"/>
        <v>19.759118888888885</v>
      </c>
      <c r="J343">
        <f t="shared" si="118"/>
        <v>86.435350423216619</v>
      </c>
      <c r="K343" s="12">
        <f t="shared" si="119"/>
        <v>3</v>
      </c>
      <c r="L343">
        <f t="shared" si="102"/>
        <v>5.4638999999999998</v>
      </c>
      <c r="M343">
        <f t="shared" si="103"/>
        <v>472.27411117741326</v>
      </c>
      <c r="N343">
        <f t="shared" si="104"/>
        <v>4509.8871698664725</v>
      </c>
      <c r="O343">
        <f t="shared" si="105"/>
        <v>20.058706566054244</v>
      </c>
      <c r="P343">
        <f t="shared" si="106"/>
        <v>685.84558738699968</v>
      </c>
      <c r="Q343">
        <f t="shared" si="107"/>
        <v>147.77557429009414</v>
      </c>
      <c r="R343">
        <f t="shared" si="108"/>
        <v>269.28449999999998</v>
      </c>
      <c r="S343">
        <f t="shared" si="109"/>
        <v>1102.9056616770938</v>
      </c>
      <c r="T343">
        <f t="shared" si="110"/>
        <v>46.14363993839266</v>
      </c>
      <c r="U343" s="14">
        <f t="shared" si="111"/>
        <v>21.792446538394984</v>
      </c>
      <c r="V343" s="20">
        <f>'BSFC (Drive Cycle)'!C347</f>
        <v>780.63701185884202</v>
      </c>
      <c r="W343">
        <f t="shared" si="112"/>
        <v>4.7255528741183968</v>
      </c>
      <c r="X343">
        <f t="shared" si="113"/>
        <v>0</v>
      </c>
      <c r="Y343">
        <f t="shared" si="114"/>
        <v>0</v>
      </c>
      <c r="Z343">
        <f t="shared" si="115"/>
        <v>3</v>
      </c>
    </row>
    <row r="344" spans="4:26">
      <c r="D344" s="1">
        <v>341</v>
      </c>
      <c r="E344">
        <v>44.5</v>
      </c>
      <c r="F344">
        <f t="shared" si="100"/>
        <v>71.615629999999996</v>
      </c>
      <c r="G344">
        <f t="shared" si="101"/>
        <v>19.893230555555554</v>
      </c>
      <c r="H344" s="12">
        <f t="shared" si="116"/>
        <v>0.31292722222222125</v>
      </c>
      <c r="I344">
        <f t="shared" si="117"/>
        <v>20.049694166666665</v>
      </c>
      <c r="J344">
        <f t="shared" si="118"/>
        <v>87.706458517675699</v>
      </c>
      <c r="K344" s="12">
        <f t="shared" si="119"/>
        <v>3</v>
      </c>
      <c r="L344">
        <f t="shared" si="102"/>
        <v>5.4638999999999998</v>
      </c>
      <c r="M344">
        <f t="shared" si="103"/>
        <v>479.21931869472826</v>
      </c>
      <c r="N344">
        <f t="shared" si="104"/>
        <v>4576.2090400115685</v>
      </c>
      <c r="O344">
        <f t="shared" si="105"/>
        <v>20.058706566054244</v>
      </c>
      <c r="P344">
        <f t="shared" si="106"/>
        <v>600.11488896362903</v>
      </c>
      <c r="Q344">
        <f t="shared" si="107"/>
        <v>152.53673869808748</v>
      </c>
      <c r="R344">
        <f t="shared" si="108"/>
        <v>269.28449999999998</v>
      </c>
      <c r="S344">
        <f t="shared" si="109"/>
        <v>1021.9361276617165</v>
      </c>
      <c r="T344">
        <f t="shared" si="110"/>
        <v>42.756016541933121</v>
      </c>
      <c r="U344" s="14">
        <f t="shared" si="111"/>
        <v>20.489509117325721</v>
      </c>
      <c r="V344" s="20">
        <f>'BSFC (Drive Cycle)'!C348</f>
        <v>942.69839300549575</v>
      </c>
      <c r="W344">
        <f t="shared" si="112"/>
        <v>5.3653964773262253</v>
      </c>
      <c r="X344">
        <f t="shared" si="113"/>
        <v>0</v>
      </c>
      <c r="Y344">
        <f t="shared" si="114"/>
        <v>0</v>
      </c>
      <c r="Z344">
        <f t="shared" si="115"/>
        <v>3</v>
      </c>
    </row>
    <row r="345" spans="4:26">
      <c r="D345" s="1">
        <v>342</v>
      </c>
      <c r="E345">
        <v>45.3</v>
      </c>
      <c r="F345">
        <f t="shared" si="100"/>
        <v>72.90310199999999</v>
      </c>
      <c r="G345">
        <f t="shared" si="101"/>
        <v>20.250861666666665</v>
      </c>
      <c r="H345" s="12">
        <f t="shared" si="116"/>
        <v>0.35763111111111101</v>
      </c>
      <c r="I345">
        <f t="shared" si="117"/>
        <v>20.429677222222221</v>
      </c>
      <c r="J345">
        <f t="shared" si="118"/>
        <v>89.368676795045246</v>
      </c>
      <c r="K345" s="12">
        <f t="shared" si="119"/>
        <v>3</v>
      </c>
      <c r="L345">
        <f t="shared" si="102"/>
        <v>5.4638999999999998</v>
      </c>
      <c r="M345">
        <f t="shared" si="103"/>
        <v>488.3015131404477</v>
      </c>
      <c r="N345">
        <f t="shared" si="104"/>
        <v>4662.937639432077</v>
      </c>
      <c r="O345">
        <f t="shared" si="105"/>
        <v>20.058706566054244</v>
      </c>
      <c r="P345">
        <f t="shared" si="106"/>
        <v>685.8455873870065</v>
      </c>
      <c r="Q345">
        <f t="shared" si="107"/>
        <v>158.07050428731642</v>
      </c>
      <c r="R345">
        <f t="shared" si="108"/>
        <v>269.28449999999998</v>
      </c>
      <c r="S345">
        <f t="shared" si="109"/>
        <v>1113.2005916743228</v>
      </c>
      <c r="T345">
        <f t="shared" si="110"/>
        <v>46.574361766641083</v>
      </c>
      <c r="U345" s="14">
        <f t="shared" si="111"/>
        <v>22.742331324201455</v>
      </c>
      <c r="V345" s="20">
        <f>'BSFC (Drive Cycle)'!C349</f>
        <v>981.63790046701251</v>
      </c>
      <c r="W345">
        <f t="shared" si="112"/>
        <v>6.2013151035595246</v>
      </c>
      <c r="X345">
        <f t="shared" si="113"/>
        <v>0</v>
      </c>
      <c r="Y345">
        <f t="shared" si="114"/>
        <v>0</v>
      </c>
      <c r="Z345">
        <f t="shared" si="115"/>
        <v>3</v>
      </c>
    </row>
    <row r="346" spans="4:26">
      <c r="D346" s="1">
        <v>343</v>
      </c>
      <c r="E346">
        <v>45.3</v>
      </c>
      <c r="F346">
        <f t="shared" si="100"/>
        <v>72.90310199999999</v>
      </c>
      <c r="G346">
        <f t="shared" si="101"/>
        <v>20.250861666666665</v>
      </c>
      <c r="H346" s="12">
        <f t="shared" si="116"/>
        <v>0</v>
      </c>
      <c r="I346">
        <f t="shared" si="117"/>
        <v>20.250861666666665</v>
      </c>
      <c r="J346">
        <f t="shared" si="118"/>
        <v>88.586456429224285</v>
      </c>
      <c r="K346" s="12">
        <f t="shared" si="119"/>
        <v>3</v>
      </c>
      <c r="L346">
        <f t="shared" si="102"/>
        <v>5.4638999999999998</v>
      </c>
      <c r="M346">
        <f t="shared" si="103"/>
        <v>484.02753928363853</v>
      </c>
      <c r="N346">
        <f t="shared" si="104"/>
        <v>4622.1241808812501</v>
      </c>
      <c r="O346">
        <f t="shared" si="105"/>
        <v>20.058706566054244</v>
      </c>
      <c r="P346">
        <f t="shared" si="106"/>
        <v>0</v>
      </c>
      <c r="Q346">
        <f t="shared" si="107"/>
        <v>158.07050428731642</v>
      </c>
      <c r="R346">
        <f t="shared" si="108"/>
        <v>269.28449999999998</v>
      </c>
      <c r="S346">
        <f t="shared" si="109"/>
        <v>427.35500428731643</v>
      </c>
      <c r="T346">
        <f t="shared" si="110"/>
        <v>17.879784399436399</v>
      </c>
      <c r="U346" s="14">
        <f t="shared" si="111"/>
        <v>8.654308045781189</v>
      </c>
      <c r="V346" s="20">
        <f>'BSFC (Drive Cycle)'!C350</f>
        <v>2020.772119787438</v>
      </c>
      <c r="W346">
        <f t="shared" si="112"/>
        <v>4.8578845597129821</v>
      </c>
      <c r="X346">
        <f t="shared" si="113"/>
        <v>0</v>
      </c>
      <c r="Y346">
        <f t="shared" si="114"/>
        <v>0</v>
      </c>
      <c r="Z346">
        <f t="shared" si="115"/>
        <v>3</v>
      </c>
    </row>
    <row r="347" spans="4:26">
      <c r="D347" s="1">
        <v>344</v>
      </c>
      <c r="E347">
        <v>44.9</v>
      </c>
      <c r="F347">
        <f t="shared" si="100"/>
        <v>72.259366</v>
      </c>
      <c r="G347">
        <f t="shared" si="101"/>
        <v>20.072046111111113</v>
      </c>
      <c r="H347" s="12">
        <f t="shared" si="116"/>
        <v>-0.17881555555555195</v>
      </c>
      <c r="I347">
        <f t="shared" si="117"/>
        <v>19.982638333333337</v>
      </c>
      <c r="J347">
        <f t="shared" si="118"/>
        <v>87.413125880492856</v>
      </c>
      <c r="K347" s="12">
        <f t="shared" si="119"/>
        <v>3</v>
      </c>
      <c r="L347">
        <f t="shared" si="102"/>
        <v>5.4638999999999998</v>
      </c>
      <c r="M347">
        <f t="shared" si="103"/>
        <v>477.61657849842487</v>
      </c>
      <c r="N347">
        <f t="shared" si="104"/>
        <v>4560.9039930550089</v>
      </c>
      <c r="O347">
        <f t="shared" si="105"/>
        <v>20.058706566054244</v>
      </c>
      <c r="P347">
        <f t="shared" si="106"/>
        <v>-342.92279369349643</v>
      </c>
      <c r="Q347">
        <f t="shared" si="107"/>
        <v>155.29129684773713</v>
      </c>
      <c r="R347">
        <f t="shared" si="108"/>
        <v>269.28449999999998</v>
      </c>
      <c r="S347">
        <f t="shared" si="109"/>
        <v>81.653003154240679</v>
      </c>
      <c r="T347">
        <f t="shared" si="110"/>
        <v>0</v>
      </c>
      <c r="U347" s="14">
        <f t="shared" si="111"/>
        <v>0</v>
      </c>
      <c r="V347" s="20">
        <f>'BSFC (Drive Cycle)'!C351</f>
        <v>0</v>
      </c>
      <c r="W347">
        <f t="shared" si="112"/>
        <v>0</v>
      </c>
      <c r="X347">
        <f t="shared" si="113"/>
        <v>0</v>
      </c>
      <c r="Y347">
        <f t="shared" si="114"/>
        <v>0</v>
      </c>
      <c r="Z347">
        <f t="shared" si="115"/>
        <v>3</v>
      </c>
    </row>
    <row r="348" spans="4:26">
      <c r="D348" s="1">
        <v>345</v>
      </c>
      <c r="E348">
        <v>44.5</v>
      </c>
      <c r="F348">
        <f t="shared" si="100"/>
        <v>71.615629999999996</v>
      </c>
      <c r="G348">
        <f t="shared" si="101"/>
        <v>19.893230555555554</v>
      </c>
      <c r="H348" s="12">
        <f t="shared" si="116"/>
        <v>-0.17881555555555906</v>
      </c>
      <c r="I348">
        <f t="shared" si="117"/>
        <v>19.803822777777775</v>
      </c>
      <c r="J348">
        <f t="shared" si="118"/>
        <v>86.630905514671866</v>
      </c>
      <c r="K348" s="12">
        <f t="shared" si="119"/>
        <v>3</v>
      </c>
      <c r="L348">
        <f t="shared" si="102"/>
        <v>5.4638999999999998</v>
      </c>
      <c r="M348">
        <f t="shared" si="103"/>
        <v>473.34260464161559</v>
      </c>
      <c r="N348">
        <f t="shared" si="104"/>
        <v>4520.0905345041801</v>
      </c>
      <c r="O348">
        <f t="shared" si="105"/>
        <v>20.058706566054244</v>
      </c>
      <c r="P348">
        <f t="shared" si="106"/>
        <v>-342.92279369351007</v>
      </c>
      <c r="Q348">
        <f t="shared" si="107"/>
        <v>152.53673869808748</v>
      </c>
      <c r="R348">
        <f t="shared" si="108"/>
        <v>269.28449999999998</v>
      </c>
      <c r="S348">
        <f t="shared" si="109"/>
        <v>78.898445004577383</v>
      </c>
      <c r="T348">
        <f t="shared" si="110"/>
        <v>0</v>
      </c>
      <c r="U348" s="14">
        <f t="shared" si="111"/>
        <v>0</v>
      </c>
      <c r="V348" s="20">
        <f>'BSFC (Drive Cycle)'!C352</f>
        <v>0</v>
      </c>
      <c r="W348">
        <f t="shared" si="112"/>
        <v>0</v>
      </c>
      <c r="X348">
        <f t="shared" si="113"/>
        <v>0</v>
      </c>
      <c r="Y348">
        <f t="shared" si="114"/>
        <v>0</v>
      </c>
      <c r="Z348">
        <f t="shared" si="115"/>
        <v>3</v>
      </c>
    </row>
    <row r="349" spans="4:26">
      <c r="D349" s="1">
        <v>346</v>
      </c>
      <c r="E349">
        <v>43.8</v>
      </c>
      <c r="F349">
        <f t="shared" si="100"/>
        <v>70.489091999999999</v>
      </c>
      <c r="G349">
        <f t="shared" si="101"/>
        <v>19.580303333333333</v>
      </c>
      <c r="H349" s="12">
        <f t="shared" si="116"/>
        <v>-0.31292722222222125</v>
      </c>
      <c r="I349">
        <f t="shared" si="117"/>
        <v>19.423839722222223</v>
      </c>
      <c r="J349">
        <f t="shared" si="118"/>
        <v>84.968687237302319</v>
      </c>
      <c r="K349" s="12">
        <f t="shared" si="119"/>
        <v>3</v>
      </c>
      <c r="L349">
        <f t="shared" si="102"/>
        <v>5.4638999999999998</v>
      </c>
      <c r="M349">
        <f t="shared" si="103"/>
        <v>464.2604101958961</v>
      </c>
      <c r="N349">
        <f t="shared" si="104"/>
        <v>4433.3619350836707</v>
      </c>
      <c r="O349">
        <f t="shared" si="105"/>
        <v>20.058706566054244</v>
      </c>
      <c r="P349">
        <f t="shared" si="106"/>
        <v>-600.11488896362903</v>
      </c>
      <c r="Q349">
        <f t="shared" si="107"/>
        <v>147.77557429009414</v>
      </c>
      <c r="R349">
        <f t="shared" si="108"/>
        <v>269.28449999999998</v>
      </c>
      <c r="S349">
        <f t="shared" si="109"/>
        <v>-183.05481467353491</v>
      </c>
      <c r="T349">
        <f t="shared" si="110"/>
        <v>0</v>
      </c>
      <c r="U349" s="14">
        <f t="shared" si="111"/>
        <v>0</v>
      </c>
      <c r="V349" s="20">
        <f>'BSFC (Drive Cycle)'!C353</f>
        <v>0</v>
      </c>
      <c r="W349">
        <f t="shared" si="112"/>
        <v>0</v>
      </c>
      <c r="X349">
        <f t="shared" si="113"/>
        <v>0</v>
      </c>
      <c r="Y349">
        <f t="shared" si="114"/>
        <v>0</v>
      </c>
      <c r="Z349">
        <f t="shared" si="115"/>
        <v>3</v>
      </c>
    </row>
    <row r="350" spans="4:26">
      <c r="D350" s="1">
        <v>347</v>
      </c>
      <c r="E350">
        <v>43.4</v>
      </c>
      <c r="F350">
        <f t="shared" si="100"/>
        <v>69.845355999999995</v>
      </c>
      <c r="G350">
        <f t="shared" si="101"/>
        <v>19.401487777777778</v>
      </c>
      <c r="H350" s="12">
        <f t="shared" si="116"/>
        <v>-0.17881555555555551</v>
      </c>
      <c r="I350">
        <f t="shared" si="117"/>
        <v>19.312080000000002</v>
      </c>
      <c r="J350">
        <f t="shared" si="118"/>
        <v>84.479799508664229</v>
      </c>
      <c r="K350" s="12">
        <f t="shared" si="119"/>
        <v>3</v>
      </c>
      <c r="L350">
        <f t="shared" si="102"/>
        <v>5.4638999999999998</v>
      </c>
      <c r="M350">
        <f t="shared" si="103"/>
        <v>461.58917653539044</v>
      </c>
      <c r="N350">
        <f t="shared" si="104"/>
        <v>4407.8535234894043</v>
      </c>
      <c r="O350">
        <f t="shared" si="105"/>
        <v>20.058706566054244</v>
      </c>
      <c r="P350">
        <f t="shared" si="106"/>
        <v>-342.92279369350325</v>
      </c>
      <c r="Q350">
        <f t="shared" si="107"/>
        <v>145.08880168775138</v>
      </c>
      <c r="R350">
        <f t="shared" si="108"/>
        <v>269.28449999999998</v>
      </c>
      <c r="S350">
        <f t="shared" si="109"/>
        <v>71.450507994248113</v>
      </c>
      <c r="T350">
        <f t="shared" si="110"/>
        <v>0</v>
      </c>
      <c r="U350" s="14">
        <f t="shared" si="111"/>
        <v>0</v>
      </c>
      <c r="V350" s="20">
        <f>'BSFC (Drive Cycle)'!C354</f>
        <v>0</v>
      </c>
      <c r="W350">
        <f t="shared" si="112"/>
        <v>0</v>
      </c>
      <c r="X350">
        <f t="shared" si="113"/>
        <v>0</v>
      </c>
      <c r="Y350">
        <f t="shared" si="114"/>
        <v>0</v>
      </c>
      <c r="Z350">
        <f t="shared" si="115"/>
        <v>3</v>
      </c>
    </row>
    <row r="351" spans="4:26">
      <c r="D351" s="1">
        <v>348</v>
      </c>
      <c r="E351">
        <v>42.6</v>
      </c>
      <c r="F351">
        <f t="shared" si="100"/>
        <v>68.557884000000001</v>
      </c>
      <c r="G351">
        <f t="shared" si="101"/>
        <v>19.043856666666667</v>
      </c>
      <c r="H351" s="12">
        <f t="shared" si="116"/>
        <v>-0.35763111111111101</v>
      </c>
      <c r="I351">
        <f t="shared" si="117"/>
        <v>18.865041111111111</v>
      </c>
      <c r="J351">
        <f t="shared" si="118"/>
        <v>82.52424859411181</v>
      </c>
      <c r="K351" s="12">
        <f t="shared" si="119"/>
        <v>3</v>
      </c>
      <c r="L351">
        <f t="shared" si="102"/>
        <v>5.4638999999999998</v>
      </c>
      <c r="M351">
        <f t="shared" si="103"/>
        <v>450.9042418933675</v>
      </c>
      <c r="N351">
        <f t="shared" si="104"/>
        <v>4305.8198771123343</v>
      </c>
      <c r="O351">
        <f t="shared" si="105"/>
        <v>20.058706566054244</v>
      </c>
      <c r="P351">
        <f t="shared" si="106"/>
        <v>-685.8455873870065</v>
      </c>
      <c r="Q351">
        <f t="shared" si="107"/>
        <v>139.78920435285508</v>
      </c>
      <c r="R351">
        <f t="shared" si="108"/>
        <v>269.28449999999998</v>
      </c>
      <c r="S351">
        <f t="shared" si="109"/>
        <v>-276.77188303415141</v>
      </c>
      <c r="T351">
        <f t="shared" si="110"/>
        <v>0</v>
      </c>
      <c r="U351" s="14">
        <f t="shared" si="111"/>
        <v>0</v>
      </c>
      <c r="V351" s="20">
        <f>'BSFC (Drive Cycle)'!C355</f>
        <v>0</v>
      </c>
      <c r="W351">
        <f t="shared" si="112"/>
        <v>0</v>
      </c>
      <c r="X351">
        <f t="shared" si="113"/>
        <v>0</v>
      </c>
      <c r="Y351">
        <f t="shared" si="114"/>
        <v>0</v>
      </c>
      <c r="Z351">
        <f t="shared" si="115"/>
        <v>3</v>
      </c>
    </row>
    <row r="352" spans="4:26">
      <c r="D352" s="1">
        <v>349</v>
      </c>
      <c r="E352">
        <v>41.9</v>
      </c>
      <c r="F352">
        <f t="shared" si="100"/>
        <v>67.431345999999991</v>
      </c>
      <c r="G352">
        <f t="shared" si="101"/>
        <v>18.730929444444442</v>
      </c>
      <c r="H352" s="12">
        <f t="shared" si="116"/>
        <v>-0.3129272222222248</v>
      </c>
      <c r="I352">
        <f t="shared" si="117"/>
        <v>18.574465833333328</v>
      </c>
      <c r="J352">
        <f t="shared" si="118"/>
        <v>81.253140499652716</v>
      </c>
      <c r="K352" s="12">
        <f t="shared" si="119"/>
        <v>3</v>
      </c>
      <c r="L352">
        <f t="shared" si="102"/>
        <v>5.4638999999999998</v>
      </c>
      <c r="M352">
        <f t="shared" si="103"/>
        <v>443.95903437605244</v>
      </c>
      <c r="N352">
        <f t="shared" si="104"/>
        <v>4239.4980069672374</v>
      </c>
      <c r="O352">
        <f t="shared" si="105"/>
        <v>20.058706566054244</v>
      </c>
      <c r="P352">
        <f t="shared" si="106"/>
        <v>-600.11488896363585</v>
      </c>
      <c r="Q352">
        <f t="shared" si="107"/>
        <v>135.23293716740275</v>
      </c>
      <c r="R352">
        <f t="shared" si="108"/>
        <v>269.28449999999998</v>
      </c>
      <c r="S352">
        <f t="shared" si="109"/>
        <v>-195.59745179623314</v>
      </c>
      <c r="T352">
        <f t="shared" si="110"/>
        <v>0</v>
      </c>
      <c r="U352" s="14">
        <f t="shared" si="111"/>
        <v>0</v>
      </c>
      <c r="V352" s="20">
        <f>'BSFC (Drive Cycle)'!C356</f>
        <v>0</v>
      </c>
      <c r="W352">
        <f t="shared" si="112"/>
        <v>0</v>
      </c>
      <c r="X352">
        <f t="shared" si="113"/>
        <v>0</v>
      </c>
      <c r="Y352">
        <f t="shared" si="114"/>
        <v>0</v>
      </c>
      <c r="Z352">
        <f t="shared" si="115"/>
        <v>3</v>
      </c>
    </row>
    <row r="353" spans="4:26">
      <c r="D353" s="1">
        <v>350</v>
      </c>
      <c r="E353">
        <v>41.5</v>
      </c>
      <c r="F353">
        <f t="shared" si="100"/>
        <v>66.787610000000001</v>
      </c>
      <c r="G353">
        <f t="shared" si="101"/>
        <v>18.55211388888889</v>
      </c>
      <c r="H353" s="12">
        <f t="shared" si="116"/>
        <v>-0.17881555555555195</v>
      </c>
      <c r="I353">
        <f t="shared" si="117"/>
        <v>18.462706111111114</v>
      </c>
      <c r="J353">
        <f t="shared" si="118"/>
        <v>80.764252771014654</v>
      </c>
      <c r="K353" s="12">
        <f t="shared" si="119"/>
        <v>3</v>
      </c>
      <c r="L353">
        <f t="shared" si="102"/>
        <v>5.4638999999999998</v>
      </c>
      <c r="M353">
        <f t="shared" si="103"/>
        <v>441.28780071554695</v>
      </c>
      <c r="N353">
        <f t="shared" si="104"/>
        <v>4213.9895953729729</v>
      </c>
      <c r="O353">
        <f t="shared" si="105"/>
        <v>20.058706566054244</v>
      </c>
      <c r="P353">
        <f t="shared" si="106"/>
        <v>-342.92279369349643</v>
      </c>
      <c r="Q353">
        <f t="shared" si="107"/>
        <v>132.66324869222635</v>
      </c>
      <c r="R353">
        <f t="shared" si="108"/>
        <v>269.28449999999998</v>
      </c>
      <c r="S353">
        <f t="shared" si="109"/>
        <v>59.024954998729896</v>
      </c>
      <c r="T353">
        <f t="shared" si="110"/>
        <v>0</v>
      </c>
      <c r="U353" s="14">
        <f t="shared" si="111"/>
        <v>0</v>
      </c>
      <c r="V353" s="20">
        <f>'BSFC (Drive Cycle)'!C357</f>
        <v>0</v>
      </c>
      <c r="W353">
        <f t="shared" si="112"/>
        <v>0</v>
      </c>
      <c r="X353">
        <f t="shared" si="113"/>
        <v>0</v>
      </c>
      <c r="Y353">
        <f t="shared" si="114"/>
        <v>0</v>
      </c>
      <c r="Z353">
        <f t="shared" si="115"/>
        <v>3</v>
      </c>
    </row>
    <row r="354" spans="4:26">
      <c r="D354" s="1">
        <v>351</v>
      </c>
      <c r="E354">
        <v>40.700000000000003</v>
      </c>
      <c r="F354">
        <f t="shared" si="100"/>
        <v>65.500138000000007</v>
      </c>
      <c r="G354">
        <f t="shared" si="101"/>
        <v>18.194482777777779</v>
      </c>
      <c r="H354" s="12">
        <f t="shared" si="116"/>
        <v>-0.35763111111111101</v>
      </c>
      <c r="I354">
        <f t="shared" si="117"/>
        <v>18.015667222222223</v>
      </c>
      <c r="J354">
        <f t="shared" si="118"/>
        <v>78.808701856462235</v>
      </c>
      <c r="K354" s="12">
        <f t="shared" si="119"/>
        <v>3</v>
      </c>
      <c r="L354">
        <f t="shared" si="102"/>
        <v>5.4638999999999998</v>
      </c>
      <c r="M354">
        <f t="shared" si="103"/>
        <v>430.60286607352401</v>
      </c>
      <c r="N354">
        <f t="shared" si="104"/>
        <v>4111.9559489959029</v>
      </c>
      <c r="O354">
        <f t="shared" si="105"/>
        <v>20.058706566054244</v>
      </c>
      <c r="P354">
        <f t="shared" si="106"/>
        <v>-685.8455873870065</v>
      </c>
      <c r="Q354">
        <f t="shared" si="107"/>
        <v>127.59781961166267</v>
      </c>
      <c r="R354">
        <f t="shared" si="108"/>
        <v>269.28449999999998</v>
      </c>
      <c r="S354">
        <f t="shared" si="109"/>
        <v>-288.96326777534387</v>
      </c>
      <c r="T354">
        <f t="shared" si="110"/>
        <v>0</v>
      </c>
      <c r="U354" s="14">
        <f t="shared" si="111"/>
        <v>0</v>
      </c>
      <c r="V354" s="20">
        <f>'BSFC (Drive Cycle)'!C358</f>
        <v>0</v>
      </c>
      <c r="W354">
        <f t="shared" si="112"/>
        <v>0</v>
      </c>
      <c r="X354">
        <f t="shared" si="113"/>
        <v>0</v>
      </c>
      <c r="Y354">
        <f t="shared" si="114"/>
        <v>0</v>
      </c>
      <c r="Z354">
        <f t="shared" si="115"/>
        <v>3</v>
      </c>
    </row>
    <row r="355" spans="4:26">
      <c r="D355" s="1">
        <v>352</v>
      </c>
      <c r="E355">
        <v>40.299999999999997</v>
      </c>
      <c r="F355">
        <f t="shared" si="100"/>
        <v>64.856401999999989</v>
      </c>
      <c r="G355">
        <f t="shared" si="101"/>
        <v>18.01566722222222</v>
      </c>
      <c r="H355" s="12">
        <f t="shared" si="116"/>
        <v>-0.17881555555555906</v>
      </c>
      <c r="I355">
        <f t="shared" si="117"/>
        <v>17.92625944444444</v>
      </c>
      <c r="J355">
        <f t="shared" si="118"/>
        <v>78.417591673551726</v>
      </c>
      <c r="K355" s="12">
        <f t="shared" si="119"/>
        <v>3</v>
      </c>
      <c r="L355">
        <f t="shared" si="102"/>
        <v>5.4638999999999998</v>
      </c>
      <c r="M355">
        <f t="shared" si="103"/>
        <v>428.46587914511923</v>
      </c>
      <c r="N355">
        <f t="shared" si="104"/>
        <v>4091.5492197204871</v>
      </c>
      <c r="O355">
        <f t="shared" si="105"/>
        <v>20.058706566054244</v>
      </c>
      <c r="P355">
        <f t="shared" si="106"/>
        <v>-342.92279369351007</v>
      </c>
      <c r="Q355">
        <f t="shared" si="107"/>
        <v>125.1020790062754</v>
      </c>
      <c r="R355">
        <f t="shared" si="108"/>
        <v>269.28449999999998</v>
      </c>
      <c r="S355">
        <f t="shared" si="109"/>
        <v>51.46378531276531</v>
      </c>
      <c r="T355">
        <f t="shared" si="110"/>
        <v>0</v>
      </c>
      <c r="U355" s="14">
        <f t="shared" si="111"/>
        <v>0</v>
      </c>
      <c r="V355" s="20">
        <f>'BSFC (Drive Cycle)'!C359</f>
        <v>0</v>
      </c>
      <c r="W355">
        <f t="shared" si="112"/>
        <v>0</v>
      </c>
      <c r="X355">
        <f t="shared" si="113"/>
        <v>0</v>
      </c>
      <c r="Y355">
        <f t="shared" si="114"/>
        <v>0</v>
      </c>
      <c r="Z355">
        <f t="shared" si="115"/>
        <v>3</v>
      </c>
    </row>
    <row r="356" spans="4:26">
      <c r="D356" s="1">
        <v>353</v>
      </c>
      <c r="E356">
        <v>41.1</v>
      </c>
      <c r="F356">
        <f t="shared" si="100"/>
        <v>66.143873999999997</v>
      </c>
      <c r="G356">
        <f t="shared" si="101"/>
        <v>18.373298333333334</v>
      </c>
      <c r="H356" s="12">
        <f t="shared" si="116"/>
        <v>0.35763111111111456</v>
      </c>
      <c r="I356">
        <f t="shared" si="117"/>
        <v>18.55211388888889</v>
      </c>
      <c r="J356">
        <f t="shared" si="118"/>
        <v>81.155362953925135</v>
      </c>
      <c r="K356" s="12">
        <f t="shared" si="119"/>
        <v>3</v>
      </c>
      <c r="L356">
        <f t="shared" si="102"/>
        <v>5.4638999999999998</v>
      </c>
      <c r="M356">
        <f t="shared" si="103"/>
        <v>443.4247876439515</v>
      </c>
      <c r="N356">
        <f t="shared" si="104"/>
        <v>4234.3963246483863</v>
      </c>
      <c r="O356">
        <f t="shared" si="105"/>
        <v>20.058706566054244</v>
      </c>
      <c r="P356">
        <f t="shared" si="106"/>
        <v>685.84558738701332</v>
      </c>
      <c r="Q356">
        <f t="shared" si="107"/>
        <v>130.11820950697961</v>
      </c>
      <c r="R356">
        <f t="shared" si="108"/>
        <v>269.28449999999998</v>
      </c>
      <c r="S356">
        <f t="shared" si="109"/>
        <v>1085.248296893993</v>
      </c>
      <c r="T356">
        <f t="shared" si="110"/>
        <v>45.404886742064605</v>
      </c>
      <c r="U356" s="14">
        <f t="shared" si="111"/>
        <v>20.133652261597664</v>
      </c>
      <c r="V356" s="20">
        <f>'BSFC (Drive Cycle)'!C360</f>
        <v>599.31188132640818</v>
      </c>
      <c r="W356">
        <f t="shared" si="112"/>
        <v>3.3517602819082746</v>
      </c>
      <c r="X356">
        <f t="shared" si="113"/>
        <v>0</v>
      </c>
      <c r="Y356">
        <f t="shared" si="114"/>
        <v>0</v>
      </c>
      <c r="Z356">
        <f t="shared" si="115"/>
        <v>3</v>
      </c>
    </row>
    <row r="357" spans="4:26">
      <c r="D357" s="1">
        <v>354</v>
      </c>
      <c r="E357">
        <v>41.5</v>
      </c>
      <c r="F357">
        <f t="shared" si="100"/>
        <v>66.787610000000001</v>
      </c>
      <c r="G357">
        <f t="shared" si="101"/>
        <v>18.55211388888889</v>
      </c>
      <c r="H357" s="12">
        <f t="shared" si="116"/>
        <v>0.17881555555555551</v>
      </c>
      <c r="I357">
        <f t="shared" si="117"/>
        <v>18.641521666666669</v>
      </c>
      <c r="J357">
        <f t="shared" si="118"/>
        <v>81.546473136835615</v>
      </c>
      <c r="K357" s="12">
        <f t="shared" si="119"/>
        <v>3</v>
      </c>
      <c r="L357">
        <f t="shared" si="102"/>
        <v>5.4638999999999998</v>
      </c>
      <c r="M357">
        <f t="shared" si="103"/>
        <v>445.56177457235611</v>
      </c>
      <c r="N357">
        <f t="shared" si="104"/>
        <v>4254.8030539238007</v>
      </c>
      <c r="O357">
        <f t="shared" si="105"/>
        <v>20.058706566054244</v>
      </c>
      <c r="P357">
        <f t="shared" si="106"/>
        <v>342.92279369350325</v>
      </c>
      <c r="Q357">
        <f t="shared" si="107"/>
        <v>132.66324869222635</v>
      </c>
      <c r="R357">
        <f t="shared" si="108"/>
        <v>269.28449999999998</v>
      </c>
      <c r="S357">
        <f t="shared" si="109"/>
        <v>744.87054238572955</v>
      </c>
      <c r="T357">
        <f t="shared" si="110"/>
        <v>31.164078037551526</v>
      </c>
      <c r="U357" s="14">
        <f t="shared" si="111"/>
        <v>13.885521913322847</v>
      </c>
      <c r="V357" s="20">
        <f>'BSFC (Drive Cycle)'!C361</f>
        <v>1046.385271732237</v>
      </c>
      <c r="W357">
        <f t="shared" si="112"/>
        <v>4.0360015612267386</v>
      </c>
      <c r="X357">
        <f t="shared" si="113"/>
        <v>0</v>
      </c>
      <c r="Y357">
        <f t="shared" si="114"/>
        <v>0</v>
      </c>
      <c r="Z357">
        <f t="shared" si="115"/>
        <v>3</v>
      </c>
    </row>
    <row r="358" spans="4:26">
      <c r="D358" s="1">
        <v>355</v>
      </c>
      <c r="E358">
        <v>42.6</v>
      </c>
      <c r="F358">
        <f t="shared" si="100"/>
        <v>68.557884000000001</v>
      </c>
      <c r="G358">
        <f t="shared" si="101"/>
        <v>19.043856666666667</v>
      </c>
      <c r="H358" s="12">
        <f t="shared" si="116"/>
        <v>0.49174277777777675</v>
      </c>
      <c r="I358">
        <f t="shared" si="117"/>
        <v>19.289728055555557</v>
      </c>
      <c r="J358">
        <f t="shared" si="118"/>
        <v>84.382021962936619</v>
      </c>
      <c r="K358" s="12">
        <f t="shared" si="119"/>
        <v>3</v>
      </c>
      <c r="L358">
        <f t="shared" si="102"/>
        <v>5.4638999999999998</v>
      </c>
      <c r="M358">
        <f t="shared" si="103"/>
        <v>461.05492980328938</v>
      </c>
      <c r="N358">
        <f t="shared" si="104"/>
        <v>4402.7518411705514</v>
      </c>
      <c r="O358">
        <f t="shared" si="105"/>
        <v>20.058706566054244</v>
      </c>
      <c r="P358">
        <f t="shared" si="106"/>
        <v>943.03768265713222</v>
      </c>
      <c r="Q358">
        <f t="shared" si="107"/>
        <v>139.78920435285508</v>
      </c>
      <c r="R358">
        <f t="shared" si="108"/>
        <v>269.28449999999998</v>
      </c>
      <c r="S358">
        <f t="shared" si="109"/>
        <v>1352.1113870099873</v>
      </c>
      <c r="T358">
        <f t="shared" si="110"/>
        <v>56.569970729786981</v>
      </c>
      <c r="U358" s="14">
        <f t="shared" si="111"/>
        <v>26.081863883796071</v>
      </c>
      <c r="V358" s="20">
        <f>'BSFC (Drive Cycle)'!C362</f>
        <v>491.38163311604694</v>
      </c>
      <c r="W358">
        <f t="shared" si="112"/>
        <v>3.5600413527583772</v>
      </c>
      <c r="X358">
        <f t="shared" si="113"/>
        <v>0</v>
      </c>
      <c r="Y358">
        <f t="shared" si="114"/>
        <v>0</v>
      </c>
      <c r="Z358">
        <f t="shared" si="115"/>
        <v>3</v>
      </c>
    </row>
    <row r="359" spans="4:26">
      <c r="D359" s="1">
        <v>356</v>
      </c>
      <c r="E359">
        <v>43.4</v>
      </c>
      <c r="F359">
        <f t="shared" si="100"/>
        <v>69.845355999999995</v>
      </c>
      <c r="G359">
        <f t="shared" si="101"/>
        <v>19.401487777777778</v>
      </c>
      <c r="H359" s="12">
        <f t="shared" si="116"/>
        <v>0.35763111111111101</v>
      </c>
      <c r="I359">
        <f t="shared" si="117"/>
        <v>19.580303333333333</v>
      </c>
      <c r="J359">
        <f t="shared" si="118"/>
        <v>85.653130057395671</v>
      </c>
      <c r="K359" s="12">
        <f t="shared" si="119"/>
        <v>3</v>
      </c>
      <c r="L359">
        <f t="shared" si="102"/>
        <v>5.4638999999999998</v>
      </c>
      <c r="M359">
        <f t="shared" si="103"/>
        <v>468.00013732060421</v>
      </c>
      <c r="N359">
        <f t="shared" si="104"/>
        <v>4469.0737113156456</v>
      </c>
      <c r="O359">
        <f t="shared" si="105"/>
        <v>20.058706566054244</v>
      </c>
      <c r="P359">
        <f t="shared" si="106"/>
        <v>685.8455873870065</v>
      </c>
      <c r="Q359">
        <f t="shared" si="107"/>
        <v>145.08880168775138</v>
      </c>
      <c r="R359">
        <f t="shared" si="108"/>
        <v>269.28449999999998</v>
      </c>
      <c r="S359">
        <f t="shared" si="109"/>
        <v>1100.218889074758</v>
      </c>
      <c r="T359">
        <f t="shared" si="110"/>
        <v>46.03123008153328</v>
      </c>
      <c r="U359" s="14">
        <f t="shared" si="111"/>
        <v>21.542621999193905</v>
      </c>
      <c r="V359" s="20">
        <f>'BSFC (Drive Cycle)'!C363</f>
        <v>741.46828172937603</v>
      </c>
      <c r="W359">
        <f t="shared" si="112"/>
        <v>4.4369919215799332</v>
      </c>
      <c r="X359">
        <f t="shared" si="113"/>
        <v>0</v>
      </c>
      <c r="Y359">
        <f t="shared" si="114"/>
        <v>0</v>
      </c>
      <c r="Z359">
        <f t="shared" si="115"/>
        <v>3</v>
      </c>
    </row>
    <row r="360" spans="4:26">
      <c r="D360" s="1">
        <v>357</v>
      </c>
      <c r="E360">
        <v>44.2</v>
      </c>
      <c r="F360">
        <f t="shared" si="100"/>
        <v>71.132828000000003</v>
      </c>
      <c r="G360">
        <f t="shared" si="101"/>
        <v>19.759118888888892</v>
      </c>
      <c r="H360" s="12">
        <f t="shared" si="116"/>
        <v>0.35763111111111456</v>
      </c>
      <c r="I360">
        <f t="shared" si="117"/>
        <v>19.937934444444451</v>
      </c>
      <c r="J360">
        <f t="shared" si="118"/>
        <v>87.217570789037637</v>
      </c>
      <c r="K360" s="12">
        <f t="shared" si="119"/>
        <v>3</v>
      </c>
      <c r="L360">
        <f t="shared" si="102"/>
        <v>5.4638999999999998</v>
      </c>
      <c r="M360">
        <f t="shared" si="103"/>
        <v>476.54808503422271</v>
      </c>
      <c r="N360">
        <f t="shared" si="104"/>
        <v>4550.7006284173031</v>
      </c>
      <c r="O360">
        <f t="shared" si="105"/>
        <v>20.058706566054244</v>
      </c>
      <c r="P360">
        <f t="shared" si="106"/>
        <v>685.84558738701332</v>
      </c>
      <c r="Q360">
        <f t="shared" si="107"/>
        <v>150.48699618236677</v>
      </c>
      <c r="R360">
        <f t="shared" si="108"/>
        <v>269.28449999999998</v>
      </c>
      <c r="S360">
        <f t="shared" si="109"/>
        <v>1105.6170835693802</v>
      </c>
      <c r="T360">
        <f t="shared" si="110"/>
        <v>46.257081078343361</v>
      </c>
      <c r="U360" s="14">
        <f t="shared" si="111"/>
        <v>22.043723407157309</v>
      </c>
      <c r="V360" s="20">
        <f>'BSFC (Drive Cycle)'!C364</f>
        <v>825.34681190205447</v>
      </c>
      <c r="W360">
        <f t="shared" si="112"/>
        <v>5.0538102323744383</v>
      </c>
      <c r="X360">
        <f t="shared" si="113"/>
        <v>0</v>
      </c>
      <c r="Y360">
        <f t="shared" si="114"/>
        <v>0</v>
      </c>
      <c r="Z360">
        <f t="shared" si="115"/>
        <v>3</v>
      </c>
    </row>
    <row r="361" spans="4:26">
      <c r="D361" s="1">
        <v>358</v>
      </c>
      <c r="E361">
        <v>44.9</v>
      </c>
      <c r="F361">
        <f t="shared" si="100"/>
        <v>72.259366</v>
      </c>
      <c r="G361">
        <f t="shared" si="101"/>
        <v>20.072046111111113</v>
      </c>
      <c r="H361" s="12">
        <f t="shared" si="116"/>
        <v>0.31292722222222125</v>
      </c>
      <c r="I361">
        <f t="shared" si="117"/>
        <v>20.228509722222224</v>
      </c>
      <c r="J361">
        <f t="shared" si="118"/>
        <v>88.488678883496675</v>
      </c>
      <c r="K361" s="12">
        <f t="shared" si="119"/>
        <v>3</v>
      </c>
      <c r="L361">
        <f t="shared" si="102"/>
        <v>5.4638999999999998</v>
      </c>
      <c r="M361">
        <f t="shared" si="103"/>
        <v>483.49329255153748</v>
      </c>
      <c r="N361">
        <f t="shared" si="104"/>
        <v>4617.0224985623972</v>
      </c>
      <c r="O361">
        <f t="shared" si="105"/>
        <v>20.058706566054244</v>
      </c>
      <c r="P361">
        <f t="shared" si="106"/>
        <v>600.11488896362903</v>
      </c>
      <c r="Q361">
        <f t="shared" si="107"/>
        <v>155.29129684773713</v>
      </c>
      <c r="R361">
        <f t="shared" si="108"/>
        <v>269.28449999999998</v>
      </c>
      <c r="S361">
        <f t="shared" si="109"/>
        <v>1024.6906858113662</v>
      </c>
      <c r="T361">
        <f t="shared" si="110"/>
        <v>42.871262427291548</v>
      </c>
      <c r="U361" s="14">
        <f t="shared" si="111"/>
        <v>20.727967826812208</v>
      </c>
      <c r="V361" s="20">
        <f>'BSFC (Drive Cycle)'!C365</f>
        <v>997.24421664998044</v>
      </c>
      <c r="W361">
        <f t="shared" si="112"/>
        <v>5.7419016772764824</v>
      </c>
      <c r="X361">
        <f t="shared" si="113"/>
        <v>0</v>
      </c>
      <c r="Y361">
        <f t="shared" si="114"/>
        <v>0</v>
      </c>
      <c r="Z361">
        <f t="shared" si="115"/>
        <v>3</v>
      </c>
    </row>
    <row r="362" spans="4:26">
      <c r="D362" s="1">
        <v>359</v>
      </c>
      <c r="E362">
        <v>45.7</v>
      </c>
      <c r="F362">
        <f t="shared" si="100"/>
        <v>73.546838000000008</v>
      </c>
      <c r="G362">
        <f t="shared" si="101"/>
        <v>20.429677222222224</v>
      </c>
      <c r="H362" s="12">
        <f t="shared" si="116"/>
        <v>0.35763111111111101</v>
      </c>
      <c r="I362">
        <f t="shared" si="117"/>
        <v>20.60849277777778</v>
      </c>
      <c r="J362">
        <f t="shared" si="118"/>
        <v>90.150897160866236</v>
      </c>
      <c r="K362" s="12">
        <f t="shared" si="119"/>
        <v>3</v>
      </c>
      <c r="L362">
        <f t="shared" si="102"/>
        <v>5.4638999999999998</v>
      </c>
      <c r="M362">
        <f t="shared" si="103"/>
        <v>492.57548699725703</v>
      </c>
      <c r="N362">
        <f t="shared" si="104"/>
        <v>4703.7510979829067</v>
      </c>
      <c r="O362">
        <f t="shared" si="105"/>
        <v>20.058706566054244</v>
      </c>
      <c r="P362">
        <f t="shared" si="106"/>
        <v>685.8455873870065</v>
      </c>
      <c r="Q362">
        <f t="shared" si="107"/>
        <v>160.87436101682556</v>
      </c>
      <c r="R362">
        <f t="shared" si="108"/>
        <v>269.28449999999998</v>
      </c>
      <c r="S362">
        <f t="shared" si="109"/>
        <v>1116.0044484038322</v>
      </c>
      <c r="T362">
        <f t="shared" si="110"/>
        <v>46.691670218180427</v>
      </c>
      <c r="U362" s="14">
        <f t="shared" si="111"/>
        <v>22.999172196435545</v>
      </c>
      <c r="V362" s="20">
        <f>'BSFC (Drive Cycle)'!C366</f>
        <v>1052.4998459758899</v>
      </c>
      <c r="W362">
        <f t="shared" si="112"/>
        <v>6.7240625539781611</v>
      </c>
      <c r="X362">
        <f t="shared" si="113"/>
        <v>0</v>
      </c>
      <c r="Y362">
        <f t="shared" si="114"/>
        <v>0</v>
      </c>
      <c r="Z362">
        <f t="shared" si="115"/>
        <v>3</v>
      </c>
    </row>
    <row r="363" spans="4:26">
      <c r="D363" s="1">
        <v>360</v>
      </c>
      <c r="E363">
        <v>46.5</v>
      </c>
      <c r="F363">
        <f t="shared" si="100"/>
        <v>74.834310000000002</v>
      </c>
      <c r="G363">
        <f t="shared" si="101"/>
        <v>20.787308333333335</v>
      </c>
      <c r="H363" s="12">
        <f t="shared" si="116"/>
        <v>0.35763111111111101</v>
      </c>
      <c r="I363">
        <f t="shared" si="117"/>
        <v>20.966123888888891</v>
      </c>
      <c r="J363">
        <f t="shared" si="118"/>
        <v>91.715337892508174</v>
      </c>
      <c r="K363" s="12">
        <f t="shared" si="119"/>
        <v>3</v>
      </c>
      <c r="L363">
        <f t="shared" si="102"/>
        <v>5.4638999999999998</v>
      </c>
      <c r="M363">
        <f t="shared" si="103"/>
        <v>501.12343471087542</v>
      </c>
      <c r="N363">
        <f t="shared" si="104"/>
        <v>4785.3780150845632</v>
      </c>
      <c r="O363">
        <f t="shared" si="105"/>
        <v>20.058706566054244</v>
      </c>
      <c r="P363">
        <f t="shared" si="106"/>
        <v>685.8455873870065</v>
      </c>
      <c r="Q363">
        <f t="shared" si="107"/>
        <v>166.55602234563301</v>
      </c>
      <c r="R363">
        <f t="shared" si="108"/>
        <v>269.28449999999998</v>
      </c>
      <c r="S363">
        <f t="shared" si="109"/>
        <v>1121.6861097326396</v>
      </c>
      <c r="T363">
        <f t="shared" si="110"/>
        <v>46.929380970530467</v>
      </c>
      <c r="U363" s="14">
        <f t="shared" si="111"/>
        <v>23.517412580807424</v>
      </c>
      <c r="V363" s="20">
        <f>'BSFC (Drive Cycle)'!C367</f>
        <v>1220.7759236780566</v>
      </c>
      <c r="W363">
        <f t="shared" si="112"/>
        <v>7.9748586294036485</v>
      </c>
      <c r="X363">
        <f t="shared" si="113"/>
        <v>0</v>
      </c>
      <c r="Y363">
        <f t="shared" si="114"/>
        <v>0</v>
      </c>
      <c r="Z363">
        <f t="shared" si="115"/>
        <v>3</v>
      </c>
    </row>
    <row r="364" spans="4:26">
      <c r="D364" s="1">
        <v>361</v>
      </c>
      <c r="E364">
        <v>46.8</v>
      </c>
      <c r="F364">
        <f t="shared" si="100"/>
        <v>75.317111999999995</v>
      </c>
      <c r="G364">
        <f t="shared" si="101"/>
        <v>20.921419999999998</v>
      </c>
      <c r="H364" s="12">
        <f t="shared" si="116"/>
        <v>0.13411166666666219</v>
      </c>
      <c r="I364">
        <f t="shared" si="117"/>
        <v>20.988475833333329</v>
      </c>
      <c r="J364">
        <f t="shared" si="118"/>
        <v>91.813115438235755</v>
      </c>
      <c r="K364" s="12">
        <f t="shared" si="119"/>
        <v>3</v>
      </c>
      <c r="L364">
        <f t="shared" si="102"/>
        <v>5.4638999999999998</v>
      </c>
      <c r="M364">
        <f t="shared" si="103"/>
        <v>501.6576814429763</v>
      </c>
      <c r="N364">
        <f t="shared" si="104"/>
        <v>4790.4796974034134</v>
      </c>
      <c r="O364">
        <f t="shared" si="105"/>
        <v>20.058706566054244</v>
      </c>
      <c r="P364">
        <f t="shared" si="106"/>
        <v>257.1920952701189</v>
      </c>
      <c r="Q364">
        <f t="shared" si="107"/>
        <v>168.71206492417576</v>
      </c>
      <c r="R364">
        <f t="shared" si="108"/>
        <v>269.28449999999998</v>
      </c>
      <c r="S364">
        <f t="shared" si="109"/>
        <v>695.1886601942947</v>
      </c>
      <c r="T364">
        <f t="shared" si="110"/>
        <v>29.085475158845473</v>
      </c>
      <c r="U364" s="14">
        <f t="shared" si="111"/>
        <v>14.590952031853703</v>
      </c>
      <c r="V364" s="20">
        <f>'BSFC (Drive Cycle)'!C368</f>
        <v>1789.1006805411889</v>
      </c>
      <c r="W364">
        <f t="shared" si="112"/>
        <v>7.2513006138703622</v>
      </c>
      <c r="X364">
        <f t="shared" si="113"/>
        <v>0</v>
      </c>
      <c r="Y364">
        <f t="shared" si="114"/>
        <v>0</v>
      </c>
      <c r="Z364">
        <f t="shared" si="115"/>
        <v>3</v>
      </c>
    </row>
    <row r="365" spans="4:26">
      <c r="D365" s="1">
        <v>362</v>
      </c>
      <c r="E365">
        <v>47.2</v>
      </c>
      <c r="F365">
        <f t="shared" si="100"/>
        <v>75.960847999999999</v>
      </c>
      <c r="G365">
        <f t="shared" si="101"/>
        <v>21.100235555555557</v>
      </c>
      <c r="H365" s="12">
        <f t="shared" si="116"/>
        <v>0.17881555555555906</v>
      </c>
      <c r="I365">
        <f t="shared" si="117"/>
        <v>21.189643333333336</v>
      </c>
      <c r="J365">
        <f t="shared" si="118"/>
        <v>92.693113349784369</v>
      </c>
      <c r="K365" s="12">
        <f t="shared" si="119"/>
        <v>3</v>
      </c>
      <c r="L365">
        <f t="shared" si="102"/>
        <v>5.4638999999999998</v>
      </c>
      <c r="M365">
        <f t="shared" si="103"/>
        <v>506.4659020318868</v>
      </c>
      <c r="N365">
        <f t="shared" si="104"/>
        <v>4836.3948382730969</v>
      </c>
      <c r="O365">
        <f t="shared" si="105"/>
        <v>20.058706566054244</v>
      </c>
      <c r="P365">
        <f t="shared" si="106"/>
        <v>342.92279369351007</v>
      </c>
      <c r="Q365">
        <f t="shared" si="107"/>
        <v>171.60835649092149</v>
      </c>
      <c r="R365">
        <f t="shared" si="108"/>
        <v>269.28449999999998</v>
      </c>
      <c r="S365">
        <f t="shared" si="109"/>
        <v>783.81565018443155</v>
      </c>
      <c r="T365">
        <f t="shared" si="110"/>
        <v>32.793473092875246</v>
      </c>
      <c r="U365" s="14">
        <f t="shared" si="111"/>
        <v>16.608775930741469</v>
      </c>
      <c r="V365" s="20">
        <f>'BSFC (Drive Cycle)'!C369</f>
        <v>1760.1380590592471</v>
      </c>
      <c r="W365">
        <f t="shared" si="112"/>
        <v>8.1204829528014528</v>
      </c>
      <c r="X365">
        <f t="shared" si="113"/>
        <v>0</v>
      </c>
      <c r="Y365">
        <f t="shared" si="114"/>
        <v>1</v>
      </c>
      <c r="Z365">
        <f t="shared" si="115"/>
        <v>4</v>
      </c>
    </row>
    <row r="366" spans="4:26">
      <c r="D366" s="1">
        <v>363</v>
      </c>
      <c r="E366">
        <v>48</v>
      </c>
      <c r="F366">
        <f t="shared" si="100"/>
        <v>77.248320000000007</v>
      </c>
      <c r="G366">
        <f t="shared" si="101"/>
        <v>21.457866666666668</v>
      </c>
      <c r="H366" s="12">
        <f t="shared" si="116"/>
        <v>0.35763111111111101</v>
      </c>
      <c r="I366">
        <f t="shared" si="117"/>
        <v>21.636682222222223</v>
      </c>
      <c r="J366">
        <f t="shared" si="118"/>
        <v>94.648664264336773</v>
      </c>
      <c r="K366" s="12">
        <f t="shared" si="119"/>
        <v>4</v>
      </c>
      <c r="L366">
        <f t="shared" si="102"/>
        <v>4.0797119999999998</v>
      </c>
      <c r="M366">
        <f t="shared" si="103"/>
        <v>386.13929138318588</v>
      </c>
      <c r="N366">
        <f t="shared" si="104"/>
        <v>3687.3599352054571</v>
      </c>
      <c r="O366">
        <f t="shared" si="105"/>
        <v>14.279986877928259</v>
      </c>
      <c r="P366">
        <f t="shared" si="106"/>
        <v>676.80512394490609</v>
      </c>
      <c r="Q366">
        <f t="shared" si="107"/>
        <v>177.47488749420205</v>
      </c>
      <c r="R366">
        <f t="shared" si="108"/>
        <v>269.28449999999998</v>
      </c>
      <c r="S366">
        <f t="shared" si="109"/>
        <v>1123.5645114391082</v>
      </c>
      <c r="T366">
        <f t="shared" si="110"/>
        <v>62.957102686410259</v>
      </c>
      <c r="U366" s="14">
        <f t="shared" si="111"/>
        <v>24.310211018868927</v>
      </c>
      <c r="V366" s="20">
        <f>'BSFC (Drive Cycle)'!C370</f>
        <v>215.40604306341811</v>
      </c>
      <c r="W366">
        <f t="shared" si="112"/>
        <v>1.4546017671142393</v>
      </c>
      <c r="X366">
        <f t="shared" si="113"/>
        <v>0</v>
      </c>
      <c r="Y366">
        <f t="shared" si="114"/>
        <v>0</v>
      </c>
      <c r="Z366">
        <f t="shared" si="115"/>
        <v>4</v>
      </c>
    </row>
    <row r="367" spans="4:26">
      <c r="D367" s="1">
        <v>364</v>
      </c>
      <c r="E367">
        <v>47.6</v>
      </c>
      <c r="F367">
        <f t="shared" si="100"/>
        <v>76.604584000000003</v>
      </c>
      <c r="G367">
        <f t="shared" si="101"/>
        <v>21.279051111111112</v>
      </c>
      <c r="H367" s="12">
        <f t="shared" si="116"/>
        <v>-0.17881555555555551</v>
      </c>
      <c r="I367">
        <f t="shared" si="117"/>
        <v>21.189643333333336</v>
      </c>
      <c r="J367">
        <f t="shared" si="118"/>
        <v>92.693113349784369</v>
      </c>
      <c r="K367" s="12">
        <f t="shared" si="119"/>
        <v>4</v>
      </c>
      <c r="L367">
        <f t="shared" si="102"/>
        <v>4.0797119999999998</v>
      </c>
      <c r="M367">
        <f t="shared" si="103"/>
        <v>378.16120685047548</v>
      </c>
      <c r="N367">
        <f t="shared" si="104"/>
        <v>3611.1748125772456</v>
      </c>
      <c r="O367">
        <f t="shared" si="105"/>
        <v>14.279986877928259</v>
      </c>
      <c r="P367">
        <f t="shared" si="106"/>
        <v>-338.40256197245304</v>
      </c>
      <c r="Q367">
        <f t="shared" si="107"/>
        <v>174.52929734759689</v>
      </c>
      <c r="R367">
        <f t="shared" si="108"/>
        <v>269.28449999999998</v>
      </c>
      <c r="S367">
        <f t="shared" si="109"/>
        <v>105.41123537514383</v>
      </c>
      <c r="T367">
        <f t="shared" si="110"/>
        <v>0</v>
      </c>
      <c r="U367" s="14">
        <f t="shared" si="111"/>
        <v>0</v>
      </c>
      <c r="V367" s="20">
        <f>'BSFC (Drive Cycle)'!C371</f>
        <v>0</v>
      </c>
      <c r="W367">
        <f t="shared" si="112"/>
        <v>0</v>
      </c>
      <c r="X367">
        <f t="shared" si="113"/>
        <v>0</v>
      </c>
      <c r="Y367">
        <f t="shared" si="114"/>
        <v>0</v>
      </c>
      <c r="Z367">
        <f t="shared" si="115"/>
        <v>4</v>
      </c>
    </row>
    <row r="368" spans="4:26">
      <c r="D368" s="1">
        <v>365</v>
      </c>
      <c r="E368">
        <v>48.4</v>
      </c>
      <c r="F368">
        <f t="shared" si="100"/>
        <v>77.892055999999997</v>
      </c>
      <c r="G368">
        <f t="shared" si="101"/>
        <v>21.636682222222223</v>
      </c>
      <c r="H368" s="12">
        <f t="shared" si="116"/>
        <v>0.35763111111111101</v>
      </c>
      <c r="I368">
        <f t="shared" si="117"/>
        <v>21.815497777777779</v>
      </c>
      <c r="J368">
        <f t="shared" si="118"/>
        <v>95.430884630157735</v>
      </c>
      <c r="K368" s="12">
        <f t="shared" si="119"/>
        <v>4</v>
      </c>
      <c r="L368">
        <f t="shared" si="102"/>
        <v>4.0797119999999998</v>
      </c>
      <c r="M368">
        <f t="shared" si="103"/>
        <v>389.33052519627006</v>
      </c>
      <c r="N368">
        <f t="shared" si="104"/>
        <v>3717.833984256742</v>
      </c>
      <c r="O368">
        <f t="shared" si="105"/>
        <v>14.279986877928259</v>
      </c>
      <c r="P368">
        <f t="shared" si="106"/>
        <v>676.80512394490609</v>
      </c>
      <c r="Q368">
        <f t="shared" si="107"/>
        <v>180.44512693073696</v>
      </c>
      <c r="R368">
        <f t="shared" si="108"/>
        <v>269.28449999999998</v>
      </c>
      <c r="S368">
        <f t="shared" si="109"/>
        <v>1126.5347508756431</v>
      </c>
      <c r="T368">
        <f t="shared" si="110"/>
        <v>63.123535203017276</v>
      </c>
      <c r="U368" s="14">
        <f t="shared" si="111"/>
        <v>24.575919112835955</v>
      </c>
      <c r="V368" s="20">
        <f>'BSFC (Drive Cycle)'!C372</f>
        <v>215.7774486205617</v>
      </c>
      <c r="W368">
        <f t="shared" si="112"/>
        <v>1.4730358676869557</v>
      </c>
      <c r="X368">
        <f t="shared" si="113"/>
        <v>0</v>
      </c>
      <c r="Y368">
        <f t="shared" si="114"/>
        <v>0</v>
      </c>
      <c r="Z368">
        <f t="shared" si="115"/>
        <v>4</v>
      </c>
    </row>
    <row r="369" spans="4:26">
      <c r="D369" s="1">
        <v>366</v>
      </c>
      <c r="E369">
        <v>48</v>
      </c>
      <c r="F369">
        <f t="shared" si="100"/>
        <v>77.248320000000007</v>
      </c>
      <c r="G369">
        <f t="shared" si="101"/>
        <v>21.457866666666668</v>
      </c>
      <c r="H369" s="12">
        <f t="shared" si="116"/>
        <v>-0.17881555555555551</v>
      </c>
      <c r="I369">
        <f t="shared" si="117"/>
        <v>21.368458888888888</v>
      </c>
      <c r="J369">
        <f t="shared" si="118"/>
        <v>93.475333715605331</v>
      </c>
      <c r="K369" s="12">
        <f t="shared" si="119"/>
        <v>4</v>
      </c>
      <c r="L369">
        <f t="shared" si="102"/>
        <v>4.0797119999999998</v>
      </c>
      <c r="M369">
        <f t="shared" si="103"/>
        <v>381.35244066355966</v>
      </c>
      <c r="N369">
        <f t="shared" si="104"/>
        <v>3641.6488616285305</v>
      </c>
      <c r="O369">
        <f t="shared" si="105"/>
        <v>14.279986877928259</v>
      </c>
      <c r="P369">
        <f t="shared" si="106"/>
        <v>-338.40256197245304</v>
      </c>
      <c r="Q369">
        <f t="shared" si="107"/>
        <v>177.47488749420205</v>
      </c>
      <c r="R369">
        <f t="shared" si="108"/>
        <v>269.28449999999998</v>
      </c>
      <c r="S369">
        <f t="shared" si="109"/>
        <v>108.35682552174899</v>
      </c>
      <c r="T369">
        <f t="shared" si="110"/>
        <v>0</v>
      </c>
      <c r="U369" s="14">
        <f t="shared" si="111"/>
        <v>0</v>
      </c>
      <c r="V369" s="20">
        <f>'BSFC (Drive Cycle)'!C373</f>
        <v>0</v>
      </c>
      <c r="W369">
        <f t="shared" si="112"/>
        <v>0</v>
      </c>
      <c r="X369">
        <f t="shared" si="113"/>
        <v>0</v>
      </c>
      <c r="Y369">
        <f t="shared" si="114"/>
        <v>0</v>
      </c>
      <c r="Z369">
        <f t="shared" si="115"/>
        <v>4</v>
      </c>
    </row>
    <row r="370" spans="4:26">
      <c r="D370" s="1">
        <v>367</v>
      </c>
      <c r="E370">
        <v>47.2</v>
      </c>
      <c r="F370">
        <f t="shared" si="100"/>
        <v>75.960847999999999</v>
      </c>
      <c r="G370">
        <f t="shared" si="101"/>
        <v>21.100235555555557</v>
      </c>
      <c r="H370" s="12">
        <f t="shared" si="116"/>
        <v>-0.35763111111111101</v>
      </c>
      <c r="I370">
        <f t="shared" si="117"/>
        <v>20.921420000000001</v>
      </c>
      <c r="J370">
        <f t="shared" si="118"/>
        <v>91.519782801052912</v>
      </c>
      <c r="K370" s="12">
        <f t="shared" si="119"/>
        <v>4</v>
      </c>
      <c r="L370">
        <f t="shared" si="102"/>
        <v>4.0797119999999998</v>
      </c>
      <c r="M370">
        <f t="shared" si="103"/>
        <v>373.37435613084915</v>
      </c>
      <c r="N370">
        <f t="shared" si="104"/>
        <v>3565.4637390003181</v>
      </c>
      <c r="O370">
        <f t="shared" si="105"/>
        <v>14.279986877928259</v>
      </c>
      <c r="P370">
        <f t="shared" si="106"/>
        <v>-676.80512394490609</v>
      </c>
      <c r="Q370">
        <f t="shared" si="107"/>
        <v>171.60835649092149</v>
      </c>
      <c r="R370">
        <f t="shared" si="108"/>
        <v>269.28449999999998</v>
      </c>
      <c r="S370">
        <f t="shared" si="109"/>
        <v>-235.91226745398461</v>
      </c>
      <c r="T370">
        <f t="shared" si="110"/>
        <v>0</v>
      </c>
      <c r="U370" s="14">
        <f t="shared" si="111"/>
        <v>0</v>
      </c>
      <c r="V370" s="20">
        <f>'BSFC (Drive Cycle)'!C374</f>
        <v>0</v>
      </c>
      <c r="W370">
        <f t="shared" si="112"/>
        <v>0</v>
      </c>
      <c r="X370">
        <f t="shared" si="113"/>
        <v>0</v>
      </c>
      <c r="Y370">
        <f t="shared" si="114"/>
        <v>0</v>
      </c>
      <c r="Z370">
        <f t="shared" si="115"/>
        <v>4</v>
      </c>
    </row>
    <row r="371" spans="4:26">
      <c r="D371" s="1">
        <v>368</v>
      </c>
      <c r="E371">
        <v>46.1</v>
      </c>
      <c r="F371">
        <f t="shared" si="100"/>
        <v>74.190573999999998</v>
      </c>
      <c r="G371">
        <f t="shared" si="101"/>
        <v>20.608492777777776</v>
      </c>
      <c r="H371" s="12">
        <f t="shared" si="116"/>
        <v>-0.4917427777777803</v>
      </c>
      <c r="I371">
        <f t="shared" si="117"/>
        <v>20.362621388888886</v>
      </c>
      <c r="J371">
        <f t="shared" si="118"/>
        <v>89.075344157862389</v>
      </c>
      <c r="K371" s="12">
        <f t="shared" si="119"/>
        <v>4</v>
      </c>
      <c r="L371">
        <f t="shared" si="102"/>
        <v>4.0797119999999998</v>
      </c>
      <c r="M371">
        <f t="shared" si="103"/>
        <v>363.40175046496108</v>
      </c>
      <c r="N371">
        <f t="shared" si="104"/>
        <v>3470.2323357150531</v>
      </c>
      <c r="O371">
        <f t="shared" si="105"/>
        <v>14.279986877928259</v>
      </c>
      <c r="P371">
        <f t="shared" si="106"/>
        <v>-930.60704542425094</v>
      </c>
      <c r="Q371">
        <f t="shared" si="107"/>
        <v>163.70286703626434</v>
      </c>
      <c r="R371">
        <f t="shared" si="108"/>
        <v>269.28449999999998</v>
      </c>
      <c r="S371">
        <f t="shared" si="109"/>
        <v>-497.6196783879866</v>
      </c>
      <c r="T371">
        <f t="shared" si="110"/>
        <v>0</v>
      </c>
      <c r="U371" s="14">
        <f t="shared" si="111"/>
        <v>0</v>
      </c>
      <c r="V371" s="20">
        <f>'BSFC (Drive Cycle)'!C375</f>
        <v>0</v>
      </c>
      <c r="W371">
        <f t="shared" si="112"/>
        <v>0</v>
      </c>
      <c r="X371">
        <f t="shared" si="113"/>
        <v>0</v>
      </c>
      <c r="Y371">
        <f t="shared" si="114"/>
        <v>0</v>
      </c>
      <c r="Z371">
        <f t="shared" si="115"/>
        <v>4</v>
      </c>
    </row>
    <row r="372" spans="4:26">
      <c r="D372" s="1">
        <v>369</v>
      </c>
      <c r="E372">
        <v>45.7</v>
      </c>
      <c r="F372">
        <f t="shared" si="100"/>
        <v>73.546838000000008</v>
      </c>
      <c r="G372">
        <f t="shared" si="101"/>
        <v>20.429677222222224</v>
      </c>
      <c r="H372" s="12">
        <f t="shared" si="116"/>
        <v>-0.17881555555555195</v>
      </c>
      <c r="I372">
        <f t="shared" si="117"/>
        <v>20.340269444444449</v>
      </c>
      <c r="J372">
        <f t="shared" si="118"/>
        <v>88.977566612134794</v>
      </c>
      <c r="K372" s="12">
        <f t="shared" si="119"/>
        <v>4</v>
      </c>
      <c r="L372">
        <f t="shared" si="102"/>
        <v>4.0797119999999998</v>
      </c>
      <c r="M372">
        <f t="shared" si="103"/>
        <v>363.00284623832562</v>
      </c>
      <c r="N372">
        <f t="shared" si="104"/>
        <v>3466.4230795836429</v>
      </c>
      <c r="O372">
        <f t="shared" si="105"/>
        <v>14.279986877928259</v>
      </c>
      <c r="P372">
        <f t="shared" si="106"/>
        <v>-338.40256197244634</v>
      </c>
      <c r="Q372">
        <f t="shared" si="107"/>
        <v>160.87436101682556</v>
      </c>
      <c r="R372">
        <f t="shared" si="108"/>
        <v>269.28449999999998</v>
      </c>
      <c r="S372">
        <f t="shared" si="109"/>
        <v>91.756299044379205</v>
      </c>
      <c r="T372">
        <f t="shared" si="110"/>
        <v>0</v>
      </c>
      <c r="U372" s="14">
        <f t="shared" si="111"/>
        <v>0</v>
      </c>
      <c r="V372" s="20">
        <f>'BSFC (Drive Cycle)'!C376</f>
        <v>0</v>
      </c>
      <c r="W372">
        <f t="shared" si="112"/>
        <v>0</v>
      </c>
      <c r="X372">
        <f t="shared" si="113"/>
        <v>0</v>
      </c>
      <c r="Y372">
        <f t="shared" si="114"/>
        <v>0</v>
      </c>
      <c r="Z372">
        <f t="shared" si="115"/>
        <v>4</v>
      </c>
    </row>
    <row r="373" spans="4:26">
      <c r="D373" s="1">
        <v>370</v>
      </c>
      <c r="E373">
        <v>44.9</v>
      </c>
      <c r="F373">
        <f t="shared" si="100"/>
        <v>72.259366</v>
      </c>
      <c r="G373">
        <f t="shared" si="101"/>
        <v>20.072046111111113</v>
      </c>
      <c r="H373" s="12">
        <f t="shared" si="116"/>
        <v>-0.35763111111111101</v>
      </c>
      <c r="I373">
        <f t="shared" si="117"/>
        <v>19.893230555555558</v>
      </c>
      <c r="J373">
        <f t="shared" si="118"/>
        <v>87.022015697582376</v>
      </c>
      <c r="K373" s="12">
        <f t="shared" si="119"/>
        <v>4</v>
      </c>
      <c r="L373">
        <f t="shared" si="102"/>
        <v>4.0797119999999998</v>
      </c>
      <c r="M373">
        <f t="shared" si="103"/>
        <v>355.02476170561516</v>
      </c>
      <c r="N373">
        <f t="shared" si="104"/>
        <v>3390.2379569554309</v>
      </c>
      <c r="O373">
        <f t="shared" si="105"/>
        <v>14.279986877928259</v>
      </c>
      <c r="P373">
        <f t="shared" si="106"/>
        <v>-676.80512394490609</v>
      </c>
      <c r="Q373">
        <f t="shared" si="107"/>
        <v>155.29129684773713</v>
      </c>
      <c r="R373">
        <f t="shared" si="108"/>
        <v>269.28449999999998</v>
      </c>
      <c r="S373">
        <f t="shared" si="109"/>
        <v>-252.22932709716895</v>
      </c>
      <c r="T373">
        <f t="shared" si="110"/>
        <v>0</v>
      </c>
      <c r="U373" s="14">
        <f t="shared" si="111"/>
        <v>0</v>
      </c>
      <c r="V373" s="20">
        <f>'BSFC (Drive Cycle)'!C377</f>
        <v>0</v>
      </c>
      <c r="W373">
        <f t="shared" si="112"/>
        <v>0</v>
      </c>
      <c r="X373">
        <f t="shared" si="113"/>
        <v>0</v>
      </c>
      <c r="Y373">
        <f t="shared" si="114"/>
        <v>0</v>
      </c>
      <c r="Z373">
        <f t="shared" si="115"/>
        <v>4</v>
      </c>
    </row>
    <row r="374" spans="4:26">
      <c r="D374" s="1">
        <v>371</v>
      </c>
      <c r="E374">
        <v>44.2</v>
      </c>
      <c r="F374">
        <f t="shared" si="100"/>
        <v>71.132828000000003</v>
      </c>
      <c r="G374">
        <f t="shared" si="101"/>
        <v>19.759118888888892</v>
      </c>
      <c r="H374" s="12">
        <f t="shared" si="116"/>
        <v>-0.31292722222222125</v>
      </c>
      <c r="I374">
        <f t="shared" si="117"/>
        <v>19.602655277777782</v>
      </c>
      <c r="J374">
        <f t="shared" si="118"/>
        <v>85.750907603123309</v>
      </c>
      <c r="K374" s="12">
        <f t="shared" si="119"/>
        <v>4</v>
      </c>
      <c r="L374">
        <f t="shared" si="102"/>
        <v>4.0797119999999998</v>
      </c>
      <c r="M374">
        <f t="shared" si="103"/>
        <v>349.83900675935337</v>
      </c>
      <c r="N374">
        <f t="shared" si="104"/>
        <v>3340.7176272470933</v>
      </c>
      <c r="O374">
        <f t="shared" si="105"/>
        <v>14.279986877928259</v>
      </c>
      <c r="P374">
        <f t="shared" si="106"/>
        <v>-592.20448345179113</v>
      </c>
      <c r="Q374">
        <f t="shared" si="107"/>
        <v>150.48699618236677</v>
      </c>
      <c r="R374">
        <f t="shared" si="108"/>
        <v>269.28449999999998</v>
      </c>
      <c r="S374">
        <f t="shared" si="109"/>
        <v>-172.43298726942442</v>
      </c>
      <c r="T374">
        <f t="shared" si="110"/>
        <v>0</v>
      </c>
      <c r="U374" s="14">
        <f t="shared" si="111"/>
        <v>0</v>
      </c>
      <c r="V374" s="20">
        <f>'BSFC (Drive Cycle)'!C378</f>
        <v>0</v>
      </c>
      <c r="W374">
        <f t="shared" si="112"/>
        <v>0</v>
      </c>
      <c r="X374">
        <f t="shared" si="113"/>
        <v>0</v>
      </c>
      <c r="Y374">
        <f t="shared" si="114"/>
        <v>0</v>
      </c>
      <c r="Z374">
        <f t="shared" si="115"/>
        <v>4</v>
      </c>
    </row>
    <row r="375" spans="4:26">
      <c r="D375" s="1">
        <v>372</v>
      </c>
      <c r="E375">
        <v>43.8</v>
      </c>
      <c r="F375">
        <f t="shared" si="100"/>
        <v>70.489091999999999</v>
      </c>
      <c r="G375">
        <f t="shared" si="101"/>
        <v>19.580303333333333</v>
      </c>
      <c r="H375" s="12">
        <f t="shared" si="116"/>
        <v>-0.17881555555555906</v>
      </c>
      <c r="I375">
        <f t="shared" si="117"/>
        <v>19.490895555555554</v>
      </c>
      <c r="J375">
        <f t="shared" si="118"/>
        <v>85.262019874485176</v>
      </c>
      <c r="K375" s="12">
        <f t="shared" si="119"/>
        <v>4</v>
      </c>
      <c r="L375">
        <f t="shared" si="102"/>
        <v>4.0797119999999998</v>
      </c>
      <c r="M375">
        <f t="shared" si="103"/>
        <v>347.84448562617564</v>
      </c>
      <c r="N375">
        <f t="shared" si="104"/>
        <v>3321.6713465900393</v>
      </c>
      <c r="O375">
        <f t="shared" si="105"/>
        <v>14.279986877928259</v>
      </c>
      <c r="P375">
        <f t="shared" si="106"/>
        <v>-338.40256197245981</v>
      </c>
      <c r="Q375">
        <f t="shared" si="107"/>
        <v>147.77557429009414</v>
      </c>
      <c r="R375">
        <f t="shared" si="108"/>
        <v>269.28449999999998</v>
      </c>
      <c r="S375">
        <f t="shared" si="109"/>
        <v>78.657512317634314</v>
      </c>
      <c r="T375">
        <f t="shared" si="110"/>
        <v>0</v>
      </c>
      <c r="U375" s="14">
        <f t="shared" si="111"/>
        <v>0</v>
      </c>
      <c r="V375" s="20">
        <f>'BSFC (Drive Cycle)'!C379</f>
        <v>0</v>
      </c>
      <c r="W375">
        <f t="shared" si="112"/>
        <v>0</v>
      </c>
      <c r="X375">
        <f t="shared" si="113"/>
        <v>0</v>
      </c>
      <c r="Y375">
        <f t="shared" si="114"/>
        <v>0</v>
      </c>
      <c r="Z375">
        <f t="shared" si="115"/>
        <v>4</v>
      </c>
    </row>
    <row r="376" spans="4:26">
      <c r="D376" s="1">
        <v>373</v>
      </c>
      <c r="E376">
        <v>44.5</v>
      </c>
      <c r="F376">
        <f t="shared" si="100"/>
        <v>71.615629999999996</v>
      </c>
      <c r="G376">
        <f t="shared" si="101"/>
        <v>19.893230555555554</v>
      </c>
      <c r="H376" s="12">
        <f t="shared" si="116"/>
        <v>0.31292722222222125</v>
      </c>
      <c r="I376">
        <f t="shared" si="117"/>
        <v>20.049694166666665</v>
      </c>
      <c r="J376">
        <f t="shared" si="118"/>
        <v>87.706458517675699</v>
      </c>
      <c r="K376" s="12">
        <f t="shared" si="119"/>
        <v>4</v>
      </c>
      <c r="L376">
        <f t="shared" si="102"/>
        <v>4.0797119999999998</v>
      </c>
      <c r="M376">
        <f t="shared" si="103"/>
        <v>357.81709129206376</v>
      </c>
      <c r="N376">
        <f t="shared" si="104"/>
        <v>3416.9027498753048</v>
      </c>
      <c r="O376">
        <f t="shared" si="105"/>
        <v>14.279986877928259</v>
      </c>
      <c r="P376">
        <f t="shared" si="106"/>
        <v>592.20448345179113</v>
      </c>
      <c r="Q376">
        <f t="shared" si="107"/>
        <v>152.53673869808748</v>
      </c>
      <c r="R376">
        <f t="shared" si="108"/>
        <v>269.28449999999998</v>
      </c>
      <c r="S376">
        <f t="shared" si="109"/>
        <v>1014.0257221498786</v>
      </c>
      <c r="T376">
        <f t="shared" si="110"/>
        <v>56.819275498726931</v>
      </c>
      <c r="U376" s="14">
        <f t="shared" si="111"/>
        <v>20.330907888276894</v>
      </c>
      <c r="V376" s="20">
        <f>'BSFC (Drive Cycle)'!C380</f>
        <v>272.56972428719746</v>
      </c>
      <c r="W376">
        <f t="shared" si="112"/>
        <v>1.5393305437822336</v>
      </c>
      <c r="X376">
        <f t="shared" si="113"/>
        <v>0</v>
      </c>
      <c r="Y376">
        <f t="shared" si="114"/>
        <v>0</v>
      </c>
      <c r="Z376">
        <f t="shared" si="115"/>
        <v>4</v>
      </c>
    </row>
    <row r="377" spans="4:26">
      <c r="D377" s="1">
        <v>374</v>
      </c>
      <c r="E377">
        <v>44.9</v>
      </c>
      <c r="F377">
        <f t="shared" si="100"/>
        <v>72.259366</v>
      </c>
      <c r="G377">
        <f t="shared" si="101"/>
        <v>20.072046111111113</v>
      </c>
      <c r="H377" s="12">
        <f t="shared" si="116"/>
        <v>0.17881555555555906</v>
      </c>
      <c r="I377">
        <f t="shared" si="117"/>
        <v>20.161453888888893</v>
      </c>
      <c r="J377">
        <f t="shared" si="118"/>
        <v>88.195346246313832</v>
      </c>
      <c r="K377" s="12">
        <f t="shared" si="119"/>
        <v>4</v>
      </c>
      <c r="L377">
        <f t="shared" si="102"/>
        <v>4.0797119999999998</v>
      </c>
      <c r="M377">
        <f t="shared" si="103"/>
        <v>359.81161242524149</v>
      </c>
      <c r="N377">
        <f t="shared" si="104"/>
        <v>3435.9490305323588</v>
      </c>
      <c r="O377">
        <f t="shared" si="105"/>
        <v>14.279986877928259</v>
      </c>
      <c r="P377">
        <f t="shared" si="106"/>
        <v>338.40256197245981</v>
      </c>
      <c r="Q377">
        <f t="shared" si="107"/>
        <v>155.29129684773713</v>
      </c>
      <c r="R377">
        <f t="shared" si="108"/>
        <v>269.28449999999998</v>
      </c>
      <c r="S377">
        <f t="shared" si="109"/>
        <v>762.97835882019695</v>
      </c>
      <c r="T377">
        <f t="shared" si="110"/>
        <v>42.752246439527362</v>
      </c>
      <c r="U377" s="14">
        <f t="shared" si="111"/>
        <v>15.382754726207629</v>
      </c>
      <c r="V377" s="20">
        <f>'BSFC (Drive Cycle)'!C381</f>
        <v>549.74672645523242</v>
      </c>
      <c r="W377">
        <f t="shared" si="112"/>
        <v>2.3490608484990001</v>
      </c>
      <c r="X377">
        <f t="shared" si="113"/>
        <v>0</v>
      </c>
      <c r="Y377">
        <f t="shared" si="114"/>
        <v>0</v>
      </c>
      <c r="Z377">
        <f t="shared" si="115"/>
        <v>4</v>
      </c>
    </row>
    <row r="378" spans="4:26">
      <c r="D378" s="1">
        <v>375</v>
      </c>
      <c r="E378">
        <v>45.3</v>
      </c>
      <c r="F378">
        <f t="shared" si="100"/>
        <v>72.90310199999999</v>
      </c>
      <c r="G378">
        <f t="shared" si="101"/>
        <v>20.250861666666665</v>
      </c>
      <c r="H378" s="12">
        <f t="shared" si="116"/>
        <v>0.17881555555555195</v>
      </c>
      <c r="I378">
        <f t="shared" si="117"/>
        <v>20.340269444444441</v>
      </c>
      <c r="J378">
        <f t="shared" si="118"/>
        <v>88.977566612134765</v>
      </c>
      <c r="K378" s="12">
        <f t="shared" si="119"/>
        <v>4</v>
      </c>
      <c r="L378">
        <f t="shared" si="102"/>
        <v>4.0797119999999998</v>
      </c>
      <c r="M378">
        <f t="shared" si="103"/>
        <v>363.0028462383255</v>
      </c>
      <c r="N378">
        <f t="shared" si="104"/>
        <v>3466.423079583642</v>
      </c>
      <c r="O378">
        <f t="shared" si="105"/>
        <v>14.279986877928259</v>
      </c>
      <c r="P378">
        <f t="shared" si="106"/>
        <v>338.40256197244634</v>
      </c>
      <c r="Q378">
        <f t="shared" si="107"/>
        <v>158.07050428731642</v>
      </c>
      <c r="R378">
        <f t="shared" si="108"/>
        <v>269.28449999999998</v>
      </c>
      <c r="S378">
        <f t="shared" si="109"/>
        <v>765.75756625976271</v>
      </c>
      <c r="T378">
        <f t="shared" si="110"/>
        <v>42.907974790127774</v>
      </c>
      <c r="U378" s="14">
        <f t="shared" si="111"/>
        <v>15.575716975138699</v>
      </c>
      <c r="V378" s="20">
        <f>'BSFC (Drive Cycle)'!C382</f>
        <v>547.55876668920428</v>
      </c>
      <c r="W378">
        <f t="shared" si="112"/>
        <v>2.3690612158908468</v>
      </c>
      <c r="X378">
        <f t="shared" si="113"/>
        <v>0</v>
      </c>
      <c r="Y378">
        <f t="shared" si="114"/>
        <v>0</v>
      </c>
      <c r="Z378">
        <f t="shared" si="115"/>
        <v>4</v>
      </c>
    </row>
    <row r="379" spans="4:26">
      <c r="D379" s="1">
        <v>376</v>
      </c>
      <c r="E379">
        <v>46.5</v>
      </c>
      <c r="F379">
        <f t="shared" si="100"/>
        <v>74.834310000000002</v>
      </c>
      <c r="G379">
        <f t="shared" si="101"/>
        <v>20.787308333333335</v>
      </c>
      <c r="H379" s="12">
        <f t="shared" si="116"/>
        <v>0.53644666666667007</v>
      </c>
      <c r="I379">
        <f t="shared" si="117"/>
        <v>21.055531666666671</v>
      </c>
      <c r="J379">
        <f t="shared" si="118"/>
        <v>92.106448075418641</v>
      </c>
      <c r="K379" s="12">
        <f t="shared" si="119"/>
        <v>4</v>
      </c>
      <c r="L379">
        <f t="shared" si="102"/>
        <v>4.0797119999999998</v>
      </c>
      <c r="M379">
        <f t="shared" si="103"/>
        <v>375.76778149066229</v>
      </c>
      <c r="N379">
        <f t="shared" si="104"/>
        <v>3588.3192757887814</v>
      </c>
      <c r="O379">
        <f t="shared" si="105"/>
        <v>14.279986877928259</v>
      </c>
      <c r="P379">
        <f t="shared" si="106"/>
        <v>1015.2076859173659</v>
      </c>
      <c r="Q379">
        <f t="shared" si="107"/>
        <v>166.55602234563301</v>
      </c>
      <c r="R379">
        <f t="shared" si="108"/>
        <v>269.28449999999998</v>
      </c>
      <c r="S379">
        <f t="shared" si="109"/>
        <v>1451.048208262999</v>
      </c>
      <c r="T379">
        <f t="shared" si="110"/>
        <v>81.307116877103482</v>
      </c>
      <c r="U379" s="14">
        <f t="shared" si="111"/>
        <v>30.552594928311162</v>
      </c>
      <c r="V379" s="20">
        <f>'BSFC (Drive Cycle)'!C383</f>
        <v>111.76018361124807</v>
      </c>
      <c r="W379">
        <f t="shared" si="112"/>
        <v>0.94848989416337282</v>
      </c>
      <c r="X379">
        <f t="shared" si="113"/>
        <v>0</v>
      </c>
      <c r="Y379">
        <f t="shared" si="114"/>
        <v>0</v>
      </c>
      <c r="Z379">
        <f t="shared" si="115"/>
        <v>4</v>
      </c>
    </row>
    <row r="380" spans="4:26">
      <c r="D380" s="1">
        <v>377</v>
      </c>
      <c r="E380">
        <v>48</v>
      </c>
      <c r="F380">
        <f t="shared" si="100"/>
        <v>77.248320000000007</v>
      </c>
      <c r="G380">
        <f t="shared" si="101"/>
        <v>21.457866666666668</v>
      </c>
      <c r="H380" s="12">
        <f t="shared" si="116"/>
        <v>0.67055833333333226</v>
      </c>
      <c r="I380">
        <f t="shared" si="117"/>
        <v>21.793145833333334</v>
      </c>
      <c r="J380">
        <f t="shared" si="118"/>
        <v>95.333107084430125</v>
      </c>
      <c r="K380" s="12">
        <f t="shared" si="119"/>
        <v>4</v>
      </c>
      <c r="L380">
        <f t="shared" si="102"/>
        <v>4.0797119999999998</v>
      </c>
      <c r="M380">
        <f t="shared" si="103"/>
        <v>388.93162096963459</v>
      </c>
      <c r="N380">
        <f t="shared" si="104"/>
        <v>3714.0247281253319</v>
      </c>
      <c r="O380">
        <f t="shared" si="105"/>
        <v>14.279986877928259</v>
      </c>
      <c r="P380">
        <f t="shared" si="106"/>
        <v>1269.0096073966972</v>
      </c>
      <c r="Q380">
        <f t="shared" si="107"/>
        <v>177.47488749420205</v>
      </c>
      <c r="R380">
        <f t="shared" si="108"/>
        <v>269.28449999999998</v>
      </c>
      <c r="S380">
        <f t="shared" si="109"/>
        <v>1715.7689948908992</v>
      </c>
      <c r="T380">
        <f t="shared" si="110"/>
        <v>96.140313882955354</v>
      </c>
      <c r="U380" s="14">
        <f t="shared" si="111"/>
        <v>37.392008119027288</v>
      </c>
      <c r="V380" s="20">
        <f>'BSFC (Drive Cycle)'!C384</f>
        <v>129.58576131535483</v>
      </c>
      <c r="W380">
        <f t="shared" si="112"/>
        <v>1.345964399781689</v>
      </c>
      <c r="X380">
        <f t="shared" si="113"/>
        <v>0</v>
      </c>
      <c r="Y380">
        <f t="shared" si="114"/>
        <v>0</v>
      </c>
      <c r="Z380">
        <f t="shared" si="115"/>
        <v>4</v>
      </c>
    </row>
    <row r="381" spans="4:26">
      <c r="D381" s="1">
        <v>378</v>
      </c>
      <c r="E381">
        <v>48.8</v>
      </c>
      <c r="F381">
        <f t="shared" si="100"/>
        <v>78.535792000000001</v>
      </c>
      <c r="G381">
        <f t="shared" si="101"/>
        <v>21.815497777777779</v>
      </c>
      <c r="H381" s="12">
        <f t="shared" si="116"/>
        <v>0.35763111111111101</v>
      </c>
      <c r="I381">
        <f t="shared" si="117"/>
        <v>21.994313333333334</v>
      </c>
      <c r="J381">
        <f t="shared" si="118"/>
        <v>96.213104995978711</v>
      </c>
      <c r="K381" s="12">
        <f t="shared" si="119"/>
        <v>4</v>
      </c>
      <c r="L381">
        <f t="shared" si="102"/>
        <v>4.0797119999999998</v>
      </c>
      <c r="M381">
        <f t="shared" si="103"/>
        <v>392.5217590093543</v>
      </c>
      <c r="N381">
        <f t="shared" si="104"/>
        <v>3748.308033308027</v>
      </c>
      <c r="O381">
        <f t="shared" si="105"/>
        <v>14.279986877928259</v>
      </c>
      <c r="P381">
        <f t="shared" si="106"/>
        <v>676.80512394490609</v>
      </c>
      <c r="Q381">
        <f t="shared" si="107"/>
        <v>183.44001565720163</v>
      </c>
      <c r="R381">
        <f t="shared" si="108"/>
        <v>269.28449999999998</v>
      </c>
      <c r="S381">
        <f t="shared" si="109"/>
        <v>1129.5296396021076</v>
      </c>
      <c r="T381">
        <f t="shared" si="110"/>
        <v>63.291348902334732</v>
      </c>
      <c r="U381" s="14">
        <f t="shared" si="111"/>
        <v>24.843231601219195</v>
      </c>
      <c r="V381" s="20">
        <f>'BSFC (Drive Cycle)'!C385</f>
        <v>216.28404270497958</v>
      </c>
      <c r="W381">
        <f t="shared" si="112"/>
        <v>1.4925540457132751</v>
      </c>
      <c r="X381">
        <f t="shared" si="113"/>
        <v>0</v>
      </c>
      <c r="Y381">
        <f t="shared" si="114"/>
        <v>0</v>
      </c>
      <c r="Z381">
        <f t="shared" si="115"/>
        <v>4</v>
      </c>
    </row>
    <row r="382" spans="4:26">
      <c r="D382" s="1">
        <v>379</v>
      </c>
      <c r="E382">
        <v>49.5</v>
      </c>
      <c r="F382">
        <f t="shared" si="100"/>
        <v>79.662329999999997</v>
      </c>
      <c r="G382">
        <f t="shared" si="101"/>
        <v>22.128425</v>
      </c>
      <c r="H382" s="12">
        <f t="shared" si="116"/>
        <v>0.31292722222222125</v>
      </c>
      <c r="I382">
        <f t="shared" si="117"/>
        <v>22.284888611111111</v>
      </c>
      <c r="J382">
        <f t="shared" si="118"/>
        <v>97.484213090437763</v>
      </c>
      <c r="K382" s="12">
        <f t="shared" si="119"/>
        <v>4</v>
      </c>
      <c r="L382">
        <f t="shared" si="102"/>
        <v>4.0797119999999998</v>
      </c>
      <c r="M382">
        <f t="shared" si="103"/>
        <v>397.70751395561598</v>
      </c>
      <c r="N382">
        <f t="shared" si="104"/>
        <v>3797.8283630163637</v>
      </c>
      <c r="O382">
        <f t="shared" si="105"/>
        <v>14.279986877928259</v>
      </c>
      <c r="P382">
        <f t="shared" si="106"/>
        <v>592.20448345179113</v>
      </c>
      <c r="Q382">
        <f t="shared" si="107"/>
        <v>188.7403832824082</v>
      </c>
      <c r="R382">
        <f t="shared" si="108"/>
        <v>269.28449999999998</v>
      </c>
      <c r="S382">
        <f t="shared" si="109"/>
        <v>1050.2293667341992</v>
      </c>
      <c r="T382">
        <f t="shared" si="110"/>
        <v>58.847887604673545</v>
      </c>
      <c r="U382" s="14">
        <f t="shared" si="111"/>
        <v>23.404247080794228</v>
      </c>
      <c r="V382" s="20">
        <f>'BSFC (Drive Cycle)'!C386</f>
        <v>269.8011737537181</v>
      </c>
      <c r="W382">
        <f t="shared" si="112"/>
        <v>1.7540259258945317</v>
      </c>
      <c r="X382">
        <f t="shared" si="113"/>
        <v>0</v>
      </c>
      <c r="Y382">
        <f t="shared" si="114"/>
        <v>0</v>
      </c>
      <c r="Z382">
        <f t="shared" si="115"/>
        <v>4</v>
      </c>
    </row>
    <row r="383" spans="4:26">
      <c r="D383" s="1">
        <v>380</v>
      </c>
      <c r="E383">
        <v>49.9</v>
      </c>
      <c r="F383">
        <f t="shared" si="100"/>
        <v>80.306066000000001</v>
      </c>
      <c r="G383">
        <f t="shared" si="101"/>
        <v>22.307240555555556</v>
      </c>
      <c r="H383" s="12">
        <f t="shared" si="116"/>
        <v>0.17881555555555551</v>
      </c>
      <c r="I383">
        <f t="shared" si="117"/>
        <v>22.396648333333331</v>
      </c>
      <c r="J383">
        <f t="shared" si="118"/>
        <v>97.973100819075867</v>
      </c>
      <c r="K383" s="12">
        <f t="shared" si="119"/>
        <v>4</v>
      </c>
      <c r="L383">
        <f t="shared" si="102"/>
        <v>4.0797119999999998</v>
      </c>
      <c r="M383">
        <f t="shared" si="103"/>
        <v>399.70203508879365</v>
      </c>
      <c r="N383">
        <f t="shared" si="104"/>
        <v>3816.8746436734173</v>
      </c>
      <c r="O383">
        <f t="shared" si="105"/>
        <v>14.279986877928259</v>
      </c>
      <c r="P383">
        <f t="shared" si="106"/>
        <v>338.40256197245304</v>
      </c>
      <c r="Q383">
        <f t="shared" si="107"/>
        <v>191.80305755617968</v>
      </c>
      <c r="R383">
        <f t="shared" si="108"/>
        <v>269.28449999999998</v>
      </c>
      <c r="S383">
        <f t="shared" si="109"/>
        <v>799.4901195286327</v>
      </c>
      <c r="T383">
        <f t="shared" si="110"/>
        <v>44.798123329353992</v>
      </c>
      <c r="U383" s="14">
        <f t="shared" si="111"/>
        <v>17.905901062901552</v>
      </c>
      <c r="V383" s="20">
        <f>'BSFC (Drive Cycle)'!C387</f>
        <v>523.50652958725914</v>
      </c>
      <c r="W383">
        <f t="shared" si="112"/>
        <v>2.6038489234923352</v>
      </c>
      <c r="X383">
        <f t="shared" si="113"/>
        <v>0</v>
      </c>
      <c r="Y383">
        <f t="shared" si="114"/>
        <v>0</v>
      </c>
      <c r="Z383">
        <f t="shared" si="115"/>
        <v>4</v>
      </c>
    </row>
    <row r="384" spans="4:26">
      <c r="D384" s="1">
        <v>381</v>
      </c>
      <c r="E384">
        <v>49.9</v>
      </c>
      <c r="F384">
        <f t="shared" si="100"/>
        <v>80.306066000000001</v>
      </c>
      <c r="G384">
        <f t="shared" si="101"/>
        <v>22.307240555555556</v>
      </c>
      <c r="H384" s="12">
        <f t="shared" si="116"/>
        <v>0</v>
      </c>
      <c r="I384">
        <f t="shared" si="117"/>
        <v>22.307240555555556</v>
      </c>
      <c r="J384">
        <f t="shared" si="118"/>
        <v>97.581990636165386</v>
      </c>
      <c r="K384" s="12">
        <f t="shared" si="119"/>
        <v>4</v>
      </c>
      <c r="L384">
        <f t="shared" si="102"/>
        <v>4.0797119999999998</v>
      </c>
      <c r="M384">
        <f t="shared" si="103"/>
        <v>398.10641818225156</v>
      </c>
      <c r="N384">
        <f t="shared" si="104"/>
        <v>3801.6376191477752</v>
      </c>
      <c r="O384">
        <f t="shared" si="105"/>
        <v>14.279986877928259</v>
      </c>
      <c r="P384">
        <f t="shared" si="106"/>
        <v>0</v>
      </c>
      <c r="Q384">
        <f t="shared" si="107"/>
        <v>191.80305755617968</v>
      </c>
      <c r="R384">
        <f t="shared" si="108"/>
        <v>269.28449999999998</v>
      </c>
      <c r="S384">
        <f t="shared" si="109"/>
        <v>461.08755755617966</v>
      </c>
      <c r="T384">
        <f t="shared" si="110"/>
        <v>25.836288359899591</v>
      </c>
      <c r="U384" s="14">
        <f t="shared" si="111"/>
        <v>10.285592218083424</v>
      </c>
      <c r="V384" s="20">
        <f>'BSFC (Drive Cycle)'!C388</f>
        <v>1172.0030992631891</v>
      </c>
      <c r="W384">
        <f t="shared" si="112"/>
        <v>3.3485405437086424</v>
      </c>
      <c r="X384">
        <f t="shared" si="113"/>
        <v>0</v>
      </c>
      <c r="Y384">
        <f t="shared" si="114"/>
        <v>0</v>
      </c>
      <c r="Z384">
        <f t="shared" si="115"/>
        <v>4</v>
      </c>
    </row>
    <row r="385" spans="4:26">
      <c r="D385" s="1">
        <v>382</v>
      </c>
      <c r="E385">
        <v>49.9</v>
      </c>
      <c r="F385">
        <f t="shared" si="100"/>
        <v>80.306066000000001</v>
      </c>
      <c r="G385">
        <f t="shared" si="101"/>
        <v>22.307240555555556</v>
      </c>
      <c r="H385" s="12">
        <f t="shared" si="116"/>
        <v>0</v>
      </c>
      <c r="I385">
        <f t="shared" si="117"/>
        <v>22.307240555555556</v>
      </c>
      <c r="J385">
        <f t="shared" si="118"/>
        <v>97.581990636165386</v>
      </c>
      <c r="K385" s="12">
        <f t="shared" si="119"/>
        <v>4</v>
      </c>
      <c r="L385">
        <f t="shared" si="102"/>
        <v>4.0797119999999998</v>
      </c>
      <c r="M385">
        <f t="shared" si="103"/>
        <v>398.10641818225156</v>
      </c>
      <c r="N385">
        <f t="shared" si="104"/>
        <v>3801.6376191477752</v>
      </c>
      <c r="O385">
        <f t="shared" si="105"/>
        <v>14.279986877928259</v>
      </c>
      <c r="P385">
        <f t="shared" si="106"/>
        <v>0</v>
      </c>
      <c r="Q385">
        <f t="shared" si="107"/>
        <v>191.80305755617968</v>
      </c>
      <c r="R385">
        <f t="shared" si="108"/>
        <v>269.28449999999998</v>
      </c>
      <c r="S385">
        <f t="shared" si="109"/>
        <v>461.08755755617966</v>
      </c>
      <c r="T385">
        <f t="shared" si="110"/>
        <v>25.836288359899591</v>
      </c>
      <c r="U385" s="14">
        <f t="shared" si="111"/>
        <v>10.285592218083424</v>
      </c>
      <c r="V385" s="20">
        <f>'BSFC (Drive Cycle)'!C389</f>
        <v>1172.0030992631891</v>
      </c>
      <c r="W385">
        <f t="shared" si="112"/>
        <v>3.3485405437086424</v>
      </c>
      <c r="X385">
        <f t="shared" si="113"/>
        <v>0</v>
      </c>
      <c r="Y385">
        <f t="shared" si="114"/>
        <v>0</v>
      </c>
      <c r="Z385">
        <f t="shared" si="115"/>
        <v>4</v>
      </c>
    </row>
    <row r="386" spans="4:26">
      <c r="D386" s="1">
        <v>383</v>
      </c>
      <c r="E386">
        <v>49.5</v>
      </c>
      <c r="F386">
        <f t="shared" si="100"/>
        <v>79.662329999999997</v>
      </c>
      <c r="G386">
        <f t="shared" si="101"/>
        <v>22.128425</v>
      </c>
      <c r="H386" s="12">
        <f t="shared" si="116"/>
        <v>-0.17881555555555551</v>
      </c>
      <c r="I386">
        <f t="shared" si="117"/>
        <v>22.03901722222222</v>
      </c>
      <c r="J386">
        <f t="shared" si="118"/>
        <v>96.408660087433944</v>
      </c>
      <c r="K386" s="12">
        <f t="shared" si="119"/>
        <v>4</v>
      </c>
      <c r="L386">
        <f t="shared" si="102"/>
        <v>4.0797119999999998</v>
      </c>
      <c r="M386">
        <f t="shared" si="103"/>
        <v>393.31956746262529</v>
      </c>
      <c r="N386">
        <f t="shared" si="104"/>
        <v>3755.9265455708478</v>
      </c>
      <c r="O386">
        <f t="shared" si="105"/>
        <v>14.279986877928259</v>
      </c>
      <c r="P386">
        <f t="shared" si="106"/>
        <v>-338.40256197245304</v>
      </c>
      <c r="Q386">
        <f t="shared" si="107"/>
        <v>188.7403832824082</v>
      </c>
      <c r="R386">
        <f t="shared" si="108"/>
        <v>269.28449999999998</v>
      </c>
      <c r="S386">
        <f t="shared" si="109"/>
        <v>119.62232130995514</v>
      </c>
      <c r="T386">
        <f t="shared" si="110"/>
        <v>0</v>
      </c>
      <c r="U386" s="14">
        <f t="shared" si="111"/>
        <v>0</v>
      </c>
      <c r="V386" s="20">
        <f>'BSFC (Drive Cycle)'!C390</f>
        <v>0</v>
      </c>
      <c r="W386">
        <f t="shared" si="112"/>
        <v>0</v>
      </c>
      <c r="X386">
        <f t="shared" si="113"/>
        <v>0</v>
      </c>
      <c r="Y386">
        <f t="shared" si="114"/>
        <v>0</v>
      </c>
      <c r="Z386">
        <f t="shared" si="115"/>
        <v>4</v>
      </c>
    </row>
    <row r="387" spans="4:26">
      <c r="D387" s="1">
        <v>384</v>
      </c>
      <c r="E387">
        <v>49.5</v>
      </c>
      <c r="F387">
        <f t="shared" si="100"/>
        <v>79.662329999999997</v>
      </c>
      <c r="G387">
        <f t="shared" si="101"/>
        <v>22.128425</v>
      </c>
      <c r="H387" s="12">
        <f t="shared" si="116"/>
        <v>0</v>
      </c>
      <c r="I387">
        <f t="shared" si="117"/>
        <v>22.128425</v>
      </c>
      <c r="J387">
        <f t="shared" si="118"/>
        <v>96.799770270344411</v>
      </c>
      <c r="K387" s="12">
        <f t="shared" si="119"/>
        <v>4</v>
      </c>
      <c r="L387">
        <f t="shared" si="102"/>
        <v>4.0797119999999998</v>
      </c>
      <c r="M387">
        <f t="shared" si="103"/>
        <v>394.91518436916732</v>
      </c>
      <c r="N387">
        <f t="shared" si="104"/>
        <v>3771.1635700964898</v>
      </c>
      <c r="O387">
        <f t="shared" si="105"/>
        <v>14.279986877928259</v>
      </c>
      <c r="P387">
        <f t="shared" si="106"/>
        <v>0</v>
      </c>
      <c r="Q387">
        <f t="shared" si="107"/>
        <v>188.7403832824082</v>
      </c>
      <c r="R387">
        <f t="shared" si="108"/>
        <v>269.28449999999998</v>
      </c>
      <c r="S387">
        <f t="shared" si="109"/>
        <v>458.02488328240815</v>
      </c>
      <c r="T387">
        <f t="shared" si="110"/>
        <v>25.664676408128443</v>
      </c>
      <c r="U387" s="14">
        <f t="shared" si="111"/>
        <v>10.135370415491064</v>
      </c>
      <c r="V387" s="20">
        <f>'BSFC (Drive Cycle)'!C391</f>
        <v>1177.4579077523067</v>
      </c>
      <c r="W387">
        <f t="shared" si="112"/>
        <v>3.3149922343663154</v>
      </c>
      <c r="X387">
        <f t="shared" si="113"/>
        <v>0</v>
      </c>
      <c r="Y387">
        <f t="shared" si="114"/>
        <v>0</v>
      </c>
      <c r="Z387">
        <f t="shared" si="115"/>
        <v>4</v>
      </c>
    </row>
    <row r="388" spans="4:26">
      <c r="D388" s="1">
        <v>385</v>
      </c>
      <c r="E388">
        <v>48.8</v>
      </c>
      <c r="F388">
        <f t="shared" ref="F388:F451" si="120">E388*1.60934</f>
        <v>78.535792000000001</v>
      </c>
      <c r="G388">
        <f t="shared" ref="G388:G451" si="121">F388*(1000/3600)</f>
        <v>21.815497777777779</v>
      </c>
      <c r="H388" s="12">
        <f t="shared" si="116"/>
        <v>-0.31292722222222125</v>
      </c>
      <c r="I388">
        <f t="shared" si="117"/>
        <v>21.659034166666668</v>
      </c>
      <c r="J388">
        <f t="shared" si="118"/>
        <v>94.746441810064411</v>
      </c>
      <c r="K388" s="12">
        <f t="shared" si="119"/>
        <v>4</v>
      </c>
      <c r="L388">
        <f t="shared" ref="L388:L451" si="122">LOOKUP(K388,$A$5:$B$12)*$B$13</f>
        <v>4.0797119999999998</v>
      </c>
      <c r="M388">
        <f t="shared" ref="M388:M451" si="123">J388*L388</f>
        <v>386.53819560982146</v>
      </c>
      <c r="N388">
        <f t="shared" ref="N388:N451" si="124">M388*9.5493</f>
        <v>3691.1691913368682</v>
      </c>
      <c r="O388">
        <f t="shared" ref="O388:O451" si="125">(POWER(L388,2)*$B$28+4*$B$29)/$B$27</f>
        <v>14.279986877928259</v>
      </c>
      <c r="P388">
        <f t="shared" ref="P388:P451" si="126">(H388*(O388+$B$26*$B$27))/$B$27</f>
        <v>-592.20448345179113</v>
      </c>
      <c r="Q388">
        <f t="shared" ref="Q388:Q451" si="127">($B$34*$B$31*$B$30*POWER(G388,2))/2</f>
        <v>183.44001565720163</v>
      </c>
      <c r="R388">
        <f t="shared" ref="R388:R451" si="128">$B$32*$B$26*9.81</f>
        <v>269.28449999999998</v>
      </c>
      <c r="S388">
        <f t="shared" ref="S388:S451" si="129">P388+Q388+R388</f>
        <v>-139.47996779458953</v>
      </c>
      <c r="T388">
        <f t="shared" ref="T388:T451" si="130">IF(H388&lt;0,0,(S388*$B$27)/L388)</f>
        <v>0</v>
      </c>
      <c r="U388" s="14">
        <f t="shared" ref="U388:U451" si="131">(T388*M388)/1000</f>
        <v>0</v>
      </c>
      <c r="V388" s="20">
        <f>'BSFC (Drive Cycle)'!C392</f>
        <v>0</v>
      </c>
      <c r="W388">
        <f t="shared" ref="W388:W451" si="132">(V388*U388)/3600</f>
        <v>0</v>
      </c>
      <c r="X388">
        <f t="shared" ref="X388:X451" si="133">IF(AND(K388&gt;1,(N388&lt;$B$15)),1,0)</f>
        <v>0</v>
      </c>
      <c r="Y388">
        <f t="shared" ref="Y388:Y451" si="134">IF(N388&gt;$B$14,1,0)</f>
        <v>0</v>
      </c>
      <c r="Z388">
        <f t="shared" ref="Z388:Z451" si="135">IF(AND(X388=0,Y388=0),K388,IF(AND(X388=0,Y388=1),K388+1, IF(AND(X388=1,Y388=0),K388-1)))</f>
        <v>4</v>
      </c>
    </row>
    <row r="389" spans="4:26">
      <c r="D389" s="1">
        <v>386</v>
      </c>
      <c r="E389">
        <v>48.8</v>
      </c>
      <c r="F389">
        <f t="shared" si="120"/>
        <v>78.535792000000001</v>
      </c>
      <c r="G389">
        <f t="shared" si="121"/>
        <v>21.815497777777779</v>
      </c>
      <c r="H389" s="12">
        <f t="shared" ref="H389:H452" si="136">(G389-G388)/(D389-D388)</f>
        <v>0</v>
      </c>
      <c r="I389">
        <f t="shared" ref="I389:I452" si="137">G389*(D389-D388)+0.5*H389*POWER(D389-D388,2)</f>
        <v>21.815497777777779</v>
      </c>
      <c r="J389">
        <f t="shared" ref="J389:J452" si="138">(2*PI()*I389)/($B$2*(D389-D388))</f>
        <v>95.430884630157735</v>
      </c>
      <c r="K389" s="12">
        <f t="shared" ref="K389:K452" si="139">Z388</f>
        <v>4</v>
      </c>
      <c r="L389">
        <f t="shared" si="122"/>
        <v>4.0797119999999998</v>
      </c>
      <c r="M389">
        <f t="shared" si="123"/>
        <v>389.33052519627006</v>
      </c>
      <c r="N389">
        <f t="shared" si="124"/>
        <v>3717.833984256742</v>
      </c>
      <c r="O389">
        <f t="shared" si="125"/>
        <v>14.279986877928259</v>
      </c>
      <c r="P389">
        <f t="shared" si="126"/>
        <v>0</v>
      </c>
      <c r="Q389">
        <f t="shared" si="127"/>
        <v>183.44001565720163</v>
      </c>
      <c r="R389">
        <f t="shared" si="128"/>
        <v>269.28449999999998</v>
      </c>
      <c r="S389">
        <f t="shared" si="129"/>
        <v>452.72451565720161</v>
      </c>
      <c r="T389">
        <f t="shared" si="130"/>
        <v>25.36767896342592</v>
      </c>
      <c r="U389" s="14">
        <f t="shared" si="131"/>
        <v>9.8764117738409851</v>
      </c>
      <c r="V389" s="20">
        <f>'BSFC (Drive Cycle)'!C393</f>
        <v>1187.399666440122</v>
      </c>
      <c r="W389">
        <f t="shared" si="132"/>
        <v>3.2575689016344667</v>
      </c>
      <c r="X389">
        <f t="shared" si="133"/>
        <v>0</v>
      </c>
      <c r="Y389">
        <f t="shared" si="134"/>
        <v>0</v>
      </c>
      <c r="Z389">
        <f t="shared" si="135"/>
        <v>4</v>
      </c>
    </row>
    <row r="390" spans="4:26">
      <c r="D390" s="1">
        <v>387</v>
      </c>
      <c r="E390">
        <v>48.8</v>
      </c>
      <c r="F390">
        <f t="shared" si="120"/>
        <v>78.535792000000001</v>
      </c>
      <c r="G390">
        <f t="shared" si="121"/>
        <v>21.815497777777779</v>
      </c>
      <c r="H390" s="12">
        <f t="shared" si="136"/>
        <v>0</v>
      </c>
      <c r="I390">
        <f t="shared" si="137"/>
        <v>21.815497777777779</v>
      </c>
      <c r="J390">
        <f t="shared" si="138"/>
        <v>95.430884630157735</v>
      </c>
      <c r="K390" s="12">
        <f t="shared" si="139"/>
        <v>4</v>
      </c>
      <c r="L390">
        <f t="shared" si="122"/>
        <v>4.0797119999999998</v>
      </c>
      <c r="M390">
        <f t="shared" si="123"/>
        <v>389.33052519627006</v>
      </c>
      <c r="N390">
        <f t="shared" si="124"/>
        <v>3717.833984256742</v>
      </c>
      <c r="O390">
        <f t="shared" si="125"/>
        <v>14.279986877928259</v>
      </c>
      <c r="P390">
        <f t="shared" si="126"/>
        <v>0</v>
      </c>
      <c r="Q390">
        <f t="shared" si="127"/>
        <v>183.44001565720163</v>
      </c>
      <c r="R390">
        <f t="shared" si="128"/>
        <v>269.28449999999998</v>
      </c>
      <c r="S390">
        <f t="shared" si="129"/>
        <v>452.72451565720161</v>
      </c>
      <c r="T390">
        <f t="shared" si="130"/>
        <v>25.36767896342592</v>
      </c>
      <c r="U390" s="14">
        <f t="shared" si="131"/>
        <v>9.8764117738409851</v>
      </c>
      <c r="V390" s="20">
        <f>'BSFC (Drive Cycle)'!C394</f>
        <v>1187.399666440122</v>
      </c>
      <c r="W390">
        <f t="shared" si="132"/>
        <v>3.2575689016344667</v>
      </c>
      <c r="X390">
        <f t="shared" si="133"/>
        <v>0</v>
      </c>
      <c r="Y390">
        <f t="shared" si="134"/>
        <v>0</v>
      </c>
      <c r="Z390">
        <f t="shared" si="135"/>
        <v>4</v>
      </c>
    </row>
    <row r="391" spans="4:26">
      <c r="D391" s="1">
        <v>388</v>
      </c>
      <c r="E391">
        <v>48.4</v>
      </c>
      <c r="F391">
        <f t="shared" si="120"/>
        <v>77.892055999999997</v>
      </c>
      <c r="G391">
        <f t="shared" si="121"/>
        <v>21.636682222222223</v>
      </c>
      <c r="H391" s="12">
        <f t="shared" si="136"/>
        <v>-0.17881555555555551</v>
      </c>
      <c r="I391">
        <f t="shared" si="137"/>
        <v>21.547274444444447</v>
      </c>
      <c r="J391">
        <f t="shared" si="138"/>
        <v>94.257554081426292</v>
      </c>
      <c r="K391" s="12">
        <f t="shared" si="139"/>
        <v>4</v>
      </c>
      <c r="L391">
        <f t="shared" si="122"/>
        <v>4.0797119999999998</v>
      </c>
      <c r="M391">
        <f t="shared" si="123"/>
        <v>384.54367447664379</v>
      </c>
      <c r="N391">
        <f t="shared" si="124"/>
        <v>3672.1229106798146</v>
      </c>
      <c r="O391">
        <f t="shared" si="125"/>
        <v>14.279986877928259</v>
      </c>
      <c r="P391">
        <f t="shared" si="126"/>
        <v>-338.40256197245304</v>
      </c>
      <c r="Q391">
        <f t="shared" si="127"/>
        <v>180.44512693073696</v>
      </c>
      <c r="R391">
        <f t="shared" si="128"/>
        <v>269.28449999999998</v>
      </c>
      <c r="S391">
        <f t="shared" si="129"/>
        <v>111.3270649582839</v>
      </c>
      <c r="T391">
        <f t="shared" si="130"/>
        <v>0</v>
      </c>
      <c r="U391" s="14">
        <f t="shared" si="131"/>
        <v>0</v>
      </c>
      <c r="V391" s="20">
        <f>'BSFC (Drive Cycle)'!C395</f>
        <v>0</v>
      </c>
      <c r="W391">
        <f t="shared" si="132"/>
        <v>0</v>
      </c>
      <c r="X391">
        <f t="shared" si="133"/>
        <v>0</v>
      </c>
      <c r="Y391">
        <f t="shared" si="134"/>
        <v>0</v>
      </c>
      <c r="Z391">
        <f t="shared" si="135"/>
        <v>4</v>
      </c>
    </row>
    <row r="392" spans="4:26">
      <c r="D392" s="1">
        <v>389</v>
      </c>
      <c r="E392">
        <v>48.8</v>
      </c>
      <c r="F392">
        <f t="shared" si="120"/>
        <v>78.535792000000001</v>
      </c>
      <c r="G392">
        <f t="shared" si="121"/>
        <v>21.815497777777779</v>
      </c>
      <c r="H392" s="12">
        <f t="shared" si="136"/>
        <v>0.17881555555555551</v>
      </c>
      <c r="I392">
        <f t="shared" si="137"/>
        <v>21.904905555555558</v>
      </c>
      <c r="J392">
        <f t="shared" si="138"/>
        <v>95.82199481306823</v>
      </c>
      <c r="K392" s="12">
        <f t="shared" si="139"/>
        <v>4</v>
      </c>
      <c r="L392">
        <f t="shared" si="122"/>
        <v>4.0797119999999998</v>
      </c>
      <c r="M392">
        <f t="shared" si="123"/>
        <v>390.92614210281221</v>
      </c>
      <c r="N392">
        <f t="shared" si="124"/>
        <v>3733.071008782385</v>
      </c>
      <c r="O392">
        <f t="shared" si="125"/>
        <v>14.279986877928259</v>
      </c>
      <c r="P392">
        <f t="shared" si="126"/>
        <v>338.40256197245304</v>
      </c>
      <c r="Q392">
        <f t="shared" si="127"/>
        <v>183.44001565720163</v>
      </c>
      <c r="R392">
        <f t="shared" si="128"/>
        <v>269.28449999999998</v>
      </c>
      <c r="S392">
        <f t="shared" si="129"/>
        <v>791.12707762965465</v>
      </c>
      <c r="T392">
        <f t="shared" si="130"/>
        <v>44.329513932880324</v>
      </c>
      <c r="U392" s="14">
        <f t="shared" si="131"/>
        <v>17.329565863073768</v>
      </c>
      <c r="V392" s="20">
        <f>'BSFC (Drive Cycle)'!C396</f>
        <v>528.19109158852552</v>
      </c>
      <c r="W392">
        <f t="shared" si="132"/>
        <v>2.5425895305478283</v>
      </c>
      <c r="X392">
        <f t="shared" si="133"/>
        <v>0</v>
      </c>
      <c r="Y392">
        <f t="shared" si="134"/>
        <v>0</v>
      </c>
      <c r="Z392">
        <f t="shared" si="135"/>
        <v>4</v>
      </c>
    </row>
    <row r="393" spans="4:26">
      <c r="D393" s="1">
        <v>390</v>
      </c>
      <c r="E393">
        <v>49.5</v>
      </c>
      <c r="F393">
        <f t="shared" si="120"/>
        <v>79.662329999999997</v>
      </c>
      <c r="G393">
        <f t="shared" si="121"/>
        <v>22.128425</v>
      </c>
      <c r="H393" s="12">
        <f t="shared" si="136"/>
        <v>0.31292722222222125</v>
      </c>
      <c r="I393">
        <f t="shared" si="137"/>
        <v>22.284888611111111</v>
      </c>
      <c r="J393">
        <f t="shared" si="138"/>
        <v>97.484213090437763</v>
      </c>
      <c r="K393" s="12">
        <f t="shared" si="139"/>
        <v>4</v>
      </c>
      <c r="L393">
        <f t="shared" si="122"/>
        <v>4.0797119999999998</v>
      </c>
      <c r="M393">
        <f t="shared" si="123"/>
        <v>397.70751395561598</v>
      </c>
      <c r="N393">
        <f t="shared" si="124"/>
        <v>3797.8283630163637</v>
      </c>
      <c r="O393">
        <f t="shared" si="125"/>
        <v>14.279986877928259</v>
      </c>
      <c r="P393">
        <f t="shared" si="126"/>
        <v>592.20448345179113</v>
      </c>
      <c r="Q393">
        <f t="shared" si="127"/>
        <v>188.7403832824082</v>
      </c>
      <c r="R393">
        <f t="shared" si="128"/>
        <v>269.28449999999998</v>
      </c>
      <c r="S393">
        <f t="shared" si="129"/>
        <v>1050.2293667341992</v>
      </c>
      <c r="T393">
        <f t="shared" si="130"/>
        <v>58.847887604673545</v>
      </c>
      <c r="U393" s="14">
        <f t="shared" si="131"/>
        <v>23.404247080794228</v>
      </c>
      <c r="V393" s="20">
        <f>'BSFC (Drive Cycle)'!C397</f>
        <v>269.8011737537181</v>
      </c>
      <c r="W393">
        <f t="shared" si="132"/>
        <v>1.7540259258945317</v>
      </c>
      <c r="X393">
        <f t="shared" si="133"/>
        <v>0</v>
      </c>
      <c r="Y393">
        <f t="shared" si="134"/>
        <v>0</v>
      </c>
      <c r="Z393">
        <f t="shared" si="135"/>
        <v>4</v>
      </c>
    </row>
    <row r="394" spans="4:26">
      <c r="D394" s="1">
        <v>391</v>
      </c>
      <c r="E394">
        <v>50.3</v>
      </c>
      <c r="F394">
        <f t="shared" si="120"/>
        <v>80.949801999999991</v>
      </c>
      <c r="G394">
        <f t="shared" si="121"/>
        <v>22.486056111111111</v>
      </c>
      <c r="H394" s="12">
        <f t="shared" si="136"/>
        <v>0.35763111111111101</v>
      </c>
      <c r="I394">
        <f t="shared" si="137"/>
        <v>22.664871666666667</v>
      </c>
      <c r="J394">
        <f t="shared" si="138"/>
        <v>99.146431367807324</v>
      </c>
      <c r="K394" s="12">
        <f t="shared" si="139"/>
        <v>4</v>
      </c>
      <c r="L394">
        <f t="shared" si="122"/>
        <v>4.0797119999999998</v>
      </c>
      <c r="M394">
        <f t="shared" si="123"/>
        <v>404.48888580841992</v>
      </c>
      <c r="N394">
        <f t="shared" si="124"/>
        <v>3862.5857172503447</v>
      </c>
      <c r="O394">
        <f t="shared" si="125"/>
        <v>14.279986877928259</v>
      </c>
      <c r="P394">
        <f t="shared" si="126"/>
        <v>676.80512394490609</v>
      </c>
      <c r="Q394">
        <f t="shared" si="127"/>
        <v>194.89038111988091</v>
      </c>
      <c r="R394">
        <f t="shared" si="128"/>
        <v>269.28449999999998</v>
      </c>
      <c r="S394">
        <f t="shared" si="129"/>
        <v>1140.9800050647868</v>
      </c>
      <c r="T394">
        <f t="shared" si="130"/>
        <v>63.932951433289965</v>
      </c>
      <c r="U394" s="14">
        <f t="shared" si="131"/>
        <v>25.860168291695281</v>
      </c>
      <c r="V394" s="20">
        <f>'BSFC (Drive Cycle)'!C398</f>
        <v>220.05033016725974</v>
      </c>
      <c r="W394">
        <f t="shared" si="132"/>
        <v>1.5807051585467911</v>
      </c>
      <c r="X394">
        <f t="shared" si="133"/>
        <v>0</v>
      </c>
      <c r="Y394">
        <f t="shared" si="134"/>
        <v>0</v>
      </c>
      <c r="Z394">
        <f t="shared" si="135"/>
        <v>4</v>
      </c>
    </row>
    <row r="395" spans="4:26">
      <c r="D395" s="1">
        <v>392</v>
      </c>
      <c r="E395">
        <v>50.7</v>
      </c>
      <c r="F395">
        <f t="shared" si="120"/>
        <v>81.593538000000009</v>
      </c>
      <c r="G395">
        <f t="shared" si="121"/>
        <v>22.66487166666667</v>
      </c>
      <c r="H395" s="12">
        <f t="shared" si="136"/>
        <v>0.17881555555555906</v>
      </c>
      <c r="I395">
        <f t="shared" si="137"/>
        <v>22.75427944444445</v>
      </c>
      <c r="J395">
        <f t="shared" si="138"/>
        <v>99.537541550717819</v>
      </c>
      <c r="K395" s="12">
        <f t="shared" si="139"/>
        <v>4</v>
      </c>
      <c r="L395">
        <f t="shared" si="122"/>
        <v>4.0797119999999998</v>
      </c>
      <c r="M395">
        <f t="shared" si="123"/>
        <v>406.08450271496207</v>
      </c>
      <c r="N395">
        <f t="shared" si="124"/>
        <v>3877.8227417759877</v>
      </c>
      <c r="O395">
        <f t="shared" si="125"/>
        <v>14.279986877928259</v>
      </c>
      <c r="P395">
        <f t="shared" si="126"/>
        <v>338.40256197245981</v>
      </c>
      <c r="Q395">
        <f t="shared" si="127"/>
        <v>198.00235397351193</v>
      </c>
      <c r="R395">
        <f t="shared" si="128"/>
        <v>269.28449999999998</v>
      </c>
      <c r="S395">
        <f t="shared" si="129"/>
        <v>805.68941594597175</v>
      </c>
      <c r="T395">
        <f t="shared" si="130"/>
        <v>45.145490781027959</v>
      </c>
      <c r="U395" s="14">
        <f t="shared" si="131"/>
        <v>18.332884173636646</v>
      </c>
      <c r="V395" s="20">
        <f>'BSFC (Drive Cycle)'!C399</f>
        <v>521.27853309185775</v>
      </c>
      <c r="W395">
        <f t="shared" si="132"/>
        <v>2.6545941581600685</v>
      </c>
      <c r="X395">
        <f t="shared" si="133"/>
        <v>0</v>
      </c>
      <c r="Y395">
        <f t="shared" si="134"/>
        <v>0</v>
      </c>
      <c r="Z395">
        <f t="shared" si="135"/>
        <v>4</v>
      </c>
    </row>
    <row r="396" spans="4:26">
      <c r="D396" s="1">
        <v>393</v>
      </c>
      <c r="E396">
        <v>51.8</v>
      </c>
      <c r="F396">
        <f t="shared" si="120"/>
        <v>83.363811999999996</v>
      </c>
      <c r="G396">
        <f t="shared" si="121"/>
        <v>23.156614444444443</v>
      </c>
      <c r="H396" s="12">
        <f t="shared" si="136"/>
        <v>0.4917427777777732</v>
      </c>
      <c r="I396">
        <f t="shared" si="137"/>
        <v>23.40248583333333</v>
      </c>
      <c r="J396">
        <f t="shared" si="138"/>
        <v>102.37309037681878</v>
      </c>
      <c r="K396" s="12">
        <f t="shared" si="139"/>
        <v>4</v>
      </c>
      <c r="L396">
        <f t="shared" si="122"/>
        <v>4.0797119999999998</v>
      </c>
      <c r="M396">
        <f t="shared" si="123"/>
        <v>417.65272528739206</v>
      </c>
      <c r="N396">
        <f t="shared" si="124"/>
        <v>3988.2911695868934</v>
      </c>
      <c r="O396">
        <f t="shared" si="125"/>
        <v>14.279986877928259</v>
      </c>
      <c r="P396">
        <f t="shared" si="126"/>
        <v>930.60704542423741</v>
      </c>
      <c r="Q396">
        <f t="shared" si="127"/>
        <v>206.68737722219731</v>
      </c>
      <c r="R396">
        <f t="shared" si="128"/>
        <v>269.28449999999998</v>
      </c>
      <c r="S396">
        <f t="shared" si="129"/>
        <v>1406.5789226464346</v>
      </c>
      <c r="T396">
        <f t="shared" si="130"/>
        <v>78.815353073200995</v>
      </c>
      <c r="U396" s="14">
        <f t="shared" si="131"/>
        <v>32.917447005510425</v>
      </c>
      <c r="V396" s="20">
        <f>'BSFC (Drive Cycle)'!C400</f>
        <v>153.24435963085307</v>
      </c>
      <c r="W396">
        <f t="shared" si="132"/>
        <v>1.401225857511663</v>
      </c>
      <c r="X396">
        <f t="shared" si="133"/>
        <v>0</v>
      </c>
      <c r="Y396">
        <f t="shared" si="134"/>
        <v>0</v>
      </c>
      <c r="Z396">
        <f t="shared" si="135"/>
        <v>4</v>
      </c>
    </row>
    <row r="397" spans="4:26">
      <c r="D397" s="1">
        <v>394</v>
      </c>
      <c r="E397">
        <v>52.6</v>
      </c>
      <c r="F397">
        <f t="shared" si="120"/>
        <v>84.651284000000004</v>
      </c>
      <c r="G397">
        <f t="shared" si="121"/>
        <v>23.514245555555558</v>
      </c>
      <c r="H397" s="12">
        <f t="shared" si="136"/>
        <v>0.35763111111111456</v>
      </c>
      <c r="I397">
        <f t="shared" si="137"/>
        <v>23.693061111111113</v>
      </c>
      <c r="J397">
        <f t="shared" si="138"/>
        <v>103.64419847127787</v>
      </c>
      <c r="K397" s="12">
        <f t="shared" si="139"/>
        <v>4</v>
      </c>
      <c r="L397">
        <f t="shared" si="122"/>
        <v>4.0797119999999998</v>
      </c>
      <c r="M397">
        <f t="shared" si="123"/>
        <v>422.83848023365397</v>
      </c>
      <c r="N397">
        <f t="shared" si="124"/>
        <v>4037.8114992952319</v>
      </c>
      <c r="O397">
        <f t="shared" si="125"/>
        <v>14.279986877928259</v>
      </c>
      <c r="P397">
        <f t="shared" si="126"/>
        <v>676.80512394491279</v>
      </c>
      <c r="Q397">
        <f t="shared" si="127"/>
        <v>213.12084189386221</v>
      </c>
      <c r="R397">
        <f t="shared" si="128"/>
        <v>269.28449999999998</v>
      </c>
      <c r="S397">
        <f t="shared" si="129"/>
        <v>1159.210465838775</v>
      </c>
      <c r="T397">
        <f t="shared" si="130"/>
        <v>64.954465533533735</v>
      </c>
      <c r="U397" s="14">
        <f t="shared" si="131"/>
        <v>27.465247490588663</v>
      </c>
      <c r="V397" s="20">
        <f>'BSFC (Drive Cycle)'!C401</f>
        <v>236.53585736158129</v>
      </c>
      <c r="W397">
        <f t="shared" si="132"/>
        <v>1.8045877396762247</v>
      </c>
      <c r="X397">
        <f t="shared" si="133"/>
        <v>0</v>
      </c>
      <c r="Y397">
        <f t="shared" si="134"/>
        <v>0</v>
      </c>
      <c r="Z397">
        <f t="shared" si="135"/>
        <v>4</v>
      </c>
    </row>
    <row r="398" spans="4:26">
      <c r="D398" s="1">
        <v>395</v>
      </c>
      <c r="E398">
        <v>53.4</v>
      </c>
      <c r="F398">
        <f t="shared" si="120"/>
        <v>85.938755999999998</v>
      </c>
      <c r="G398">
        <f t="shared" si="121"/>
        <v>23.871876666666669</v>
      </c>
      <c r="H398" s="12">
        <f t="shared" si="136"/>
        <v>0.35763111111111101</v>
      </c>
      <c r="I398">
        <f t="shared" si="137"/>
        <v>24.050692222222224</v>
      </c>
      <c r="J398">
        <f t="shared" si="138"/>
        <v>105.20863920291981</v>
      </c>
      <c r="K398" s="12">
        <f t="shared" si="139"/>
        <v>4</v>
      </c>
      <c r="L398">
        <f t="shared" si="122"/>
        <v>4.0797119999999998</v>
      </c>
      <c r="M398">
        <f t="shared" si="123"/>
        <v>429.22094785982239</v>
      </c>
      <c r="N398">
        <f t="shared" si="124"/>
        <v>4098.7595973978023</v>
      </c>
      <c r="O398">
        <f t="shared" si="125"/>
        <v>14.279986877928259</v>
      </c>
      <c r="P398">
        <f t="shared" si="126"/>
        <v>676.80512394490609</v>
      </c>
      <c r="Q398">
        <f t="shared" si="127"/>
        <v>219.65290372524603</v>
      </c>
      <c r="R398">
        <f t="shared" si="128"/>
        <v>269.28449999999998</v>
      </c>
      <c r="S398">
        <f t="shared" si="129"/>
        <v>1165.742527670152</v>
      </c>
      <c r="T398">
        <f t="shared" si="130"/>
        <v>65.320478951797767</v>
      </c>
      <c r="U398" s="14">
        <f t="shared" si="131"/>
        <v>28.036917890348217</v>
      </c>
      <c r="V398" s="20">
        <f>'BSFC (Drive Cycle)'!C402</f>
        <v>247.35293379798532</v>
      </c>
      <c r="W398">
        <f t="shared" si="132"/>
        <v>1.9263927485641259</v>
      </c>
      <c r="X398">
        <f t="shared" si="133"/>
        <v>0</v>
      </c>
      <c r="Y398">
        <f t="shared" si="134"/>
        <v>0</v>
      </c>
      <c r="Z398">
        <f t="shared" si="135"/>
        <v>4</v>
      </c>
    </row>
    <row r="399" spans="4:26">
      <c r="D399" s="1">
        <v>396</v>
      </c>
      <c r="E399">
        <v>54.1</v>
      </c>
      <c r="F399">
        <f t="shared" si="120"/>
        <v>87.065294000000009</v>
      </c>
      <c r="G399">
        <f t="shared" si="121"/>
        <v>24.184803888888894</v>
      </c>
      <c r="H399" s="12">
        <f t="shared" si="136"/>
        <v>0.3129272222222248</v>
      </c>
      <c r="I399">
        <f t="shared" si="137"/>
        <v>24.341267500000008</v>
      </c>
      <c r="J399">
        <f t="shared" si="138"/>
        <v>106.47974729737889</v>
      </c>
      <c r="K399" s="12">
        <f t="shared" si="139"/>
        <v>4</v>
      </c>
      <c r="L399">
        <f t="shared" si="122"/>
        <v>4.0797119999999998</v>
      </c>
      <c r="M399">
        <f t="shared" si="123"/>
        <v>434.40670280608424</v>
      </c>
      <c r="N399">
        <f t="shared" si="124"/>
        <v>4148.2799271061403</v>
      </c>
      <c r="O399">
        <f t="shared" si="125"/>
        <v>14.279986877928259</v>
      </c>
      <c r="P399">
        <f t="shared" si="126"/>
        <v>592.20448345179784</v>
      </c>
      <c r="Q399">
        <f t="shared" si="127"/>
        <v>225.44933831028894</v>
      </c>
      <c r="R399">
        <f t="shared" si="128"/>
        <v>269.28449999999998</v>
      </c>
      <c r="S399">
        <f t="shared" si="129"/>
        <v>1086.9383217620866</v>
      </c>
      <c r="T399">
        <f t="shared" si="130"/>
        <v>60.904813956184412</v>
      </c>
      <c r="U399" s="14">
        <f t="shared" si="131"/>
        <v>26.457459415724053</v>
      </c>
      <c r="V399" s="20">
        <f>'BSFC (Drive Cycle)'!C403</f>
        <v>305.21695187001751</v>
      </c>
      <c r="W399">
        <f t="shared" si="132"/>
        <v>2.2431291991922193</v>
      </c>
      <c r="X399">
        <f t="shared" si="133"/>
        <v>0</v>
      </c>
      <c r="Y399">
        <f t="shared" si="134"/>
        <v>0</v>
      </c>
      <c r="Z399">
        <f t="shared" si="135"/>
        <v>4</v>
      </c>
    </row>
    <row r="400" spans="4:26">
      <c r="D400" s="1">
        <v>397</v>
      </c>
      <c r="E400">
        <v>55.3</v>
      </c>
      <c r="F400">
        <f t="shared" si="120"/>
        <v>88.996501999999992</v>
      </c>
      <c r="G400">
        <f t="shared" si="121"/>
        <v>24.721250555555553</v>
      </c>
      <c r="H400" s="12">
        <f t="shared" si="136"/>
        <v>0.53644666666665941</v>
      </c>
      <c r="I400">
        <f t="shared" si="137"/>
        <v>24.989473888888881</v>
      </c>
      <c r="J400">
        <f t="shared" si="138"/>
        <v>109.31529612347984</v>
      </c>
      <c r="K400" s="12">
        <f t="shared" si="139"/>
        <v>4</v>
      </c>
      <c r="L400">
        <f t="shared" si="122"/>
        <v>4.0797119999999998</v>
      </c>
      <c r="M400">
        <f t="shared" si="123"/>
        <v>445.97492537851417</v>
      </c>
      <c r="N400">
        <f t="shared" si="124"/>
        <v>4258.7483549170456</v>
      </c>
      <c r="O400">
        <f t="shared" si="125"/>
        <v>14.279986877928259</v>
      </c>
      <c r="P400">
        <f t="shared" si="126"/>
        <v>1015.2076859173457</v>
      </c>
      <c r="Q400">
        <f t="shared" si="127"/>
        <v>235.56170950396881</v>
      </c>
      <c r="R400">
        <f t="shared" si="128"/>
        <v>269.28449999999998</v>
      </c>
      <c r="S400">
        <f t="shared" si="129"/>
        <v>1520.0538954213146</v>
      </c>
      <c r="T400">
        <f t="shared" si="130"/>
        <v>85.173737874956004</v>
      </c>
      <c r="U400" s="14">
        <f t="shared" si="131"/>
        <v>37.985351392992627</v>
      </c>
      <c r="V400" s="20">
        <f>'BSFC (Drive Cycle)'!C404</f>
        <v>225.49331226800132</v>
      </c>
      <c r="W400">
        <f t="shared" si="132"/>
        <v>2.3792896397971792</v>
      </c>
      <c r="X400">
        <f t="shared" si="133"/>
        <v>0</v>
      </c>
      <c r="Y400">
        <f t="shared" si="134"/>
        <v>0</v>
      </c>
      <c r="Z400">
        <f t="shared" si="135"/>
        <v>4</v>
      </c>
    </row>
    <row r="401" spans="4:26">
      <c r="D401" s="1">
        <v>398</v>
      </c>
      <c r="E401">
        <v>55.3</v>
      </c>
      <c r="F401">
        <f t="shared" si="120"/>
        <v>88.996501999999992</v>
      </c>
      <c r="G401">
        <f t="shared" si="121"/>
        <v>24.721250555555553</v>
      </c>
      <c r="H401" s="12">
        <f t="shared" si="136"/>
        <v>0</v>
      </c>
      <c r="I401">
        <f t="shared" si="137"/>
        <v>24.721250555555553</v>
      </c>
      <c r="J401">
        <f t="shared" si="138"/>
        <v>108.14196557474841</v>
      </c>
      <c r="K401" s="12">
        <f t="shared" si="139"/>
        <v>4</v>
      </c>
      <c r="L401">
        <f t="shared" si="122"/>
        <v>4.0797119999999998</v>
      </c>
      <c r="M401">
        <f t="shared" si="123"/>
        <v>441.18807465888796</v>
      </c>
      <c r="N401">
        <f t="shared" si="124"/>
        <v>4213.0372813401191</v>
      </c>
      <c r="O401">
        <f t="shared" si="125"/>
        <v>14.279986877928259</v>
      </c>
      <c r="P401">
        <f t="shared" si="126"/>
        <v>0</v>
      </c>
      <c r="Q401">
        <f t="shared" si="127"/>
        <v>235.56170950396881</v>
      </c>
      <c r="R401">
        <f t="shared" si="128"/>
        <v>269.28449999999998</v>
      </c>
      <c r="S401">
        <f t="shared" si="129"/>
        <v>504.84620950396879</v>
      </c>
      <c r="T401">
        <f t="shared" si="130"/>
        <v>28.288232966593544</v>
      </c>
      <c r="U401" s="14">
        <f t="shared" si="131"/>
        <v>12.480431038033489</v>
      </c>
      <c r="V401" s="20">
        <f>'BSFC (Drive Cycle)'!C405</f>
        <v>1145.7467486244932</v>
      </c>
      <c r="W401">
        <f t="shared" si="132"/>
        <v>3.9720592453497439</v>
      </c>
      <c r="X401">
        <f t="shared" si="133"/>
        <v>0</v>
      </c>
      <c r="Y401">
        <f t="shared" si="134"/>
        <v>0</v>
      </c>
      <c r="Z401">
        <f t="shared" si="135"/>
        <v>4</v>
      </c>
    </row>
    <row r="402" spans="4:26">
      <c r="D402" s="1">
        <v>399</v>
      </c>
      <c r="E402">
        <v>56.1</v>
      </c>
      <c r="F402">
        <f t="shared" si="120"/>
        <v>90.283974000000001</v>
      </c>
      <c r="G402">
        <f t="shared" si="121"/>
        <v>25.078881666666668</v>
      </c>
      <c r="H402" s="12">
        <f t="shared" si="136"/>
        <v>0.35763111111111456</v>
      </c>
      <c r="I402">
        <f t="shared" si="137"/>
        <v>25.257697222222227</v>
      </c>
      <c r="J402">
        <f t="shared" si="138"/>
        <v>110.48862667221134</v>
      </c>
      <c r="K402" s="12">
        <f t="shared" si="139"/>
        <v>4</v>
      </c>
      <c r="L402">
        <f t="shared" si="122"/>
        <v>4.0797119999999998</v>
      </c>
      <c r="M402">
        <f t="shared" si="123"/>
        <v>450.76177609814061</v>
      </c>
      <c r="N402">
        <f t="shared" si="124"/>
        <v>4304.4594284939749</v>
      </c>
      <c r="O402">
        <f t="shared" si="125"/>
        <v>14.279986877928259</v>
      </c>
      <c r="P402">
        <f t="shared" si="126"/>
        <v>676.80512394491279</v>
      </c>
      <c r="Q402">
        <f t="shared" si="127"/>
        <v>242.42653674940436</v>
      </c>
      <c r="R402">
        <f t="shared" si="128"/>
        <v>269.28449999999998</v>
      </c>
      <c r="S402">
        <f t="shared" si="129"/>
        <v>1188.516160694317</v>
      </c>
      <c r="T402">
        <f t="shared" si="130"/>
        <v>66.596562290357966</v>
      </c>
      <c r="U402" s="14">
        <f t="shared" si="131"/>
        <v>30.019184700032213</v>
      </c>
      <c r="V402" s="20">
        <f>'BSFC (Drive Cycle)'!C406</f>
        <v>317.19197753324988</v>
      </c>
      <c r="W402">
        <f t="shared" si="132"/>
        <v>2.6449568219275266</v>
      </c>
      <c r="X402">
        <f t="shared" si="133"/>
        <v>0</v>
      </c>
      <c r="Y402">
        <f t="shared" si="134"/>
        <v>0</v>
      </c>
      <c r="Z402">
        <f t="shared" si="135"/>
        <v>4</v>
      </c>
    </row>
    <row r="403" spans="4:26">
      <c r="D403" s="1">
        <v>400</v>
      </c>
      <c r="E403">
        <v>56.4</v>
      </c>
      <c r="F403">
        <f t="shared" si="120"/>
        <v>90.766775999999993</v>
      </c>
      <c r="G403">
        <f t="shared" si="121"/>
        <v>25.212993333333333</v>
      </c>
      <c r="H403" s="12">
        <f t="shared" si="136"/>
        <v>0.13411166666666574</v>
      </c>
      <c r="I403">
        <f t="shared" si="137"/>
        <v>25.280049166666664</v>
      </c>
      <c r="J403">
        <f t="shared" si="138"/>
        <v>110.58640421793892</v>
      </c>
      <c r="K403" s="12">
        <f t="shared" si="139"/>
        <v>4</v>
      </c>
      <c r="L403">
        <f t="shared" si="122"/>
        <v>4.0797119999999998</v>
      </c>
      <c r="M403">
        <f t="shared" si="123"/>
        <v>451.16068032477602</v>
      </c>
      <c r="N403">
        <f t="shared" si="124"/>
        <v>4308.2686846253837</v>
      </c>
      <c r="O403">
        <f t="shared" si="125"/>
        <v>14.279986877928259</v>
      </c>
      <c r="P403">
        <f t="shared" si="126"/>
        <v>253.80192147933812</v>
      </c>
      <c r="Q403">
        <f t="shared" si="127"/>
        <v>245.02626654668268</v>
      </c>
      <c r="R403">
        <f t="shared" si="128"/>
        <v>269.28449999999998</v>
      </c>
      <c r="S403">
        <f t="shared" si="129"/>
        <v>768.11268802602081</v>
      </c>
      <c r="T403">
        <f t="shared" si="130"/>
        <v>43.039940192530345</v>
      </c>
      <c r="U403" s="14">
        <f t="shared" si="131"/>
        <v>19.41792869839966</v>
      </c>
      <c r="V403" s="20">
        <f>'BSFC (Drive Cycle)'!C407</f>
        <v>693.73394160382304</v>
      </c>
      <c r="W403">
        <f t="shared" si="132"/>
        <v>3.7419100593674415</v>
      </c>
      <c r="X403">
        <f t="shared" si="133"/>
        <v>0</v>
      </c>
      <c r="Y403">
        <f t="shared" si="134"/>
        <v>0</v>
      </c>
      <c r="Z403">
        <f t="shared" si="135"/>
        <v>4</v>
      </c>
    </row>
    <row r="404" spans="4:26">
      <c r="D404" s="1">
        <v>401</v>
      </c>
      <c r="E404">
        <v>56.4</v>
      </c>
      <c r="F404">
        <f t="shared" si="120"/>
        <v>90.766775999999993</v>
      </c>
      <c r="G404">
        <f t="shared" si="121"/>
        <v>25.212993333333333</v>
      </c>
      <c r="H404" s="12">
        <f t="shared" si="136"/>
        <v>0</v>
      </c>
      <c r="I404">
        <f t="shared" si="137"/>
        <v>25.212993333333333</v>
      </c>
      <c r="J404">
        <f t="shared" si="138"/>
        <v>110.29307158075606</v>
      </c>
      <c r="K404" s="12">
        <f t="shared" si="139"/>
        <v>4</v>
      </c>
      <c r="L404">
        <f t="shared" si="122"/>
        <v>4.0797119999999998</v>
      </c>
      <c r="M404">
        <f t="shared" si="123"/>
        <v>449.96396764486946</v>
      </c>
      <c r="N404">
        <f t="shared" si="124"/>
        <v>4296.8409162311518</v>
      </c>
      <c r="O404">
        <f t="shared" si="125"/>
        <v>14.279986877928259</v>
      </c>
      <c r="P404">
        <f t="shared" si="126"/>
        <v>0</v>
      </c>
      <c r="Q404">
        <f t="shared" si="127"/>
        <v>245.02626654668268</v>
      </c>
      <c r="R404">
        <f t="shared" si="128"/>
        <v>269.28449999999998</v>
      </c>
      <c r="S404">
        <f t="shared" si="129"/>
        <v>514.31076654668266</v>
      </c>
      <c r="T404">
        <f t="shared" si="130"/>
        <v>28.818563965439633</v>
      </c>
      <c r="U404" s="14">
        <f t="shared" si="131"/>
        <v>12.967315383716679</v>
      </c>
      <c r="V404" s="20">
        <f>'BSFC (Drive Cycle)'!C408</f>
        <v>1162.410402573807</v>
      </c>
      <c r="W404">
        <f t="shared" si="132"/>
        <v>4.187039526524341</v>
      </c>
      <c r="X404">
        <f t="shared" si="133"/>
        <v>0</v>
      </c>
      <c r="Y404">
        <f t="shared" si="134"/>
        <v>0</v>
      </c>
      <c r="Z404">
        <f t="shared" si="135"/>
        <v>4</v>
      </c>
    </row>
    <row r="405" spans="4:26">
      <c r="D405" s="1">
        <v>402</v>
      </c>
      <c r="E405">
        <v>56.4</v>
      </c>
      <c r="F405">
        <f t="shared" si="120"/>
        <v>90.766775999999993</v>
      </c>
      <c r="G405">
        <f t="shared" si="121"/>
        <v>25.212993333333333</v>
      </c>
      <c r="H405" s="12">
        <f t="shared" si="136"/>
        <v>0</v>
      </c>
      <c r="I405">
        <f t="shared" si="137"/>
        <v>25.212993333333333</v>
      </c>
      <c r="J405">
        <f t="shared" si="138"/>
        <v>110.29307158075606</v>
      </c>
      <c r="K405" s="12">
        <f t="shared" si="139"/>
        <v>4</v>
      </c>
      <c r="L405">
        <f t="shared" si="122"/>
        <v>4.0797119999999998</v>
      </c>
      <c r="M405">
        <f t="shared" si="123"/>
        <v>449.96396764486946</v>
      </c>
      <c r="N405">
        <f t="shared" si="124"/>
        <v>4296.8409162311518</v>
      </c>
      <c r="O405">
        <f t="shared" si="125"/>
        <v>14.279986877928259</v>
      </c>
      <c r="P405">
        <f t="shared" si="126"/>
        <v>0</v>
      </c>
      <c r="Q405">
        <f t="shared" si="127"/>
        <v>245.02626654668268</v>
      </c>
      <c r="R405">
        <f t="shared" si="128"/>
        <v>269.28449999999998</v>
      </c>
      <c r="S405">
        <f t="shared" si="129"/>
        <v>514.31076654668266</v>
      </c>
      <c r="T405">
        <f t="shared" si="130"/>
        <v>28.818563965439633</v>
      </c>
      <c r="U405" s="14">
        <f t="shared" si="131"/>
        <v>12.967315383716679</v>
      </c>
      <c r="V405" s="20">
        <f>'BSFC (Drive Cycle)'!C409</f>
        <v>1162.410402573807</v>
      </c>
      <c r="W405">
        <f t="shared" si="132"/>
        <v>4.187039526524341</v>
      </c>
      <c r="X405">
        <f t="shared" si="133"/>
        <v>0</v>
      </c>
      <c r="Y405">
        <f t="shared" si="134"/>
        <v>0</v>
      </c>
      <c r="Z405">
        <f t="shared" si="135"/>
        <v>4</v>
      </c>
    </row>
    <row r="406" spans="4:26">
      <c r="D406" s="1">
        <v>403</v>
      </c>
      <c r="E406">
        <v>57.2</v>
      </c>
      <c r="F406">
        <f t="shared" si="120"/>
        <v>92.054248000000001</v>
      </c>
      <c r="G406">
        <f t="shared" si="121"/>
        <v>25.570624444444444</v>
      </c>
      <c r="H406" s="12">
        <f t="shared" si="136"/>
        <v>0.35763111111111101</v>
      </c>
      <c r="I406">
        <f t="shared" si="137"/>
        <v>25.74944</v>
      </c>
      <c r="J406">
        <f t="shared" si="138"/>
        <v>112.63973267821898</v>
      </c>
      <c r="K406" s="12">
        <f t="shared" si="139"/>
        <v>4</v>
      </c>
      <c r="L406">
        <f t="shared" si="122"/>
        <v>4.0797119999999998</v>
      </c>
      <c r="M406">
        <f t="shared" si="123"/>
        <v>459.53766908412206</v>
      </c>
      <c r="N406">
        <f t="shared" si="124"/>
        <v>4388.2630633850067</v>
      </c>
      <c r="O406">
        <f t="shared" si="125"/>
        <v>14.279986877928259</v>
      </c>
      <c r="P406">
        <f t="shared" si="126"/>
        <v>676.80512394490609</v>
      </c>
      <c r="Q406">
        <f t="shared" si="127"/>
        <v>252.02666488673179</v>
      </c>
      <c r="R406">
        <f t="shared" si="128"/>
        <v>269.28449999999998</v>
      </c>
      <c r="S406">
        <f t="shared" si="129"/>
        <v>1198.1162888316378</v>
      </c>
      <c r="T406">
        <f t="shared" si="130"/>
        <v>67.134489794111047</v>
      </c>
      <c r="U406" s="14">
        <f t="shared" si="131"/>
        <v>30.85082695513757</v>
      </c>
      <c r="V406" s="20">
        <f>'BSFC (Drive Cycle)'!C410</f>
        <v>366.92347428385619</v>
      </c>
      <c r="W406">
        <f t="shared" si="132"/>
        <v>3.1444146141414215</v>
      </c>
      <c r="X406">
        <f t="shared" si="133"/>
        <v>0</v>
      </c>
      <c r="Y406">
        <f t="shared" si="134"/>
        <v>0</v>
      </c>
      <c r="Z406">
        <f t="shared" si="135"/>
        <v>4</v>
      </c>
    </row>
    <row r="407" spans="4:26">
      <c r="D407" s="1">
        <v>404</v>
      </c>
      <c r="E407">
        <v>56.8</v>
      </c>
      <c r="F407">
        <f t="shared" si="120"/>
        <v>91.410511999999997</v>
      </c>
      <c r="G407">
        <f t="shared" si="121"/>
        <v>25.391808888888889</v>
      </c>
      <c r="H407" s="12">
        <f t="shared" si="136"/>
        <v>-0.17881555555555551</v>
      </c>
      <c r="I407">
        <f t="shared" si="137"/>
        <v>25.302401111111109</v>
      </c>
      <c r="J407">
        <f t="shared" si="138"/>
        <v>110.68418176366654</v>
      </c>
      <c r="K407" s="12">
        <f t="shared" si="139"/>
        <v>4</v>
      </c>
      <c r="L407">
        <f t="shared" si="122"/>
        <v>4.0797119999999998</v>
      </c>
      <c r="M407">
        <f t="shared" si="123"/>
        <v>451.55958455141155</v>
      </c>
      <c r="N407">
        <f t="shared" si="124"/>
        <v>4312.0779407567943</v>
      </c>
      <c r="O407">
        <f t="shared" si="125"/>
        <v>14.279986877928259</v>
      </c>
      <c r="P407">
        <f t="shared" si="126"/>
        <v>-338.40256197245304</v>
      </c>
      <c r="Q407">
        <f t="shared" si="127"/>
        <v>248.51414107174239</v>
      </c>
      <c r="R407">
        <f t="shared" si="128"/>
        <v>269.28449999999998</v>
      </c>
      <c r="S407">
        <f t="shared" si="129"/>
        <v>179.39607909928932</v>
      </c>
      <c r="T407">
        <f t="shared" si="130"/>
        <v>0</v>
      </c>
      <c r="U407" s="14">
        <f t="shared" si="131"/>
        <v>0</v>
      </c>
      <c r="V407" s="20">
        <f>'BSFC (Drive Cycle)'!C411</f>
        <v>0</v>
      </c>
      <c r="W407">
        <f t="shared" si="132"/>
        <v>0</v>
      </c>
      <c r="X407">
        <f t="shared" si="133"/>
        <v>0</v>
      </c>
      <c r="Y407">
        <f t="shared" si="134"/>
        <v>0</v>
      </c>
      <c r="Z407">
        <f t="shared" si="135"/>
        <v>4</v>
      </c>
    </row>
    <row r="408" spans="4:26">
      <c r="D408" s="1">
        <v>405</v>
      </c>
      <c r="E408">
        <v>57.6</v>
      </c>
      <c r="F408">
        <f t="shared" si="120"/>
        <v>92.697984000000005</v>
      </c>
      <c r="G408">
        <f t="shared" si="121"/>
        <v>25.749440000000003</v>
      </c>
      <c r="H408" s="12">
        <f t="shared" si="136"/>
        <v>0.35763111111111456</v>
      </c>
      <c r="I408">
        <f t="shared" si="137"/>
        <v>25.928255555555559</v>
      </c>
      <c r="J408">
        <f t="shared" si="138"/>
        <v>113.42195304403994</v>
      </c>
      <c r="K408" s="12">
        <f t="shared" si="139"/>
        <v>4</v>
      </c>
      <c r="L408">
        <f t="shared" si="122"/>
        <v>4.0797119999999998</v>
      </c>
      <c r="M408">
        <f t="shared" si="123"/>
        <v>462.72890289720624</v>
      </c>
      <c r="N408">
        <f t="shared" si="124"/>
        <v>4418.7371124362917</v>
      </c>
      <c r="O408">
        <f t="shared" si="125"/>
        <v>14.279986877928259</v>
      </c>
      <c r="P408">
        <f t="shared" si="126"/>
        <v>676.80512394491279</v>
      </c>
      <c r="Q408">
        <f t="shared" si="127"/>
        <v>255.56383799165101</v>
      </c>
      <c r="R408">
        <f t="shared" si="128"/>
        <v>269.28449999999998</v>
      </c>
      <c r="S408">
        <f t="shared" si="129"/>
        <v>1201.6534619365639</v>
      </c>
      <c r="T408">
        <f t="shared" si="130"/>
        <v>67.332689513058398</v>
      </c>
      <c r="U408" s="14">
        <f t="shared" si="131"/>
        <v>31.156781547495736</v>
      </c>
      <c r="V408" s="20">
        <f>'BSFC (Drive Cycle)'!C412</f>
        <v>389.09713327937061</v>
      </c>
      <c r="W408">
        <f t="shared" si="132"/>
        <v>3.3675039950950509</v>
      </c>
      <c r="X408">
        <f t="shared" si="133"/>
        <v>0</v>
      </c>
      <c r="Y408">
        <f t="shared" si="134"/>
        <v>0</v>
      </c>
      <c r="Z408">
        <f t="shared" si="135"/>
        <v>4</v>
      </c>
    </row>
    <row r="409" spans="4:26">
      <c r="D409" s="1">
        <v>406</v>
      </c>
      <c r="E409">
        <v>57.6</v>
      </c>
      <c r="F409">
        <f t="shared" si="120"/>
        <v>92.697984000000005</v>
      </c>
      <c r="G409">
        <f t="shared" si="121"/>
        <v>25.749440000000003</v>
      </c>
      <c r="H409" s="12">
        <f t="shared" si="136"/>
        <v>0</v>
      </c>
      <c r="I409">
        <f t="shared" si="137"/>
        <v>25.749440000000003</v>
      </c>
      <c r="J409">
        <f t="shared" si="138"/>
        <v>112.63973267821899</v>
      </c>
      <c r="K409" s="12">
        <f t="shared" si="139"/>
        <v>4</v>
      </c>
      <c r="L409">
        <f t="shared" si="122"/>
        <v>4.0797119999999998</v>
      </c>
      <c r="M409">
        <f t="shared" si="123"/>
        <v>459.53766908412211</v>
      </c>
      <c r="N409">
        <f t="shared" si="124"/>
        <v>4388.2630633850076</v>
      </c>
      <c r="O409">
        <f t="shared" si="125"/>
        <v>14.279986877928259</v>
      </c>
      <c r="P409">
        <f t="shared" si="126"/>
        <v>0</v>
      </c>
      <c r="Q409">
        <f t="shared" si="127"/>
        <v>255.56383799165101</v>
      </c>
      <c r="R409">
        <f t="shared" si="128"/>
        <v>269.28449999999998</v>
      </c>
      <c r="S409">
        <f t="shared" si="129"/>
        <v>524.84833799165096</v>
      </c>
      <c r="T409">
        <f t="shared" si="130"/>
        <v>29.409019574149209</v>
      </c>
      <c r="U409" s="14">
        <f t="shared" si="131"/>
        <v>13.514552305153849</v>
      </c>
      <c r="V409" s="20">
        <f>'BSFC (Drive Cycle)'!C413</f>
        <v>1195.9158541099696</v>
      </c>
      <c r="W409">
        <f t="shared" si="132"/>
        <v>4.489518711925534</v>
      </c>
      <c r="X409">
        <f t="shared" si="133"/>
        <v>0</v>
      </c>
      <c r="Y409">
        <f t="shared" si="134"/>
        <v>0</v>
      </c>
      <c r="Z409">
        <f t="shared" si="135"/>
        <v>4</v>
      </c>
    </row>
    <row r="410" spans="4:26">
      <c r="D410" s="1">
        <v>407</v>
      </c>
      <c r="E410">
        <v>57.6</v>
      </c>
      <c r="F410">
        <f t="shared" si="120"/>
        <v>92.697984000000005</v>
      </c>
      <c r="G410">
        <f t="shared" si="121"/>
        <v>25.749440000000003</v>
      </c>
      <c r="H410" s="12">
        <f t="shared" si="136"/>
        <v>0</v>
      </c>
      <c r="I410">
        <f t="shared" si="137"/>
        <v>25.749440000000003</v>
      </c>
      <c r="J410">
        <f t="shared" si="138"/>
        <v>112.63973267821899</v>
      </c>
      <c r="K410" s="12">
        <f t="shared" si="139"/>
        <v>4</v>
      </c>
      <c r="L410">
        <f t="shared" si="122"/>
        <v>4.0797119999999998</v>
      </c>
      <c r="M410">
        <f t="shared" si="123"/>
        <v>459.53766908412211</v>
      </c>
      <c r="N410">
        <f t="shared" si="124"/>
        <v>4388.2630633850076</v>
      </c>
      <c r="O410">
        <f t="shared" si="125"/>
        <v>14.279986877928259</v>
      </c>
      <c r="P410">
        <f t="shared" si="126"/>
        <v>0</v>
      </c>
      <c r="Q410">
        <f t="shared" si="127"/>
        <v>255.56383799165101</v>
      </c>
      <c r="R410">
        <f t="shared" si="128"/>
        <v>269.28449999999998</v>
      </c>
      <c r="S410">
        <f t="shared" si="129"/>
        <v>524.84833799165096</v>
      </c>
      <c r="T410">
        <f t="shared" si="130"/>
        <v>29.409019574149209</v>
      </c>
      <c r="U410" s="14">
        <f t="shared" si="131"/>
        <v>13.514552305153849</v>
      </c>
      <c r="V410" s="20">
        <f>'BSFC (Drive Cycle)'!C414</f>
        <v>1195.9158541099696</v>
      </c>
      <c r="W410">
        <f t="shared" si="132"/>
        <v>4.489518711925534</v>
      </c>
      <c r="X410">
        <f t="shared" si="133"/>
        <v>0</v>
      </c>
      <c r="Y410">
        <f t="shared" si="134"/>
        <v>0</v>
      </c>
      <c r="Z410">
        <f t="shared" si="135"/>
        <v>4</v>
      </c>
    </row>
    <row r="411" spans="4:26">
      <c r="D411" s="1">
        <v>408</v>
      </c>
      <c r="E411">
        <v>58</v>
      </c>
      <c r="F411">
        <f t="shared" si="120"/>
        <v>93.341719999999995</v>
      </c>
      <c r="G411">
        <f t="shared" si="121"/>
        <v>25.928255555555555</v>
      </c>
      <c r="H411" s="12">
        <f t="shared" si="136"/>
        <v>0.17881555555555195</v>
      </c>
      <c r="I411">
        <f t="shared" si="137"/>
        <v>26.017663333333331</v>
      </c>
      <c r="J411">
        <f t="shared" si="138"/>
        <v>113.81306322695042</v>
      </c>
      <c r="K411" s="12">
        <f t="shared" si="139"/>
        <v>4</v>
      </c>
      <c r="L411">
        <f t="shared" si="122"/>
        <v>4.0797119999999998</v>
      </c>
      <c r="M411">
        <f t="shared" si="123"/>
        <v>464.32451980374833</v>
      </c>
      <c r="N411">
        <f t="shared" si="124"/>
        <v>4433.9741369619342</v>
      </c>
      <c r="O411">
        <f t="shared" si="125"/>
        <v>14.279986877928259</v>
      </c>
      <c r="P411">
        <f t="shared" si="126"/>
        <v>338.40256197244634</v>
      </c>
      <c r="Q411">
        <f t="shared" si="127"/>
        <v>259.12566038649982</v>
      </c>
      <c r="R411">
        <f t="shared" si="128"/>
        <v>269.28449999999998</v>
      </c>
      <c r="S411">
        <f t="shared" si="129"/>
        <v>866.81272235894608</v>
      </c>
      <c r="T411">
        <f t="shared" si="130"/>
        <v>48.570435445260614</v>
      </c>
      <c r="U411" s="14">
        <f t="shared" si="131"/>
        <v>22.55244411477959</v>
      </c>
      <c r="V411" s="20">
        <f>'BSFC (Drive Cycle)'!C415</f>
        <v>654.73153316733988</v>
      </c>
      <c r="W411">
        <f t="shared" si="132"/>
        <v>4.1016100866501093</v>
      </c>
      <c r="X411">
        <f t="shared" si="133"/>
        <v>0</v>
      </c>
      <c r="Y411">
        <f t="shared" si="134"/>
        <v>0</v>
      </c>
      <c r="Z411">
        <f t="shared" si="135"/>
        <v>4</v>
      </c>
    </row>
    <row r="412" spans="4:26">
      <c r="D412" s="1">
        <v>409</v>
      </c>
      <c r="E412">
        <v>58</v>
      </c>
      <c r="F412">
        <f t="shared" si="120"/>
        <v>93.341719999999995</v>
      </c>
      <c r="G412">
        <f t="shared" si="121"/>
        <v>25.928255555555555</v>
      </c>
      <c r="H412" s="12">
        <f t="shared" si="136"/>
        <v>0</v>
      </c>
      <c r="I412">
        <f t="shared" si="137"/>
        <v>25.928255555555555</v>
      </c>
      <c r="J412">
        <f t="shared" si="138"/>
        <v>113.42195304403994</v>
      </c>
      <c r="K412" s="12">
        <f t="shared" si="139"/>
        <v>4</v>
      </c>
      <c r="L412">
        <f t="shared" si="122"/>
        <v>4.0797119999999998</v>
      </c>
      <c r="M412">
        <f t="shared" si="123"/>
        <v>462.72890289720624</v>
      </c>
      <c r="N412">
        <f t="shared" si="124"/>
        <v>4418.7371124362917</v>
      </c>
      <c r="O412">
        <f t="shared" si="125"/>
        <v>14.279986877928259</v>
      </c>
      <c r="P412">
        <f t="shared" si="126"/>
        <v>0</v>
      </c>
      <c r="Q412">
        <f t="shared" si="127"/>
        <v>259.12566038649982</v>
      </c>
      <c r="R412">
        <f t="shared" si="128"/>
        <v>269.28449999999998</v>
      </c>
      <c r="S412">
        <f t="shared" si="129"/>
        <v>528.4101603864998</v>
      </c>
      <c r="T412">
        <f t="shared" si="130"/>
        <v>29.60860047580659</v>
      </c>
      <c r="U412" s="14">
        <f t="shared" si="131"/>
        <v>13.700755214491682</v>
      </c>
      <c r="V412" s="20">
        <f>'BSFC (Drive Cycle)'!C416</f>
        <v>1211.3863409587066</v>
      </c>
      <c r="W412">
        <f t="shared" si="132"/>
        <v>4.6102521465705548</v>
      </c>
      <c r="X412">
        <f t="shared" si="133"/>
        <v>0</v>
      </c>
      <c r="Y412">
        <f t="shared" si="134"/>
        <v>0</v>
      </c>
      <c r="Z412">
        <f t="shared" si="135"/>
        <v>4</v>
      </c>
    </row>
    <row r="413" spans="4:26">
      <c r="D413" s="1">
        <v>410</v>
      </c>
      <c r="E413">
        <v>58.4</v>
      </c>
      <c r="F413">
        <f t="shared" si="120"/>
        <v>93.985455999999999</v>
      </c>
      <c r="G413">
        <f t="shared" si="121"/>
        <v>26.107071111111111</v>
      </c>
      <c r="H413" s="12">
        <f t="shared" si="136"/>
        <v>0.17881555555555551</v>
      </c>
      <c r="I413">
        <f t="shared" si="137"/>
        <v>26.19647888888889</v>
      </c>
      <c r="J413">
        <f t="shared" si="138"/>
        <v>114.59528359277138</v>
      </c>
      <c r="K413" s="12">
        <f t="shared" si="139"/>
        <v>4</v>
      </c>
      <c r="L413">
        <f t="shared" si="122"/>
        <v>4.0797119999999998</v>
      </c>
      <c r="M413">
        <f t="shared" si="123"/>
        <v>467.51575361683251</v>
      </c>
      <c r="N413">
        <f t="shared" si="124"/>
        <v>4464.4481860132191</v>
      </c>
      <c r="O413">
        <f t="shared" si="125"/>
        <v>14.279986877928259</v>
      </c>
      <c r="P413">
        <f t="shared" si="126"/>
        <v>338.40256197245304</v>
      </c>
      <c r="Q413">
        <f t="shared" si="127"/>
        <v>262.71213207127852</v>
      </c>
      <c r="R413">
        <f t="shared" si="128"/>
        <v>269.28449999999998</v>
      </c>
      <c r="S413">
        <f t="shared" si="129"/>
        <v>870.39919404373154</v>
      </c>
      <c r="T413">
        <f t="shared" si="130"/>
        <v>48.771397529628814</v>
      </c>
      <c r="U413" s="14">
        <f t="shared" si="131"/>
        <v>22.801396671010536</v>
      </c>
      <c r="V413" s="20">
        <f>'BSFC (Drive Cycle)'!C417</f>
        <v>678.07235558292996</v>
      </c>
      <c r="W413">
        <f t="shared" si="132"/>
        <v>4.294721319803581</v>
      </c>
      <c r="X413">
        <f t="shared" si="133"/>
        <v>0</v>
      </c>
      <c r="Y413">
        <f t="shared" si="134"/>
        <v>0</v>
      </c>
      <c r="Z413">
        <f t="shared" si="135"/>
        <v>4</v>
      </c>
    </row>
    <row r="414" spans="4:26">
      <c r="D414" s="1">
        <v>411</v>
      </c>
      <c r="E414">
        <v>58.4</v>
      </c>
      <c r="F414">
        <f t="shared" si="120"/>
        <v>93.985455999999999</v>
      </c>
      <c r="G414">
        <f t="shared" si="121"/>
        <v>26.107071111111111</v>
      </c>
      <c r="H414" s="12">
        <f t="shared" si="136"/>
        <v>0</v>
      </c>
      <c r="I414">
        <f t="shared" si="137"/>
        <v>26.107071111111111</v>
      </c>
      <c r="J414">
        <f t="shared" si="138"/>
        <v>114.20417340986089</v>
      </c>
      <c r="K414" s="12">
        <f t="shared" si="139"/>
        <v>4</v>
      </c>
      <c r="L414">
        <f t="shared" si="122"/>
        <v>4.0797119999999998</v>
      </c>
      <c r="M414">
        <f t="shared" si="123"/>
        <v>465.92013671029036</v>
      </c>
      <c r="N414">
        <f t="shared" si="124"/>
        <v>4449.2111614875757</v>
      </c>
      <c r="O414">
        <f t="shared" si="125"/>
        <v>14.279986877928259</v>
      </c>
      <c r="P414">
        <f t="shared" si="126"/>
        <v>0</v>
      </c>
      <c r="Q414">
        <f t="shared" si="127"/>
        <v>262.71213207127852</v>
      </c>
      <c r="R414">
        <f t="shared" si="128"/>
        <v>269.28449999999998</v>
      </c>
      <c r="S414">
        <f t="shared" si="129"/>
        <v>531.99663207127855</v>
      </c>
      <c r="T414">
        <f t="shared" si="130"/>
        <v>29.809562560174413</v>
      </c>
      <c r="U414" s="14">
        <f t="shared" si="131"/>
        <v>13.888875463310416</v>
      </c>
      <c r="V414" s="20">
        <f>'BSFC (Drive Cycle)'!C418</f>
        <v>1229.316582661042</v>
      </c>
      <c r="W414">
        <f t="shared" si="132"/>
        <v>4.7427291448782105</v>
      </c>
      <c r="X414">
        <f t="shared" si="133"/>
        <v>0</v>
      </c>
      <c r="Y414">
        <f t="shared" si="134"/>
        <v>0</v>
      </c>
      <c r="Z414">
        <f t="shared" si="135"/>
        <v>4</v>
      </c>
    </row>
    <row r="415" spans="4:26">
      <c r="D415" s="1">
        <v>412</v>
      </c>
      <c r="E415">
        <v>58.8</v>
      </c>
      <c r="F415">
        <f t="shared" si="120"/>
        <v>94.629191999999989</v>
      </c>
      <c r="G415">
        <f t="shared" si="121"/>
        <v>26.285886666666666</v>
      </c>
      <c r="H415" s="12">
        <f t="shared" si="136"/>
        <v>0.17881555555555551</v>
      </c>
      <c r="I415">
        <f t="shared" si="137"/>
        <v>26.375294444444442</v>
      </c>
      <c r="J415">
        <f t="shared" si="138"/>
        <v>115.37750395859233</v>
      </c>
      <c r="K415" s="12">
        <f t="shared" si="139"/>
        <v>4</v>
      </c>
      <c r="L415">
        <f t="shared" si="122"/>
        <v>4.0797119999999998</v>
      </c>
      <c r="M415">
        <f t="shared" si="123"/>
        <v>470.70698742991658</v>
      </c>
      <c r="N415">
        <f t="shared" si="124"/>
        <v>4494.9222350645023</v>
      </c>
      <c r="O415">
        <f t="shared" si="125"/>
        <v>14.279986877928259</v>
      </c>
      <c r="P415">
        <f t="shared" si="126"/>
        <v>338.40256197245304</v>
      </c>
      <c r="Q415">
        <f t="shared" si="127"/>
        <v>266.32325304598697</v>
      </c>
      <c r="R415">
        <f t="shared" si="128"/>
        <v>269.28449999999998</v>
      </c>
      <c r="S415">
        <f t="shared" si="129"/>
        <v>874.01031501844</v>
      </c>
      <c r="T415">
        <f t="shared" si="130"/>
        <v>48.973740796707069</v>
      </c>
      <c r="U415" s="14">
        <f t="shared" si="131"/>
        <v>23.052281993591588</v>
      </c>
      <c r="V415" s="20">
        <f>'BSFC (Drive Cycle)'!C419</f>
        <v>704.18809225997393</v>
      </c>
      <c r="W415">
        <f t="shared" si="132"/>
        <v>4.5092062442517244</v>
      </c>
      <c r="X415">
        <f t="shared" si="133"/>
        <v>0</v>
      </c>
      <c r="Y415">
        <f t="shared" si="134"/>
        <v>0</v>
      </c>
      <c r="Z415">
        <f t="shared" si="135"/>
        <v>4</v>
      </c>
    </row>
    <row r="416" spans="4:26">
      <c r="D416" s="1">
        <v>413</v>
      </c>
      <c r="E416">
        <v>59.1</v>
      </c>
      <c r="F416">
        <f t="shared" si="120"/>
        <v>95.111993999999996</v>
      </c>
      <c r="G416">
        <f t="shared" si="121"/>
        <v>26.419998333333332</v>
      </c>
      <c r="H416" s="12">
        <f t="shared" si="136"/>
        <v>0.13411166666666574</v>
      </c>
      <c r="I416">
        <f t="shared" si="137"/>
        <v>26.487054166666667</v>
      </c>
      <c r="J416">
        <f t="shared" si="138"/>
        <v>115.86639168723045</v>
      </c>
      <c r="K416" s="12">
        <f t="shared" si="139"/>
        <v>4</v>
      </c>
      <c r="L416">
        <f t="shared" si="122"/>
        <v>4.0797119999999998</v>
      </c>
      <c r="M416">
        <f t="shared" si="123"/>
        <v>472.70150856309425</v>
      </c>
      <c r="N416">
        <f t="shared" si="124"/>
        <v>4513.9685157215563</v>
      </c>
      <c r="O416">
        <f t="shared" si="125"/>
        <v>14.279986877928259</v>
      </c>
      <c r="P416">
        <f t="shared" si="126"/>
        <v>253.80192147933812</v>
      </c>
      <c r="Q416">
        <f t="shared" si="127"/>
        <v>269.04776987353461</v>
      </c>
      <c r="R416">
        <f t="shared" si="128"/>
        <v>269.28449999999998</v>
      </c>
      <c r="S416">
        <f t="shared" si="129"/>
        <v>792.13419135287268</v>
      </c>
      <c r="T416">
        <f t="shared" si="130"/>
        <v>44.385945905805777</v>
      </c>
      <c r="U416" s="14">
        <f t="shared" si="131"/>
        <v>20.981303588674287</v>
      </c>
      <c r="V416" s="20">
        <f>'BSFC (Drive Cycle)'!C420</f>
        <v>826.37281919400448</v>
      </c>
      <c r="W416">
        <f t="shared" si="132"/>
        <v>4.816216388038348</v>
      </c>
      <c r="X416">
        <f t="shared" si="133"/>
        <v>0</v>
      </c>
      <c r="Y416">
        <f t="shared" si="134"/>
        <v>0</v>
      </c>
      <c r="Z416">
        <f t="shared" si="135"/>
        <v>4</v>
      </c>
    </row>
    <row r="417" spans="4:26">
      <c r="D417" s="1">
        <v>414</v>
      </c>
      <c r="E417">
        <v>58.8</v>
      </c>
      <c r="F417">
        <f t="shared" si="120"/>
        <v>94.629191999999989</v>
      </c>
      <c r="G417">
        <f t="shared" si="121"/>
        <v>26.285886666666666</v>
      </c>
      <c r="H417" s="12">
        <f t="shared" si="136"/>
        <v>-0.13411166666666574</v>
      </c>
      <c r="I417">
        <f t="shared" si="137"/>
        <v>26.218830833333335</v>
      </c>
      <c r="J417">
        <f t="shared" si="138"/>
        <v>114.693061138499</v>
      </c>
      <c r="K417" s="12">
        <f t="shared" si="139"/>
        <v>4</v>
      </c>
      <c r="L417">
        <f t="shared" si="122"/>
        <v>4.0797119999999998</v>
      </c>
      <c r="M417">
        <f t="shared" si="123"/>
        <v>467.91465784346804</v>
      </c>
      <c r="N417">
        <f t="shared" si="124"/>
        <v>4468.2574421446297</v>
      </c>
      <c r="O417">
        <f t="shared" si="125"/>
        <v>14.279986877928259</v>
      </c>
      <c r="P417">
        <f t="shared" si="126"/>
        <v>-253.80192147933812</v>
      </c>
      <c r="Q417">
        <f t="shared" si="127"/>
        <v>266.32325304598697</v>
      </c>
      <c r="R417">
        <f t="shared" si="128"/>
        <v>269.28449999999998</v>
      </c>
      <c r="S417">
        <f t="shared" si="129"/>
        <v>281.80583156664886</v>
      </c>
      <c r="T417">
        <f t="shared" si="130"/>
        <v>0</v>
      </c>
      <c r="U417" s="14">
        <f t="shared" si="131"/>
        <v>0</v>
      </c>
      <c r="V417" s="20">
        <f>'BSFC (Drive Cycle)'!C421</f>
        <v>0</v>
      </c>
      <c r="W417">
        <f t="shared" si="132"/>
        <v>0</v>
      </c>
      <c r="X417">
        <f t="shared" si="133"/>
        <v>0</v>
      </c>
      <c r="Y417">
        <f t="shared" si="134"/>
        <v>0</v>
      </c>
      <c r="Z417">
        <f t="shared" si="135"/>
        <v>4</v>
      </c>
    </row>
    <row r="418" spans="4:26">
      <c r="D418" s="1">
        <v>415</v>
      </c>
      <c r="E418">
        <v>58.8</v>
      </c>
      <c r="F418">
        <f t="shared" si="120"/>
        <v>94.629191999999989</v>
      </c>
      <c r="G418">
        <f t="shared" si="121"/>
        <v>26.285886666666666</v>
      </c>
      <c r="H418" s="12">
        <f t="shared" si="136"/>
        <v>0</v>
      </c>
      <c r="I418">
        <f t="shared" si="137"/>
        <v>26.285886666666666</v>
      </c>
      <c r="J418">
        <f t="shared" si="138"/>
        <v>114.98639377568186</v>
      </c>
      <c r="K418" s="12">
        <f t="shared" si="139"/>
        <v>4</v>
      </c>
      <c r="L418">
        <f t="shared" si="122"/>
        <v>4.0797119999999998</v>
      </c>
      <c r="M418">
        <f t="shared" si="123"/>
        <v>469.11137052337455</v>
      </c>
      <c r="N418">
        <f t="shared" si="124"/>
        <v>4479.6852105388607</v>
      </c>
      <c r="O418">
        <f t="shared" si="125"/>
        <v>14.279986877928259</v>
      </c>
      <c r="P418">
        <f t="shared" si="126"/>
        <v>0</v>
      </c>
      <c r="Q418">
        <f t="shared" si="127"/>
        <v>266.32325304598697</v>
      </c>
      <c r="R418">
        <f t="shared" si="128"/>
        <v>269.28449999999998</v>
      </c>
      <c r="S418">
        <f t="shared" si="129"/>
        <v>535.60775304598701</v>
      </c>
      <c r="T418">
        <f t="shared" si="130"/>
        <v>30.011905827252669</v>
      </c>
      <c r="U418" s="14">
        <f t="shared" si="131"/>
        <v>14.078926274640949</v>
      </c>
      <c r="V418" s="20">
        <f>'BSFC (Drive Cycle)'!C422</f>
        <v>1249.907477790106</v>
      </c>
      <c r="W418">
        <f t="shared" si="132"/>
        <v>4.8881542305359229</v>
      </c>
      <c r="X418">
        <f t="shared" si="133"/>
        <v>0</v>
      </c>
      <c r="Y418">
        <f t="shared" si="134"/>
        <v>0</v>
      </c>
      <c r="Z418">
        <f t="shared" si="135"/>
        <v>4</v>
      </c>
    </row>
    <row r="419" spans="4:26">
      <c r="D419" s="1">
        <v>416</v>
      </c>
      <c r="E419">
        <v>58</v>
      </c>
      <c r="F419">
        <f t="shared" si="120"/>
        <v>93.341719999999995</v>
      </c>
      <c r="G419">
        <f t="shared" si="121"/>
        <v>25.928255555555555</v>
      </c>
      <c r="H419" s="12">
        <f t="shared" si="136"/>
        <v>-0.35763111111111101</v>
      </c>
      <c r="I419">
        <f t="shared" si="137"/>
        <v>25.74944</v>
      </c>
      <c r="J419">
        <f t="shared" si="138"/>
        <v>112.63973267821898</v>
      </c>
      <c r="K419" s="12">
        <f t="shared" si="139"/>
        <v>4</v>
      </c>
      <c r="L419">
        <f t="shared" si="122"/>
        <v>4.0797119999999998</v>
      </c>
      <c r="M419">
        <f t="shared" si="123"/>
        <v>459.53766908412206</v>
      </c>
      <c r="N419">
        <f t="shared" si="124"/>
        <v>4388.2630633850067</v>
      </c>
      <c r="O419">
        <f t="shared" si="125"/>
        <v>14.279986877928259</v>
      </c>
      <c r="P419">
        <f t="shared" si="126"/>
        <v>-676.80512394490609</v>
      </c>
      <c r="Q419">
        <f t="shared" si="127"/>
        <v>259.12566038649982</v>
      </c>
      <c r="R419">
        <f t="shared" si="128"/>
        <v>269.28449999999998</v>
      </c>
      <c r="S419">
        <f t="shared" si="129"/>
        <v>-148.39496355840629</v>
      </c>
      <c r="T419">
        <f t="shared" si="130"/>
        <v>0</v>
      </c>
      <c r="U419" s="14">
        <f t="shared" si="131"/>
        <v>0</v>
      </c>
      <c r="V419" s="20">
        <f>'BSFC (Drive Cycle)'!C423</f>
        <v>0</v>
      </c>
      <c r="W419">
        <f t="shared" si="132"/>
        <v>0</v>
      </c>
      <c r="X419">
        <f t="shared" si="133"/>
        <v>0</v>
      </c>
      <c r="Y419">
        <f t="shared" si="134"/>
        <v>0</v>
      </c>
      <c r="Z419">
        <f t="shared" si="135"/>
        <v>4</v>
      </c>
    </row>
    <row r="420" spans="4:26">
      <c r="D420" s="1">
        <v>417</v>
      </c>
      <c r="E420">
        <v>58</v>
      </c>
      <c r="F420">
        <f t="shared" si="120"/>
        <v>93.341719999999995</v>
      </c>
      <c r="G420">
        <f t="shared" si="121"/>
        <v>25.928255555555555</v>
      </c>
      <c r="H420" s="12">
        <f t="shared" si="136"/>
        <v>0</v>
      </c>
      <c r="I420">
        <f t="shared" si="137"/>
        <v>25.928255555555555</v>
      </c>
      <c r="J420">
        <f t="shared" si="138"/>
        <v>113.42195304403994</v>
      </c>
      <c r="K420" s="12">
        <f t="shared" si="139"/>
        <v>4</v>
      </c>
      <c r="L420">
        <f t="shared" si="122"/>
        <v>4.0797119999999998</v>
      </c>
      <c r="M420">
        <f t="shared" si="123"/>
        <v>462.72890289720624</v>
      </c>
      <c r="N420">
        <f t="shared" si="124"/>
        <v>4418.7371124362917</v>
      </c>
      <c r="O420">
        <f t="shared" si="125"/>
        <v>14.279986877928259</v>
      </c>
      <c r="P420">
        <f t="shared" si="126"/>
        <v>0</v>
      </c>
      <c r="Q420">
        <f t="shared" si="127"/>
        <v>259.12566038649982</v>
      </c>
      <c r="R420">
        <f t="shared" si="128"/>
        <v>269.28449999999998</v>
      </c>
      <c r="S420">
        <f t="shared" si="129"/>
        <v>528.4101603864998</v>
      </c>
      <c r="T420">
        <f t="shared" si="130"/>
        <v>29.60860047580659</v>
      </c>
      <c r="U420" s="14">
        <f t="shared" si="131"/>
        <v>13.700755214491682</v>
      </c>
      <c r="V420" s="20">
        <f>'BSFC (Drive Cycle)'!C424</f>
        <v>1211.3863409587066</v>
      </c>
      <c r="W420">
        <f t="shared" si="132"/>
        <v>4.6102521465705548</v>
      </c>
      <c r="X420">
        <f t="shared" si="133"/>
        <v>0</v>
      </c>
      <c r="Y420">
        <f t="shared" si="134"/>
        <v>0</v>
      </c>
      <c r="Z420">
        <f t="shared" si="135"/>
        <v>4</v>
      </c>
    </row>
    <row r="421" spans="4:26">
      <c r="D421" s="1">
        <v>418</v>
      </c>
      <c r="E421">
        <v>57.6</v>
      </c>
      <c r="F421">
        <f t="shared" si="120"/>
        <v>92.697984000000005</v>
      </c>
      <c r="G421">
        <f t="shared" si="121"/>
        <v>25.749440000000003</v>
      </c>
      <c r="H421" s="12">
        <f t="shared" si="136"/>
        <v>-0.17881555555555195</v>
      </c>
      <c r="I421">
        <f t="shared" si="137"/>
        <v>25.660032222222227</v>
      </c>
      <c r="J421">
        <f t="shared" si="138"/>
        <v>112.24862249530851</v>
      </c>
      <c r="K421" s="12">
        <f t="shared" si="139"/>
        <v>4</v>
      </c>
      <c r="L421">
        <f t="shared" si="122"/>
        <v>4.0797119999999998</v>
      </c>
      <c r="M421">
        <f t="shared" si="123"/>
        <v>457.94205217758002</v>
      </c>
      <c r="N421">
        <f t="shared" si="124"/>
        <v>4373.0260388593651</v>
      </c>
      <c r="O421">
        <f t="shared" si="125"/>
        <v>14.279986877928259</v>
      </c>
      <c r="P421">
        <f t="shared" si="126"/>
        <v>-338.40256197244634</v>
      </c>
      <c r="Q421">
        <f t="shared" si="127"/>
        <v>255.56383799165101</v>
      </c>
      <c r="R421">
        <f t="shared" si="128"/>
        <v>269.28449999999998</v>
      </c>
      <c r="S421">
        <f t="shared" si="129"/>
        <v>186.44577601920466</v>
      </c>
      <c r="T421">
        <f t="shared" si="130"/>
        <v>0</v>
      </c>
      <c r="U421" s="14">
        <f t="shared" si="131"/>
        <v>0</v>
      </c>
      <c r="V421" s="20">
        <f>'BSFC (Drive Cycle)'!C425</f>
        <v>0</v>
      </c>
      <c r="W421">
        <f t="shared" si="132"/>
        <v>0</v>
      </c>
      <c r="X421">
        <f t="shared" si="133"/>
        <v>0</v>
      </c>
      <c r="Y421">
        <f t="shared" si="134"/>
        <v>0</v>
      </c>
      <c r="Z421">
        <f t="shared" si="135"/>
        <v>4</v>
      </c>
    </row>
    <row r="422" spans="4:26">
      <c r="D422" s="1">
        <v>419</v>
      </c>
      <c r="E422">
        <v>57.6</v>
      </c>
      <c r="F422">
        <f t="shared" si="120"/>
        <v>92.697984000000005</v>
      </c>
      <c r="G422">
        <f t="shared" si="121"/>
        <v>25.749440000000003</v>
      </c>
      <c r="H422" s="12">
        <f t="shared" si="136"/>
        <v>0</v>
      </c>
      <c r="I422">
        <f t="shared" si="137"/>
        <v>25.749440000000003</v>
      </c>
      <c r="J422">
        <f t="shared" si="138"/>
        <v>112.63973267821899</v>
      </c>
      <c r="K422" s="12">
        <f t="shared" si="139"/>
        <v>4</v>
      </c>
      <c r="L422">
        <f t="shared" si="122"/>
        <v>4.0797119999999998</v>
      </c>
      <c r="M422">
        <f t="shared" si="123"/>
        <v>459.53766908412211</v>
      </c>
      <c r="N422">
        <f t="shared" si="124"/>
        <v>4388.2630633850076</v>
      </c>
      <c r="O422">
        <f t="shared" si="125"/>
        <v>14.279986877928259</v>
      </c>
      <c r="P422">
        <f t="shared" si="126"/>
        <v>0</v>
      </c>
      <c r="Q422">
        <f t="shared" si="127"/>
        <v>255.56383799165101</v>
      </c>
      <c r="R422">
        <f t="shared" si="128"/>
        <v>269.28449999999998</v>
      </c>
      <c r="S422">
        <f t="shared" si="129"/>
        <v>524.84833799165096</v>
      </c>
      <c r="T422">
        <f t="shared" si="130"/>
        <v>29.409019574149209</v>
      </c>
      <c r="U422" s="14">
        <f t="shared" si="131"/>
        <v>13.514552305153849</v>
      </c>
      <c r="V422" s="20">
        <f>'BSFC (Drive Cycle)'!C426</f>
        <v>1195.9158541099696</v>
      </c>
      <c r="W422">
        <f t="shared" si="132"/>
        <v>4.489518711925534</v>
      </c>
      <c r="X422">
        <f t="shared" si="133"/>
        <v>0</v>
      </c>
      <c r="Y422">
        <f t="shared" si="134"/>
        <v>0</v>
      </c>
      <c r="Z422">
        <f t="shared" si="135"/>
        <v>4</v>
      </c>
    </row>
    <row r="423" spans="4:26">
      <c r="D423" s="1">
        <v>420</v>
      </c>
      <c r="E423">
        <v>57.6</v>
      </c>
      <c r="F423">
        <f t="shared" si="120"/>
        <v>92.697984000000005</v>
      </c>
      <c r="G423">
        <f t="shared" si="121"/>
        <v>25.749440000000003</v>
      </c>
      <c r="H423" s="12">
        <f t="shared" si="136"/>
        <v>0</v>
      </c>
      <c r="I423">
        <f t="shared" si="137"/>
        <v>25.749440000000003</v>
      </c>
      <c r="J423">
        <f t="shared" si="138"/>
        <v>112.63973267821899</v>
      </c>
      <c r="K423" s="12">
        <f t="shared" si="139"/>
        <v>4</v>
      </c>
      <c r="L423">
        <f t="shared" si="122"/>
        <v>4.0797119999999998</v>
      </c>
      <c r="M423">
        <f t="shared" si="123"/>
        <v>459.53766908412211</v>
      </c>
      <c r="N423">
        <f t="shared" si="124"/>
        <v>4388.2630633850076</v>
      </c>
      <c r="O423">
        <f t="shared" si="125"/>
        <v>14.279986877928259</v>
      </c>
      <c r="P423">
        <f t="shared" si="126"/>
        <v>0</v>
      </c>
      <c r="Q423">
        <f t="shared" si="127"/>
        <v>255.56383799165101</v>
      </c>
      <c r="R423">
        <f t="shared" si="128"/>
        <v>269.28449999999998</v>
      </c>
      <c r="S423">
        <f t="shared" si="129"/>
        <v>524.84833799165096</v>
      </c>
      <c r="T423">
        <f t="shared" si="130"/>
        <v>29.409019574149209</v>
      </c>
      <c r="U423" s="14">
        <f t="shared" si="131"/>
        <v>13.514552305153849</v>
      </c>
      <c r="V423" s="20">
        <f>'BSFC (Drive Cycle)'!C427</f>
        <v>1195.9158541099696</v>
      </c>
      <c r="W423">
        <f t="shared" si="132"/>
        <v>4.489518711925534</v>
      </c>
      <c r="X423">
        <f t="shared" si="133"/>
        <v>0</v>
      </c>
      <c r="Y423">
        <f t="shared" si="134"/>
        <v>0</v>
      </c>
      <c r="Z423">
        <f t="shared" si="135"/>
        <v>4</v>
      </c>
    </row>
    <row r="424" spans="4:26">
      <c r="D424" s="1">
        <v>421</v>
      </c>
      <c r="E424">
        <v>57.6</v>
      </c>
      <c r="F424">
        <f t="shared" si="120"/>
        <v>92.697984000000005</v>
      </c>
      <c r="G424">
        <f t="shared" si="121"/>
        <v>25.749440000000003</v>
      </c>
      <c r="H424" s="12">
        <f t="shared" si="136"/>
        <v>0</v>
      </c>
      <c r="I424">
        <f t="shared" si="137"/>
        <v>25.749440000000003</v>
      </c>
      <c r="J424">
        <f t="shared" si="138"/>
        <v>112.63973267821899</v>
      </c>
      <c r="K424" s="12">
        <f t="shared" si="139"/>
        <v>4</v>
      </c>
      <c r="L424">
        <f t="shared" si="122"/>
        <v>4.0797119999999998</v>
      </c>
      <c r="M424">
        <f t="shared" si="123"/>
        <v>459.53766908412211</v>
      </c>
      <c r="N424">
        <f t="shared" si="124"/>
        <v>4388.2630633850076</v>
      </c>
      <c r="O424">
        <f t="shared" si="125"/>
        <v>14.279986877928259</v>
      </c>
      <c r="P424">
        <f t="shared" si="126"/>
        <v>0</v>
      </c>
      <c r="Q424">
        <f t="shared" si="127"/>
        <v>255.56383799165101</v>
      </c>
      <c r="R424">
        <f t="shared" si="128"/>
        <v>269.28449999999998</v>
      </c>
      <c r="S424">
        <f t="shared" si="129"/>
        <v>524.84833799165096</v>
      </c>
      <c r="T424">
        <f t="shared" si="130"/>
        <v>29.409019574149209</v>
      </c>
      <c r="U424" s="14">
        <f t="shared" si="131"/>
        <v>13.514552305153849</v>
      </c>
      <c r="V424" s="20">
        <f>'BSFC (Drive Cycle)'!C428</f>
        <v>1195.9158541099696</v>
      </c>
      <c r="W424">
        <f t="shared" si="132"/>
        <v>4.489518711925534</v>
      </c>
      <c r="X424">
        <f t="shared" si="133"/>
        <v>0</v>
      </c>
      <c r="Y424">
        <f t="shared" si="134"/>
        <v>0</v>
      </c>
      <c r="Z424">
        <f t="shared" si="135"/>
        <v>4</v>
      </c>
    </row>
    <row r="425" spans="4:26">
      <c r="D425" s="1">
        <v>422</v>
      </c>
      <c r="E425">
        <v>57.6</v>
      </c>
      <c r="F425">
        <f t="shared" si="120"/>
        <v>92.697984000000005</v>
      </c>
      <c r="G425">
        <f t="shared" si="121"/>
        <v>25.749440000000003</v>
      </c>
      <c r="H425" s="12">
        <f t="shared" si="136"/>
        <v>0</v>
      </c>
      <c r="I425">
        <f t="shared" si="137"/>
        <v>25.749440000000003</v>
      </c>
      <c r="J425">
        <f t="shared" si="138"/>
        <v>112.63973267821899</v>
      </c>
      <c r="K425" s="12">
        <f t="shared" si="139"/>
        <v>4</v>
      </c>
      <c r="L425">
        <f t="shared" si="122"/>
        <v>4.0797119999999998</v>
      </c>
      <c r="M425">
        <f t="shared" si="123"/>
        <v>459.53766908412211</v>
      </c>
      <c r="N425">
        <f t="shared" si="124"/>
        <v>4388.2630633850076</v>
      </c>
      <c r="O425">
        <f t="shared" si="125"/>
        <v>14.279986877928259</v>
      </c>
      <c r="P425">
        <f t="shared" si="126"/>
        <v>0</v>
      </c>
      <c r="Q425">
        <f t="shared" si="127"/>
        <v>255.56383799165101</v>
      </c>
      <c r="R425">
        <f t="shared" si="128"/>
        <v>269.28449999999998</v>
      </c>
      <c r="S425">
        <f t="shared" si="129"/>
        <v>524.84833799165096</v>
      </c>
      <c r="T425">
        <f t="shared" si="130"/>
        <v>29.409019574149209</v>
      </c>
      <c r="U425" s="14">
        <f t="shared" si="131"/>
        <v>13.514552305153849</v>
      </c>
      <c r="V425" s="20">
        <f>'BSFC (Drive Cycle)'!C429</f>
        <v>1195.9158541099696</v>
      </c>
      <c r="W425">
        <f t="shared" si="132"/>
        <v>4.489518711925534</v>
      </c>
      <c r="X425">
        <f t="shared" si="133"/>
        <v>0</v>
      </c>
      <c r="Y425">
        <f t="shared" si="134"/>
        <v>0</v>
      </c>
      <c r="Z425">
        <f t="shared" si="135"/>
        <v>4</v>
      </c>
    </row>
    <row r="426" spans="4:26">
      <c r="D426" s="1">
        <v>423</v>
      </c>
      <c r="E426">
        <v>59.1</v>
      </c>
      <c r="F426">
        <f t="shared" si="120"/>
        <v>95.111993999999996</v>
      </c>
      <c r="G426">
        <f t="shared" si="121"/>
        <v>26.419998333333332</v>
      </c>
      <c r="H426" s="12">
        <f t="shared" si="136"/>
        <v>0.6705583333333287</v>
      </c>
      <c r="I426">
        <f t="shared" si="137"/>
        <v>26.755277499999998</v>
      </c>
      <c r="J426">
        <f t="shared" si="138"/>
        <v>117.03972223596189</v>
      </c>
      <c r="K426" s="12">
        <f t="shared" si="139"/>
        <v>4</v>
      </c>
      <c r="L426">
        <f t="shared" si="122"/>
        <v>4.0797119999999998</v>
      </c>
      <c r="M426">
        <f t="shared" si="123"/>
        <v>477.48835928272052</v>
      </c>
      <c r="N426">
        <f t="shared" si="124"/>
        <v>4559.6795892984837</v>
      </c>
      <c r="O426">
        <f t="shared" si="125"/>
        <v>14.279986877928259</v>
      </c>
      <c r="P426">
        <f t="shared" si="126"/>
        <v>1269.0096073966904</v>
      </c>
      <c r="Q426">
        <f t="shared" si="127"/>
        <v>269.04776987353461</v>
      </c>
      <c r="R426">
        <f t="shared" si="128"/>
        <v>269.28449999999998</v>
      </c>
      <c r="S426">
        <f t="shared" si="129"/>
        <v>1807.341877270225</v>
      </c>
      <c r="T426">
        <f t="shared" si="130"/>
        <v>101.27145081416862</v>
      </c>
      <c r="U426" s="14">
        <f t="shared" si="131"/>
        <v>48.355938891438107</v>
      </c>
      <c r="V426" s="20">
        <f>'BSFC (Drive Cycle)'!C430</f>
        <v>499.09450756316073</v>
      </c>
      <c r="W426">
        <f t="shared" si="132"/>
        <v>6.7039398635490537</v>
      </c>
      <c r="X426">
        <f t="shared" si="133"/>
        <v>0</v>
      </c>
      <c r="Y426">
        <f t="shared" si="134"/>
        <v>0</v>
      </c>
      <c r="Z426">
        <f t="shared" si="135"/>
        <v>4</v>
      </c>
    </row>
    <row r="427" spans="4:26">
      <c r="D427" s="1">
        <v>424</v>
      </c>
      <c r="E427">
        <v>59.5</v>
      </c>
      <c r="F427">
        <f t="shared" si="120"/>
        <v>95.75573</v>
      </c>
      <c r="G427">
        <f t="shared" si="121"/>
        <v>26.598813888888891</v>
      </c>
      <c r="H427" s="12">
        <f t="shared" si="136"/>
        <v>0.17881555555555906</v>
      </c>
      <c r="I427">
        <f t="shared" si="137"/>
        <v>26.688221666666671</v>
      </c>
      <c r="J427">
        <f t="shared" si="138"/>
        <v>116.74638959877905</v>
      </c>
      <c r="K427" s="12">
        <f t="shared" si="139"/>
        <v>4</v>
      </c>
      <c r="L427">
        <f t="shared" si="122"/>
        <v>4.0797119999999998</v>
      </c>
      <c r="M427">
        <f t="shared" si="123"/>
        <v>476.29164660281401</v>
      </c>
      <c r="N427">
        <f t="shared" si="124"/>
        <v>4548.2518209042519</v>
      </c>
      <c r="O427">
        <f t="shared" si="125"/>
        <v>14.279986877928259</v>
      </c>
      <c r="P427">
        <f t="shared" si="126"/>
        <v>338.40256197245981</v>
      </c>
      <c r="Q427">
        <f t="shared" si="127"/>
        <v>272.70202710562018</v>
      </c>
      <c r="R427">
        <f t="shared" si="128"/>
        <v>269.28449999999998</v>
      </c>
      <c r="S427">
        <f t="shared" si="129"/>
        <v>880.38908907807991</v>
      </c>
      <c r="T427">
        <f t="shared" si="130"/>
        <v>49.331164984991361</v>
      </c>
      <c r="U427" s="14">
        <f t="shared" si="131"/>
        <v>23.496021799536617</v>
      </c>
      <c r="V427" s="20">
        <f>'BSFC (Drive Cycle)'!C431</f>
        <v>757.22722340333712</v>
      </c>
      <c r="W427">
        <f t="shared" si="132"/>
        <v>4.9421742634131647</v>
      </c>
      <c r="X427">
        <f t="shared" si="133"/>
        <v>0</v>
      </c>
      <c r="Y427">
        <f t="shared" si="134"/>
        <v>0</v>
      </c>
      <c r="Z427">
        <f t="shared" si="135"/>
        <v>4</v>
      </c>
    </row>
    <row r="428" spans="4:26">
      <c r="D428" s="1">
        <v>425</v>
      </c>
      <c r="E428">
        <v>59.9</v>
      </c>
      <c r="F428">
        <f t="shared" si="120"/>
        <v>96.399466000000004</v>
      </c>
      <c r="G428">
        <f t="shared" si="121"/>
        <v>26.777629444444447</v>
      </c>
      <c r="H428" s="12">
        <f t="shared" si="136"/>
        <v>0.17881555555555551</v>
      </c>
      <c r="I428">
        <f t="shared" si="137"/>
        <v>26.867037222222223</v>
      </c>
      <c r="J428">
        <f t="shared" si="138"/>
        <v>117.52860996459999</v>
      </c>
      <c r="K428" s="12">
        <f t="shared" si="139"/>
        <v>4</v>
      </c>
      <c r="L428">
        <f t="shared" si="122"/>
        <v>4.0797119999999998</v>
      </c>
      <c r="M428">
        <f t="shared" si="123"/>
        <v>479.48288041589814</v>
      </c>
      <c r="N428">
        <f t="shared" si="124"/>
        <v>4578.7258699555359</v>
      </c>
      <c r="O428">
        <f t="shared" si="125"/>
        <v>14.279986877928259</v>
      </c>
      <c r="P428">
        <f t="shared" si="126"/>
        <v>338.40256197245304</v>
      </c>
      <c r="Q428">
        <f t="shared" si="127"/>
        <v>276.38093362763539</v>
      </c>
      <c r="R428">
        <f t="shared" si="128"/>
        <v>269.28449999999998</v>
      </c>
      <c r="S428">
        <f t="shared" si="129"/>
        <v>884.06799560008835</v>
      </c>
      <c r="T428">
        <f t="shared" si="130"/>
        <v>49.537306504522917</v>
      </c>
      <c r="U428" s="14">
        <f t="shared" si="131"/>
        <v>23.752290410833854</v>
      </c>
      <c r="V428" s="20">
        <f>'BSFC (Drive Cycle)'!C432</f>
        <v>792.12809604711765</v>
      </c>
      <c r="W428">
        <f t="shared" si="132"/>
        <v>5.2263490499700085</v>
      </c>
      <c r="X428">
        <f t="shared" si="133"/>
        <v>0</v>
      </c>
      <c r="Y428">
        <f t="shared" si="134"/>
        <v>0</v>
      </c>
      <c r="Z428">
        <f t="shared" si="135"/>
        <v>4</v>
      </c>
    </row>
    <row r="429" spans="4:26">
      <c r="D429" s="1">
        <v>426</v>
      </c>
      <c r="E429">
        <v>60.3</v>
      </c>
      <c r="F429">
        <f t="shared" si="120"/>
        <v>97.043201999999994</v>
      </c>
      <c r="G429">
        <f t="shared" si="121"/>
        <v>26.956444999999999</v>
      </c>
      <c r="H429" s="12">
        <f t="shared" si="136"/>
        <v>0.17881555555555195</v>
      </c>
      <c r="I429">
        <f t="shared" si="137"/>
        <v>27.045852777777775</v>
      </c>
      <c r="J429">
        <f t="shared" si="138"/>
        <v>118.31083033042096</v>
      </c>
      <c r="K429" s="12">
        <f t="shared" si="139"/>
        <v>4</v>
      </c>
      <c r="L429">
        <f t="shared" si="122"/>
        <v>4.0797119999999998</v>
      </c>
      <c r="M429">
        <f t="shared" si="123"/>
        <v>482.67411422898232</v>
      </c>
      <c r="N429">
        <f t="shared" si="124"/>
        <v>4609.1999190068209</v>
      </c>
      <c r="O429">
        <f t="shared" si="125"/>
        <v>14.279986877928259</v>
      </c>
      <c r="P429">
        <f t="shared" si="126"/>
        <v>338.40256197244634</v>
      </c>
      <c r="Q429">
        <f t="shared" si="127"/>
        <v>280.0844894395803</v>
      </c>
      <c r="R429">
        <f t="shared" si="128"/>
        <v>269.28449999999998</v>
      </c>
      <c r="S429">
        <f t="shared" si="129"/>
        <v>887.77155141202661</v>
      </c>
      <c r="T429">
        <f t="shared" si="130"/>
        <v>49.744829206764912</v>
      </c>
      <c r="U429" s="14">
        <f t="shared" si="131"/>
        <v>24.010541374847264</v>
      </c>
      <c r="V429" s="20">
        <f>'BSFC (Drive Cycle)'!C433</f>
        <v>830.67824468479557</v>
      </c>
      <c r="W429">
        <f t="shared" si="132"/>
        <v>5.5402873231082737</v>
      </c>
      <c r="X429">
        <f t="shared" si="133"/>
        <v>0</v>
      </c>
      <c r="Y429">
        <f t="shared" si="134"/>
        <v>0</v>
      </c>
      <c r="Z429">
        <f t="shared" si="135"/>
        <v>4</v>
      </c>
    </row>
    <row r="430" spans="4:26">
      <c r="D430" s="1">
        <v>427</v>
      </c>
      <c r="E430">
        <v>60.3</v>
      </c>
      <c r="F430">
        <f t="shared" si="120"/>
        <v>97.043201999999994</v>
      </c>
      <c r="G430">
        <f t="shared" si="121"/>
        <v>26.956444999999999</v>
      </c>
      <c r="H430" s="12">
        <f t="shared" si="136"/>
        <v>0</v>
      </c>
      <c r="I430">
        <f t="shared" si="137"/>
        <v>26.956444999999999</v>
      </c>
      <c r="J430">
        <f t="shared" si="138"/>
        <v>117.91972014751047</v>
      </c>
      <c r="K430" s="12">
        <f t="shared" si="139"/>
        <v>4</v>
      </c>
      <c r="L430">
        <f t="shared" si="122"/>
        <v>4.0797119999999998</v>
      </c>
      <c r="M430">
        <f t="shared" si="123"/>
        <v>481.07849732244023</v>
      </c>
      <c r="N430">
        <f t="shared" si="124"/>
        <v>4593.9628944811784</v>
      </c>
      <c r="O430">
        <f t="shared" si="125"/>
        <v>14.279986877928259</v>
      </c>
      <c r="P430">
        <f t="shared" si="126"/>
        <v>0</v>
      </c>
      <c r="Q430">
        <f t="shared" si="127"/>
        <v>280.0844894395803</v>
      </c>
      <c r="R430">
        <f t="shared" si="128"/>
        <v>269.28449999999998</v>
      </c>
      <c r="S430">
        <f t="shared" si="129"/>
        <v>549.36898943958022</v>
      </c>
      <c r="T430">
        <f t="shared" si="130"/>
        <v>30.782994237310881</v>
      </c>
      <c r="U430" s="14">
        <f t="shared" si="131"/>
        <v>14.809036610770857</v>
      </c>
      <c r="V430" s="20">
        <f>'BSFC (Drive Cycle)'!C434</f>
        <v>1354.5696116555264</v>
      </c>
      <c r="W430">
        <f t="shared" si="132"/>
        <v>5.5721863807900984</v>
      </c>
      <c r="X430">
        <f t="shared" si="133"/>
        <v>0</v>
      </c>
      <c r="Y430">
        <f t="shared" si="134"/>
        <v>0</v>
      </c>
      <c r="Z430">
        <f t="shared" si="135"/>
        <v>4</v>
      </c>
    </row>
    <row r="431" spans="4:26">
      <c r="D431" s="1">
        <v>428</v>
      </c>
      <c r="E431">
        <v>61.1</v>
      </c>
      <c r="F431">
        <f t="shared" si="120"/>
        <v>98.330674000000002</v>
      </c>
      <c r="G431">
        <f t="shared" si="121"/>
        <v>27.314076111111113</v>
      </c>
      <c r="H431" s="12">
        <f t="shared" si="136"/>
        <v>0.35763111111111456</v>
      </c>
      <c r="I431">
        <f t="shared" si="137"/>
        <v>27.492891666666672</v>
      </c>
      <c r="J431">
        <f t="shared" si="138"/>
        <v>120.2663812449734</v>
      </c>
      <c r="K431" s="12">
        <f t="shared" si="139"/>
        <v>4</v>
      </c>
      <c r="L431">
        <f t="shared" si="122"/>
        <v>4.0797119999999998</v>
      </c>
      <c r="M431">
        <f t="shared" si="123"/>
        <v>490.65219876169289</v>
      </c>
      <c r="N431">
        <f t="shared" si="124"/>
        <v>4685.3850416350342</v>
      </c>
      <c r="O431">
        <f t="shared" si="125"/>
        <v>14.279986877928259</v>
      </c>
      <c r="P431">
        <f t="shared" si="126"/>
        <v>676.80512394491279</v>
      </c>
      <c r="Q431">
        <f t="shared" si="127"/>
        <v>287.56554893325961</v>
      </c>
      <c r="R431">
        <f t="shared" si="128"/>
        <v>269.28449999999998</v>
      </c>
      <c r="S431">
        <f t="shared" si="129"/>
        <v>1233.6551728781724</v>
      </c>
      <c r="T431">
        <f t="shared" si="130"/>
        <v>69.125853128836113</v>
      </c>
      <c r="U431" s="14">
        <f t="shared" si="131"/>
        <v>33.916751828941287</v>
      </c>
      <c r="V431" s="20">
        <f>'BSFC (Drive Cycle)'!C435</f>
        <v>712.85487510035455</v>
      </c>
      <c r="W431">
        <f t="shared" si="132"/>
        <v>6.7160338580082399</v>
      </c>
      <c r="X431">
        <f t="shared" si="133"/>
        <v>0</v>
      </c>
      <c r="Y431">
        <f t="shared" si="134"/>
        <v>0</v>
      </c>
      <c r="Z431">
        <f t="shared" si="135"/>
        <v>4</v>
      </c>
    </row>
    <row r="432" spans="4:26">
      <c r="D432" s="1">
        <v>429</v>
      </c>
      <c r="E432">
        <v>60.3</v>
      </c>
      <c r="F432">
        <f t="shared" si="120"/>
        <v>97.043201999999994</v>
      </c>
      <c r="G432">
        <f t="shared" si="121"/>
        <v>26.956444999999999</v>
      </c>
      <c r="H432" s="12">
        <f t="shared" si="136"/>
        <v>-0.35763111111111456</v>
      </c>
      <c r="I432">
        <f t="shared" si="137"/>
        <v>26.777629444444443</v>
      </c>
      <c r="J432">
        <f t="shared" si="138"/>
        <v>117.13749978168951</v>
      </c>
      <c r="K432" s="12">
        <f t="shared" si="139"/>
        <v>4</v>
      </c>
      <c r="L432">
        <f t="shared" si="122"/>
        <v>4.0797119999999998</v>
      </c>
      <c r="M432">
        <f t="shared" si="123"/>
        <v>477.88726350935605</v>
      </c>
      <c r="N432">
        <f t="shared" si="124"/>
        <v>4563.4888454298944</v>
      </c>
      <c r="O432">
        <f t="shared" si="125"/>
        <v>14.279986877928259</v>
      </c>
      <c r="P432">
        <f t="shared" si="126"/>
        <v>-676.80512394491279</v>
      </c>
      <c r="Q432">
        <f t="shared" si="127"/>
        <v>280.0844894395803</v>
      </c>
      <c r="R432">
        <f t="shared" si="128"/>
        <v>269.28449999999998</v>
      </c>
      <c r="S432">
        <f t="shared" si="129"/>
        <v>-127.43613450533252</v>
      </c>
      <c r="T432">
        <f t="shared" si="130"/>
        <v>0</v>
      </c>
      <c r="U432" s="14">
        <f t="shared" si="131"/>
        <v>0</v>
      </c>
      <c r="V432" s="20">
        <f>'BSFC (Drive Cycle)'!C436</f>
        <v>0</v>
      </c>
      <c r="W432">
        <f t="shared" si="132"/>
        <v>0</v>
      </c>
      <c r="X432">
        <f t="shared" si="133"/>
        <v>0</v>
      </c>
      <c r="Y432">
        <f t="shared" si="134"/>
        <v>0</v>
      </c>
      <c r="Z432">
        <f t="shared" si="135"/>
        <v>4</v>
      </c>
    </row>
    <row r="433" spans="4:26">
      <c r="D433" s="1">
        <v>430</v>
      </c>
      <c r="E433">
        <v>59.9</v>
      </c>
      <c r="F433">
        <f t="shared" si="120"/>
        <v>96.399466000000004</v>
      </c>
      <c r="G433">
        <f t="shared" si="121"/>
        <v>26.777629444444447</v>
      </c>
      <c r="H433" s="12">
        <f t="shared" si="136"/>
        <v>-0.17881555555555195</v>
      </c>
      <c r="I433">
        <f t="shared" si="137"/>
        <v>26.688221666666671</v>
      </c>
      <c r="J433">
        <f t="shared" si="138"/>
        <v>116.74638959877905</v>
      </c>
      <c r="K433" s="12">
        <f t="shared" si="139"/>
        <v>4</v>
      </c>
      <c r="L433">
        <f t="shared" si="122"/>
        <v>4.0797119999999998</v>
      </c>
      <c r="M433">
        <f t="shared" si="123"/>
        <v>476.29164660281401</v>
      </c>
      <c r="N433">
        <f t="shared" si="124"/>
        <v>4548.2518209042519</v>
      </c>
      <c r="O433">
        <f t="shared" si="125"/>
        <v>14.279986877928259</v>
      </c>
      <c r="P433">
        <f t="shared" si="126"/>
        <v>-338.40256197244634</v>
      </c>
      <c r="Q433">
        <f t="shared" si="127"/>
        <v>276.38093362763539</v>
      </c>
      <c r="R433">
        <f t="shared" si="128"/>
        <v>269.28449999999998</v>
      </c>
      <c r="S433">
        <f t="shared" si="129"/>
        <v>207.26287165518903</v>
      </c>
      <c r="T433">
        <f t="shared" si="130"/>
        <v>0</v>
      </c>
      <c r="U433" s="14">
        <f t="shared" si="131"/>
        <v>0</v>
      </c>
      <c r="V433" s="20">
        <f>'BSFC (Drive Cycle)'!C437</f>
        <v>0</v>
      </c>
      <c r="W433">
        <f t="shared" si="132"/>
        <v>0</v>
      </c>
      <c r="X433">
        <f t="shared" si="133"/>
        <v>0</v>
      </c>
      <c r="Y433">
        <f t="shared" si="134"/>
        <v>0</v>
      </c>
      <c r="Z433">
        <f t="shared" si="135"/>
        <v>4</v>
      </c>
    </row>
    <row r="434" spans="4:26">
      <c r="D434" s="1">
        <v>431</v>
      </c>
      <c r="E434">
        <v>59.5</v>
      </c>
      <c r="F434">
        <f t="shared" si="120"/>
        <v>95.75573</v>
      </c>
      <c r="G434">
        <f t="shared" si="121"/>
        <v>26.598813888888891</v>
      </c>
      <c r="H434" s="12">
        <f t="shared" si="136"/>
        <v>-0.17881555555555551</v>
      </c>
      <c r="I434">
        <f t="shared" si="137"/>
        <v>26.509406111111112</v>
      </c>
      <c r="J434">
        <f t="shared" si="138"/>
        <v>115.96416923295806</v>
      </c>
      <c r="K434" s="12">
        <f t="shared" si="139"/>
        <v>4</v>
      </c>
      <c r="L434">
        <f t="shared" si="122"/>
        <v>4.0797119999999998</v>
      </c>
      <c r="M434">
        <f t="shared" si="123"/>
        <v>473.10041278972977</v>
      </c>
      <c r="N434">
        <f t="shared" si="124"/>
        <v>4517.7777718529669</v>
      </c>
      <c r="O434">
        <f t="shared" si="125"/>
        <v>14.279986877928259</v>
      </c>
      <c r="P434">
        <f t="shared" si="126"/>
        <v>-338.40256197245304</v>
      </c>
      <c r="Q434">
        <f t="shared" si="127"/>
        <v>272.70202710562018</v>
      </c>
      <c r="R434">
        <f t="shared" si="128"/>
        <v>269.28449999999998</v>
      </c>
      <c r="S434">
        <f t="shared" si="129"/>
        <v>203.58396513316711</v>
      </c>
      <c r="T434">
        <f t="shared" si="130"/>
        <v>0</v>
      </c>
      <c r="U434" s="14">
        <f t="shared" si="131"/>
        <v>0</v>
      </c>
      <c r="V434" s="20">
        <f>'BSFC (Drive Cycle)'!C438</f>
        <v>0</v>
      </c>
      <c r="W434">
        <f t="shared" si="132"/>
        <v>0</v>
      </c>
      <c r="X434">
        <f t="shared" si="133"/>
        <v>0</v>
      </c>
      <c r="Y434">
        <f t="shared" si="134"/>
        <v>0</v>
      </c>
      <c r="Z434">
        <f t="shared" si="135"/>
        <v>4</v>
      </c>
    </row>
    <row r="435" spans="4:26">
      <c r="D435" s="1">
        <v>432</v>
      </c>
      <c r="E435">
        <v>59.1</v>
      </c>
      <c r="F435">
        <f t="shared" si="120"/>
        <v>95.111993999999996</v>
      </c>
      <c r="G435">
        <f t="shared" si="121"/>
        <v>26.419998333333332</v>
      </c>
      <c r="H435" s="12">
        <f t="shared" si="136"/>
        <v>-0.17881555555555906</v>
      </c>
      <c r="I435">
        <f t="shared" si="137"/>
        <v>26.330590555555553</v>
      </c>
      <c r="J435">
        <f t="shared" si="138"/>
        <v>115.18194886713709</v>
      </c>
      <c r="K435" s="12">
        <f t="shared" si="139"/>
        <v>4</v>
      </c>
      <c r="L435">
        <f t="shared" si="122"/>
        <v>4.0797119999999998</v>
      </c>
      <c r="M435">
        <f t="shared" si="123"/>
        <v>469.90917897664559</v>
      </c>
      <c r="N435">
        <f t="shared" si="124"/>
        <v>4487.3037228016819</v>
      </c>
      <c r="O435">
        <f t="shared" si="125"/>
        <v>14.279986877928259</v>
      </c>
      <c r="P435">
        <f t="shared" si="126"/>
        <v>-338.40256197245981</v>
      </c>
      <c r="Q435">
        <f t="shared" si="127"/>
        <v>269.04776987353461</v>
      </c>
      <c r="R435">
        <f t="shared" si="128"/>
        <v>269.28449999999998</v>
      </c>
      <c r="S435">
        <f t="shared" si="129"/>
        <v>199.92970790107478</v>
      </c>
      <c r="T435">
        <f t="shared" si="130"/>
        <v>0</v>
      </c>
      <c r="U435" s="14">
        <f t="shared" si="131"/>
        <v>0</v>
      </c>
      <c r="V435" s="20">
        <f>'BSFC (Drive Cycle)'!C439</f>
        <v>0</v>
      </c>
      <c r="W435">
        <f t="shared" si="132"/>
        <v>0</v>
      </c>
      <c r="X435">
        <f t="shared" si="133"/>
        <v>0</v>
      </c>
      <c r="Y435">
        <f t="shared" si="134"/>
        <v>0</v>
      </c>
      <c r="Z435">
        <f t="shared" si="135"/>
        <v>4</v>
      </c>
    </row>
    <row r="436" spans="4:26">
      <c r="D436" s="1">
        <v>433</v>
      </c>
      <c r="E436">
        <v>59.1</v>
      </c>
      <c r="F436">
        <f t="shared" si="120"/>
        <v>95.111993999999996</v>
      </c>
      <c r="G436">
        <f t="shared" si="121"/>
        <v>26.419998333333332</v>
      </c>
      <c r="H436" s="12">
        <f t="shared" si="136"/>
        <v>0</v>
      </c>
      <c r="I436">
        <f t="shared" si="137"/>
        <v>26.419998333333332</v>
      </c>
      <c r="J436">
        <f t="shared" si="138"/>
        <v>115.57305905004759</v>
      </c>
      <c r="K436" s="12">
        <f t="shared" si="139"/>
        <v>4</v>
      </c>
      <c r="L436">
        <f t="shared" si="122"/>
        <v>4.0797119999999998</v>
      </c>
      <c r="M436">
        <f t="shared" si="123"/>
        <v>471.50479588318774</v>
      </c>
      <c r="N436">
        <f t="shared" si="124"/>
        <v>4502.5407473273253</v>
      </c>
      <c r="O436">
        <f t="shared" si="125"/>
        <v>14.279986877928259</v>
      </c>
      <c r="P436">
        <f t="shared" si="126"/>
        <v>0</v>
      </c>
      <c r="Q436">
        <f t="shared" si="127"/>
        <v>269.04776987353461</v>
      </c>
      <c r="R436">
        <f t="shared" si="128"/>
        <v>269.28449999999998</v>
      </c>
      <c r="S436">
        <f t="shared" si="129"/>
        <v>538.33226987353464</v>
      </c>
      <c r="T436">
        <f t="shared" si="130"/>
        <v>30.164569678715072</v>
      </c>
      <c r="U436" s="14">
        <f t="shared" si="131"/>
        <v>14.222739269266743</v>
      </c>
      <c r="V436" s="20">
        <f>'BSFC (Drive Cycle)'!C440</f>
        <v>1267.2237070997562</v>
      </c>
      <c r="W436">
        <f t="shared" si="132"/>
        <v>5.0064978838648555</v>
      </c>
      <c r="X436">
        <f t="shared" si="133"/>
        <v>0</v>
      </c>
      <c r="Y436">
        <f t="shared" si="134"/>
        <v>0</v>
      </c>
      <c r="Z436">
        <f t="shared" si="135"/>
        <v>4</v>
      </c>
    </row>
    <row r="437" spans="4:26">
      <c r="D437" s="1">
        <v>434</v>
      </c>
      <c r="E437">
        <v>59.5</v>
      </c>
      <c r="F437">
        <f t="shared" si="120"/>
        <v>95.75573</v>
      </c>
      <c r="G437">
        <f t="shared" si="121"/>
        <v>26.598813888888891</v>
      </c>
      <c r="H437" s="12">
        <f t="shared" si="136"/>
        <v>0.17881555555555906</v>
      </c>
      <c r="I437">
        <f t="shared" si="137"/>
        <v>26.688221666666671</v>
      </c>
      <c r="J437">
        <f t="shared" si="138"/>
        <v>116.74638959877905</v>
      </c>
      <c r="K437" s="12">
        <f t="shared" si="139"/>
        <v>4</v>
      </c>
      <c r="L437">
        <f t="shared" si="122"/>
        <v>4.0797119999999998</v>
      </c>
      <c r="M437">
        <f t="shared" si="123"/>
        <v>476.29164660281401</v>
      </c>
      <c r="N437">
        <f t="shared" si="124"/>
        <v>4548.2518209042519</v>
      </c>
      <c r="O437">
        <f t="shared" si="125"/>
        <v>14.279986877928259</v>
      </c>
      <c r="P437">
        <f t="shared" si="126"/>
        <v>338.40256197245981</v>
      </c>
      <c r="Q437">
        <f t="shared" si="127"/>
        <v>272.70202710562018</v>
      </c>
      <c r="R437">
        <f t="shared" si="128"/>
        <v>269.28449999999998</v>
      </c>
      <c r="S437">
        <f t="shared" si="129"/>
        <v>880.38908907807991</v>
      </c>
      <c r="T437">
        <f t="shared" si="130"/>
        <v>49.331164984991361</v>
      </c>
      <c r="U437" s="14">
        <f t="shared" si="131"/>
        <v>23.496021799536617</v>
      </c>
      <c r="V437" s="20">
        <f>'BSFC (Drive Cycle)'!C441</f>
        <v>757.22722340333712</v>
      </c>
      <c r="W437">
        <f t="shared" si="132"/>
        <v>4.9421742634131647</v>
      </c>
      <c r="X437">
        <f t="shared" si="133"/>
        <v>0</v>
      </c>
      <c r="Y437">
        <f t="shared" si="134"/>
        <v>0</v>
      </c>
      <c r="Z437">
        <f t="shared" si="135"/>
        <v>4</v>
      </c>
    </row>
    <row r="438" spans="4:26">
      <c r="D438" s="1">
        <v>435</v>
      </c>
      <c r="E438">
        <v>59.5</v>
      </c>
      <c r="F438">
        <f t="shared" si="120"/>
        <v>95.75573</v>
      </c>
      <c r="G438">
        <f t="shared" si="121"/>
        <v>26.598813888888891</v>
      </c>
      <c r="H438" s="12">
        <f t="shared" si="136"/>
        <v>0</v>
      </c>
      <c r="I438">
        <f t="shared" si="137"/>
        <v>26.598813888888891</v>
      </c>
      <c r="J438">
        <f t="shared" si="138"/>
        <v>116.35527941586855</v>
      </c>
      <c r="K438" s="12">
        <f t="shared" si="139"/>
        <v>4</v>
      </c>
      <c r="L438">
        <f t="shared" si="122"/>
        <v>4.0797119999999998</v>
      </c>
      <c r="M438">
        <f t="shared" si="123"/>
        <v>474.69602969627192</v>
      </c>
      <c r="N438">
        <f t="shared" si="124"/>
        <v>4533.0147963786094</v>
      </c>
      <c r="O438">
        <f t="shared" si="125"/>
        <v>14.279986877928259</v>
      </c>
      <c r="P438">
        <f t="shared" si="126"/>
        <v>0</v>
      </c>
      <c r="Q438">
        <f t="shared" si="127"/>
        <v>272.70202710562018</v>
      </c>
      <c r="R438">
        <f t="shared" si="128"/>
        <v>269.28449999999998</v>
      </c>
      <c r="S438">
        <f t="shared" si="129"/>
        <v>541.9865271056201</v>
      </c>
      <c r="T438">
        <f t="shared" si="130"/>
        <v>30.369330015536576</v>
      </c>
      <c r="U438" s="14">
        <f t="shared" si="131"/>
        <v>14.416200382911033</v>
      </c>
      <c r="V438" s="20">
        <f>'BSFC (Drive Cycle)'!C442</f>
        <v>1292.9872206382261</v>
      </c>
      <c r="W438">
        <f t="shared" si="132"/>
        <v>5.1777674625732963</v>
      </c>
      <c r="X438">
        <f t="shared" si="133"/>
        <v>0</v>
      </c>
      <c r="Y438">
        <f t="shared" si="134"/>
        <v>0</v>
      </c>
      <c r="Z438">
        <f t="shared" si="135"/>
        <v>4</v>
      </c>
    </row>
    <row r="439" spans="4:26">
      <c r="D439" s="1">
        <v>436</v>
      </c>
      <c r="E439">
        <v>59.5</v>
      </c>
      <c r="F439">
        <f t="shared" si="120"/>
        <v>95.75573</v>
      </c>
      <c r="G439">
        <f t="shared" si="121"/>
        <v>26.598813888888891</v>
      </c>
      <c r="H439" s="12">
        <f t="shared" si="136"/>
        <v>0</v>
      </c>
      <c r="I439">
        <f t="shared" si="137"/>
        <v>26.598813888888891</v>
      </c>
      <c r="J439">
        <f t="shared" si="138"/>
        <v>116.35527941586855</v>
      </c>
      <c r="K439" s="12">
        <f t="shared" si="139"/>
        <v>4</v>
      </c>
      <c r="L439">
        <f t="shared" si="122"/>
        <v>4.0797119999999998</v>
      </c>
      <c r="M439">
        <f t="shared" si="123"/>
        <v>474.69602969627192</v>
      </c>
      <c r="N439">
        <f t="shared" si="124"/>
        <v>4533.0147963786094</v>
      </c>
      <c r="O439">
        <f t="shared" si="125"/>
        <v>14.279986877928259</v>
      </c>
      <c r="P439">
        <f t="shared" si="126"/>
        <v>0</v>
      </c>
      <c r="Q439">
        <f t="shared" si="127"/>
        <v>272.70202710562018</v>
      </c>
      <c r="R439">
        <f t="shared" si="128"/>
        <v>269.28449999999998</v>
      </c>
      <c r="S439">
        <f t="shared" si="129"/>
        <v>541.9865271056201</v>
      </c>
      <c r="T439">
        <f t="shared" si="130"/>
        <v>30.369330015536576</v>
      </c>
      <c r="U439" s="14">
        <f t="shared" si="131"/>
        <v>14.416200382911033</v>
      </c>
      <c r="V439" s="20">
        <f>'BSFC (Drive Cycle)'!C443</f>
        <v>1292.9872206382261</v>
      </c>
      <c r="W439">
        <f t="shared" si="132"/>
        <v>5.1777674625732963</v>
      </c>
      <c r="X439">
        <f t="shared" si="133"/>
        <v>0</v>
      </c>
      <c r="Y439">
        <f t="shared" si="134"/>
        <v>0</v>
      </c>
      <c r="Z439">
        <f t="shared" si="135"/>
        <v>4</v>
      </c>
    </row>
    <row r="440" spans="4:26">
      <c r="D440" s="1">
        <v>437</v>
      </c>
      <c r="E440">
        <v>59.9</v>
      </c>
      <c r="F440">
        <f t="shared" si="120"/>
        <v>96.399466000000004</v>
      </c>
      <c r="G440">
        <f t="shared" si="121"/>
        <v>26.777629444444447</v>
      </c>
      <c r="H440" s="12">
        <f t="shared" si="136"/>
        <v>0.17881555555555551</v>
      </c>
      <c r="I440">
        <f t="shared" si="137"/>
        <v>26.867037222222223</v>
      </c>
      <c r="J440">
        <f t="shared" si="138"/>
        <v>117.52860996459999</v>
      </c>
      <c r="K440" s="12">
        <f t="shared" si="139"/>
        <v>4</v>
      </c>
      <c r="L440">
        <f t="shared" si="122"/>
        <v>4.0797119999999998</v>
      </c>
      <c r="M440">
        <f t="shared" si="123"/>
        <v>479.48288041589814</v>
      </c>
      <c r="N440">
        <f t="shared" si="124"/>
        <v>4578.7258699555359</v>
      </c>
      <c r="O440">
        <f t="shared" si="125"/>
        <v>14.279986877928259</v>
      </c>
      <c r="P440">
        <f t="shared" si="126"/>
        <v>338.40256197245304</v>
      </c>
      <c r="Q440">
        <f t="shared" si="127"/>
        <v>276.38093362763539</v>
      </c>
      <c r="R440">
        <f t="shared" si="128"/>
        <v>269.28449999999998</v>
      </c>
      <c r="S440">
        <f t="shared" si="129"/>
        <v>884.06799560008835</v>
      </c>
      <c r="T440">
        <f t="shared" si="130"/>
        <v>49.537306504522917</v>
      </c>
      <c r="U440" s="14">
        <f t="shared" si="131"/>
        <v>23.752290410833854</v>
      </c>
      <c r="V440" s="20">
        <f>'BSFC (Drive Cycle)'!C444</f>
        <v>792.12809604711765</v>
      </c>
      <c r="W440">
        <f t="shared" si="132"/>
        <v>5.2263490499700085</v>
      </c>
      <c r="X440">
        <f t="shared" si="133"/>
        <v>0</v>
      </c>
      <c r="Y440">
        <f t="shared" si="134"/>
        <v>0</v>
      </c>
      <c r="Z440">
        <f t="shared" si="135"/>
        <v>4</v>
      </c>
    </row>
    <row r="441" spans="4:26">
      <c r="D441" s="1">
        <v>438</v>
      </c>
      <c r="E441">
        <v>60.3</v>
      </c>
      <c r="F441">
        <f t="shared" si="120"/>
        <v>97.043201999999994</v>
      </c>
      <c r="G441">
        <f t="shared" si="121"/>
        <v>26.956444999999999</v>
      </c>
      <c r="H441" s="12">
        <f t="shared" si="136"/>
        <v>0.17881555555555195</v>
      </c>
      <c r="I441">
        <f t="shared" si="137"/>
        <v>27.045852777777775</v>
      </c>
      <c r="J441">
        <f t="shared" si="138"/>
        <v>118.31083033042096</v>
      </c>
      <c r="K441" s="12">
        <f t="shared" si="139"/>
        <v>4</v>
      </c>
      <c r="L441">
        <f t="shared" si="122"/>
        <v>4.0797119999999998</v>
      </c>
      <c r="M441">
        <f t="shared" si="123"/>
        <v>482.67411422898232</v>
      </c>
      <c r="N441">
        <f t="shared" si="124"/>
        <v>4609.1999190068209</v>
      </c>
      <c r="O441">
        <f t="shared" si="125"/>
        <v>14.279986877928259</v>
      </c>
      <c r="P441">
        <f t="shared" si="126"/>
        <v>338.40256197244634</v>
      </c>
      <c r="Q441">
        <f t="shared" si="127"/>
        <v>280.0844894395803</v>
      </c>
      <c r="R441">
        <f t="shared" si="128"/>
        <v>269.28449999999998</v>
      </c>
      <c r="S441">
        <f t="shared" si="129"/>
        <v>887.77155141202661</v>
      </c>
      <c r="T441">
        <f t="shared" si="130"/>
        <v>49.744829206764912</v>
      </c>
      <c r="U441" s="14">
        <f t="shared" si="131"/>
        <v>24.010541374847264</v>
      </c>
      <c r="V441" s="20">
        <f>'BSFC (Drive Cycle)'!C445</f>
        <v>830.67824468479557</v>
      </c>
      <c r="W441">
        <f t="shared" si="132"/>
        <v>5.5402873231082737</v>
      </c>
      <c r="X441">
        <f t="shared" si="133"/>
        <v>0</v>
      </c>
      <c r="Y441">
        <f t="shared" si="134"/>
        <v>0</v>
      </c>
      <c r="Z441">
        <f t="shared" si="135"/>
        <v>4</v>
      </c>
    </row>
    <row r="442" spans="4:26">
      <c r="D442" s="1">
        <v>439</v>
      </c>
      <c r="E442">
        <v>60.7</v>
      </c>
      <c r="F442">
        <f t="shared" si="120"/>
        <v>97.686937999999998</v>
      </c>
      <c r="G442">
        <f t="shared" si="121"/>
        <v>27.135260555555558</v>
      </c>
      <c r="H442" s="12">
        <f t="shared" si="136"/>
        <v>0.17881555555555906</v>
      </c>
      <c r="I442">
        <f t="shared" si="137"/>
        <v>27.224668333333337</v>
      </c>
      <c r="J442">
        <f t="shared" si="138"/>
        <v>119.09305069624193</v>
      </c>
      <c r="K442" s="12">
        <f t="shared" si="139"/>
        <v>4</v>
      </c>
      <c r="L442">
        <f t="shared" si="122"/>
        <v>4.0797119999999998</v>
      </c>
      <c r="M442">
        <f t="shared" si="123"/>
        <v>485.86534804206656</v>
      </c>
      <c r="N442">
        <f t="shared" si="124"/>
        <v>4639.6739680581068</v>
      </c>
      <c r="O442">
        <f t="shared" si="125"/>
        <v>14.279986877928259</v>
      </c>
      <c r="P442">
        <f t="shared" si="126"/>
        <v>338.40256197245981</v>
      </c>
      <c r="Q442">
        <f t="shared" si="127"/>
        <v>283.81269454145507</v>
      </c>
      <c r="R442">
        <f t="shared" si="128"/>
        <v>269.28449999999998</v>
      </c>
      <c r="S442">
        <f t="shared" si="129"/>
        <v>891.49975651391492</v>
      </c>
      <c r="T442">
        <f t="shared" si="130"/>
        <v>49.953733091718469</v>
      </c>
      <c r="U442" s="14">
        <f t="shared" si="131"/>
        <v>24.270787914608292</v>
      </c>
      <c r="V442" s="20">
        <f>'BSFC (Drive Cycle)'!C446</f>
        <v>873.1396839210538</v>
      </c>
      <c r="W442">
        <f t="shared" si="132"/>
        <v>5.8866078022988928</v>
      </c>
      <c r="X442">
        <f t="shared" si="133"/>
        <v>0</v>
      </c>
      <c r="Y442">
        <f t="shared" si="134"/>
        <v>0</v>
      </c>
      <c r="Z442">
        <f t="shared" si="135"/>
        <v>4</v>
      </c>
    </row>
    <row r="443" spans="4:26">
      <c r="D443" s="1">
        <v>440</v>
      </c>
      <c r="E443">
        <v>60.7</v>
      </c>
      <c r="F443">
        <f t="shared" si="120"/>
        <v>97.686937999999998</v>
      </c>
      <c r="G443">
        <f t="shared" si="121"/>
        <v>27.135260555555558</v>
      </c>
      <c r="H443" s="12">
        <f t="shared" si="136"/>
        <v>0</v>
      </c>
      <c r="I443">
        <f t="shared" si="137"/>
        <v>27.135260555555558</v>
      </c>
      <c r="J443">
        <f t="shared" si="138"/>
        <v>118.70194051333146</v>
      </c>
      <c r="K443" s="12">
        <f t="shared" si="139"/>
        <v>4</v>
      </c>
      <c r="L443">
        <f t="shared" si="122"/>
        <v>4.0797119999999998</v>
      </c>
      <c r="M443">
        <f t="shared" si="123"/>
        <v>484.26973113552452</v>
      </c>
      <c r="N443">
        <f t="shared" si="124"/>
        <v>4624.4369435324643</v>
      </c>
      <c r="O443">
        <f t="shared" si="125"/>
        <v>14.279986877928259</v>
      </c>
      <c r="P443">
        <f t="shared" si="126"/>
        <v>0</v>
      </c>
      <c r="Q443">
        <f t="shared" si="127"/>
        <v>283.81269454145507</v>
      </c>
      <c r="R443">
        <f t="shared" si="128"/>
        <v>269.28449999999998</v>
      </c>
      <c r="S443">
        <f t="shared" si="129"/>
        <v>553.09719454145511</v>
      </c>
      <c r="T443">
        <f t="shared" si="130"/>
        <v>30.991898122263692</v>
      </c>
      <c r="U443" s="14">
        <f t="shared" si="131"/>
        <v>15.008438171048205</v>
      </c>
      <c r="V443" s="20">
        <f>'BSFC (Drive Cycle)'!C447</f>
        <v>1390.8882707221292</v>
      </c>
      <c r="W443">
        <f t="shared" si="132"/>
        <v>5.7986279483247865</v>
      </c>
      <c r="X443">
        <f t="shared" si="133"/>
        <v>0</v>
      </c>
      <c r="Y443">
        <f t="shared" si="134"/>
        <v>0</v>
      </c>
      <c r="Z443">
        <f t="shared" si="135"/>
        <v>4</v>
      </c>
    </row>
    <row r="444" spans="4:26">
      <c r="D444" s="1">
        <v>441</v>
      </c>
      <c r="E444">
        <v>61.4</v>
      </c>
      <c r="F444">
        <f t="shared" si="120"/>
        <v>98.813475999999994</v>
      </c>
      <c r="G444">
        <f t="shared" si="121"/>
        <v>27.448187777777779</v>
      </c>
      <c r="H444" s="12">
        <f t="shared" si="136"/>
        <v>0.31292722222222125</v>
      </c>
      <c r="I444">
        <f t="shared" si="137"/>
        <v>27.60465138888889</v>
      </c>
      <c r="J444">
        <f t="shared" si="138"/>
        <v>120.75526897361148</v>
      </c>
      <c r="K444" s="12">
        <f t="shared" si="139"/>
        <v>4</v>
      </c>
      <c r="L444">
        <f t="shared" si="122"/>
        <v>4.0797119999999998</v>
      </c>
      <c r="M444">
        <f t="shared" si="123"/>
        <v>492.64671989487039</v>
      </c>
      <c r="N444">
        <f t="shared" si="124"/>
        <v>4704.4313222920864</v>
      </c>
      <c r="O444">
        <f t="shared" si="125"/>
        <v>14.279986877928259</v>
      </c>
      <c r="P444">
        <f t="shared" si="126"/>
        <v>592.20448345179113</v>
      </c>
      <c r="Q444">
        <f t="shared" si="127"/>
        <v>290.39636582362931</v>
      </c>
      <c r="R444">
        <f t="shared" si="128"/>
        <v>269.28449999999998</v>
      </c>
      <c r="S444">
        <f t="shared" si="129"/>
        <v>1151.8853492754204</v>
      </c>
      <c r="T444">
        <f t="shared" si="130"/>
        <v>64.544014588373187</v>
      </c>
      <c r="U444" s="14">
        <f t="shared" si="131"/>
        <v>31.797397075808714</v>
      </c>
      <c r="V444" s="20">
        <f>'BSFC (Drive Cycle)'!C448</f>
        <v>783.91310281051847</v>
      </c>
      <c r="W444">
        <f t="shared" si="132"/>
        <v>6.9239989452764759</v>
      </c>
      <c r="X444">
        <f t="shared" si="133"/>
        <v>0</v>
      </c>
      <c r="Y444">
        <f t="shared" si="134"/>
        <v>0</v>
      </c>
      <c r="Z444">
        <f t="shared" si="135"/>
        <v>4</v>
      </c>
    </row>
    <row r="445" spans="4:26">
      <c r="D445" s="1">
        <v>442</v>
      </c>
      <c r="E445">
        <v>61.8</v>
      </c>
      <c r="F445">
        <f t="shared" si="120"/>
        <v>99.457211999999998</v>
      </c>
      <c r="G445">
        <f t="shared" si="121"/>
        <v>27.627003333333334</v>
      </c>
      <c r="H445" s="12">
        <f t="shared" si="136"/>
        <v>0.17881555555555551</v>
      </c>
      <c r="I445">
        <f t="shared" si="137"/>
        <v>27.716411111111114</v>
      </c>
      <c r="J445">
        <f t="shared" si="138"/>
        <v>121.24415670224958</v>
      </c>
      <c r="K445" s="12">
        <f t="shared" si="139"/>
        <v>4</v>
      </c>
      <c r="L445">
        <f t="shared" si="122"/>
        <v>4.0797119999999998</v>
      </c>
      <c r="M445">
        <f t="shared" si="123"/>
        <v>494.641241028048</v>
      </c>
      <c r="N445">
        <f t="shared" si="124"/>
        <v>4723.4776029491386</v>
      </c>
      <c r="O445">
        <f t="shared" si="125"/>
        <v>14.279986877928259</v>
      </c>
      <c r="P445">
        <f t="shared" si="126"/>
        <v>338.40256197245304</v>
      </c>
      <c r="Q445">
        <f t="shared" si="127"/>
        <v>294.19235647281084</v>
      </c>
      <c r="R445">
        <f t="shared" si="128"/>
        <v>269.28449999999998</v>
      </c>
      <c r="S445">
        <f t="shared" si="129"/>
        <v>901.87941844526381</v>
      </c>
      <c r="T445">
        <f t="shared" si="130"/>
        <v>50.53534049868896</v>
      </c>
      <c r="U445" s="14">
        <f t="shared" si="131"/>
        <v>24.99686354004648</v>
      </c>
      <c r="V445" s="20">
        <f>'BSFC (Drive Cycle)'!C449</f>
        <v>1012.3680394722905</v>
      </c>
      <c r="W445">
        <f t="shared" si="132"/>
        <v>7.0294515930536772</v>
      </c>
      <c r="X445">
        <f t="shared" si="133"/>
        <v>0</v>
      </c>
      <c r="Y445">
        <f t="shared" si="134"/>
        <v>0</v>
      </c>
      <c r="Z445">
        <f t="shared" si="135"/>
        <v>4</v>
      </c>
    </row>
    <row r="446" spans="4:26">
      <c r="D446" s="1">
        <v>443</v>
      </c>
      <c r="E446">
        <v>61.8</v>
      </c>
      <c r="F446">
        <f t="shared" si="120"/>
        <v>99.457211999999998</v>
      </c>
      <c r="G446">
        <f t="shared" si="121"/>
        <v>27.627003333333334</v>
      </c>
      <c r="H446" s="12">
        <f t="shared" si="136"/>
        <v>0</v>
      </c>
      <c r="I446">
        <f t="shared" si="137"/>
        <v>27.627003333333334</v>
      </c>
      <c r="J446">
        <f t="shared" si="138"/>
        <v>120.85304651933912</v>
      </c>
      <c r="K446" s="12">
        <f t="shared" si="139"/>
        <v>4</v>
      </c>
      <c r="L446">
        <f t="shared" si="122"/>
        <v>4.0797119999999998</v>
      </c>
      <c r="M446">
        <f t="shared" si="123"/>
        <v>493.04562412150602</v>
      </c>
      <c r="N446">
        <f t="shared" si="124"/>
        <v>4708.2405784234979</v>
      </c>
      <c r="O446">
        <f t="shared" si="125"/>
        <v>14.279986877928259</v>
      </c>
      <c r="P446">
        <f t="shared" si="126"/>
        <v>0</v>
      </c>
      <c r="Q446">
        <f t="shared" si="127"/>
        <v>294.19235647281084</v>
      </c>
      <c r="R446">
        <f t="shared" si="128"/>
        <v>269.28449999999998</v>
      </c>
      <c r="S446">
        <f t="shared" si="129"/>
        <v>563.47685647281082</v>
      </c>
      <c r="T446">
        <f t="shared" si="130"/>
        <v>31.573505529234552</v>
      </c>
      <c r="U446" s="14">
        <f t="shared" si="131"/>
        <v>15.56717873936527</v>
      </c>
      <c r="V446" s="20">
        <f>'BSFC (Drive Cycle)'!C450</f>
        <v>1512.4460953595553</v>
      </c>
      <c r="W446">
        <f t="shared" si="132"/>
        <v>6.540144083365913</v>
      </c>
      <c r="X446">
        <f t="shared" si="133"/>
        <v>0</v>
      </c>
      <c r="Y446">
        <f t="shared" si="134"/>
        <v>0</v>
      </c>
      <c r="Z446">
        <f t="shared" si="135"/>
        <v>4</v>
      </c>
    </row>
    <row r="447" spans="4:26">
      <c r="D447" s="1">
        <v>444</v>
      </c>
      <c r="E447">
        <v>61.8</v>
      </c>
      <c r="F447">
        <f t="shared" si="120"/>
        <v>99.457211999999998</v>
      </c>
      <c r="G447">
        <f t="shared" si="121"/>
        <v>27.627003333333334</v>
      </c>
      <c r="H447" s="12">
        <f t="shared" si="136"/>
        <v>0</v>
      </c>
      <c r="I447">
        <f t="shared" si="137"/>
        <v>27.627003333333334</v>
      </c>
      <c r="J447">
        <f t="shared" si="138"/>
        <v>120.85304651933912</v>
      </c>
      <c r="K447" s="12">
        <f t="shared" si="139"/>
        <v>4</v>
      </c>
      <c r="L447">
        <f t="shared" si="122"/>
        <v>4.0797119999999998</v>
      </c>
      <c r="M447">
        <f t="shared" si="123"/>
        <v>493.04562412150602</v>
      </c>
      <c r="N447">
        <f t="shared" si="124"/>
        <v>4708.2405784234979</v>
      </c>
      <c r="O447">
        <f t="shared" si="125"/>
        <v>14.279986877928259</v>
      </c>
      <c r="P447">
        <f t="shared" si="126"/>
        <v>0</v>
      </c>
      <c r="Q447">
        <f t="shared" si="127"/>
        <v>294.19235647281084</v>
      </c>
      <c r="R447">
        <f t="shared" si="128"/>
        <v>269.28449999999998</v>
      </c>
      <c r="S447">
        <f t="shared" si="129"/>
        <v>563.47685647281082</v>
      </c>
      <c r="T447">
        <f t="shared" si="130"/>
        <v>31.573505529234552</v>
      </c>
      <c r="U447" s="14">
        <f t="shared" si="131"/>
        <v>15.56717873936527</v>
      </c>
      <c r="V447" s="20">
        <f>'BSFC (Drive Cycle)'!C451</f>
        <v>1512.4460953595553</v>
      </c>
      <c r="W447">
        <f t="shared" si="132"/>
        <v>6.540144083365913</v>
      </c>
      <c r="X447">
        <f t="shared" si="133"/>
        <v>0</v>
      </c>
      <c r="Y447">
        <f t="shared" si="134"/>
        <v>0</v>
      </c>
      <c r="Z447">
        <f t="shared" si="135"/>
        <v>4</v>
      </c>
    </row>
    <row r="448" spans="4:26">
      <c r="D448" s="1">
        <v>445</v>
      </c>
      <c r="E448">
        <v>61.8</v>
      </c>
      <c r="F448">
        <f t="shared" si="120"/>
        <v>99.457211999999998</v>
      </c>
      <c r="G448">
        <f t="shared" si="121"/>
        <v>27.627003333333334</v>
      </c>
      <c r="H448" s="12">
        <f t="shared" si="136"/>
        <v>0</v>
      </c>
      <c r="I448">
        <f t="shared" si="137"/>
        <v>27.627003333333334</v>
      </c>
      <c r="J448">
        <f t="shared" si="138"/>
        <v>120.85304651933912</v>
      </c>
      <c r="K448" s="12">
        <f t="shared" si="139"/>
        <v>4</v>
      </c>
      <c r="L448">
        <f t="shared" si="122"/>
        <v>4.0797119999999998</v>
      </c>
      <c r="M448">
        <f t="shared" si="123"/>
        <v>493.04562412150602</v>
      </c>
      <c r="N448">
        <f t="shared" si="124"/>
        <v>4708.2405784234979</v>
      </c>
      <c r="O448">
        <f t="shared" si="125"/>
        <v>14.279986877928259</v>
      </c>
      <c r="P448">
        <f t="shared" si="126"/>
        <v>0</v>
      </c>
      <c r="Q448">
        <f t="shared" si="127"/>
        <v>294.19235647281084</v>
      </c>
      <c r="R448">
        <f t="shared" si="128"/>
        <v>269.28449999999998</v>
      </c>
      <c r="S448">
        <f t="shared" si="129"/>
        <v>563.47685647281082</v>
      </c>
      <c r="T448">
        <f t="shared" si="130"/>
        <v>31.573505529234552</v>
      </c>
      <c r="U448" s="14">
        <f t="shared" si="131"/>
        <v>15.56717873936527</v>
      </c>
      <c r="V448" s="20">
        <f>'BSFC (Drive Cycle)'!C452</f>
        <v>1512.4460953595553</v>
      </c>
      <c r="W448">
        <f t="shared" si="132"/>
        <v>6.540144083365913</v>
      </c>
      <c r="X448">
        <f t="shared" si="133"/>
        <v>0</v>
      </c>
      <c r="Y448">
        <f t="shared" si="134"/>
        <v>0</v>
      </c>
      <c r="Z448">
        <f t="shared" si="135"/>
        <v>4</v>
      </c>
    </row>
    <row r="449" spans="4:26">
      <c r="D449" s="1">
        <v>446</v>
      </c>
      <c r="E449">
        <v>61.1</v>
      </c>
      <c r="F449">
        <f t="shared" si="120"/>
        <v>98.330674000000002</v>
      </c>
      <c r="G449">
        <f t="shared" si="121"/>
        <v>27.314076111111113</v>
      </c>
      <c r="H449" s="12">
        <f t="shared" si="136"/>
        <v>-0.31292722222222125</v>
      </c>
      <c r="I449">
        <f t="shared" si="137"/>
        <v>27.157612500000003</v>
      </c>
      <c r="J449">
        <f t="shared" si="138"/>
        <v>118.79971805905909</v>
      </c>
      <c r="K449" s="12">
        <f t="shared" si="139"/>
        <v>4</v>
      </c>
      <c r="L449">
        <f t="shared" si="122"/>
        <v>4.0797119999999998</v>
      </c>
      <c r="M449">
        <f t="shared" si="123"/>
        <v>484.66863536216005</v>
      </c>
      <c r="N449">
        <f t="shared" si="124"/>
        <v>4628.2461996638749</v>
      </c>
      <c r="O449">
        <f t="shared" si="125"/>
        <v>14.279986877928259</v>
      </c>
      <c r="P449">
        <f t="shared" si="126"/>
        <v>-592.20448345179113</v>
      </c>
      <c r="Q449">
        <f t="shared" si="127"/>
        <v>287.56554893325961</v>
      </c>
      <c r="R449">
        <f t="shared" si="128"/>
        <v>269.28449999999998</v>
      </c>
      <c r="S449">
        <f t="shared" si="129"/>
        <v>-35.354434518531548</v>
      </c>
      <c r="T449">
        <f t="shared" si="130"/>
        <v>0</v>
      </c>
      <c r="U449" s="14">
        <f t="shared" si="131"/>
        <v>0</v>
      </c>
      <c r="V449" s="20">
        <f>'BSFC (Drive Cycle)'!C453</f>
        <v>0</v>
      </c>
      <c r="W449">
        <f t="shared" si="132"/>
        <v>0</v>
      </c>
      <c r="X449">
        <f t="shared" si="133"/>
        <v>0</v>
      </c>
      <c r="Y449">
        <f t="shared" si="134"/>
        <v>0</v>
      </c>
      <c r="Z449">
        <f t="shared" si="135"/>
        <v>4</v>
      </c>
    </row>
    <row r="450" spans="4:26">
      <c r="D450" s="1">
        <v>447</v>
      </c>
      <c r="E450">
        <v>60.7</v>
      </c>
      <c r="F450">
        <f t="shared" si="120"/>
        <v>97.686937999999998</v>
      </c>
      <c r="G450">
        <f t="shared" si="121"/>
        <v>27.135260555555558</v>
      </c>
      <c r="H450" s="12">
        <f t="shared" si="136"/>
        <v>-0.17881555555555551</v>
      </c>
      <c r="I450">
        <f t="shared" si="137"/>
        <v>27.045852777777782</v>
      </c>
      <c r="J450">
        <f t="shared" si="138"/>
        <v>118.31083033042098</v>
      </c>
      <c r="K450" s="12">
        <f t="shared" si="139"/>
        <v>4</v>
      </c>
      <c r="L450">
        <f t="shared" si="122"/>
        <v>4.0797119999999998</v>
      </c>
      <c r="M450">
        <f t="shared" si="123"/>
        <v>482.67411422898243</v>
      </c>
      <c r="N450">
        <f t="shared" si="124"/>
        <v>4609.1999190068218</v>
      </c>
      <c r="O450">
        <f t="shared" si="125"/>
        <v>14.279986877928259</v>
      </c>
      <c r="P450">
        <f t="shared" si="126"/>
        <v>-338.40256197245304</v>
      </c>
      <c r="Q450">
        <f t="shared" si="127"/>
        <v>283.81269454145507</v>
      </c>
      <c r="R450">
        <f t="shared" si="128"/>
        <v>269.28449999999998</v>
      </c>
      <c r="S450">
        <f t="shared" si="129"/>
        <v>214.69463256900201</v>
      </c>
      <c r="T450">
        <f t="shared" si="130"/>
        <v>0</v>
      </c>
      <c r="U450" s="14">
        <f t="shared" si="131"/>
        <v>0</v>
      </c>
      <c r="V450" s="20">
        <f>'BSFC (Drive Cycle)'!C454</f>
        <v>0</v>
      </c>
      <c r="W450">
        <f t="shared" si="132"/>
        <v>0</v>
      </c>
      <c r="X450">
        <f t="shared" si="133"/>
        <v>0</v>
      </c>
      <c r="Y450">
        <f t="shared" si="134"/>
        <v>0</v>
      </c>
      <c r="Z450">
        <f t="shared" si="135"/>
        <v>4</v>
      </c>
    </row>
    <row r="451" spans="4:26">
      <c r="D451" s="1">
        <v>448</v>
      </c>
      <c r="E451">
        <v>60.3</v>
      </c>
      <c r="F451">
        <f t="shared" si="120"/>
        <v>97.043201999999994</v>
      </c>
      <c r="G451">
        <f t="shared" si="121"/>
        <v>26.956444999999999</v>
      </c>
      <c r="H451" s="12">
        <f t="shared" si="136"/>
        <v>-0.17881555555555906</v>
      </c>
      <c r="I451">
        <f t="shared" si="137"/>
        <v>26.867037222222219</v>
      </c>
      <c r="J451">
        <f t="shared" si="138"/>
        <v>117.52860996459998</v>
      </c>
      <c r="K451" s="12">
        <f t="shared" si="139"/>
        <v>4</v>
      </c>
      <c r="L451">
        <f t="shared" si="122"/>
        <v>4.0797119999999998</v>
      </c>
      <c r="M451">
        <f t="shared" si="123"/>
        <v>479.48288041589808</v>
      </c>
      <c r="N451">
        <f t="shared" si="124"/>
        <v>4578.7258699555359</v>
      </c>
      <c r="O451">
        <f t="shared" si="125"/>
        <v>14.279986877928259</v>
      </c>
      <c r="P451">
        <f t="shared" si="126"/>
        <v>-338.40256197245981</v>
      </c>
      <c r="Q451">
        <f t="shared" si="127"/>
        <v>280.0844894395803</v>
      </c>
      <c r="R451">
        <f t="shared" si="128"/>
        <v>269.28449999999998</v>
      </c>
      <c r="S451">
        <f t="shared" si="129"/>
        <v>210.96642746712047</v>
      </c>
      <c r="T451">
        <f t="shared" si="130"/>
        <v>0</v>
      </c>
      <c r="U451" s="14">
        <f t="shared" si="131"/>
        <v>0</v>
      </c>
      <c r="V451" s="20">
        <f>'BSFC (Drive Cycle)'!C455</f>
        <v>0</v>
      </c>
      <c r="W451">
        <f t="shared" si="132"/>
        <v>0</v>
      </c>
      <c r="X451">
        <f t="shared" si="133"/>
        <v>0</v>
      </c>
      <c r="Y451">
        <f t="shared" si="134"/>
        <v>0</v>
      </c>
      <c r="Z451">
        <f t="shared" si="135"/>
        <v>4</v>
      </c>
    </row>
    <row r="452" spans="4:26">
      <c r="D452" s="1">
        <v>449</v>
      </c>
      <c r="E452">
        <v>60.3</v>
      </c>
      <c r="F452">
        <f t="shared" ref="F452:F515" si="140">E452*1.60934</f>
        <v>97.043201999999994</v>
      </c>
      <c r="G452">
        <f t="shared" ref="G452:G515" si="141">F452*(1000/3600)</f>
        <v>26.956444999999999</v>
      </c>
      <c r="H452" s="12">
        <f t="shared" si="136"/>
        <v>0</v>
      </c>
      <c r="I452">
        <f t="shared" si="137"/>
        <v>26.956444999999999</v>
      </c>
      <c r="J452">
        <f t="shared" si="138"/>
        <v>117.91972014751047</v>
      </c>
      <c r="K452" s="12">
        <f t="shared" si="139"/>
        <v>4</v>
      </c>
      <c r="L452">
        <f t="shared" ref="L452:L515" si="142">LOOKUP(K452,$A$5:$B$12)*$B$13</f>
        <v>4.0797119999999998</v>
      </c>
      <c r="M452">
        <f t="shared" ref="M452:M515" si="143">J452*L452</f>
        <v>481.07849732244023</v>
      </c>
      <c r="N452">
        <f t="shared" ref="N452:N515" si="144">M452*9.5493</f>
        <v>4593.9628944811784</v>
      </c>
      <c r="O452">
        <f t="shared" ref="O452:O515" si="145">(POWER(L452,2)*$B$28+4*$B$29)/$B$27</f>
        <v>14.279986877928259</v>
      </c>
      <c r="P452">
        <f t="shared" ref="P452:P515" si="146">(H452*(O452+$B$26*$B$27))/$B$27</f>
        <v>0</v>
      </c>
      <c r="Q452">
        <f t="shared" ref="Q452:Q515" si="147">($B$34*$B$31*$B$30*POWER(G452,2))/2</f>
        <v>280.0844894395803</v>
      </c>
      <c r="R452">
        <f t="shared" ref="R452:R515" si="148">$B$32*$B$26*9.81</f>
        <v>269.28449999999998</v>
      </c>
      <c r="S452">
        <f t="shared" ref="S452:S515" si="149">P452+Q452+R452</f>
        <v>549.36898943958022</v>
      </c>
      <c r="T452">
        <f t="shared" ref="T452:T515" si="150">IF(H452&lt;0,0,(S452*$B$27)/L452)</f>
        <v>30.782994237310881</v>
      </c>
      <c r="U452" s="14">
        <f t="shared" ref="U452:U515" si="151">(T452*M452)/1000</f>
        <v>14.809036610770857</v>
      </c>
      <c r="V452" s="20">
        <f>'BSFC (Drive Cycle)'!C456</f>
        <v>1354.5696116555264</v>
      </c>
      <c r="W452">
        <f t="shared" ref="W452:W515" si="152">(V452*U452)/3600</f>
        <v>5.5721863807900984</v>
      </c>
      <c r="X452">
        <f t="shared" ref="X452:X515" si="153">IF(AND(K452&gt;1,(N452&lt;$B$15)),1,0)</f>
        <v>0</v>
      </c>
      <c r="Y452">
        <f t="shared" ref="Y452:Y515" si="154">IF(N452&gt;$B$14,1,0)</f>
        <v>0</v>
      </c>
      <c r="Z452">
        <f t="shared" ref="Z452:Z515" si="155">IF(AND(X452=0,Y452=0),K452,IF(AND(X452=0,Y452=1),K452+1, IF(AND(X452=1,Y452=0),K452-1)))</f>
        <v>4</v>
      </c>
    </row>
    <row r="453" spans="4:26">
      <c r="D453" s="1">
        <v>450</v>
      </c>
      <c r="E453">
        <v>60.3</v>
      </c>
      <c r="F453">
        <f t="shared" si="140"/>
        <v>97.043201999999994</v>
      </c>
      <c r="G453">
        <f t="shared" si="141"/>
        <v>26.956444999999999</v>
      </c>
      <c r="H453" s="12">
        <f t="shared" ref="H453:H516" si="156">(G453-G452)/(D453-D452)</f>
        <v>0</v>
      </c>
      <c r="I453">
        <f t="shared" ref="I453:I516" si="157">G453*(D453-D452)+0.5*H453*POWER(D453-D452,2)</f>
        <v>26.956444999999999</v>
      </c>
      <c r="J453">
        <f t="shared" ref="J453:J516" si="158">(2*PI()*I453)/($B$2*(D453-D452))</f>
        <v>117.91972014751047</v>
      </c>
      <c r="K453" s="12">
        <f t="shared" ref="K453:K516" si="159">Z452</f>
        <v>4</v>
      </c>
      <c r="L453">
        <f t="shared" si="142"/>
        <v>4.0797119999999998</v>
      </c>
      <c r="M453">
        <f t="shared" si="143"/>
        <v>481.07849732244023</v>
      </c>
      <c r="N453">
        <f t="shared" si="144"/>
        <v>4593.9628944811784</v>
      </c>
      <c r="O453">
        <f t="shared" si="145"/>
        <v>14.279986877928259</v>
      </c>
      <c r="P453">
        <f t="shared" si="146"/>
        <v>0</v>
      </c>
      <c r="Q453">
        <f t="shared" si="147"/>
        <v>280.0844894395803</v>
      </c>
      <c r="R453">
        <f t="shared" si="148"/>
        <v>269.28449999999998</v>
      </c>
      <c r="S453">
        <f t="shared" si="149"/>
        <v>549.36898943958022</v>
      </c>
      <c r="T453">
        <f t="shared" si="150"/>
        <v>30.782994237310881</v>
      </c>
      <c r="U453" s="14">
        <f t="shared" si="151"/>
        <v>14.809036610770857</v>
      </c>
      <c r="V453" s="20">
        <f>'BSFC (Drive Cycle)'!C457</f>
        <v>1354.5696116555264</v>
      </c>
      <c r="W453">
        <f t="shared" si="152"/>
        <v>5.5721863807900984</v>
      </c>
      <c r="X453">
        <f t="shared" si="153"/>
        <v>0</v>
      </c>
      <c r="Y453">
        <f t="shared" si="154"/>
        <v>0</v>
      </c>
      <c r="Z453">
        <f t="shared" si="155"/>
        <v>4</v>
      </c>
    </row>
    <row r="454" spans="4:26">
      <c r="D454" s="1">
        <v>451</v>
      </c>
      <c r="E454">
        <v>59.5</v>
      </c>
      <c r="F454">
        <f t="shared" si="140"/>
        <v>95.75573</v>
      </c>
      <c r="G454">
        <f t="shared" si="141"/>
        <v>26.598813888888891</v>
      </c>
      <c r="H454" s="12">
        <f t="shared" si="156"/>
        <v>-0.35763111111110746</v>
      </c>
      <c r="I454">
        <f t="shared" si="157"/>
        <v>26.419998333333339</v>
      </c>
      <c r="J454">
        <f t="shared" si="158"/>
        <v>115.5730590500476</v>
      </c>
      <c r="K454" s="12">
        <f t="shared" si="159"/>
        <v>4</v>
      </c>
      <c r="L454">
        <f t="shared" si="142"/>
        <v>4.0797119999999998</v>
      </c>
      <c r="M454">
        <f t="shared" si="143"/>
        <v>471.5047958831878</v>
      </c>
      <c r="N454">
        <f t="shared" si="144"/>
        <v>4502.5407473273253</v>
      </c>
      <c r="O454">
        <f t="shared" si="145"/>
        <v>14.279986877928259</v>
      </c>
      <c r="P454">
        <f t="shared" si="146"/>
        <v>-676.80512394489938</v>
      </c>
      <c r="Q454">
        <f t="shared" si="147"/>
        <v>272.70202710562018</v>
      </c>
      <c r="R454">
        <f t="shared" si="148"/>
        <v>269.28449999999998</v>
      </c>
      <c r="S454">
        <f t="shared" si="149"/>
        <v>-134.81859683927922</v>
      </c>
      <c r="T454">
        <f t="shared" si="150"/>
        <v>0</v>
      </c>
      <c r="U454" s="14">
        <f t="shared" si="151"/>
        <v>0</v>
      </c>
      <c r="V454" s="20">
        <f>'BSFC (Drive Cycle)'!C458</f>
        <v>0</v>
      </c>
      <c r="W454">
        <f t="shared" si="152"/>
        <v>0</v>
      </c>
      <c r="X454">
        <f t="shared" si="153"/>
        <v>0</v>
      </c>
      <c r="Y454">
        <f t="shared" si="154"/>
        <v>0</v>
      </c>
      <c r="Z454">
        <f t="shared" si="155"/>
        <v>4</v>
      </c>
    </row>
    <row r="455" spans="4:26">
      <c r="D455" s="1">
        <v>452</v>
      </c>
      <c r="E455">
        <v>58.8</v>
      </c>
      <c r="F455">
        <f t="shared" si="140"/>
        <v>94.629191999999989</v>
      </c>
      <c r="G455">
        <f t="shared" si="141"/>
        <v>26.285886666666666</v>
      </c>
      <c r="H455" s="12">
        <f t="shared" si="156"/>
        <v>-0.3129272222222248</v>
      </c>
      <c r="I455">
        <f t="shared" si="157"/>
        <v>26.129423055555556</v>
      </c>
      <c r="J455">
        <f t="shared" si="158"/>
        <v>114.30195095558852</v>
      </c>
      <c r="K455" s="12">
        <f t="shared" si="159"/>
        <v>4</v>
      </c>
      <c r="L455">
        <f t="shared" si="142"/>
        <v>4.0797119999999998</v>
      </c>
      <c r="M455">
        <f t="shared" si="143"/>
        <v>466.31904093692594</v>
      </c>
      <c r="N455">
        <f t="shared" si="144"/>
        <v>4453.0204176189873</v>
      </c>
      <c r="O455">
        <f t="shared" si="145"/>
        <v>14.279986877928259</v>
      </c>
      <c r="P455">
        <f t="shared" si="146"/>
        <v>-592.20448345179784</v>
      </c>
      <c r="Q455">
        <f t="shared" si="147"/>
        <v>266.32325304598697</v>
      </c>
      <c r="R455">
        <f t="shared" si="148"/>
        <v>269.28449999999998</v>
      </c>
      <c r="S455">
        <f t="shared" si="149"/>
        <v>-56.596730405810888</v>
      </c>
      <c r="T455">
        <f t="shared" si="150"/>
        <v>0</v>
      </c>
      <c r="U455" s="14">
        <f t="shared" si="151"/>
        <v>0</v>
      </c>
      <c r="V455" s="20">
        <f>'BSFC (Drive Cycle)'!C459</f>
        <v>0</v>
      </c>
      <c r="W455">
        <f t="shared" si="152"/>
        <v>0</v>
      </c>
      <c r="X455">
        <f t="shared" si="153"/>
        <v>0</v>
      </c>
      <c r="Y455">
        <f t="shared" si="154"/>
        <v>0</v>
      </c>
      <c r="Z455">
        <f t="shared" si="155"/>
        <v>4</v>
      </c>
    </row>
    <row r="456" spans="4:26">
      <c r="D456" s="1">
        <v>453</v>
      </c>
      <c r="E456">
        <v>59.1</v>
      </c>
      <c r="F456">
        <f t="shared" si="140"/>
        <v>95.111993999999996</v>
      </c>
      <c r="G456">
        <f t="shared" si="141"/>
        <v>26.419998333333332</v>
      </c>
      <c r="H456" s="12">
        <f t="shared" si="156"/>
        <v>0.13411166666666574</v>
      </c>
      <c r="I456">
        <f t="shared" si="157"/>
        <v>26.487054166666667</v>
      </c>
      <c r="J456">
        <f t="shared" si="158"/>
        <v>115.86639168723045</v>
      </c>
      <c r="K456" s="12">
        <f t="shared" si="159"/>
        <v>4</v>
      </c>
      <c r="L456">
        <f t="shared" si="142"/>
        <v>4.0797119999999998</v>
      </c>
      <c r="M456">
        <f t="shared" si="143"/>
        <v>472.70150856309425</v>
      </c>
      <c r="N456">
        <f t="shared" si="144"/>
        <v>4513.9685157215563</v>
      </c>
      <c r="O456">
        <f t="shared" si="145"/>
        <v>14.279986877928259</v>
      </c>
      <c r="P456">
        <f t="shared" si="146"/>
        <v>253.80192147933812</v>
      </c>
      <c r="Q456">
        <f t="shared" si="147"/>
        <v>269.04776987353461</v>
      </c>
      <c r="R456">
        <f t="shared" si="148"/>
        <v>269.28449999999998</v>
      </c>
      <c r="S456">
        <f t="shared" si="149"/>
        <v>792.13419135287268</v>
      </c>
      <c r="T456">
        <f t="shared" si="150"/>
        <v>44.385945905805777</v>
      </c>
      <c r="U456" s="14">
        <f t="shared" si="151"/>
        <v>20.981303588674287</v>
      </c>
      <c r="V456" s="20">
        <f>'BSFC (Drive Cycle)'!C460</f>
        <v>826.37281919400448</v>
      </c>
      <c r="W456">
        <f t="shared" si="152"/>
        <v>4.816216388038348</v>
      </c>
      <c r="X456">
        <f t="shared" si="153"/>
        <v>0</v>
      </c>
      <c r="Y456">
        <f t="shared" si="154"/>
        <v>0</v>
      </c>
      <c r="Z456">
        <f t="shared" si="155"/>
        <v>4</v>
      </c>
    </row>
    <row r="457" spans="4:26">
      <c r="D457" s="1">
        <v>454</v>
      </c>
      <c r="E457">
        <v>58.8</v>
      </c>
      <c r="F457">
        <f t="shared" si="140"/>
        <v>94.629191999999989</v>
      </c>
      <c r="G457">
        <f t="shared" si="141"/>
        <v>26.285886666666666</v>
      </c>
      <c r="H457" s="12">
        <f t="shared" si="156"/>
        <v>-0.13411166666666574</v>
      </c>
      <c r="I457">
        <f t="shared" si="157"/>
        <v>26.218830833333335</v>
      </c>
      <c r="J457">
        <f t="shared" si="158"/>
        <v>114.693061138499</v>
      </c>
      <c r="K457" s="12">
        <f t="shared" si="159"/>
        <v>4</v>
      </c>
      <c r="L457">
        <f t="shared" si="142"/>
        <v>4.0797119999999998</v>
      </c>
      <c r="M457">
        <f t="shared" si="143"/>
        <v>467.91465784346804</v>
      </c>
      <c r="N457">
        <f t="shared" si="144"/>
        <v>4468.2574421446297</v>
      </c>
      <c r="O457">
        <f t="shared" si="145"/>
        <v>14.279986877928259</v>
      </c>
      <c r="P457">
        <f t="shared" si="146"/>
        <v>-253.80192147933812</v>
      </c>
      <c r="Q457">
        <f t="shared" si="147"/>
        <v>266.32325304598697</v>
      </c>
      <c r="R457">
        <f t="shared" si="148"/>
        <v>269.28449999999998</v>
      </c>
      <c r="S457">
        <f t="shared" si="149"/>
        <v>281.80583156664886</v>
      </c>
      <c r="T457">
        <f t="shared" si="150"/>
        <v>0</v>
      </c>
      <c r="U457" s="14">
        <f t="shared" si="151"/>
        <v>0</v>
      </c>
      <c r="V457" s="20">
        <f>'BSFC (Drive Cycle)'!C461</f>
        <v>0</v>
      </c>
      <c r="W457">
        <f t="shared" si="152"/>
        <v>0</v>
      </c>
      <c r="X457">
        <f t="shared" si="153"/>
        <v>0</v>
      </c>
      <c r="Y457">
        <f t="shared" si="154"/>
        <v>0</v>
      </c>
      <c r="Z457">
        <f t="shared" si="155"/>
        <v>4</v>
      </c>
    </row>
    <row r="458" spans="4:26">
      <c r="D458" s="1">
        <v>455</v>
      </c>
      <c r="E458">
        <v>58.8</v>
      </c>
      <c r="F458">
        <f t="shared" si="140"/>
        <v>94.629191999999989</v>
      </c>
      <c r="G458">
        <f t="shared" si="141"/>
        <v>26.285886666666666</v>
      </c>
      <c r="H458" s="12">
        <f t="shared" si="156"/>
        <v>0</v>
      </c>
      <c r="I458">
        <f t="shared" si="157"/>
        <v>26.285886666666666</v>
      </c>
      <c r="J458">
        <f t="shared" si="158"/>
        <v>114.98639377568186</v>
      </c>
      <c r="K458" s="12">
        <f t="shared" si="159"/>
        <v>4</v>
      </c>
      <c r="L458">
        <f t="shared" si="142"/>
        <v>4.0797119999999998</v>
      </c>
      <c r="M458">
        <f t="shared" si="143"/>
        <v>469.11137052337455</v>
      </c>
      <c r="N458">
        <f t="shared" si="144"/>
        <v>4479.6852105388607</v>
      </c>
      <c r="O458">
        <f t="shared" si="145"/>
        <v>14.279986877928259</v>
      </c>
      <c r="P458">
        <f t="shared" si="146"/>
        <v>0</v>
      </c>
      <c r="Q458">
        <f t="shared" si="147"/>
        <v>266.32325304598697</v>
      </c>
      <c r="R458">
        <f t="shared" si="148"/>
        <v>269.28449999999998</v>
      </c>
      <c r="S458">
        <f t="shared" si="149"/>
        <v>535.60775304598701</v>
      </c>
      <c r="T458">
        <f t="shared" si="150"/>
        <v>30.011905827252669</v>
      </c>
      <c r="U458" s="14">
        <f t="shared" si="151"/>
        <v>14.078926274640949</v>
      </c>
      <c r="V458" s="20">
        <f>'BSFC (Drive Cycle)'!C462</f>
        <v>1249.907477790106</v>
      </c>
      <c r="W458">
        <f t="shared" si="152"/>
        <v>4.8881542305359229</v>
      </c>
      <c r="X458">
        <f t="shared" si="153"/>
        <v>0</v>
      </c>
      <c r="Y458">
        <f t="shared" si="154"/>
        <v>0</v>
      </c>
      <c r="Z458">
        <f t="shared" si="155"/>
        <v>4</v>
      </c>
    </row>
    <row r="459" spans="4:26">
      <c r="D459" s="1">
        <v>456</v>
      </c>
      <c r="E459">
        <v>58.8</v>
      </c>
      <c r="F459">
        <f t="shared" si="140"/>
        <v>94.629191999999989</v>
      </c>
      <c r="G459">
        <f t="shared" si="141"/>
        <v>26.285886666666666</v>
      </c>
      <c r="H459" s="12">
        <f t="shared" si="156"/>
        <v>0</v>
      </c>
      <c r="I459">
        <f t="shared" si="157"/>
        <v>26.285886666666666</v>
      </c>
      <c r="J459">
        <f t="shared" si="158"/>
        <v>114.98639377568186</v>
      </c>
      <c r="K459" s="12">
        <f t="shared" si="159"/>
        <v>4</v>
      </c>
      <c r="L459">
        <f t="shared" si="142"/>
        <v>4.0797119999999998</v>
      </c>
      <c r="M459">
        <f t="shared" si="143"/>
        <v>469.11137052337455</v>
      </c>
      <c r="N459">
        <f t="shared" si="144"/>
        <v>4479.6852105388607</v>
      </c>
      <c r="O459">
        <f t="shared" si="145"/>
        <v>14.279986877928259</v>
      </c>
      <c r="P459">
        <f t="shared" si="146"/>
        <v>0</v>
      </c>
      <c r="Q459">
        <f t="shared" si="147"/>
        <v>266.32325304598697</v>
      </c>
      <c r="R459">
        <f t="shared" si="148"/>
        <v>269.28449999999998</v>
      </c>
      <c r="S459">
        <f t="shared" si="149"/>
        <v>535.60775304598701</v>
      </c>
      <c r="T459">
        <f t="shared" si="150"/>
        <v>30.011905827252669</v>
      </c>
      <c r="U459" s="14">
        <f t="shared" si="151"/>
        <v>14.078926274640949</v>
      </c>
      <c r="V459" s="20">
        <f>'BSFC (Drive Cycle)'!C463</f>
        <v>1249.907477790106</v>
      </c>
      <c r="W459">
        <f t="shared" si="152"/>
        <v>4.8881542305359229</v>
      </c>
      <c r="X459">
        <f t="shared" si="153"/>
        <v>0</v>
      </c>
      <c r="Y459">
        <f t="shared" si="154"/>
        <v>0</v>
      </c>
      <c r="Z459">
        <f t="shared" si="155"/>
        <v>4</v>
      </c>
    </row>
    <row r="460" spans="4:26">
      <c r="D460" s="1">
        <v>457</v>
      </c>
      <c r="E460">
        <v>58.4</v>
      </c>
      <c r="F460">
        <f t="shared" si="140"/>
        <v>93.985455999999999</v>
      </c>
      <c r="G460">
        <f t="shared" si="141"/>
        <v>26.107071111111111</v>
      </c>
      <c r="H460" s="12">
        <f t="shared" si="156"/>
        <v>-0.17881555555555551</v>
      </c>
      <c r="I460">
        <f t="shared" si="157"/>
        <v>26.017663333333331</v>
      </c>
      <c r="J460">
        <f t="shared" si="158"/>
        <v>113.81306322695042</v>
      </c>
      <c r="K460" s="12">
        <f t="shared" si="159"/>
        <v>4</v>
      </c>
      <c r="L460">
        <f t="shared" si="142"/>
        <v>4.0797119999999998</v>
      </c>
      <c r="M460">
        <f t="shared" si="143"/>
        <v>464.32451980374833</v>
      </c>
      <c r="N460">
        <f t="shared" si="144"/>
        <v>4433.9741369619342</v>
      </c>
      <c r="O460">
        <f t="shared" si="145"/>
        <v>14.279986877928259</v>
      </c>
      <c r="P460">
        <f t="shared" si="146"/>
        <v>-338.40256197245304</v>
      </c>
      <c r="Q460">
        <f t="shared" si="147"/>
        <v>262.71213207127852</v>
      </c>
      <c r="R460">
        <f t="shared" si="148"/>
        <v>269.28449999999998</v>
      </c>
      <c r="S460">
        <f t="shared" si="149"/>
        <v>193.59407009882545</v>
      </c>
      <c r="T460">
        <f t="shared" si="150"/>
        <v>0</v>
      </c>
      <c r="U460" s="14">
        <f t="shared" si="151"/>
        <v>0</v>
      </c>
      <c r="V460" s="20">
        <f>'BSFC (Drive Cycle)'!C464</f>
        <v>0</v>
      </c>
      <c r="W460">
        <f t="shared" si="152"/>
        <v>0</v>
      </c>
      <c r="X460">
        <f t="shared" si="153"/>
        <v>0</v>
      </c>
      <c r="Y460">
        <f t="shared" si="154"/>
        <v>0</v>
      </c>
      <c r="Z460">
        <f t="shared" si="155"/>
        <v>4</v>
      </c>
    </row>
    <row r="461" spans="4:26">
      <c r="D461" s="1">
        <v>458</v>
      </c>
      <c r="E461">
        <v>58</v>
      </c>
      <c r="F461">
        <f t="shared" si="140"/>
        <v>93.341719999999995</v>
      </c>
      <c r="G461">
        <f t="shared" si="141"/>
        <v>25.928255555555555</v>
      </c>
      <c r="H461" s="12">
        <f t="shared" si="156"/>
        <v>-0.17881555555555551</v>
      </c>
      <c r="I461">
        <f t="shared" si="157"/>
        <v>25.838847777777779</v>
      </c>
      <c r="J461">
        <f t="shared" si="158"/>
        <v>113.03084286112947</v>
      </c>
      <c r="K461" s="12">
        <f t="shared" si="159"/>
        <v>4</v>
      </c>
      <c r="L461">
        <f t="shared" si="142"/>
        <v>4.0797119999999998</v>
      </c>
      <c r="M461">
        <f t="shared" si="143"/>
        <v>461.13328599066421</v>
      </c>
      <c r="N461">
        <f t="shared" si="144"/>
        <v>4403.5000879106501</v>
      </c>
      <c r="O461">
        <f t="shared" si="145"/>
        <v>14.279986877928259</v>
      </c>
      <c r="P461">
        <f t="shared" si="146"/>
        <v>-338.40256197245304</v>
      </c>
      <c r="Q461">
        <f t="shared" si="147"/>
        <v>259.12566038649982</v>
      </c>
      <c r="R461">
        <f t="shared" si="148"/>
        <v>269.28449999999998</v>
      </c>
      <c r="S461">
        <f t="shared" si="149"/>
        <v>190.00759841404675</v>
      </c>
      <c r="T461">
        <f t="shared" si="150"/>
        <v>0</v>
      </c>
      <c r="U461" s="14">
        <f t="shared" si="151"/>
        <v>0</v>
      </c>
      <c r="V461" s="20">
        <f>'BSFC (Drive Cycle)'!C465</f>
        <v>0</v>
      </c>
      <c r="W461">
        <f t="shared" si="152"/>
        <v>0</v>
      </c>
      <c r="X461">
        <f t="shared" si="153"/>
        <v>0</v>
      </c>
      <c r="Y461">
        <f t="shared" si="154"/>
        <v>0</v>
      </c>
      <c r="Z461">
        <f t="shared" si="155"/>
        <v>4</v>
      </c>
    </row>
    <row r="462" spans="4:26">
      <c r="D462" s="1">
        <v>459</v>
      </c>
      <c r="E462">
        <v>58</v>
      </c>
      <c r="F462">
        <f t="shared" si="140"/>
        <v>93.341719999999995</v>
      </c>
      <c r="G462">
        <f t="shared" si="141"/>
        <v>25.928255555555555</v>
      </c>
      <c r="H462" s="12">
        <f t="shared" si="156"/>
        <v>0</v>
      </c>
      <c r="I462">
        <f t="shared" si="157"/>
        <v>25.928255555555555</v>
      </c>
      <c r="J462">
        <f t="shared" si="158"/>
        <v>113.42195304403994</v>
      </c>
      <c r="K462" s="12">
        <f t="shared" si="159"/>
        <v>4</v>
      </c>
      <c r="L462">
        <f t="shared" si="142"/>
        <v>4.0797119999999998</v>
      </c>
      <c r="M462">
        <f t="shared" si="143"/>
        <v>462.72890289720624</v>
      </c>
      <c r="N462">
        <f t="shared" si="144"/>
        <v>4418.7371124362917</v>
      </c>
      <c r="O462">
        <f t="shared" si="145"/>
        <v>14.279986877928259</v>
      </c>
      <c r="P462">
        <f t="shared" si="146"/>
        <v>0</v>
      </c>
      <c r="Q462">
        <f t="shared" si="147"/>
        <v>259.12566038649982</v>
      </c>
      <c r="R462">
        <f t="shared" si="148"/>
        <v>269.28449999999998</v>
      </c>
      <c r="S462">
        <f t="shared" si="149"/>
        <v>528.4101603864998</v>
      </c>
      <c r="T462">
        <f t="shared" si="150"/>
        <v>29.60860047580659</v>
      </c>
      <c r="U462" s="14">
        <f t="shared" si="151"/>
        <v>13.700755214491682</v>
      </c>
      <c r="V462" s="20">
        <f>'BSFC (Drive Cycle)'!C466</f>
        <v>1211.3863409587066</v>
      </c>
      <c r="W462">
        <f t="shared" si="152"/>
        <v>4.6102521465705548</v>
      </c>
      <c r="X462">
        <f t="shared" si="153"/>
        <v>0</v>
      </c>
      <c r="Y462">
        <f t="shared" si="154"/>
        <v>0</v>
      </c>
      <c r="Z462">
        <f t="shared" si="155"/>
        <v>4</v>
      </c>
    </row>
    <row r="463" spans="4:26">
      <c r="D463" s="1">
        <v>460</v>
      </c>
      <c r="E463">
        <v>58</v>
      </c>
      <c r="F463">
        <f t="shared" si="140"/>
        <v>93.341719999999995</v>
      </c>
      <c r="G463">
        <f t="shared" si="141"/>
        <v>25.928255555555555</v>
      </c>
      <c r="H463" s="12">
        <f t="shared" si="156"/>
        <v>0</v>
      </c>
      <c r="I463">
        <f t="shared" si="157"/>
        <v>25.928255555555555</v>
      </c>
      <c r="J463">
        <f t="shared" si="158"/>
        <v>113.42195304403994</v>
      </c>
      <c r="K463" s="12">
        <f t="shared" si="159"/>
        <v>4</v>
      </c>
      <c r="L463">
        <f t="shared" si="142"/>
        <v>4.0797119999999998</v>
      </c>
      <c r="M463">
        <f t="shared" si="143"/>
        <v>462.72890289720624</v>
      </c>
      <c r="N463">
        <f t="shared" si="144"/>
        <v>4418.7371124362917</v>
      </c>
      <c r="O463">
        <f t="shared" si="145"/>
        <v>14.279986877928259</v>
      </c>
      <c r="P463">
        <f t="shared" si="146"/>
        <v>0</v>
      </c>
      <c r="Q463">
        <f t="shared" si="147"/>
        <v>259.12566038649982</v>
      </c>
      <c r="R463">
        <f t="shared" si="148"/>
        <v>269.28449999999998</v>
      </c>
      <c r="S463">
        <f t="shared" si="149"/>
        <v>528.4101603864998</v>
      </c>
      <c r="T463">
        <f t="shared" si="150"/>
        <v>29.60860047580659</v>
      </c>
      <c r="U463" s="14">
        <f t="shared" si="151"/>
        <v>13.700755214491682</v>
      </c>
      <c r="V463" s="20">
        <f>'BSFC (Drive Cycle)'!C467</f>
        <v>1211.3863409587066</v>
      </c>
      <c r="W463">
        <f t="shared" si="152"/>
        <v>4.6102521465705548</v>
      </c>
      <c r="X463">
        <f t="shared" si="153"/>
        <v>0</v>
      </c>
      <c r="Y463">
        <f t="shared" si="154"/>
        <v>0</v>
      </c>
      <c r="Z463">
        <f t="shared" si="155"/>
        <v>4</v>
      </c>
    </row>
    <row r="464" spans="4:26">
      <c r="D464" s="1">
        <v>461</v>
      </c>
      <c r="E464">
        <v>58.4</v>
      </c>
      <c r="F464">
        <f t="shared" si="140"/>
        <v>93.985455999999999</v>
      </c>
      <c r="G464">
        <f t="shared" si="141"/>
        <v>26.107071111111111</v>
      </c>
      <c r="H464" s="12">
        <f t="shared" si="156"/>
        <v>0.17881555555555551</v>
      </c>
      <c r="I464">
        <f t="shared" si="157"/>
        <v>26.19647888888889</v>
      </c>
      <c r="J464">
        <f t="shared" si="158"/>
        <v>114.59528359277138</v>
      </c>
      <c r="K464" s="12">
        <f t="shared" si="159"/>
        <v>4</v>
      </c>
      <c r="L464">
        <f t="shared" si="142"/>
        <v>4.0797119999999998</v>
      </c>
      <c r="M464">
        <f t="shared" si="143"/>
        <v>467.51575361683251</v>
      </c>
      <c r="N464">
        <f t="shared" si="144"/>
        <v>4464.4481860132191</v>
      </c>
      <c r="O464">
        <f t="shared" si="145"/>
        <v>14.279986877928259</v>
      </c>
      <c r="P464">
        <f t="shared" si="146"/>
        <v>338.40256197245304</v>
      </c>
      <c r="Q464">
        <f t="shared" si="147"/>
        <v>262.71213207127852</v>
      </c>
      <c r="R464">
        <f t="shared" si="148"/>
        <v>269.28449999999998</v>
      </c>
      <c r="S464">
        <f t="shared" si="149"/>
        <v>870.39919404373154</v>
      </c>
      <c r="T464">
        <f t="shared" si="150"/>
        <v>48.771397529628814</v>
      </c>
      <c r="U464" s="14">
        <f t="shared" si="151"/>
        <v>22.801396671010536</v>
      </c>
      <c r="V464" s="20">
        <f>'BSFC (Drive Cycle)'!C468</f>
        <v>678.07235558292996</v>
      </c>
      <c r="W464">
        <f t="shared" si="152"/>
        <v>4.294721319803581</v>
      </c>
      <c r="X464">
        <f t="shared" si="153"/>
        <v>0</v>
      </c>
      <c r="Y464">
        <f t="shared" si="154"/>
        <v>0</v>
      </c>
      <c r="Z464">
        <f t="shared" si="155"/>
        <v>4</v>
      </c>
    </row>
    <row r="465" spans="4:26">
      <c r="D465" s="1">
        <v>462</v>
      </c>
      <c r="E465">
        <v>59.1</v>
      </c>
      <c r="F465">
        <f t="shared" si="140"/>
        <v>95.111993999999996</v>
      </c>
      <c r="G465">
        <f t="shared" si="141"/>
        <v>26.419998333333332</v>
      </c>
      <c r="H465" s="12">
        <f t="shared" si="156"/>
        <v>0.31292722222222125</v>
      </c>
      <c r="I465">
        <f t="shared" si="157"/>
        <v>26.576461944444443</v>
      </c>
      <c r="J465">
        <f t="shared" si="158"/>
        <v>116.25750187014091</v>
      </c>
      <c r="K465" s="12">
        <f t="shared" si="159"/>
        <v>4</v>
      </c>
      <c r="L465">
        <f t="shared" si="142"/>
        <v>4.0797119999999998</v>
      </c>
      <c r="M465">
        <f t="shared" si="143"/>
        <v>474.29712546963628</v>
      </c>
      <c r="N465">
        <f t="shared" si="144"/>
        <v>4529.2055402471979</v>
      </c>
      <c r="O465">
        <f t="shared" si="145"/>
        <v>14.279986877928259</v>
      </c>
      <c r="P465">
        <f t="shared" si="146"/>
        <v>592.20448345179113</v>
      </c>
      <c r="Q465">
        <f t="shared" si="147"/>
        <v>269.04776987353461</v>
      </c>
      <c r="R465">
        <f t="shared" si="148"/>
        <v>269.28449999999998</v>
      </c>
      <c r="S465">
        <f t="shared" si="149"/>
        <v>1130.5367533253257</v>
      </c>
      <c r="T465">
        <f t="shared" si="150"/>
        <v>63.347780875260185</v>
      </c>
      <c r="U465" s="14">
        <f t="shared" si="151"/>
        <v>30.045670374016307</v>
      </c>
      <c r="V465" s="20">
        <f>'BSFC (Drive Cycle)'!C469</f>
        <v>531.37215603816549</v>
      </c>
      <c r="W465">
        <f t="shared" si="152"/>
        <v>4.4348424017369661</v>
      </c>
      <c r="X465">
        <f t="shared" si="153"/>
        <v>0</v>
      </c>
      <c r="Y465">
        <f t="shared" si="154"/>
        <v>0</v>
      </c>
      <c r="Z465">
        <f t="shared" si="155"/>
        <v>4</v>
      </c>
    </row>
    <row r="466" spans="4:26">
      <c r="D466" s="1">
        <v>463</v>
      </c>
      <c r="E466">
        <v>59.5</v>
      </c>
      <c r="F466">
        <f t="shared" si="140"/>
        <v>95.75573</v>
      </c>
      <c r="G466">
        <f t="shared" si="141"/>
        <v>26.598813888888891</v>
      </c>
      <c r="H466" s="12">
        <f t="shared" si="156"/>
        <v>0.17881555555555906</v>
      </c>
      <c r="I466">
        <f t="shared" si="157"/>
        <v>26.688221666666671</v>
      </c>
      <c r="J466">
        <f t="shared" si="158"/>
        <v>116.74638959877905</v>
      </c>
      <c r="K466" s="12">
        <f t="shared" si="159"/>
        <v>4</v>
      </c>
      <c r="L466">
        <f t="shared" si="142"/>
        <v>4.0797119999999998</v>
      </c>
      <c r="M466">
        <f t="shared" si="143"/>
        <v>476.29164660281401</v>
      </c>
      <c r="N466">
        <f t="shared" si="144"/>
        <v>4548.2518209042519</v>
      </c>
      <c r="O466">
        <f t="shared" si="145"/>
        <v>14.279986877928259</v>
      </c>
      <c r="P466">
        <f t="shared" si="146"/>
        <v>338.40256197245981</v>
      </c>
      <c r="Q466">
        <f t="shared" si="147"/>
        <v>272.70202710562018</v>
      </c>
      <c r="R466">
        <f t="shared" si="148"/>
        <v>269.28449999999998</v>
      </c>
      <c r="S466">
        <f t="shared" si="149"/>
        <v>880.38908907807991</v>
      </c>
      <c r="T466">
        <f t="shared" si="150"/>
        <v>49.331164984991361</v>
      </c>
      <c r="U466" s="14">
        <f t="shared" si="151"/>
        <v>23.496021799536617</v>
      </c>
      <c r="V466" s="20">
        <f>'BSFC (Drive Cycle)'!C470</f>
        <v>757.22722340333712</v>
      </c>
      <c r="W466">
        <f t="shared" si="152"/>
        <v>4.9421742634131647</v>
      </c>
      <c r="X466">
        <f t="shared" si="153"/>
        <v>0</v>
      </c>
      <c r="Y466">
        <f t="shared" si="154"/>
        <v>0</v>
      </c>
      <c r="Z466">
        <f t="shared" si="155"/>
        <v>4</v>
      </c>
    </row>
    <row r="467" spans="4:26">
      <c r="D467" s="1">
        <v>464</v>
      </c>
      <c r="E467">
        <v>59.9</v>
      </c>
      <c r="F467">
        <f t="shared" si="140"/>
        <v>96.399466000000004</v>
      </c>
      <c r="G467">
        <f t="shared" si="141"/>
        <v>26.777629444444447</v>
      </c>
      <c r="H467" s="12">
        <f t="shared" si="156"/>
        <v>0.17881555555555551</v>
      </c>
      <c r="I467">
        <f t="shared" si="157"/>
        <v>26.867037222222223</v>
      </c>
      <c r="J467">
        <f t="shared" si="158"/>
        <v>117.52860996459999</v>
      </c>
      <c r="K467" s="12">
        <f t="shared" si="159"/>
        <v>4</v>
      </c>
      <c r="L467">
        <f t="shared" si="142"/>
        <v>4.0797119999999998</v>
      </c>
      <c r="M467">
        <f t="shared" si="143"/>
        <v>479.48288041589814</v>
      </c>
      <c r="N467">
        <f t="shared" si="144"/>
        <v>4578.7258699555359</v>
      </c>
      <c r="O467">
        <f t="shared" si="145"/>
        <v>14.279986877928259</v>
      </c>
      <c r="P467">
        <f t="shared" si="146"/>
        <v>338.40256197245304</v>
      </c>
      <c r="Q467">
        <f t="shared" si="147"/>
        <v>276.38093362763539</v>
      </c>
      <c r="R467">
        <f t="shared" si="148"/>
        <v>269.28449999999998</v>
      </c>
      <c r="S467">
        <f t="shared" si="149"/>
        <v>884.06799560008835</v>
      </c>
      <c r="T467">
        <f t="shared" si="150"/>
        <v>49.537306504522917</v>
      </c>
      <c r="U467" s="14">
        <f t="shared" si="151"/>
        <v>23.752290410833854</v>
      </c>
      <c r="V467" s="20">
        <f>'BSFC (Drive Cycle)'!C471</f>
        <v>792.12809604711765</v>
      </c>
      <c r="W467">
        <f t="shared" si="152"/>
        <v>5.2263490499700085</v>
      </c>
      <c r="X467">
        <f t="shared" si="153"/>
        <v>0</v>
      </c>
      <c r="Y467">
        <f t="shared" si="154"/>
        <v>0</v>
      </c>
      <c r="Z467">
        <f t="shared" si="155"/>
        <v>4</v>
      </c>
    </row>
    <row r="468" spans="4:26">
      <c r="D468" s="1">
        <v>465</v>
      </c>
      <c r="E468">
        <v>59.9</v>
      </c>
      <c r="F468">
        <f t="shared" si="140"/>
        <v>96.399466000000004</v>
      </c>
      <c r="G468">
        <f t="shared" si="141"/>
        <v>26.777629444444447</v>
      </c>
      <c r="H468" s="12">
        <f t="shared" si="156"/>
        <v>0</v>
      </c>
      <c r="I468">
        <f t="shared" si="157"/>
        <v>26.777629444444447</v>
      </c>
      <c r="J468">
        <f t="shared" si="158"/>
        <v>117.13749978168953</v>
      </c>
      <c r="K468" s="12">
        <f t="shared" si="159"/>
        <v>4</v>
      </c>
      <c r="L468">
        <f t="shared" si="142"/>
        <v>4.0797119999999998</v>
      </c>
      <c r="M468">
        <f t="shared" si="143"/>
        <v>477.8872635093561</v>
      </c>
      <c r="N468">
        <f t="shared" si="144"/>
        <v>4563.4888454298944</v>
      </c>
      <c r="O468">
        <f t="shared" si="145"/>
        <v>14.279986877928259</v>
      </c>
      <c r="P468">
        <f t="shared" si="146"/>
        <v>0</v>
      </c>
      <c r="Q468">
        <f t="shared" si="147"/>
        <v>276.38093362763539</v>
      </c>
      <c r="R468">
        <f t="shared" si="148"/>
        <v>269.28449999999998</v>
      </c>
      <c r="S468">
        <f t="shared" si="149"/>
        <v>545.66543362763537</v>
      </c>
      <c r="T468">
        <f t="shared" si="150"/>
        <v>30.57547153506852</v>
      </c>
      <c r="U468" s="14">
        <f t="shared" si="151"/>
        <v>14.611628422402106</v>
      </c>
      <c r="V468" s="20">
        <f>'BSFC (Drive Cycle)'!C472</f>
        <v>1322.0212757168065</v>
      </c>
      <c r="W468">
        <f t="shared" si="152"/>
        <v>5.3658010131344387</v>
      </c>
      <c r="X468">
        <f t="shared" si="153"/>
        <v>0</v>
      </c>
      <c r="Y468">
        <f t="shared" si="154"/>
        <v>0</v>
      </c>
      <c r="Z468">
        <f t="shared" si="155"/>
        <v>4</v>
      </c>
    </row>
    <row r="469" spans="4:26">
      <c r="D469" s="1">
        <v>466</v>
      </c>
      <c r="E469">
        <v>60.3</v>
      </c>
      <c r="F469">
        <f t="shared" si="140"/>
        <v>97.043201999999994</v>
      </c>
      <c r="G469">
        <f t="shared" si="141"/>
        <v>26.956444999999999</v>
      </c>
      <c r="H469" s="12">
        <f t="shared" si="156"/>
        <v>0.17881555555555195</v>
      </c>
      <c r="I469">
        <f t="shared" si="157"/>
        <v>27.045852777777775</v>
      </c>
      <c r="J469">
        <f t="shared" si="158"/>
        <v>118.31083033042096</v>
      </c>
      <c r="K469" s="12">
        <f t="shared" si="159"/>
        <v>4</v>
      </c>
      <c r="L469">
        <f t="shared" si="142"/>
        <v>4.0797119999999998</v>
      </c>
      <c r="M469">
        <f t="shared" si="143"/>
        <v>482.67411422898232</v>
      </c>
      <c r="N469">
        <f t="shared" si="144"/>
        <v>4609.1999190068209</v>
      </c>
      <c r="O469">
        <f t="shared" si="145"/>
        <v>14.279986877928259</v>
      </c>
      <c r="P469">
        <f t="shared" si="146"/>
        <v>338.40256197244634</v>
      </c>
      <c r="Q469">
        <f t="shared" si="147"/>
        <v>280.0844894395803</v>
      </c>
      <c r="R469">
        <f t="shared" si="148"/>
        <v>269.28449999999998</v>
      </c>
      <c r="S469">
        <f t="shared" si="149"/>
        <v>887.77155141202661</v>
      </c>
      <c r="T469">
        <f t="shared" si="150"/>
        <v>49.744829206764912</v>
      </c>
      <c r="U469" s="14">
        <f t="shared" si="151"/>
        <v>24.010541374847264</v>
      </c>
      <c r="V469" s="20">
        <f>'BSFC (Drive Cycle)'!C473</f>
        <v>830.67824468479557</v>
      </c>
      <c r="W469">
        <f t="shared" si="152"/>
        <v>5.5402873231082737</v>
      </c>
      <c r="X469">
        <f t="shared" si="153"/>
        <v>0</v>
      </c>
      <c r="Y469">
        <f t="shared" si="154"/>
        <v>0</v>
      </c>
      <c r="Z469">
        <f t="shared" si="155"/>
        <v>4</v>
      </c>
    </row>
    <row r="470" spans="4:26">
      <c r="D470" s="1">
        <v>467</v>
      </c>
      <c r="E470">
        <v>61.1</v>
      </c>
      <c r="F470">
        <f t="shared" si="140"/>
        <v>98.330674000000002</v>
      </c>
      <c r="G470">
        <f t="shared" si="141"/>
        <v>27.314076111111113</v>
      </c>
      <c r="H470" s="12">
        <f t="shared" si="156"/>
        <v>0.35763111111111456</v>
      </c>
      <c r="I470">
        <f t="shared" si="157"/>
        <v>27.492891666666672</v>
      </c>
      <c r="J470">
        <f t="shared" si="158"/>
        <v>120.2663812449734</v>
      </c>
      <c r="K470" s="12">
        <f t="shared" si="159"/>
        <v>4</v>
      </c>
      <c r="L470">
        <f t="shared" si="142"/>
        <v>4.0797119999999998</v>
      </c>
      <c r="M470">
        <f t="shared" si="143"/>
        <v>490.65219876169289</v>
      </c>
      <c r="N470">
        <f t="shared" si="144"/>
        <v>4685.3850416350342</v>
      </c>
      <c r="O470">
        <f t="shared" si="145"/>
        <v>14.279986877928259</v>
      </c>
      <c r="P470">
        <f t="shared" si="146"/>
        <v>676.80512394491279</v>
      </c>
      <c r="Q470">
        <f t="shared" si="147"/>
        <v>287.56554893325961</v>
      </c>
      <c r="R470">
        <f t="shared" si="148"/>
        <v>269.28449999999998</v>
      </c>
      <c r="S470">
        <f t="shared" si="149"/>
        <v>1233.6551728781724</v>
      </c>
      <c r="T470">
        <f t="shared" si="150"/>
        <v>69.125853128836113</v>
      </c>
      <c r="U470" s="14">
        <f t="shared" si="151"/>
        <v>33.916751828941287</v>
      </c>
      <c r="V470" s="20">
        <f>'BSFC (Drive Cycle)'!C474</f>
        <v>712.85487510035455</v>
      </c>
      <c r="W470">
        <f t="shared" si="152"/>
        <v>6.7160338580082399</v>
      </c>
      <c r="X470">
        <f t="shared" si="153"/>
        <v>0</v>
      </c>
      <c r="Y470">
        <f t="shared" si="154"/>
        <v>0</v>
      </c>
      <c r="Z470">
        <f t="shared" si="155"/>
        <v>4</v>
      </c>
    </row>
    <row r="471" spans="4:26">
      <c r="D471" s="1">
        <v>468</v>
      </c>
      <c r="E471">
        <v>61.1</v>
      </c>
      <c r="F471">
        <f t="shared" si="140"/>
        <v>98.330674000000002</v>
      </c>
      <c r="G471">
        <f t="shared" si="141"/>
        <v>27.314076111111113</v>
      </c>
      <c r="H471" s="12">
        <f t="shared" si="156"/>
        <v>0</v>
      </c>
      <c r="I471">
        <f t="shared" si="157"/>
        <v>27.314076111111113</v>
      </c>
      <c r="J471">
        <f t="shared" si="158"/>
        <v>119.48416087915241</v>
      </c>
      <c r="K471" s="12">
        <f t="shared" si="159"/>
        <v>4</v>
      </c>
      <c r="L471">
        <f t="shared" si="142"/>
        <v>4.0797119999999998</v>
      </c>
      <c r="M471">
        <f t="shared" si="143"/>
        <v>487.46096494860865</v>
      </c>
      <c r="N471">
        <f t="shared" si="144"/>
        <v>4654.9109925837492</v>
      </c>
      <c r="O471">
        <f t="shared" si="145"/>
        <v>14.279986877928259</v>
      </c>
      <c r="P471">
        <f t="shared" si="146"/>
        <v>0</v>
      </c>
      <c r="Q471">
        <f t="shared" si="147"/>
        <v>287.56554893325961</v>
      </c>
      <c r="R471">
        <f t="shared" si="148"/>
        <v>269.28449999999998</v>
      </c>
      <c r="S471">
        <f t="shared" si="149"/>
        <v>556.85004893325959</v>
      </c>
      <c r="T471">
        <f t="shared" si="150"/>
        <v>31.202183189926924</v>
      </c>
      <c r="U471" s="14">
        <f t="shared" si="151"/>
        <v>15.209846326265035</v>
      </c>
      <c r="V471" s="20">
        <f>'BSFC (Drive Cycle)'!C475</f>
        <v>1431.2459785964729</v>
      </c>
      <c r="W471">
        <f t="shared" si="152"/>
        <v>6.0469531637603247</v>
      </c>
      <c r="X471">
        <f t="shared" si="153"/>
        <v>0</v>
      </c>
      <c r="Y471">
        <f t="shared" si="154"/>
        <v>0</v>
      </c>
      <c r="Z471">
        <f t="shared" si="155"/>
        <v>4</v>
      </c>
    </row>
    <row r="472" spans="4:26">
      <c r="D472" s="1">
        <v>469</v>
      </c>
      <c r="E472">
        <v>61.1</v>
      </c>
      <c r="F472">
        <f t="shared" si="140"/>
        <v>98.330674000000002</v>
      </c>
      <c r="G472">
        <f t="shared" si="141"/>
        <v>27.314076111111113</v>
      </c>
      <c r="H472" s="12">
        <f t="shared" si="156"/>
        <v>0</v>
      </c>
      <c r="I472">
        <f t="shared" si="157"/>
        <v>27.314076111111113</v>
      </c>
      <c r="J472">
        <f t="shared" si="158"/>
        <v>119.48416087915241</v>
      </c>
      <c r="K472" s="12">
        <f t="shared" si="159"/>
        <v>4</v>
      </c>
      <c r="L472">
        <f t="shared" si="142"/>
        <v>4.0797119999999998</v>
      </c>
      <c r="M472">
        <f t="shared" si="143"/>
        <v>487.46096494860865</v>
      </c>
      <c r="N472">
        <f t="shared" si="144"/>
        <v>4654.9109925837492</v>
      </c>
      <c r="O472">
        <f t="shared" si="145"/>
        <v>14.279986877928259</v>
      </c>
      <c r="P472">
        <f t="shared" si="146"/>
        <v>0</v>
      </c>
      <c r="Q472">
        <f t="shared" si="147"/>
        <v>287.56554893325961</v>
      </c>
      <c r="R472">
        <f t="shared" si="148"/>
        <v>269.28449999999998</v>
      </c>
      <c r="S472">
        <f t="shared" si="149"/>
        <v>556.85004893325959</v>
      </c>
      <c r="T472">
        <f t="shared" si="150"/>
        <v>31.202183189926924</v>
      </c>
      <c r="U472" s="14">
        <f t="shared" si="151"/>
        <v>15.209846326265035</v>
      </c>
      <c r="V472" s="20">
        <f>'BSFC (Drive Cycle)'!C476</f>
        <v>1431.2459785964729</v>
      </c>
      <c r="W472">
        <f t="shared" si="152"/>
        <v>6.0469531637603247</v>
      </c>
      <c r="X472">
        <f t="shared" si="153"/>
        <v>0</v>
      </c>
      <c r="Y472">
        <f t="shared" si="154"/>
        <v>0</v>
      </c>
      <c r="Z472">
        <f t="shared" si="155"/>
        <v>4</v>
      </c>
    </row>
    <row r="473" spans="4:26">
      <c r="D473" s="1">
        <v>470</v>
      </c>
      <c r="E473">
        <v>61.4</v>
      </c>
      <c r="F473">
        <f t="shared" si="140"/>
        <v>98.813475999999994</v>
      </c>
      <c r="G473">
        <f t="shared" si="141"/>
        <v>27.448187777777779</v>
      </c>
      <c r="H473" s="12">
        <f t="shared" si="156"/>
        <v>0.13411166666666574</v>
      </c>
      <c r="I473">
        <f t="shared" si="157"/>
        <v>27.51524361111111</v>
      </c>
      <c r="J473">
        <f t="shared" si="158"/>
        <v>120.364158790701</v>
      </c>
      <c r="K473" s="12">
        <f t="shared" si="159"/>
        <v>4</v>
      </c>
      <c r="L473">
        <f t="shared" si="142"/>
        <v>4.0797119999999998</v>
      </c>
      <c r="M473">
        <f t="shared" si="143"/>
        <v>491.0511029883283</v>
      </c>
      <c r="N473">
        <f t="shared" si="144"/>
        <v>4689.1942977664439</v>
      </c>
      <c r="O473">
        <f t="shared" si="145"/>
        <v>14.279986877928259</v>
      </c>
      <c r="P473">
        <f t="shared" si="146"/>
        <v>253.80192147933812</v>
      </c>
      <c r="Q473">
        <f t="shared" si="147"/>
        <v>290.39636582362931</v>
      </c>
      <c r="R473">
        <f t="shared" si="148"/>
        <v>269.28449999999998</v>
      </c>
      <c r="S473">
        <f t="shared" si="149"/>
        <v>813.48278730296738</v>
      </c>
      <c r="T473">
        <f t="shared" si="150"/>
        <v>45.582179618918772</v>
      </c>
      <c r="U473" s="14">
        <f t="shared" si="151"/>
        <v>22.383179578482164</v>
      </c>
      <c r="V473" s="20">
        <f>'BSFC (Drive Cycle)'!C477</f>
        <v>1050.4970943006247</v>
      </c>
      <c r="W473">
        <f t="shared" si="152"/>
        <v>6.5315180856679431</v>
      </c>
      <c r="X473">
        <f t="shared" si="153"/>
        <v>0</v>
      </c>
      <c r="Y473">
        <f t="shared" si="154"/>
        <v>0</v>
      </c>
      <c r="Z473">
        <f t="shared" si="155"/>
        <v>4</v>
      </c>
    </row>
    <row r="474" spans="4:26">
      <c r="D474" s="1">
        <v>471</v>
      </c>
      <c r="E474">
        <v>61.4</v>
      </c>
      <c r="F474">
        <f t="shared" si="140"/>
        <v>98.813475999999994</v>
      </c>
      <c r="G474">
        <f t="shared" si="141"/>
        <v>27.448187777777779</v>
      </c>
      <c r="H474" s="12">
        <f t="shared" si="156"/>
        <v>0</v>
      </c>
      <c r="I474">
        <f t="shared" si="157"/>
        <v>27.448187777777779</v>
      </c>
      <c r="J474">
        <f t="shared" si="158"/>
        <v>120.07082615351814</v>
      </c>
      <c r="K474" s="12">
        <f t="shared" si="159"/>
        <v>4</v>
      </c>
      <c r="L474">
        <f t="shared" si="142"/>
        <v>4.0797119999999998</v>
      </c>
      <c r="M474">
        <f t="shared" si="143"/>
        <v>489.85439030842178</v>
      </c>
      <c r="N474">
        <f t="shared" si="144"/>
        <v>4677.7665293722121</v>
      </c>
      <c r="O474">
        <f t="shared" si="145"/>
        <v>14.279986877928259</v>
      </c>
      <c r="P474">
        <f t="shared" si="146"/>
        <v>0</v>
      </c>
      <c r="Q474">
        <f t="shared" si="147"/>
        <v>290.39636582362931</v>
      </c>
      <c r="R474">
        <f t="shared" si="148"/>
        <v>269.28449999999998</v>
      </c>
      <c r="S474">
        <f t="shared" si="149"/>
        <v>559.68086582362935</v>
      </c>
      <c r="T474">
        <f t="shared" si="150"/>
        <v>31.360803391828071</v>
      </c>
      <c r="U474" s="14">
        <f t="shared" si="151"/>
        <v>15.362227225086226</v>
      </c>
      <c r="V474" s="20">
        <f>'BSFC (Drive Cycle)'!C478</f>
        <v>1464.3339002164266</v>
      </c>
      <c r="W474">
        <f t="shared" si="152"/>
        <v>6.2487305857004127</v>
      </c>
      <c r="X474">
        <f t="shared" si="153"/>
        <v>0</v>
      </c>
      <c r="Y474">
        <f t="shared" si="154"/>
        <v>0</v>
      </c>
      <c r="Z474">
        <f t="shared" si="155"/>
        <v>4</v>
      </c>
    </row>
    <row r="475" spans="4:26">
      <c r="D475" s="1">
        <v>472</v>
      </c>
      <c r="E475">
        <v>61.1</v>
      </c>
      <c r="F475">
        <f t="shared" si="140"/>
        <v>98.330674000000002</v>
      </c>
      <c r="G475">
        <f t="shared" si="141"/>
        <v>27.314076111111113</v>
      </c>
      <c r="H475" s="12">
        <f t="shared" si="156"/>
        <v>-0.13411166666666574</v>
      </c>
      <c r="I475">
        <f t="shared" si="157"/>
        <v>27.247020277777779</v>
      </c>
      <c r="J475">
        <f t="shared" si="158"/>
        <v>119.19082824196956</v>
      </c>
      <c r="K475" s="12">
        <f t="shared" si="159"/>
        <v>4</v>
      </c>
      <c r="L475">
        <f t="shared" si="142"/>
        <v>4.0797119999999998</v>
      </c>
      <c r="M475">
        <f t="shared" si="143"/>
        <v>486.26425226870208</v>
      </c>
      <c r="N475">
        <f t="shared" si="144"/>
        <v>4643.4832241895174</v>
      </c>
      <c r="O475">
        <f t="shared" si="145"/>
        <v>14.279986877928259</v>
      </c>
      <c r="P475">
        <f t="shared" si="146"/>
        <v>-253.80192147933812</v>
      </c>
      <c r="Q475">
        <f t="shared" si="147"/>
        <v>287.56554893325961</v>
      </c>
      <c r="R475">
        <f t="shared" si="148"/>
        <v>269.28449999999998</v>
      </c>
      <c r="S475">
        <f t="shared" si="149"/>
        <v>303.04812745392144</v>
      </c>
      <c r="T475">
        <f t="shared" si="150"/>
        <v>0</v>
      </c>
      <c r="U475" s="14">
        <f t="shared" si="151"/>
        <v>0</v>
      </c>
      <c r="V475" s="20">
        <f>'BSFC (Drive Cycle)'!C479</f>
        <v>0</v>
      </c>
      <c r="W475">
        <f t="shared" si="152"/>
        <v>0</v>
      </c>
      <c r="X475">
        <f t="shared" si="153"/>
        <v>0</v>
      </c>
      <c r="Y475">
        <f t="shared" si="154"/>
        <v>0</v>
      </c>
      <c r="Z475">
        <f t="shared" si="155"/>
        <v>4</v>
      </c>
    </row>
    <row r="476" spans="4:26">
      <c r="D476" s="1">
        <v>473</v>
      </c>
      <c r="E476">
        <v>60.7</v>
      </c>
      <c r="F476">
        <f t="shared" si="140"/>
        <v>97.686937999999998</v>
      </c>
      <c r="G476">
        <f t="shared" si="141"/>
        <v>27.135260555555558</v>
      </c>
      <c r="H476" s="12">
        <f t="shared" si="156"/>
        <v>-0.17881555555555551</v>
      </c>
      <c r="I476">
        <f t="shared" si="157"/>
        <v>27.045852777777782</v>
      </c>
      <c r="J476">
        <f t="shared" si="158"/>
        <v>118.31083033042098</v>
      </c>
      <c r="K476" s="12">
        <f t="shared" si="159"/>
        <v>4</v>
      </c>
      <c r="L476">
        <f t="shared" si="142"/>
        <v>4.0797119999999998</v>
      </c>
      <c r="M476">
        <f t="shared" si="143"/>
        <v>482.67411422898243</v>
      </c>
      <c r="N476">
        <f t="shared" si="144"/>
        <v>4609.1999190068218</v>
      </c>
      <c r="O476">
        <f t="shared" si="145"/>
        <v>14.279986877928259</v>
      </c>
      <c r="P476">
        <f t="shared" si="146"/>
        <v>-338.40256197245304</v>
      </c>
      <c r="Q476">
        <f t="shared" si="147"/>
        <v>283.81269454145507</v>
      </c>
      <c r="R476">
        <f t="shared" si="148"/>
        <v>269.28449999999998</v>
      </c>
      <c r="S476">
        <f t="shared" si="149"/>
        <v>214.69463256900201</v>
      </c>
      <c r="T476">
        <f t="shared" si="150"/>
        <v>0</v>
      </c>
      <c r="U476" s="14">
        <f t="shared" si="151"/>
        <v>0</v>
      </c>
      <c r="V476" s="20">
        <f>'BSFC (Drive Cycle)'!C480</f>
        <v>0</v>
      </c>
      <c r="W476">
        <f t="shared" si="152"/>
        <v>0</v>
      </c>
      <c r="X476">
        <f t="shared" si="153"/>
        <v>0</v>
      </c>
      <c r="Y476">
        <f t="shared" si="154"/>
        <v>0</v>
      </c>
      <c r="Z476">
        <f t="shared" si="155"/>
        <v>4</v>
      </c>
    </row>
    <row r="477" spans="4:26">
      <c r="D477" s="1">
        <v>474</v>
      </c>
      <c r="E477">
        <v>59.9</v>
      </c>
      <c r="F477">
        <f t="shared" si="140"/>
        <v>96.399466000000004</v>
      </c>
      <c r="G477">
        <f t="shared" si="141"/>
        <v>26.777629444444447</v>
      </c>
      <c r="H477" s="12">
        <f t="shared" si="156"/>
        <v>-0.35763111111111101</v>
      </c>
      <c r="I477">
        <f t="shared" si="157"/>
        <v>26.598813888888891</v>
      </c>
      <c r="J477">
        <f t="shared" si="158"/>
        <v>116.35527941586855</v>
      </c>
      <c r="K477" s="12">
        <f t="shared" si="159"/>
        <v>4</v>
      </c>
      <c r="L477">
        <f t="shared" si="142"/>
        <v>4.0797119999999998</v>
      </c>
      <c r="M477">
        <f t="shared" si="143"/>
        <v>474.69602969627192</v>
      </c>
      <c r="N477">
        <f t="shared" si="144"/>
        <v>4533.0147963786094</v>
      </c>
      <c r="O477">
        <f t="shared" si="145"/>
        <v>14.279986877928259</v>
      </c>
      <c r="P477">
        <f t="shared" si="146"/>
        <v>-676.80512394490609</v>
      </c>
      <c r="Q477">
        <f t="shared" si="147"/>
        <v>276.38093362763539</v>
      </c>
      <c r="R477">
        <f t="shared" si="148"/>
        <v>269.28449999999998</v>
      </c>
      <c r="S477">
        <f t="shared" si="149"/>
        <v>-131.13969031727072</v>
      </c>
      <c r="T477">
        <f t="shared" si="150"/>
        <v>0</v>
      </c>
      <c r="U477" s="14">
        <f t="shared" si="151"/>
        <v>0</v>
      </c>
      <c r="V477" s="20">
        <f>'BSFC (Drive Cycle)'!C481</f>
        <v>0</v>
      </c>
      <c r="W477">
        <f t="shared" si="152"/>
        <v>0</v>
      </c>
      <c r="X477">
        <f t="shared" si="153"/>
        <v>0</v>
      </c>
      <c r="Y477">
        <f t="shared" si="154"/>
        <v>0</v>
      </c>
      <c r="Z477">
        <f t="shared" si="155"/>
        <v>4</v>
      </c>
    </row>
    <row r="478" spans="4:26">
      <c r="D478" s="1">
        <v>475</v>
      </c>
      <c r="E478">
        <v>59.1</v>
      </c>
      <c r="F478">
        <f t="shared" si="140"/>
        <v>95.111993999999996</v>
      </c>
      <c r="G478">
        <f t="shared" si="141"/>
        <v>26.419998333333332</v>
      </c>
      <c r="H478" s="12">
        <f t="shared" si="156"/>
        <v>-0.35763111111111456</v>
      </c>
      <c r="I478">
        <f t="shared" si="157"/>
        <v>26.241182777777773</v>
      </c>
      <c r="J478">
        <f t="shared" si="158"/>
        <v>114.7908386842266</v>
      </c>
      <c r="K478" s="12">
        <f t="shared" si="159"/>
        <v>4</v>
      </c>
      <c r="L478">
        <f t="shared" si="142"/>
        <v>4.0797119999999998</v>
      </c>
      <c r="M478">
        <f t="shared" si="143"/>
        <v>468.31356207010344</v>
      </c>
      <c r="N478">
        <f t="shared" si="144"/>
        <v>4472.0666982760395</v>
      </c>
      <c r="O478">
        <f t="shared" si="145"/>
        <v>14.279986877928259</v>
      </c>
      <c r="P478">
        <f t="shared" si="146"/>
        <v>-676.80512394491279</v>
      </c>
      <c r="Q478">
        <f t="shared" si="147"/>
        <v>269.04776987353461</v>
      </c>
      <c r="R478">
        <f t="shared" si="148"/>
        <v>269.28449999999998</v>
      </c>
      <c r="S478">
        <f t="shared" si="149"/>
        <v>-138.47285407137821</v>
      </c>
      <c r="T478">
        <f t="shared" si="150"/>
        <v>0</v>
      </c>
      <c r="U478" s="14">
        <f t="shared" si="151"/>
        <v>0</v>
      </c>
      <c r="V478" s="20">
        <f>'BSFC (Drive Cycle)'!C482</f>
        <v>0</v>
      </c>
      <c r="W478">
        <f t="shared" si="152"/>
        <v>0</v>
      </c>
      <c r="X478">
        <f t="shared" si="153"/>
        <v>0</v>
      </c>
      <c r="Y478">
        <f t="shared" si="154"/>
        <v>0</v>
      </c>
      <c r="Z478">
        <f t="shared" si="155"/>
        <v>4</v>
      </c>
    </row>
    <row r="479" spans="4:26">
      <c r="D479" s="1">
        <v>476</v>
      </c>
      <c r="E479">
        <v>59.1</v>
      </c>
      <c r="F479">
        <f t="shared" si="140"/>
        <v>95.111993999999996</v>
      </c>
      <c r="G479">
        <f t="shared" si="141"/>
        <v>26.419998333333332</v>
      </c>
      <c r="H479" s="12">
        <f t="shared" si="156"/>
        <v>0</v>
      </c>
      <c r="I479">
        <f t="shared" si="157"/>
        <v>26.419998333333332</v>
      </c>
      <c r="J479">
        <f t="shared" si="158"/>
        <v>115.57305905004759</v>
      </c>
      <c r="K479" s="12">
        <f t="shared" si="159"/>
        <v>4</v>
      </c>
      <c r="L479">
        <f t="shared" si="142"/>
        <v>4.0797119999999998</v>
      </c>
      <c r="M479">
        <f t="shared" si="143"/>
        <v>471.50479588318774</v>
      </c>
      <c r="N479">
        <f t="shared" si="144"/>
        <v>4502.5407473273253</v>
      </c>
      <c r="O479">
        <f t="shared" si="145"/>
        <v>14.279986877928259</v>
      </c>
      <c r="P479">
        <f t="shared" si="146"/>
        <v>0</v>
      </c>
      <c r="Q479">
        <f t="shared" si="147"/>
        <v>269.04776987353461</v>
      </c>
      <c r="R479">
        <f t="shared" si="148"/>
        <v>269.28449999999998</v>
      </c>
      <c r="S479">
        <f t="shared" si="149"/>
        <v>538.33226987353464</v>
      </c>
      <c r="T479">
        <f t="shared" si="150"/>
        <v>30.164569678715072</v>
      </c>
      <c r="U479" s="14">
        <f t="shared" si="151"/>
        <v>14.222739269266743</v>
      </c>
      <c r="V479" s="20">
        <f>'BSFC (Drive Cycle)'!C483</f>
        <v>1267.2237070997562</v>
      </c>
      <c r="W479">
        <f t="shared" si="152"/>
        <v>5.0064978838648555</v>
      </c>
      <c r="X479">
        <f t="shared" si="153"/>
        <v>0</v>
      </c>
      <c r="Y479">
        <f t="shared" si="154"/>
        <v>0</v>
      </c>
      <c r="Z479">
        <f t="shared" si="155"/>
        <v>4</v>
      </c>
    </row>
    <row r="480" spans="4:26">
      <c r="D480" s="1">
        <v>477</v>
      </c>
      <c r="E480">
        <v>59.1</v>
      </c>
      <c r="F480">
        <f t="shared" si="140"/>
        <v>95.111993999999996</v>
      </c>
      <c r="G480">
        <f t="shared" si="141"/>
        <v>26.419998333333332</v>
      </c>
      <c r="H480" s="12">
        <f t="shared" si="156"/>
        <v>0</v>
      </c>
      <c r="I480">
        <f t="shared" si="157"/>
        <v>26.419998333333332</v>
      </c>
      <c r="J480">
        <f t="shared" si="158"/>
        <v>115.57305905004759</v>
      </c>
      <c r="K480" s="12">
        <f t="shared" si="159"/>
        <v>4</v>
      </c>
      <c r="L480">
        <f t="shared" si="142"/>
        <v>4.0797119999999998</v>
      </c>
      <c r="M480">
        <f t="shared" si="143"/>
        <v>471.50479588318774</v>
      </c>
      <c r="N480">
        <f t="shared" si="144"/>
        <v>4502.5407473273253</v>
      </c>
      <c r="O480">
        <f t="shared" si="145"/>
        <v>14.279986877928259</v>
      </c>
      <c r="P480">
        <f t="shared" si="146"/>
        <v>0</v>
      </c>
      <c r="Q480">
        <f t="shared" si="147"/>
        <v>269.04776987353461</v>
      </c>
      <c r="R480">
        <f t="shared" si="148"/>
        <v>269.28449999999998</v>
      </c>
      <c r="S480">
        <f t="shared" si="149"/>
        <v>538.33226987353464</v>
      </c>
      <c r="T480">
        <f t="shared" si="150"/>
        <v>30.164569678715072</v>
      </c>
      <c r="U480" s="14">
        <f t="shared" si="151"/>
        <v>14.222739269266743</v>
      </c>
      <c r="V480" s="20">
        <f>'BSFC (Drive Cycle)'!C484</f>
        <v>1267.2237070997562</v>
      </c>
      <c r="W480">
        <f t="shared" si="152"/>
        <v>5.0064978838648555</v>
      </c>
      <c r="X480">
        <f t="shared" si="153"/>
        <v>0</v>
      </c>
      <c r="Y480">
        <f t="shared" si="154"/>
        <v>0</v>
      </c>
      <c r="Z480">
        <f t="shared" si="155"/>
        <v>4</v>
      </c>
    </row>
    <row r="481" spans="4:26">
      <c r="D481" s="1">
        <v>478</v>
      </c>
      <c r="E481">
        <v>59.9</v>
      </c>
      <c r="F481">
        <f t="shared" si="140"/>
        <v>96.399466000000004</v>
      </c>
      <c r="G481">
        <f t="shared" si="141"/>
        <v>26.777629444444447</v>
      </c>
      <c r="H481" s="12">
        <f t="shared" si="156"/>
        <v>0.35763111111111456</v>
      </c>
      <c r="I481">
        <f t="shared" si="157"/>
        <v>26.956445000000002</v>
      </c>
      <c r="J481">
        <f t="shared" si="158"/>
        <v>117.91972014751049</v>
      </c>
      <c r="K481" s="12">
        <f t="shared" si="159"/>
        <v>4</v>
      </c>
      <c r="L481">
        <f t="shared" si="142"/>
        <v>4.0797119999999998</v>
      </c>
      <c r="M481">
        <f t="shared" si="143"/>
        <v>481.07849732244028</v>
      </c>
      <c r="N481">
        <f t="shared" si="144"/>
        <v>4593.9628944811793</v>
      </c>
      <c r="O481">
        <f t="shared" si="145"/>
        <v>14.279986877928259</v>
      </c>
      <c r="P481">
        <f t="shared" si="146"/>
        <v>676.80512394491279</v>
      </c>
      <c r="Q481">
        <f t="shared" si="147"/>
        <v>276.38093362763539</v>
      </c>
      <c r="R481">
        <f t="shared" si="148"/>
        <v>269.28449999999998</v>
      </c>
      <c r="S481">
        <f t="shared" si="149"/>
        <v>1222.4705575725482</v>
      </c>
      <c r="T481">
        <f t="shared" si="150"/>
        <v>68.499141473977701</v>
      </c>
      <c r="U481" s="14">
        <f t="shared" si="151"/>
        <v>32.953464048178439</v>
      </c>
      <c r="V481" s="20">
        <f>'BSFC (Drive Cycle)'!C485</f>
        <v>571.09235007037023</v>
      </c>
      <c r="W481">
        <f t="shared" si="152"/>
        <v>5.2276308961760218</v>
      </c>
      <c r="X481">
        <f t="shared" si="153"/>
        <v>0</v>
      </c>
      <c r="Y481">
        <f t="shared" si="154"/>
        <v>0</v>
      </c>
      <c r="Z481">
        <f t="shared" si="155"/>
        <v>4</v>
      </c>
    </row>
    <row r="482" spans="4:26">
      <c r="D482" s="1">
        <v>479</v>
      </c>
      <c r="E482">
        <v>59.5</v>
      </c>
      <c r="F482">
        <f t="shared" si="140"/>
        <v>95.75573</v>
      </c>
      <c r="G482">
        <f t="shared" si="141"/>
        <v>26.598813888888891</v>
      </c>
      <c r="H482" s="12">
        <f t="shared" si="156"/>
        <v>-0.17881555555555551</v>
      </c>
      <c r="I482">
        <f t="shared" si="157"/>
        <v>26.509406111111112</v>
      </c>
      <c r="J482">
        <f t="shared" si="158"/>
        <v>115.96416923295806</v>
      </c>
      <c r="K482" s="12">
        <f t="shared" si="159"/>
        <v>4</v>
      </c>
      <c r="L482">
        <f t="shared" si="142"/>
        <v>4.0797119999999998</v>
      </c>
      <c r="M482">
        <f t="shared" si="143"/>
        <v>473.10041278972977</v>
      </c>
      <c r="N482">
        <f t="shared" si="144"/>
        <v>4517.7777718529669</v>
      </c>
      <c r="O482">
        <f t="shared" si="145"/>
        <v>14.279986877928259</v>
      </c>
      <c r="P482">
        <f t="shared" si="146"/>
        <v>-338.40256197245304</v>
      </c>
      <c r="Q482">
        <f t="shared" si="147"/>
        <v>272.70202710562018</v>
      </c>
      <c r="R482">
        <f t="shared" si="148"/>
        <v>269.28449999999998</v>
      </c>
      <c r="S482">
        <f t="shared" si="149"/>
        <v>203.58396513316711</v>
      </c>
      <c r="T482">
        <f t="shared" si="150"/>
        <v>0</v>
      </c>
      <c r="U482" s="14">
        <f t="shared" si="151"/>
        <v>0</v>
      </c>
      <c r="V482" s="20">
        <f>'BSFC (Drive Cycle)'!C486</f>
        <v>0</v>
      </c>
      <c r="W482">
        <f t="shared" si="152"/>
        <v>0</v>
      </c>
      <c r="X482">
        <f t="shared" si="153"/>
        <v>0</v>
      </c>
      <c r="Y482">
        <f t="shared" si="154"/>
        <v>0</v>
      </c>
      <c r="Z482">
        <f t="shared" si="155"/>
        <v>4</v>
      </c>
    </row>
    <row r="483" spans="4:26">
      <c r="D483" s="1">
        <v>480</v>
      </c>
      <c r="E483">
        <v>59.9</v>
      </c>
      <c r="F483">
        <f t="shared" si="140"/>
        <v>96.399466000000004</v>
      </c>
      <c r="G483">
        <f t="shared" si="141"/>
        <v>26.777629444444447</v>
      </c>
      <c r="H483" s="12">
        <f t="shared" si="156"/>
        <v>0.17881555555555551</v>
      </c>
      <c r="I483">
        <f t="shared" si="157"/>
        <v>26.867037222222223</v>
      </c>
      <c r="J483">
        <f t="shared" si="158"/>
        <v>117.52860996459999</v>
      </c>
      <c r="K483" s="12">
        <f t="shared" si="159"/>
        <v>4</v>
      </c>
      <c r="L483">
        <f t="shared" si="142"/>
        <v>4.0797119999999998</v>
      </c>
      <c r="M483">
        <f t="shared" si="143"/>
        <v>479.48288041589814</v>
      </c>
      <c r="N483">
        <f t="shared" si="144"/>
        <v>4578.7258699555359</v>
      </c>
      <c r="O483">
        <f t="shared" si="145"/>
        <v>14.279986877928259</v>
      </c>
      <c r="P483">
        <f t="shared" si="146"/>
        <v>338.40256197245304</v>
      </c>
      <c r="Q483">
        <f t="shared" si="147"/>
        <v>276.38093362763539</v>
      </c>
      <c r="R483">
        <f t="shared" si="148"/>
        <v>269.28449999999998</v>
      </c>
      <c r="S483">
        <f t="shared" si="149"/>
        <v>884.06799560008835</v>
      </c>
      <c r="T483">
        <f t="shared" si="150"/>
        <v>49.537306504522917</v>
      </c>
      <c r="U483" s="14">
        <f t="shared" si="151"/>
        <v>23.752290410833854</v>
      </c>
      <c r="V483" s="20">
        <f>'BSFC (Drive Cycle)'!C487</f>
        <v>792.12809604711765</v>
      </c>
      <c r="W483">
        <f t="shared" si="152"/>
        <v>5.2263490499700085</v>
      </c>
      <c r="X483">
        <f t="shared" si="153"/>
        <v>0</v>
      </c>
      <c r="Y483">
        <f t="shared" si="154"/>
        <v>0</v>
      </c>
      <c r="Z483">
        <f t="shared" si="155"/>
        <v>4</v>
      </c>
    </row>
    <row r="484" spans="4:26">
      <c r="D484" s="1">
        <v>481</v>
      </c>
      <c r="E484">
        <v>58.8</v>
      </c>
      <c r="F484">
        <f t="shared" si="140"/>
        <v>94.629191999999989</v>
      </c>
      <c r="G484">
        <f t="shared" si="141"/>
        <v>26.285886666666666</v>
      </c>
      <c r="H484" s="12">
        <f t="shared" si="156"/>
        <v>-0.4917427777777803</v>
      </c>
      <c r="I484">
        <f t="shared" si="157"/>
        <v>26.040015277777776</v>
      </c>
      <c r="J484">
        <f t="shared" si="158"/>
        <v>113.91084077267803</v>
      </c>
      <c r="K484" s="12">
        <f t="shared" si="159"/>
        <v>4</v>
      </c>
      <c r="L484">
        <f t="shared" si="142"/>
        <v>4.0797119999999998</v>
      </c>
      <c r="M484">
        <f t="shared" si="143"/>
        <v>464.7234240303838</v>
      </c>
      <c r="N484">
        <f t="shared" si="144"/>
        <v>4437.7833930933439</v>
      </c>
      <c r="O484">
        <f t="shared" si="145"/>
        <v>14.279986877928259</v>
      </c>
      <c r="P484">
        <f t="shared" si="146"/>
        <v>-930.60704542425094</v>
      </c>
      <c r="Q484">
        <f t="shared" si="147"/>
        <v>266.32325304598697</v>
      </c>
      <c r="R484">
        <f t="shared" si="148"/>
        <v>269.28449999999998</v>
      </c>
      <c r="S484">
        <f t="shared" si="149"/>
        <v>-394.99929237826404</v>
      </c>
      <c r="T484">
        <f t="shared" si="150"/>
        <v>0</v>
      </c>
      <c r="U484" s="14">
        <f t="shared" si="151"/>
        <v>0</v>
      </c>
      <c r="V484" s="20">
        <f>'BSFC (Drive Cycle)'!C488</f>
        <v>0</v>
      </c>
      <c r="W484">
        <f t="shared" si="152"/>
        <v>0</v>
      </c>
      <c r="X484">
        <f t="shared" si="153"/>
        <v>0</v>
      </c>
      <c r="Y484">
        <f t="shared" si="154"/>
        <v>0</v>
      </c>
      <c r="Z484">
        <f t="shared" si="155"/>
        <v>4</v>
      </c>
    </row>
    <row r="485" spans="4:26">
      <c r="D485" s="1">
        <v>482</v>
      </c>
      <c r="E485">
        <v>58</v>
      </c>
      <c r="F485">
        <f t="shared" si="140"/>
        <v>93.341719999999995</v>
      </c>
      <c r="G485">
        <f t="shared" si="141"/>
        <v>25.928255555555555</v>
      </c>
      <c r="H485" s="12">
        <f t="shared" si="156"/>
        <v>-0.35763111111111101</v>
      </c>
      <c r="I485">
        <f t="shared" si="157"/>
        <v>25.74944</v>
      </c>
      <c r="J485">
        <f t="shared" si="158"/>
        <v>112.63973267821898</v>
      </c>
      <c r="K485" s="12">
        <f t="shared" si="159"/>
        <v>4</v>
      </c>
      <c r="L485">
        <f t="shared" si="142"/>
        <v>4.0797119999999998</v>
      </c>
      <c r="M485">
        <f t="shared" si="143"/>
        <v>459.53766908412206</v>
      </c>
      <c r="N485">
        <f t="shared" si="144"/>
        <v>4388.2630633850067</v>
      </c>
      <c r="O485">
        <f t="shared" si="145"/>
        <v>14.279986877928259</v>
      </c>
      <c r="P485">
        <f t="shared" si="146"/>
        <v>-676.80512394490609</v>
      </c>
      <c r="Q485">
        <f t="shared" si="147"/>
        <v>259.12566038649982</v>
      </c>
      <c r="R485">
        <f t="shared" si="148"/>
        <v>269.28449999999998</v>
      </c>
      <c r="S485">
        <f t="shared" si="149"/>
        <v>-148.39496355840629</v>
      </c>
      <c r="T485">
        <f t="shared" si="150"/>
        <v>0</v>
      </c>
      <c r="U485" s="14">
        <f t="shared" si="151"/>
        <v>0</v>
      </c>
      <c r="V485" s="20">
        <f>'BSFC (Drive Cycle)'!C489</f>
        <v>0</v>
      </c>
      <c r="W485">
        <f t="shared" si="152"/>
        <v>0</v>
      </c>
      <c r="X485">
        <f t="shared" si="153"/>
        <v>0</v>
      </c>
      <c r="Y485">
        <f t="shared" si="154"/>
        <v>0</v>
      </c>
      <c r="Z485">
        <f t="shared" si="155"/>
        <v>4</v>
      </c>
    </row>
    <row r="486" spans="4:26">
      <c r="D486" s="1">
        <v>483</v>
      </c>
      <c r="E486">
        <v>57.6</v>
      </c>
      <c r="F486">
        <f t="shared" si="140"/>
        <v>92.697984000000005</v>
      </c>
      <c r="G486">
        <f t="shared" si="141"/>
        <v>25.749440000000003</v>
      </c>
      <c r="H486" s="12">
        <f t="shared" si="156"/>
        <v>-0.17881555555555195</v>
      </c>
      <c r="I486">
        <f t="shared" si="157"/>
        <v>25.660032222222227</v>
      </c>
      <c r="J486">
        <f t="shared" si="158"/>
        <v>112.24862249530851</v>
      </c>
      <c r="K486" s="12">
        <f t="shared" si="159"/>
        <v>4</v>
      </c>
      <c r="L486">
        <f t="shared" si="142"/>
        <v>4.0797119999999998</v>
      </c>
      <c r="M486">
        <f t="shared" si="143"/>
        <v>457.94205217758002</v>
      </c>
      <c r="N486">
        <f t="shared" si="144"/>
        <v>4373.0260388593651</v>
      </c>
      <c r="O486">
        <f t="shared" si="145"/>
        <v>14.279986877928259</v>
      </c>
      <c r="P486">
        <f t="shared" si="146"/>
        <v>-338.40256197244634</v>
      </c>
      <c r="Q486">
        <f t="shared" si="147"/>
        <v>255.56383799165101</v>
      </c>
      <c r="R486">
        <f t="shared" si="148"/>
        <v>269.28449999999998</v>
      </c>
      <c r="S486">
        <f t="shared" si="149"/>
        <v>186.44577601920466</v>
      </c>
      <c r="T486">
        <f t="shared" si="150"/>
        <v>0</v>
      </c>
      <c r="U486" s="14">
        <f t="shared" si="151"/>
        <v>0</v>
      </c>
      <c r="V486" s="20">
        <f>'BSFC (Drive Cycle)'!C490</f>
        <v>0</v>
      </c>
      <c r="W486">
        <f t="shared" si="152"/>
        <v>0</v>
      </c>
      <c r="X486">
        <f t="shared" si="153"/>
        <v>0</v>
      </c>
      <c r="Y486">
        <f t="shared" si="154"/>
        <v>0</v>
      </c>
      <c r="Z486">
        <f t="shared" si="155"/>
        <v>4</v>
      </c>
    </row>
    <row r="487" spans="4:26">
      <c r="D487" s="1">
        <v>484</v>
      </c>
      <c r="E487">
        <v>56.8</v>
      </c>
      <c r="F487">
        <f t="shared" si="140"/>
        <v>91.410511999999997</v>
      </c>
      <c r="G487">
        <f t="shared" si="141"/>
        <v>25.391808888888889</v>
      </c>
      <c r="H487" s="12">
        <f t="shared" si="156"/>
        <v>-0.35763111111111456</v>
      </c>
      <c r="I487">
        <f t="shared" si="157"/>
        <v>25.21299333333333</v>
      </c>
      <c r="J487">
        <f t="shared" si="158"/>
        <v>110.29307158075606</v>
      </c>
      <c r="K487" s="12">
        <f t="shared" si="159"/>
        <v>4</v>
      </c>
      <c r="L487">
        <f t="shared" si="142"/>
        <v>4.0797119999999998</v>
      </c>
      <c r="M487">
        <f t="shared" si="143"/>
        <v>449.96396764486946</v>
      </c>
      <c r="N487">
        <f t="shared" si="144"/>
        <v>4296.8409162311518</v>
      </c>
      <c r="O487">
        <f t="shared" si="145"/>
        <v>14.279986877928259</v>
      </c>
      <c r="P487">
        <f t="shared" si="146"/>
        <v>-676.80512394491279</v>
      </c>
      <c r="Q487">
        <f t="shared" si="147"/>
        <v>248.51414107174239</v>
      </c>
      <c r="R487">
        <f t="shared" si="148"/>
        <v>269.28449999999998</v>
      </c>
      <c r="S487">
        <f t="shared" si="149"/>
        <v>-159.0064828731704</v>
      </c>
      <c r="T487">
        <f t="shared" si="150"/>
        <v>0</v>
      </c>
      <c r="U487" s="14">
        <f t="shared" si="151"/>
        <v>0</v>
      </c>
      <c r="V487" s="20">
        <f>'BSFC (Drive Cycle)'!C491</f>
        <v>0</v>
      </c>
      <c r="W487">
        <f t="shared" si="152"/>
        <v>0</v>
      </c>
      <c r="X487">
        <f t="shared" si="153"/>
        <v>0</v>
      </c>
      <c r="Y487">
        <f t="shared" si="154"/>
        <v>0</v>
      </c>
      <c r="Z487">
        <f t="shared" si="155"/>
        <v>4</v>
      </c>
    </row>
    <row r="488" spans="4:26">
      <c r="D488" s="1">
        <v>485</v>
      </c>
      <c r="E488">
        <v>56.1</v>
      </c>
      <c r="F488">
        <f t="shared" si="140"/>
        <v>90.283974000000001</v>
      </c>
      <c r="G488">
        <f t="shared" si="141"/>
        <v>25.078881666666668</v>
      </c>
      <c r="H488" s="12">
        <f t="shared" si="156"/>
        <v>-0.31292722222222125</v>
      </c>
      <c r="I488">
        <f t="shared" si="157"/>
        <v>24.922418055555557</v>
      </c>
      <c r="J488">
        <f t="shared" si="158"/>
        <v>109.021963486297</v>
      </c>
      <c r="K488" s="12">
        <f t="shared" si="159"/>
        <v>4</v>
      </c>
      <c r="L488">
        <f t="shared" si="142"/>
        <v>4.0797119999999998</v>
      </c>
      <c r="M488">
        <f t="shared" si="143"/>
        <v>444.77821269860766</v>
      </c>
      <c r="N488">
        <f t="shared" si="144"/>
        <v>4247.3205865228147</v>
      </c>
      <c r="O488">
        <f t="shared" si="145"/>
        <v>14.279986877928259</v>
      </c>
      <c r="P488">
        <f t="shared" si="146"/>
        <v>-592.20448345179113</v>
      </c>
      <c r="Q488">
        <f t="shared" si="147"/>
        <v>242.42653674940436</v>
      </c>
      <c r="R488">
        <f t="shared" si="148"/>
        <v>269.28449999999998</v>
      </c>
      <c r="S488">
        <f t="shared" si="149"/>
        <v>-80.493446702386791</v>
      </c>
      <c r="T488">
        <f t="shared" si="150"/>
        <v>0</v>
      </c>
      <c r="U488" s="14">
        <f t="shared" si="151"/>
        <v>0</v>
      </c>
      <c r="V488" s="20">
        <f>'BSFC (Drive Cycle)'!C492</f>
        <v>0</v>
      </c>
      <c r="W488">
        <f t="shared" si="152"/>
        <v>0</v>
      </c>
      <c r="X488">
        <f t="shared" si="153"/>
        <v>0</v>
      </c>
      <c r="Y488">
        <f t="shared" si="154"/>
        <v>0</v>
      </c>
      <c r="Z488">
        <f t="shared" si="155"/>
        <v>4</v>
      </c>
    </row>
    <row r="489" spans="4:26">
      <c r="D489" s="1">
        <v>486</v>
      </c>
      <c r="E489">
        <v>55.3</v>
      </c>
      <c r="F489">
        <f t="shared" si="140"/>
        <v>88.996501999999992</v>
      </c>
      <c r="G489">
        <f t="shared" si="141"/>
        <v>24.721250555555553</v>
      </c>
      <c r="H489" s="12">
        <f t="shared" si="156"/>
        <v>-0.35763111111111456</v>
      </c>
      <c r="I489">
        <f t="shared" si="157"/>
        <v>24.542434999999998</v>
      </c>
      <c r="J489">
        <f t="shared" si="158"/>
        <v>107.35974520892745</v>
      </c>
      <c r="K489" s="12">
        <f t="shared" si="159"/>
        <v>4</v>
      </c>
      <c r="L489">
        <f t="shared" si="142"/>
        <v>4.0797119999999998</v>
      </c>
      <c r="M489">
        <f t="shared" si="143"/>
        <v>437.99684084580377</v>
      </c>
      <c r="N489">
        <f t="shared" si="144"/>
        <v>4182.5632322888341</v>
      </c>
      <c r="O489">
        <f t="shared" si="145"/>
        <v>14.279986877928259</v>
      </c>
      <c r="P489">
        <f t="shared" si="146"/>
        <v>-676.80512394491279</v>
      </c>
      <c r="Q489">
        <f t="shared" si="147"/>
        <v>235.56170950396881</v>
      </c>
      <c r="R489">
        <f t="shared" si="148"/>
        <v>269.28449999999998</v>
      </c>
      <c r="S489">
        <f t="shared" si="149"/>
        <v>-171.958914440944</v>
      </c>
      <c r="T489">
        <f t="shared" si="150"/>
        <v>0</v>
      </c>
      <c r="U489" s="14">
        <f t="shared" si="151"/>
        <v>0</v>
      </c>
      <c r="V489" s="20">
        <f>'BSFC (Drive Cycle)'!C493</f>
        <v>0</v>
      </c>
      <c r="W489">
        <f t="shared" si="152"/>
        <v>0</v>
      </c>
      <c r="X489">
        <f t="shared" si="153"/>
        <v>0</v>
      </c>
      <c r="Y489">
        <f t="shared" si="154"/>
        <v>0</v>
      </c>
      <c r="Z489">
        <f t="shared" si="155"/>
        <v>4</v>
      </c>
    </row>
    <row r="490" spans="4:26">
      <c r="D490" s="1">
        <v>487</v>
      </c>
      <c r="E490">
        <v>54.1</v>
      </c>
      <c r="F490">
        <f t="shared" si="140"/>
        <v>87.065294000000009</v>
      </c>
      <c r="G490">
        <f t="shared" si="141"/>
        <v>24.184803888888894</v>
      </c>
      <c r="H490" s="12">
        <f t="shared" si="156"/>
        <v>-0.53644666666665941</v>
      </c>
      <c r="I490">
        <f t="shared" si="157"/>
        <v>23.916580555555562</v>
      </c>
      <c r="J490">
        <f t="shared" si="158"/>
        <v>104.6219739285541</v>
      </c>
      <c r="K490" s="12">
        <f t="shared" si="159"/>
        <v>4</v>
      </c>
      <c r="L490">
        <f t="shared" si="142"/>
        <v>4.0797119999999998</v>
      </c>
      <c r="M490">
        <f t="shared" si="143"/>
        <v>426.82752250000925</v>
      </c>
      <c r="N490">
        <f t="shared" si="144"/>
        <v>4075.9040606093386</v>
      </c>
      <c r="O490">
        <f t="shared" si="145"/>
        <v>14.279986877928259</v>
      </c>
      <c r="P490">
        <f t="shared" si="146"/>
        <v>-1015.2076859173457</v>
      </c>
      <c r="Q490">
        <f t="shared" si="147"/>
        <v>225.44933831028894</v>
      </c>
      <c r="R490">
        <f t="shared" si="148"/>
        <v>269.28449999999998</v>
      </c>
      <c r="S490">
        <f t="shared" si="149"/>
        <v>-520.47384760705677</v>
      </c>
      <c r="T490">
        <f t="shared" si="150"/>
        <v>0</v>
      </c>
      <c r="U490" s="14">
        <f t="shared" si="151"/>
        <v>0</v>
      </c>
      <c r="V490" s="20">
        <f>'BSFC (Drive Cycle)'!C494</f>
        <v>0</v>
      </c>
      <c r="W490">
        <f t="shared" si="152"/>
        <v>0</v>
      </c>
      <c r="X490">
        <f t="shared" si="153"/>
        <v>0</v>
      </c>
      <c r="Y490">
        <f t="shared" si="154"/>
        <v>0</v>
      </c>
      <c r="Z490">
        <f t="shared" si="155"/>
        <v>4</v>
      </c>
    </row>
    <row r="491" spans="4:26">
      <c r="D491" s="1">
        <v>488</v>
      </c>
      <c r="E491">
        <v>52.6</v>
      </c>
      <c r="F491">
        <f t="shared" si="140"/>
        <v>84.651284000000004</v>
      </c>
      <c r="G491">
        <f t="shared" si="141"/>
        <v>23.514245555555558</v>
      </c>
      <c r="H491" s="12">
        <f t="shared" si="156"/>
        <v>-0.67055833333333581</v>
      </c>
      <c r="I491">
        <f t="shared" si="157"/>
        <v>23.178966388888888</v>
      </c>
      <c r="J491">
        <f t="shared" si="158"/>
        <v>101.39531491954259</v>
      </c>
      <c r="K491" s="12">
        <f t="shared" si="159"/>
        <v>4</v>
      </c>
      <c r="L491">
        <f t="shared" si="142"/>
        <v>4.0797119999999998</v>
      </c>
      <c r="M491">
        <f t="shared" si="143"/>
        <v>413.66368302103689</v>
      </c>
      <c r="N491">
        <f t="shared" si="144"/>
        <v>3950.1986082727876</v>
      </c>
      <c r="O491">
        <f t="shared" si="145"/>
        <v>14.279986877928259</v>
      </c>
      <c r="P491">
        <f t="shared" si="146"/>
        <v>-1269.0096073967038</v>
      </c>
      <c r="Q491">
        <f t="shared" si="147"/>
        <v>213.12084189386221</v>
      </c>
      <c r="R491">
        <f t="shared" si="148"/>
        <v>269.28449999999998</v>
      </c>
      <c r="S491">
        <f t="shared" si="149"/>
        <v>-786.6042655028416</v>
      </c>
      <c r="T491">
        <f t="shared" si="150"/>
        <v>0</v>
      </c>
      <c r="U491" s="14">
        <f t="shared" si="151"/>
        <v>0</v>
      </c>
      <c r="V491" s="20">
        <f>'BSFC (Drive Cycle)'!C495</f>
        <v>0</v>
      </c>
      <c r="W491">
        <f t="shared" si="152"/>
        <v>0</v>
      </c>
      <c r="X491">
        <f t="shared" si="153"/>
        <v>0</v>
      </c>
      <c r="Y491">
        <f t="shared" si="154"/>
        <v>0</v>
      </c>
      <c r="Z491">
        <f t="shared" si="155"/>
        <v>4</v>
      </c>
    </row>
    <row r="492" spans="4:26">
      <c r="D492" s="1">
        <v>489</v>
      </c>
      <c r="E492">
        <v>49.2</v>
      </c>
      <c r="F492">
        <f t="shared" si="140"/>
        <v>79.179528000000005</v>
      </c>
      <c r="G492">
        <f t="shared" si="141"/>
        <v>21.994313333333334</v>
      </c>
      <c r="H492" s="12">
        <f t="shared" si="156"/>
        <v>-1.5199322222222236</v>
      </c>
      <c r="I492">
        <f t="shared" si="157"/>
        <v>21.234347222222222</v>
      </c>
      <c r="J492">
        <f t="shared" si="158"/>
        <v>92.888668441239588</v>
      </c>
      <c r="K492" s="12">
        <f t="shared" si="159"/>
        <v>4</v>
      </c>
      <c r="L492">
        <f t="shared" si="142"/>
        <v>4.0797119999999998</v>
      </c>
      <c r="M492">
        <f t="shared" si="143"/>
        <v>378.95901530374641</v>
      </c>
      <c r="N492">
        <f t="shared" si="144"/>
        <v>3618.7933248400659</v>
      </c>
      <c r="O492">
        <f t="shared" si="145"/>
        <v>14.279986877928259</v>
      </c>
      <c r="P492">
        <f t="shared" si="146"/>
        <v>-2876.4217767658542</v>
      </c>
      <c r="Q492">
        <f t="shared" si="147"/>
        <v>186.45955367359602</v>
      </c>
      <c r="R492">
        <f t="shared" si="148"/>
        <v>269.28449999999998</v>
      </c>
      <c r="S492">
        <f t="shared" si="149"/>
        <v>-2420.677723092258</v>
      </c>
      <c r="T492">
        <f t="shared" si="150"/>
        <v>0</v>
      </c>
      <c r="U492" s="14">
        <f t="shared" si="151"/>
        <v>0</v>
      </c>
      <c r="V492" s="20">
        <f>'BSFC (Drive Cycle)'!C496</f>
        <v>0</v>
      </c>
      <c r="W492">
        <f t="shared" si="152"/>
        <v>0</v>
      </c>
      <c r="X492">
        <f t="shared" si="153"/>
        <v>0</v>
      </c>
      <c r="Y492">
        <f t="shared" si="154"/>
        <v>0</v>
      </c>
      <c r="Z492">
        <f t="shared" si="155"/>
        <v>4</v>
      </c>
    </row>
    <row r="493" spans="4:26">
      <c r="D493" s="1">
        <v>490</v>
      </c>
      <c r="E493">
        <v>46.1</v>
      </c>
      <c r="F493">
        <f t="shared" si="140"/>
        <v>74.190573999999998</v>
      </c>
      <c r="G493">
        <f t="shared" si="141"/>
        <v>20.608492777777776</v>
      </c>
      <c r="H493" s="12">
        <f t="shared" si="156"/>
        <v>-1.3858205555555578</v>
      </c>
      <c r="I493">
        <f t="shared" si="157"/>
        <v>19.915582499999999</v>
      </c>
      <c r="J493">
        <f t="shared" si="158"/>
        <v>87.119793243309971</v>
      </c>
      <c r="K493" s="12">
        <f t="shared" si="159"/>
        <v>4</v>
      </c>
      <c r="L493">
        <f t="shared" si="142"/>
        <v>4.0797119999999998</v>
      </c>
      <c r="M493">
        <f t="shared" si="143"/>
        <v>355.42366593225057</v>
      </c>
      <c r="N493">
        <f t="shared" si="144"/>
        <v>3394.0472130868407</v>
      </c>
      <c r="O493">
        <f t="shared" si="145"/>
        <v>14.279986877928259</v>
      </c>
      <c r="P493">
        <f t="shared" si="146"/>
        <v>-2622.6198552865158</v>
      </c>
      <c r="Q493">
        <f t="shared" si="147"/>
        <v>163.70286703626434</v>
      </c>
      <c r="R493">
        <f t="shared" si="148"/>
        <v>269.28449999999998</v>
      </c>
      <c r="S493">
        <f t="shared" si="149"/>
        <v>-2189.6324882502513</v>
      </c>
      <c r="T493">
        <f t="shared" si="150"/>
        <v>0</v>
      </c>
      <c r="U493" s="14">
        <f t="shared" si="151"/>
        <v>0</v>
      </c>
      <c r="V493" s="20">
        <f>'BSFC (Drive Cycle)'!C497</f>
        <v>0</v>
      </c>
      <c r="W493">
        <f t="shared" si="152"/>
        <v>0</v>
      </c>
      <c r="X493">
        <f t="shared" si="153"/>
        <v>0</v>
      </c>
      <c r="Y493">
        <f t="shared" si="154"/>
        <v>0</v>
      </c>
      <c r="Z493">
        <f t="shared" si="155"/>
        <v>4</v>
      </c>
    </row>
    <row r="494" spans="4:26">
      <c r="D494" s="1">
        <v>491</v>
      </c>
      <c r="E494">
        <v>43</v>
      </c>
      <c r="F494">
        <f t="shared" si="140"/>
        <v>69.201620000000005</v>
      </c>
      <c r="G494">
        <f t="shared" si="141"/>
        <v>19.222672222222226</v>
      </c>
      <c r="H494" s="12">
        <f t="shared" si="156"/>
        <v>-1.3858205555555507</v>
      </c>
      <c r="I494">
        <f t="shared" si="157"/>
        <v>18.529761944444452</v>
      </c>
      <c r="J494">
        <f t="shared" si="158"/>
        <v>81.057585408197539</v>
      </c>
      <c r="K494" s="12">
        <f t="shared" si="159"/>
        <v>4</v>
      </c>
      <c r="L494">
        <f t="shared" si="142"/>
        <v>4.0797119999999998</v>
      </c>
      <c r="M494">
        <f t="shared" si="143"/>
        <v>330.69160388084839</v>
      </c>
      <c r="N494">
        <f t="shared" si="144"/>
        <v>3157.8733329393858</v>
      </c>
      <c r="O494">
        <f t="shared" si="145"/>
        <v>14.279986877928259</v>
      </c>
      <c r="P494">
        <f t="shared" si="146"/>
        <v>-2622.6198552865026</v>
      </c>
      <c r="Q494">
        <f t="shared" si="147"/>
        <v>142.42667837533841</v>
      </c>
      <c r="R494">
        <f t="shared" si="148"/>
        <v>269.28449999999998</v>
      </c>
      <c r="S494">
        <f t="shared" si="149"/>
        <v>-2210.9086769111645</v>
      </c>
      <c r="T494">
        <f t="shared" si="150"/>
        <v>0</v>
      </c>
      <c r="U494" s="14">
        <f t="shared" si="151"/>
        <v>0</v>
      </c>
      <c r="V494" s="20">
        <f>'BSFC (Drive Cycle)'!C498</f>
        <v>0</v>
      </c>
      <c r="W494">
        <f t="shared" si="152"/>
        <v>0</v>
      </c>
      <c r="X494">
        <f t="shared" si="153"/>
        <v>0</v>
      </c>
      <c r="Y494">
        <f t="shared" si="154"/>
        <v>0</v>
      </c>
      <c r="Z494">
        <f t="shared" si="155"/>
        <v>4</v>
      </c>
    </row>
    <row r="495" spans="4:26">
      <c r="D495" s="1">
        <v>492</v>
      </c>
      <c r="E495">
        <v>37.200000000000003</v>
      </c>
      <c r="F495">
        <f t="shared" si="140"/>
        <v>59.867448000000003</v>
      </c>
      <c r="G495">
        <f t="shared" si="141"/>
        <v>16.629846666666669</v>
      </c>
      <c r="H495" s="12">
        <f t="shared" si="156"/>
        <v>-2.5928255555555566</v>
      </c>
      <c r="I495">
        <f t="shared" si="157"/>
        <v>15.333433888888891</v>
      </c>
      <c r="J495">
        <f t="shared" si="158"/>
        <v>67.075396369147768</v>
      </c>
      <c r="K495" s="12">
        <f t="shared" si="159"/>
        <v>4</v>
      </c>
      <c r="L495">
        <f t="shared" si="142"/>
        <v>4.0797119999999998</v>
      </c>
      <c r="M495">
        <f t="shared" si="143"/>
        <v>273.64829947196858</v>
      </c>
      <c r="N495">
        <f t="shared" si="144"/>
        <v>2613.1497061476698</v>
      </c>
      <c r="O495">
        <f t="shared" si="145"/>
        <v>14.279986877928259</v>
      </c>
      <c r="P495">
        <f t="shared" si="146"/>
        <v>-4906.8371486005726</v>
      </c>
      <c r="Q495">
        <f t="shared" si="147"/>
        <v>106.59585430120514</v>
      </c>
      <c r="R495">
        <f t="shared" si="148"/>
        <v>269.28449999999998</v>
      </c>
      <c r="S495">
        <f t="shared" si="149"/>
        <v>-4530.9567942993681</v>
      </c>
      <c r="T495">
        <f t="shared" si="150"/>
        <v>0</v>
      </c>
      <c r="U495" s="14">
        <f t="shared" si="151"/>
        <v>0</v>
      </c>
      <c r="V495" s="20">
        <f>'BSFC (Drive Cycle)'!C499</f>
        <v>0</v>
      </c>
      <c r="W495">
        <f t="shared" si="152"/>
        <v>0</v>
      </c>
      <c r="X495">
        <f t="shared" si="153"/>
        <v>0</v>
      </c>
      <c r="Y495">
        <f t="shared" si="154"/>
        <v>0</v>
      </c>
      <c r="Z495">
        <f t="shared" si="155"/>
        <v>4</v>
      </c>
    </row>
    <row r="496" spans="4:26">
      <c r="D496" s="1">
        <v>493</v>
      </c>
      <c r="E496">
        <v>29.6</v>
      </c>
      <c r="F496">
        <f t="shared" si="140"/>
        <v>47.636464000000004</v>
      </c>
      <c r="G496">
        <f t="shared" si="141"/>
        <v>13.232351111111113</v>
      </c>
      <c r="H496" s="12">
        <f t="shared" si="156"/>
        <v>-3.3974955555555564</v>
      </c>
      <c r="I496">
        <f t="shared" si="157"/>
        <v>11.533603333333335</v>
      </c>
      <c r="J496">
        <f t="shared" si="158"/>
        <v>50.453213595452262</v>
      </c>
      <c r="K496" s="12">
        <f t="shared" si="159"/>
        <v>4</v>
      </c>
      <c r="L496">
        <f t="shared" si="142"/>
        <v>4.0797119999999998</v>
      </c>
      <c r="M496">
        <f t="shared" si="143"/>
        <v>205.83458094392972</v>
      </c>
      <c r="N496">
        <f t="shared" si="144"/>
        <v>1965.5761638078682</v>
      </c>
      <c r="O496">
        <f t="shared" si="145"/>
        <v>14.279986877928259</v>
      </c>
      <c r="P496">
        <f t="shared" si="146"/>
        <v>-6429.6486774766117</v>
      </c>
      <c r="Q496">
        <f t="shared" si="147"/>
        <v>67.489755827656296</v>
      </c>
      <c r="R496">
        <f t="shared" si="148"/>
        <v>269.28449999999998</v>
      </c>
      <c r="S496">
        <f t="shared" si="149"/>
        <v>-6092.8744216489558</v>
      </c>
      <c r="T496">
        <f t="shared" si="150"/>
        <v>0</v>
      </c>
      <c r="U496" s="14">
        <f t="shared" si="151"/>
        <v>0</v>
      </c>
      <c r="V496" s="20">
        <f>'BSFC (Drive Cycle)'!C500</f>
        <v>0</v>
      </c>
      <c r="W496">
        <f t="shared" si="152"/>
        <v>0</v>
      </c>
      <c r="X496">
        <f t="shared" si="153"/>
        <v>0</v>
      </c>
      <c r="Y496">
        <f t="shared" si="154"/>
        <v>0</v>
      </c>
      <c r="Z496">
        <f t="shared" si="155"/>
        <v>4</v>
      </c>
    </row>
    <row r="497" spans="4:26">
      <c r="D497" s="1">
        <v>494</v>
      </c>
      <c r="E497">
        <v>21.5</v>
      </c>
      <c r="F497">
        <f t="shared" si="140"/>
        <v>34.600810000000003</v>
      </c>
      <c r="G497">
        <f t="shared" si="141"/>
        <v>9.6113361111111129</v>
      </c>
      <c r="H497" s="12">
        <f t="shared" si="156"/>
        <v>-3.6210149999999999</v>
      </c>
      <c r="I497">
        <f t="shared" si="157"/>
        <v>7.8008286111111129</v>
      </c>
      <c r="J497">
        <f t="shared" si="158"/>
        <v>34.124363458939605</v>
      </c>
      <c r="K497" s="12">
        <f t="shared" si="159"/>
        <v>4</v>
      </c>
      <c r="L497">
        <f t="shared" si="142"/>
        <v>4.0797119999999998</v>
      </c>
      <c r="M497">
        <f t="shared" si="143"/>
        <v>139.2175750957974</v>
      </c>
      <c r="N497">
        <f t="shared" si="144"/>
        <v>1329.4303898622982</v>
      </c>
      <c r="O497">
        <f t="shared" si="145"/>
        <v>14.279986877928259</v>
      </c>
      <c r="P497">
        <f t="shared" si="146"/>
        <v>-6852.6518799421756</v>
      </c>
      <c r="Q497">
        <f t="shared" si="147"/>
        <v>35.606669593834603</v>
      </c>
      <c r="R497">
        <f t="shared" si="148"/>
        <v>269.28449999999998</v>
      </c>
      <c r="S497">
        <f t="shared" si="149"/>
        <v>-6547.7607103483415</v>
      </c>
      <c r="T497">
        <f t="shared" si="150"/>
        <v>0</v>
      </c>
      <c r="U497" s="14">
        <f t="shared" si="151"/>
        <v>0</v>
      </c>
      <c r="V497" s="20">
        <f>'BSFC (Drive Cycle)'!C501</f>
        <v>0</v>
      </c>
      <c r="W497">
        <f t="shared" si="152"/>
        <v>0</v>
      </c>
      <c r="X497">
        <f t="shared" si="153"/>
        <v>1</v>
      </c>
      <c r="Y497">
        <f t="shared" si="154"/>
        <v>0</v>
      </c>
      <c r="Z497">
        <f t="shared" si="155"/>
        <v>3</v>
      </c>
    </row>
    <row r="498" spans="4:26">
      <c r="D498" s="1">
        <v>495</v>
      </c>
      <c r="E498">
        <v>16.5</v>
      </c>
      <c r="F498">
        <f t="shared" si="140"/>
        <v>26.554110000000001</v>
      </c>
      <c r="G498">
        <f t="shared" si="141"/>
        <v>7.3761416666666673</v>
      </c>
      <c r="H498" s="12">
        <f t="shared" si="156"/>
        <v>-2.2351944444444456</v>
      </c>
      <c r="I498">
        <f t="shared" si="157"/>
        <v>6.2585444444444445</v>
      </c>
      <c r="J498">
        <f t="shared" si="158"/>
        <v>27.377712803733779</v>
      </c>
      <c r="K498" s="12">
        <f t="shared" si="159"/>
        <v>3</v>
      </c>
      <c r="L498">
        <f t="shared" si="142"/>
        <v>5.4638999999999998</v>
      </c>
      <c r="M498">
        <f t="shared" si="143"/>
        <v>149.58908498832099</v>
      </c>
      <c r="N498">
        <f t="shared" si="144"/>
        <v>1428.4710492789736</v>
      </c>
      <c r="O498">
        <f t="shared" si="145"/>
        <v>20.058706566054244</v>
      </c>
      <c r="P498">
        <f t="shared" si="146"/>
        <v>-4286.5349211687944</v>
      </c>
      <c r="Q498">
        <f t="shared" si="147"/>
        <v>20.971153698045363</v>
      </c>
      <c r="R498">
        <f t="shared" si="148"/>
        <v>269.28449999999998</v>
      </c>
      <c r="S498">
        <f t="shared" si="149"/>
        <v>-3996.2792674707489</v>
      </c>
      <c r="T498">
        <f t="shared" si="150"/>
        <v>0</v>
      </c>
      <c r="U498" s="14">
        <f t="shared" si="151"/>
        <v>0</v>
      </c>
      <c r="V498" s="20">
        <f>'BSFC (Drive Cycle)'!C502</f>
        <v>0</v>
      </c>
      <c r="W498">
        <f t="shared" si="152"/>
        <v>0</v>
      </c>
      <c r="X498">
        <f t="shared" si="153"/>
        <v>1</v>
      </c>
      <c r="Y498">
        <f t="shared" si="154"/>
        <v>0</v>
      </c>
      <c r="Z498">
        <f t="shared" si="155"/>
        <v>2</v>
      </c>
    </row>
    <row r="499" spans="4:26">
      <c r="D499" s="1">
        <v>496</v>
      </c>
      <c r="E499">
        <v>15.7</v>
      </c>
      <c r="F499">
        <f t="shared" si="140"/>
        <v>25.266638</v>
      </c>
      <c r="G499">
        <f t="shared" si="141"/>
        <v>7.0185105555555563</v>
      </c>
      <c r="H499" s="12">
        <f t="shared" si="156"/>
        <v>-0.35763111111111101</v>
      </c>
      <c r="I499">
        <f t="shared" si="157"/>
        <v>6.8396950000000007</v>
      </c>
      <c r="J499">
        <f t="shared" si="158"/>
        <v>29.919928992651919</v>
      </c>
      <c r="K499" s="12">
        <f t="shared" si="159"/>
        <v>2</v>
      </c>
      <c r="L499">
        <f t="shared" si="142"/>
        <v>8.4698856000000013</v>
      </c>
      <c r="M499">
        <f t="shared" si="143"/>
        <v>253.41837572788504</v>
      </c>
      <c r="N499">
        <f t="shared" si="144"/>
        <v>2419.9680953382926</v>
      </c>
      <c r="O499">
        <f t="shared" si="145"/>
        <v>38.380998283940237</v>
      </c>
      <c r="P499">
        <f t="shared" si="146"/>
        <v>-714.50972363009259</v>
      </c>
      <c r="Q499">
        <f t="shared" si="147"/>
        <v>18.986885858700465</v>
      </c>
      <c r="R499">
        <f t="shared" si="148"/>
        <v>269.28449999999998</v>
      </c>
      <c r="S499">
        <f t="shared" si="149"/>
        <v>-426.23833777139214</v>
      </c>
      <c r="T499">
        <f t="shared" si="150"/>
        <v>0</v>
      </c>
      <c r="U499" s="14">
        <f t="shared" si="151"/>
        <v>0</v>
      </c>
      <c r="V499" s="20">
        <f>'BSFC (Drive Cycle)'!C503</f>
        <v>0</v>
      </c>
      <c r="W499">
        <f t="shared" si="152"/>
        <v>0</v>
      </c>
      <c r="X499">
        <f t="shared" si="153"/>
        <v>0</v>
      </c>
      <c r="Y499">
        <f t="shared" si="154"/>
        <v>0</v>
      </c>
      <c r="Z499">
        <f t="shared" si="155"/>
        <v>2</v>
      </c>
    </row>
    <row r="500" spans="4:26">
      <c r="D500" s="1">
        <v>497</v>
      </c>
      <c r="E500">
        <v>18.399999999999999</v>
      </c>
      <c r="F500">
        <f t="shared" si="140"/>
        <v>29.611855999999996</v>
      </c>
      <c r="G500">
        <f t="shared" si="141"/>
        <v>8.225515555555555</v>
      </c>
      <c r="H500" s="12">
        <f t="shared" si="156"/>
        <v>1.2070049999999988</v>
      </c>
      <c r="I500">
        <f t="shared" si="157"/>
        <v>8.8290180555555544</v>
      </c>
      <c r="J500">
        <f t="shared" si="158"/>
        <v>38.622130562410142</v>
      </c>
      <c r="K500" s="12">
        <f t="shared" si="159"/>
        <v>2</v>
      </c>
      <c r="L500">
        <f t="shared" si="142"/>
        <v>8.4698856000000013</v>
      </c>
      <c r="M500">
        <f t="shared" si="143"/>
        <v>327.12502749187763</v>
      </c>
      <c r="N500">
        <f t="shared" si="144"/>
        <v>3123.8150250281874</v>
      </c>
      <c r="O500">
        <f t="shared" si="145"/>
        <v>38.380998283940237</v>
      </c>
      <c r="P500">
        <f t="shared" si="146"/>
        <v>2411.4703172515606</v>
      </c>
      <c r="Q500">
        <f t="shared" si="147"/>
        <v>26.078948745675795</v>
      </c>
      <c r="R500">
        <f t="shared" si="148"/>
        <v>269.28449999999998</v>
      </c>
      <c r="S500">
        <f t="shared" si="149"/>
        <v>2706.8337659972367</v>
      </c>
      <c r="T500">
        <f t="shared" si="150"/>
        <v>73.056736316127839</v>
      </c>
      <c r="U500" s="14">
        <f t="shared" si="151"/>
        <v>23.898686875880177</v>
      </c>
      <c r="V500" s="20">
        <f>'BSFC (Drive Cycle)'!C504</f>
        <v>106.20749763260937</v>
      </c>
      <c r="W500">
        <f t="shared" si="152"/>
        <v>0.70506103605347692</v>
      </c>
      <c r="X500">
        <f t="shared" si="153"/>
        <v>0</v>
      </c>
      <c r="Y500">
        <f t="shared" si="154"/>
        <v>0</v>
      </c>
      <c r="Z500">
        <f t="shared" si="155"/>
        <v>2</v>
      </c>
    </row>
    <row r="501" spans="4:26">
      <c r="D501" s="1">
        <v>498</v>
      </c>
      <c r="E501">
        <v>21.5</v>
      </c>
      <c r="F501">
        <f t="shared" si="140"/>
        <v>34.600810000000003</v>
      </c>
      <c r="G501">
        <f t="shared" si="141"/>
        <v>9.6113361111111129</v>
      </c>
      <c r="H501" s="12">
        <f t="shared" si="156"/>
        <v>1.3858205555555578</v>
      </c>
      <c r="I501">
        <f t="shared" si="157"/>
        <v>10.304246388888892</v>
      </c>
      <c r="J501">
        <f t="shared" si="158"/>
        <v>45.075448580433125</v>
      </c>
      <c r="K501" s="12">
        <f t="shared" si="159"/>
        <v>2</v>
      </c>
      <c r="L501">
        <f t="shared" si="142"/>
        <v>8.4698856000000013</v>
      </c>
      <c r="M501">
        <f t="shared" si="143"/>
        <v>381.78389284495103</v>
      </c>
      <c r="N501">
        <f t="shared" si="144"/>
        <v>3645.7689279442911</v>
      </c>
      <c r="O501">
        <f t="shared" si="145"/>
        <v>38.380998283940237</v>
      </c>
      <c r="P501">
        <f t="shared" si="146"/>
        <v>2768.7251790666141</v>
      </c>
      <c r="Q501">
        <f t="shared" si="147"/>
        <v>35.606669593834603</v>
      </c>
      <c r="R501">
        <f t="shared" si="148"/>
        <v>269.28449999999998</v>
      </c>
      <c r="S501">
        <f t="shared" si="149"/>
        <v>3073.6163486604491</v>
      </c>
      <c r="T501">
        <f t="shared" si="150"/>
        <v>82.956102418169451</v>
      </c>
      <c r="U501" s="14">
        <f t="shared" si="151"/>
        <v>31.671303716453188</v>
      </c>
      <c r="V501" s="20">
        <f>'BSFC (Drive Cycle)'!C505</f>
        <v>113.25215435316022</v>
      </c>
      <c r="W501">
        <f t="shared" si="152"/>
        <v>0.99634538251710369</v>
      </c>
      <c r="X501">
        <f t="shared" si="153"/>
        <v>0</v>
      </c>
      <c r="Y501">
        <f t="shared" si="154"/>
        <v>0</v>
      </c>
      <c r="Z501">
        <f t="shared" si="155"/>
        <v>2</v>
      </c>
    </row>
    <row r="502" spans="4:26">
      <c r="D502" s="1">
        <v>499</v>
      </c>
      <c r="E502">
        <v>25</v>
      </c>
      <c r="F502">
        <f t="shared" si="140"/>
        <v>40.233499999999999</v>
      </c>
      <c r="G502">
        <f t="shared" si="141"/>
        <v>11.175972222222223</v>
      </c>
      <c r="H502" s="12">
        <f t="shared" si="156"/>
        <v>1.5646361111111098</v>
      </c>
      <c r="I502">
        <f t="shared" si="157"/>
        <v>11.958290277777778</v>
      </c>
      <c r="J502">
        <f t="shared" si="158"/>
        <v>52.310986964277035</v>
      </c>
      <c r="K502" s="12">
        <f t="shared" si="159"/>
        <v>2</v>
      </c>
      <c r="L502">
        <f t="shared" si="142"/>
        <v>8.4698856000000013</v>
      </c>
      <c r="M502">
        <f t="shared" si="143"/>
        <v>443.06807521051786</v>
      </c>
      <c r="N502">
        <f t="shared" si="144"/>
        <v>4230.9899706077986</v>
      </c>
      <c r="O502">
        <f t="shared" si="145"/>
        <v>38.380998283940237</v>
      </c>
      <c r="P502">
        <f t="shared" si="146"/>
        <v>3125.9800408816532</v>
      </c>
      <c r="Q502">
        <f t="shared" si="147"/>
        <v>48.143144394043524</v>
      </c>
      <c r="R502">
        <f t="shared" si="148"/>
        <v>269.28449999999998</v>
      </c>
      <c r="S502">
        <f t="shared" si="149"/>
        <v>3443.4076852756971</v>
      </c>
      <c r="T502">
        <f t="shared" si="150"/>
        <v>92.936674003486445</v>
      </c>
      <c r="U502" s="14">
        <f t="shared" si="151"/>
        <v>41.177273267192113</v>
      </c>
      <c r="V502" s="20">
        <f>'BSFC (Drive Cycle)'!C506</f>
        <v>219.48656229765584</v>
      </c>
      <c r="W502">
        <f t="shared" si="152"/>
        <v>2.5105161539464333</v>
      </c>
      <c r="X502">
        <f t="shared" si="153"/>
        <v>0</v>
      </c>
      <c r="Y502">
        <f t="shared" si="154"/>
        <v>0</v>
      </c>
      <c r="Z502">
        <f t="shared" si="155"/>
        <v>2</v>
      </c>
    </row>
    <row r="503" spans="4:26">
      <c r="D503" s="1">
        <v>500</v>
      </c>
      <c r="E503">
        <v>27.3</v>
      </c>
      <c r="F503">
        <f t="shared" si="140"/>
        <v>43.934981999999998</v>
      </c>
      <c r="G503">
        <f t="shared" si="141"/>
        <v>12.204161666666666</v>
      </c>
      <c r="H503" s="12">
        <f t="shared" si="156"/>
        <v>1.0281894444444433</v>
      </c>
      <c r="I503">
        <f t="shared" si="157"/>
        <v>12.718256388888888</v>
      </c>
      <c r="J503">
        <f t="shared" si="158"/>
        <v>55.635423519016136</v>
      </c>
      <c r="K503" s="12">
        <f t="shared" si="159"/>
        <v>2</v>
      </c>
      <c r="L503">
        <f t="shared" si="142"/>
        <v>8.4698856000000013</v>
      </c>
      <c r="M503">
        <f t="shared" si="143"/>
        <v>471.22567251361619</v>
      </c>
      <c r="N503">
        <f t="shared" si="144"/>
        <v>4499.8753145342753</v>
      </c>
      <c r="O503">
        <f t="shared" si="145"/>
        <v>38.380998283940237</v>
      </c>
      <c r="P503">
        <f t="shared" si="146"/>
        <v>2054.2154554365143</v>
      </c>
      <c r="Q503">
        <f t="shared" si="147"/>
        <v>57.408966536698706</v>
      </c>
      <c r="R503">
        <f t="shared" si="148"/>
        <v>269.28449999999998</v>
      </c>
      <c r="S503">
        <f t="shared" si="149"/>
        <v>2380.9089219732132</v>
      </c>
      <c r="T503">
        <f t="shared" si="150"/>
        <v>64.260109907868937</v>
      </c>
      <c r="U503" s="14">
        <f t="shared" si="151"/>
        <v>30.281013507134432</v>
      </c>
      <c r="V503" s="20">
        <f>'BSFC (Drive Cycle)'!C507</f>
        <v>490.33960703672892</v>
      </c>
      <c r="W503">
        <f t="shared" si="152"/>
        <v>4.1244389621561606</v>
      </c>
      <c r="X503">
        <f t="shared" si="153"/>
        <v>0</v>
      </c>
      <c r="Y503">
        <f t="shared" si="154"/>
        <v>0</v>
      </c>
      <c r="Z503">
        <f t="shared" si="155"/>
        <v>2</v>
      </c>
    </row>
    <row r="504" spans="4:26">
      <c r="D504" s="1">
        <v>501</v>
      </c>
      <c r="E504">
        <v>29.2</v>
      </c>
      <c r="F504">
        <f t="shared" si="140"/>
        <v>46.992728</v>
      </c>
      <c r="G504">
        <f t="shared" si="141"/>
        <v>13.053535555555555</v>
      </c>
      <c r="H504" s="12">
        <f t="shared" si="156"/>
        <v>0.84937388888888954</v>
      </c>
      <c r="I504">
        <f t="shared" si="157"/>
        <v>13.478222500000001</v>
      </c>
      <c r="J504">
        <f t="shared" si="158"/>
        <v>58.959860073755245</v>
      </c>
      <c r="K504" s="12">
        <f t="shared" si="159"/>
        <v>2</v>
      </c>
      <c r="L504">
        <f t="shared" si="142"/>
        <v>8.4698856000000013</v>
      </c>
      <c r="M504">
        <f t="shared" si="143"/>
        <v>499.38326981671457</v>
      </c>
      <c r="N504">
        <f t="shared" si="144"/>
        <v>4768.7606584607529</v>
      </c>
      <c r="O504">
        <f t="shared" si="145"/>
        <v>38.380998283940237</v>
      </c>
      <c r="P504">
        <f t="shared" si="146"/>
        <v>1696.9605936214716</v>
      </c>
      <c r="Q504">
        <f t="shared" si="147"/>
        <v>65.678033017819629</v>
      </c>
      <c r="R504">
        <f t="shared" si="148"/>
        <v>269.28449999999998</v>
      </c>
      <c r="S504">
        <f t="shared" si="149"/>
        <v>2031.9231266392912</v>
      </c>
      <c r="T504">
        <f t="shared" si="150"/>
        <v>54.841074447303271</v>
      </c>
      <c r="U504" s="14">
        <f t="shared" si="151"/>
        <v>27.386715077756179</v>
      </c>
      <c r="V504" s="20">
        <f>'BSFC (Drive Cycle)'!C508</f>
        <v>1035.2620467429406</v>
      </c>
      <c r="W504">
        <f t="shared" si="152"/>
        <v>7.8756740847121156</v>
      </c>
      <c r="X504">
        <f t="shared" si="153"/>
        <v>0</v>
      </c>
      <c r="Y504">
        <f t="shared" si="154"/>
        <v>0</v>
      </c>
      <c r="Z504">
        <f t="shared" si="155"/>
        <v>2</v>
      </c>
    </row>
    <row r="505" spans="4:26">
      <c r="D505" s="1">
        <v>502</v>
      </c>
      <c r="E505">
        <v>30.7</v>
      </c>
      <c r="F505">
        <f t="shared" si="140"/>
        <v>49.406737999999997</v>
      </c>
      <c r="G505">
        <f t="shared" si="141"/>
        <v>13.724093888888889</v>
      </c>
      <c r="H505" s="12">
        <f t="shared" si="156"/>
        <v>0.67055833333333403</v>
      </c>
      <c r="I505">
        <f t="shared" si="157"/>
        <v>14.059373055555557</v>
      </c>
      <c r="J505">
        <f t="shared" si="158"/>
        <v>61.502076262673384</v>
      </c>
      <c r="K505" s="12">
        <f t="shared" si="159"/>
        <v>2</v>
      </c>
      <c r="L505">
        <f t="shared" si="142"/>
        <v>8.4698856000000013</v>
      </c>
      <c r="M505">
        <f t="shared" si="143"/>
        <v>520.91555010731918</v>
      </c>
      <c r="N505">
        <f t="shared" si="144"/>
        <v>4974.3788626398236</v>
      </c>
      <c r="O505">
        <f t="shared" si="145"/>
        <v>38.380998283940237</v>
      </c>
      <c r="P505">
        <f t="shared" si="146"/>
        <v>1339.7057318064253</v>
      </c>
      <c r="Q505">
        <f t="shared" si="147"/>
        <v>72.599091455907327</v>
      </c>
      <c r="R505">
        <f t="shared" si="148"/>
        <v>269.28449999999998</v>
      </c>
      <c r="S505">
        <f t="shared" si="149"/>
        <v>1681.5893232623325</v>
      </c>
      <c r="T505">
        <f t="shared" si="150"/>
        <v>45.385656601757312</v>
      </c>
      <c r="U505" s="14">
        <f t="shared" si="151"/>
        <v>23.642094275686294</v>
      </c>
      <c r="V505" s="20">
        <f>'BSFC (Drive Cycle)'!C509</f>
        <v>1826.1672191006492</v>
      </c>
      <c r="W505">
        <f t="shared" si="152"/>
        <v>11.992893765873728</v>
      </c>
      <c r="X505">
        <f t="shared" si="153"/>
        <v>0</v>
      </c>
      <c r="Y505">
        <f t="shared" si="154"/>
        <v>1</v>
      </c>
      <c r="Z505">
        <f t="shared" si="155"/>
        <v>3</v>
      </c>
    </row>
    <row r="506" spans="4:26">
      <c r="D506" s="1">
        <v>503</v>
      </c>
      <c r="E506">
        <v>31.5</v>
      </c>
      <c r="F506">
        <f t="shared" si="140"/>
        <v>50.694209999999998</v>
      </c>
      <c r="G506">
        <f t="shared" si="141"/>
        <v>14.081725</v>
      </c>
      <c r="H506" s="12">
        <f t="shared" si="156"/>
        <v>0.35763111111111101</v>
      </c>
      <c r="I506">
        <f t="shared" si="157"/>
        <v>14.260540555555556</v>
      </c>
      <c r="J506">
        <f t="shared" si="158"/>
        <v>62.38207417422197</v>
      </c>
      <c r="K506" s="12">
        <f t="shared" si="159"/>
        <v>3</v>
      </c>
      <c r="L506">
        <f t="shared" si="142"/>
        <v>5.4638999999999998</v>
      </c>
      <c r="M506">
        <f t="shared" si="143"/>
        <v>340.8494150805314</v>
      </c>
      <c r="N506">
        <f t="shared" si="144"/>
        <v>3254.8733194285187</v>
      </c>
      <c r="O506">
        <f t="shared" si="145"/>
        <v>20.058706566054244</v>
      </c>
      <c r="P506">
        <f t="shared" si="146"/>
        <v>685.8455873870065</v>
      </c>
      <c r="Q506">
        <f t="shared" si="147"/>
        <v>76.432056039983507</v>
      </c>
      <c r="R506">
        <f t="shared" si="148"/>
        <v>269.28449999999998</v>
      </c>
      <c r="S506">
        <f t="shared" si="149"/>
        <v>1031.5621434269901</v>
      </c>
      <c r="T506">
        <f t="shared" si="150"/>
        <v>43.158752171051802</v>
      </c>
      <c r="U506" s="14">
        <f t="shared" si="151"/>
        <v>14.710635433108623</v>
      </c>
      <c r="V506" s="20">
        <f>'BSFC (Drive Cycle)'!C510</f>
        <v>527.49025224888646</v>
      </c>
      <c r="W506">
        <f t="shared" si="152"/>
        <v>2.155476887597743</v>
      </c>
      <c r="X506">
        <f t="shared" si="153"/>
        <v>0</v>
      </c>
      <c r="Y506">
        <f t="shared" si="154"/>
        <v>0</v>
      </c>
      <c r="Z506">
        <f t="shared" si="155"/>
        <v>3</v>
      </c>
    </row>
    <row r="507" spans="4:26">
      <c r="D507" s="1">
        <v>504</v>
      </c>
      <c r="E507">
        <v>31.1</v>
      </c>
      <c r="F507">
        <f t="shared" si="140"/>
        <v>50.050474000000001</v>
      </c>
      <c r="G507">
        <f t="shared" si="141"/>
        <v>13.902909444444445</v>
      </c>
      <c r="H507" s="12">
        <f t="shared" si="156"/>
        <v>-0.17881555555555551</v>
      </c>
      <c r="I507">
        <f t="shared" si="157"/>
        <v>13.813501666666667</v>
      </c>
      <c r="J507">
        <f t="shared" si="158"/>
        <v>60.426523259669558</v>
      </c>
      <c r="K507" s="12">
        <f t="shared" si="159"/>
        <v>3</v>
      </c>
      <c r="L507">
        <f t="shared" si="142"/>
        <v>5.4638999999999998</v>
      </c>
      <c r="M507">
        <f t="shared" si="143"/>
        <v>330.16448043850846</v>
      </c>
      <c r="N507">
        <f t="shared" si="144"/>
        <v>3152.8396730514492</v>
      </c>
      <c r="O507">
        <f t="shared" si="145"/>
        <v>20.058706566054244</v>
      </c>
      <c r="P507">
        <f t="shared" si="146"/>
        <v>-342.92279369350325</v>
      </c>
      <c r="Q507">
        <f t="shared" si="147"/>
        <v>74.503249102980547</v>
      </c>
      <c r="R507">
        <f t="shared" si="148"/>
        <v>269.28449999999998</v>
      </c>
      <c r="S507">
        <f t="shared" si="149"/>
        <v>0.86495540947726113</v>
      </c>
      <c r="T507">
        <f t="shared" si="150"/>
        <v>0</v>
      </c>
      <c r="U507" s="14">
        <f t="shared" si="151"/>
        <v>0</v>
      </c>
      <c r="V507" s="20">
        <f>'BSFC (Drive Cycle)'!C511</f>
        <v>0</v>
      </c>
      <c r="W507">
        <f t="shared" si="152"/>
        <v>0</v>
      </c>
      <c r="X507">
        <f t="shared" si="153"/>
        <v>0</v>
      </c>
      <c r="Y507">
        <f t="shared" si="154"/>
        <v>0</v>
      </c>
      <c r="Z507">
        <f t="shared" si="155"/>
        <v>3</v>
      </c>
    </row>
    <row r="508" spans="4:26">
      <c r="D508" s="1">
        <v>505</v>
      </c>
      <c r="E508">
        <v>31.1</v>
      </c>
      <c r="F508">
        <f t="shared" si="140"/>
        <v>50.050474000000001</v>
      </c>
      <c r="G508">
        <f t="shared" si="141"/>
        <v>13.902909444444445</v>
      </c>
      <c r="H508" s="12">
        <f t="shared" si="156"/>
        <v>0</v>
      </c>
      <c r="I508">
        <f t="shared" si="157"/>
        <v>13.902909444444445</v>
      </c>
      <c r="J508">
        <f t="shared" si="158"/>
        <v>60.817633442580032</v>
      </c>
      <c r="K508" s="12">
        <f t="shared" si="159"/>
        <v>3</v>
      </c>
      <c r="L508">
        <f t="shared" si="142"/>
        <v>5.4638999999999998</v>
      </c>
      <c r="M508">
        <f t="shared" si="143"/>
        <v>332.30146736691302</v>
      </c>
      <c r="N508">
        <f t="shared" si="144"/>
        <v>3173.2464023268626</v>
      </c>
      <c r="O508">
        <f t="shared" si="145"/>
        <v>20.058706566054244</v>
      </c>
      <c r="P508">
        <f t="shared" si="146"/>
        <v>0</v>
      </c>
      <c r="Q508">
        <f t="shared" si="147"/>
        <v>74.503249102980547</v>
      </c>
      <c r="R508">
        <f t="shared" si="148"/>
        <v>269.28449999999998</v>
      </c>
      <c r="S508">
        <f t="shared" si="149"/>
        <v>343.78774910298051</v>
      </c>
      <c r="T508">
        <f t="shared" si="150"/>
        <v>14.383476902018952</v>
      </c>
      <c r="U508" s="14">
        <f t="shared" si="151"/>
        <v>4.7796504803789972</v>
      </c>
      <c r="V508" s="20">
        <f>'BSFC (Drive Cycle)'!C512</f>
        <v>1758.7846906220548</v>
      </c>
      <c r="W508">
        <f t="shared" si="152"/>
        <v>2.3351044698374803</v>
      </c>
      <c r="X508">
        <f t="shared" si="153"/>
        <v>0</v>
      </c>
      <c r="Y508">
        <f t="shared" si="154"/>
        <v>0</v>
      </c>
      <c r="Z508">
        <f t="shared" si="155"/>
        <v>3</v>
      </c>
    </row>
    <row r="509" spans="4:26">
      <c r="D509" s="1">
        <v>506</v>
      </c>
      <c r="E509">
        <v>30.3</v>
      </c>
      <c r="F509">
        <f t="shared" si="140"/>
        <v>48.763002</v>
      </c>
      <c r="G509">
        <f t="shared" si="141"/>
        <v>13.545278333333334</v>
      </c>
      <c r="H509" s="12">
        <f t="shared" si="156"/>
        <v>-0.35763111111111101</v>
      </c>
      <c r="I509">
        <f t="shared" si="157"/>
        <v>13.366462777777778</v>
      </c>
      <c r="J509">
        <f t="shared" si="158"/>
        <v>58.470972345117147</v>
      </c>
      <c r="K509" s="12">
        <f t="shared" si="159"/>
        <v>3</v>
      </c>
      <c r="L509">
        <f t="shared" si="142"/>
        <v>5.4638999999999998</v>
      </c>
      <c r="M509">
        <f t="shared" si="143"/>
        <v>319.47954579648558</v>
      </c>
      <c r="N509">
        <f t="shared" si="144"/>
        <v>3050.8060266743801</v>
      </c>
      <c r="O509">
        <f t="shared" si="145"/>
        <v>20.058706566054244</v>
      </c>
      <c r="P509">
        <f t="shared" si="146"/>
        <v>-685.8455873870065</v>
      </c>
      <c r="Q509">
        <f t="shared" si="147"/>
        <v>70.719583098763877</v>
      </c>
      <c r="R509">
        <f t="shared" si="148"/>
        <v>269.28449999999998</v>
      </c>
      <c r="S509">
        <f t="shared" si="149"/>
        <v>-345.84150428824262</v>
      </c>
      <c r="T509">
        <f t="shared" si="150"/>
        <v>0</v>
      </c>
      <c r="U509" s="14">
        <f t="shared" si="151"/>
        <v>0</v>
      </c>
      <c r="V509" s="20">
        <f>'BSFC (Drive Cycle)'!C513</f>
        <v>0</v>
      </c>
      <c r="W509">
        <f t="shared" si="152"/>
        <v>0</v>
      </c>
      <c r="X509">
        <f t="shared" si="153"/>
        <v>0</v>
      </c>
      <c r="Y509">
        <f t="shared" si="154"/>
        <v>0</v>
      </c>
      <c r="Z509">
        <f t="shared" si="155"/>
        <v>3</v>
      </c>
    </row>
    <row r="510" spans="4:26">
      <c r="D510" s="1">
        <v>507</v>
      </c>
      <c r="E510">
        <v>30</v>
      </c>
      <c r="F510">
        <f t="shared" si="140"/>
        <v>48.280200000000001</v>
      </c>
      <c r="G510">
        <f t="shared" si="141"/>
        <v>13.411166666666668</v>
      </c>
      <c r="H510" s="12">
        <f t="shared" si="156"/>
        <v>-0.13411166666666574</v>
      </c>
      <c r="I510">
        <f t="shared" si="157"/>
        <v>13.344110833333335</v>
      </c>
      <c r="J510">
        <f t="shared" si="158"/>
        <v>58.373194799389523</v>
      </c>
      <c r="K510" s="12">
        <f t="shared" si="159"/>
        <v>3</v>
      </c>
      <c r="L510">
        <f t="shared" si="142"/>
        <v>5.4638999999999998</v>
      </c>
      <c r="M510">
        <f t="shared" si="143"/>
        <v>318.94529906438441</v>
      </c>
      <c r="N510">
        <f t="shared" si="144"/>
        <v>3045.7043443555262</v>
      </c>
      <c r="O510">
        <f t="shared" si="145"/>
        <v>20.058706566054244</v>
      </c>
      <c r="P510">
        <f t="shared" si="146"/>
        <v>-257.19209527012572</v>
      </c>
      <c r="Q510">
        <f t="shared" si="147"/>
        <v>69.326127927422689</v>
      </c>
      <c r="R510">
        <f t="shared" si="148"/>
        <v>269.28449999999998</v>
      </c>
      <c r="S510">
        <f t="shared" si="149"/>
        <v>81.418532657296964</v>
      </c>
      <c r="T510">
        <f t="shared" si="150"/>
        <v>0</v>
      </c>
      <c r="U510" s="14">
        <f t="shared" si="151"/>
        <v>0</v>
      </c>
      <c r="V510" s="20">
        <f>'BSFC (Drive Cycle)'!C514</f>
        <v>0</v>
      </c>
      <c r="W510">
        <f t="shared" si="152"/>
        <v>0</v>
      </c>
      <c r="X510">
        <f t="shared" si="153"/>
        <v>0</v>
      </c>
      <c r="Y510">
        <f t="shared" si="154"/>
        <v>0</v>
      </c>
      <c r="Z510">
        <f t="shared" si="155"/>
        <v>3</v>
      </c>
    </row>
    <row r="511" spans="4:26">
      <c r="D511" s="1">
        <v>508</v>
      </c>
      <c r="E511">
        <v>30</v>
      </c>
      <c r="F511">
        <f t="shared" si="140"/>
        <v>48.280200000000001</v>
      </c>
      <c r="G511">
        <f t="shared" si="141"/>
        <v>13.411166666666668</v>
      </c>
      <c r="H511" s="12">
        <f t="shared" si="156"/>
        <v>0</v>
      </c>
      <c r="I511">
        <f t="shared" si="157"/>
        <v>13.411166666666668</v>
      </c>
      <c r="J511">
        <f t="shared" si="158"/>
        <v>58.66652743657238</v>
      </c>
      <c r="K511" s="12">
        <f t="shared" si="159"/>
        <v>3</v>
      </c>
      <c r="L511">
        <f t="shared" si="142"/>
        <v>5.4638999999999998</v>
      </c>
      <c r="M511">
        <f t="shared" si="143"/>
        <v>320.5480392606878</v>
      </c>
      <c r="N511">
        <f t="shared" si="144"/>
        <v>3061.0093913120863</v>
      </c>
      <c r="O511">
        <f t="shared" si="145"/>
        <v>20.058706566054244</v>
      </c>
      <c r="P511">
        <f t="shared" si="146"/>
        <v>0</v>
      </c>
      <c r="Q511">
        <f t="shared" si="147"/>
        <v>69.326127927422689</v>
      </c>
      <c r="R511">
        <f t="shared" si="148"/>
        <v>269.28449999999998</v>
      </c>
      <c r="S511">
        <f t="shared" si="149"/>
        <v>338.61062792742268</v>
      </c>
      <c r="T511">
        <f t="shared" si="150"/>
        <v>14.166875225426677</v>
      </c>
      <c r="U511" s="14">
        <f t="shared" si="151"/>
        <v>4.5411640759613352</v>
      </c>
      <c r="V511" s="20">
        <f>'BSFC (Drive Cycle)'!C515</f>
        <v>1764.3088630320544</v>
      </c>
      <c r="W511">
        <f t="shared" si="152"/>
        <v>2.2255600076948205</v>
      </c>
      <c r="X511">
        <f t="shared" si="153"/>
        <v>0</v>
      </c>
      <c r="Y511">
        <f t="shared" si="154"/>
        <v>0</v>
      </c>
      <c r="Z511">
        <f t="shared" si="155"/>
        <v>3</v>
      </c>
    </row>
    <row r="512" spans="4:26">
      <c r="D512" s="1">
        <v>509</v>
      </c>
      <c r="E512">
        <v>29.6</v>
      </c>
      <c r="F512">
        <f t="shared" si="140"/>
        <v>47.636464000000004</v>
      </c>
      <c r="G512">
        <f t="shared" si="141"/>
        <v>13.232351111111113</v>
      </c>
      <c r="H512" s="12">
        <f t="shared" si="156"/>
        <v>-0.17881555555555551</v>
      </c>
      <c r="I512">
        <f t="shared" si="157"/>
        <v>13.142943333333335</v>
      </c>
      <c r="J512">
        <f t="shared" si="158"/>
        <v>57.493196887840938</v>
      </c>
      <c r="K512" s="12">
        <f t="shared" si="159"/>
        <v>3</v>
      </c>
      <c r="L512">
        <f t="shared" si="142"/>
        <v>5.4638999999999998</v>
      </c>
      <c r="M512">
        <f t="shared" si="143"/>
        <v>314.13707847547408</v>
      </c>
      <c r="N512">
        <f t="shared" si="144"/>
        <v>2999.7892034858451</v>
      </c>
      <c r="O512">
        <f t="shared" si="145"/>
        <v>20.058706566054244</v>
      </c>
      <c r="P512">
        <f t="shared" si="146"/>
        <v>-342.92279369350325</v>
      </c>
      <c r="Q512">
        <f t="shared" si="147"/>
        <v>67.489755827656296</v>
      </c>
      <c r="R512">
        <f t="shared" si="148"/>
        <v>269.28449999999998</v>
      </c>
      <c r="S512">
        <f t="shared" si="149"/>
        <v>-6.1485378658469472</v>
      </c>
      <c r="T512">
        <f t="shared" si="150"/>
        <v>0</v>
      </c>
      <c r="U512" s="14">
        <f t="shared" si="151"/>
        <v>0</v>
      </c>
      <c r="V512" s="20">
        <f>'BSFC (Drive Cycle)'!C516</f>
        <v>0</v>
      </c>
      <c r="W512">
        <f t="shared" si="152"/>
        <v>0</v>
      </c>
      <c r="X512">
        <f t="shared" si="153"/>
        <v>0</v>
      </c>
      <c r="Y512">
        <f t="shared" si="154"/>
        <v>0</v>
      </c>
      <c r="Z512">
        <f t="shared" si="155"/>
        <v>3</v>
      </c>
    </row>
    <row r="513" spans="4:26">
      <c r="D513" s="1">
        <v>510</v>
      </c>
      <c r="E513">
        <v>30</v>
      </c>
      <c r="F513">
        <f t="shared" si="140"/>
        <v>48.280200000000001</v>
      </c>
      <c r="G513">
        <f t="shared" si="141"/>
        <v>13.411166666666668</v>
      </c>
      <c r="H513" s="12">
        <f t="shared" si="156"/>
        <v>0.17881555555555551</v>
      </c>
      <c r="I513">
        <f t="shared" si="157"/>
        <v>13.500574444444446</v>
      </c>
      <c r="J513">
        <f t="shared" si="158"/>
        <v>59.057637619482868</v>
      </c>
      <c r="K513" s="12">
        <f t="shared" si="159"/>
        <v>3</v>
      </c>
      <c r="L513">
        <f t="shared" si="142"/>
        <v>5.4638999999999998</v>
      </c>
      <c r="M513">
        <f t="shared" si="143"/>
        <v>322.68502618909241</v>
      </c>
      <c r="N513">
        <f t="shared" si="144"/>
        <v>3081.4161205875002</v>
      </c>
      <c r="O513">
        <f t="shared" si="145"/>
        <v>20.058706566054244</v>
      </c>
      <c r="P513">
        <f t="shared" si="146"/>
        <v>342.92279369350325</v>
      </c>
      <c r="Q513">
        <f t="shared" si="147"/>
        <v>69.326127927422689</v>
      </c>
      <c r="R513">
        <f t="shared" si="148"/>
        <v>269.28449999999998</v>
      </c>
      <c r="S513">
        <f t="shared" si="149"/>
        <v>681.53342162092599</v>
      </c>
      <c r="T513">
        <f t="shared" si="150"/>
        <v>28.514163909029026</v>
      </c>
      <c r="U513" s="14">
        <f t="shared" si="151"/>
        <v>9.2010937277451053</v>
      </c>
      <c r="V513" s="20">
        <f>'BSFC (Drive Cycle)'!C517</f>
        <v>1005.6250891216332</v>
      </c>
      <c r="W513">
        <f t="shared" si="152"/>
        <v>2.5702363055500479</v>
      </c>
      <c r="X513">
        <f t="shared" si="153"/>
        <v>0</v>
      </c>
      <c r="Y513">
        <f t="shared" si="154"/>
        <v>0</v>
      </c>
      <c r="Z513">
        <f t="shared" si="155"/>
        <v>3</v>
      </c>
    </row>
    <row r="514" spans="4:26">
      <c r="D514" s="1">
        <v>511</v>
      </c>
      <c r="E514">
        <v>28.8</v>
      </c>
      <c r="F514">
        <f t="shared" si="140"/>
        <v>46.348992000000003</v>
      </c>
      <c r="G514">
        <f t="shared" si="141"/>
        <v>12.874720000000002</v>
      </c>
      <c r="H514" s="12">
        <f t="shared" si="156"/>
        <v>-0.53644666666666652</v>
      </c>
      <c r="I514">
        <f t="shared" si="157"/>
        <v>12.606496666666668</v>
      </c>
      <c r="J514">
        <f t="shared" si="158"/>
        <v>55.146535790378039</v>
      </c>
      <c r="K514" s="12">
        <f t="shared" si="159"/>
        <v>3</v>
      </c>
      <c r="L514">
        <f t="shared" si="142"/>
        <v>5.4638999999999998</v>
      </c>
      <c r="M514">
        <f t="shared" si="143"/>
        <v>301.31515690504654</v>
      </c>
      <c r="N514">
        <f t="shared" si="144"/>
        <v>2877.3488278333612</v>
      </c>
      <c r="O514">
        <f t="shared" si="145"/>
        <v>20.058706566054244</v>
      </c>
      <c r="P514">
        <f t="shared" si="146"/>
        <v>-1028.7683810805097</v>
      </c>
      <c r="Q514">
        <f t="shared" si="147"/>
        <v>63.890959497912753</v>
      </c>
      <c r="R514">
        <f t="shared" si="148"/>
        <v>269.28449999999998</v>
      </c>
      <c r="S514">
        <f t="shared" si="149"/>
        <v>-695.592921582597</v>
      </c>
      <c r="T514">
        <f t="shared" si="150"/>
        <v>0</v>
      </c>
      <c r="U514" s="14">
        <f t="shared" si="151"/>
        <v>0</v>
      </c>
      <c r="V514" s="20">
        <f>'BSFC (Drive Cycle)'!C518</f>
        <v>0</v>
      </c>
      <c r="W514">
        <f t="shared" si="152"/>
        <v>0</v>
      </c>
      <c r="X514">
        <f t="shared" si="153"/>
        <v>0</v>
      </c>
      <c r="Y514">
        <f t="shared" si="154"/>
        <v>0</v>
      </c>
      <c r="Z514">
        <f t="shared" si="155"/>
        <v>3</v>
      </c>
    </row>
    <row r="515" spans="4:26">
      <c r="D515" s="1">
        <v>512</v>
      </c>
      <c r="E515">
        <v>28.8</v>
      </c>
      <c r="F515">
        <f t="shared" si="140"/>
        <v>46.348992000000003</v>
      </c>
      <c r="G515">
        <f t="shared" si="141"/>
        <v>12.874720000000002</v>
      </c>
      <c r="H515" s="12">
        <f t="shared" si="156"/>
        <v>0</v>
      </c>
      <c r="I515">
        <f t="shared" si="157"/>
        <v>12.874720000000002</v>
      </c>
      <c r="J515">
        <f t="shared" si="158"/>
        <v>56.319866339109495</v>
      </c>
      <c r="K515" s="12">
        <f t="shared" si="159"/>
        <v>3</v>
      </c>
      <c r="L515">
        <f t="shared" si="142"/>
        <v>5.4638999999999998</v>
      </c>
      <c r="M515">
        <f t="shared" si="143"/>
        <v>307.72611769026037</v>
      </c>
      <c r="N515">
        <f t="shared" si="144"/>
        <v>2938.5690156596033</v>
      </c>
      <c r="O515">
        <f t="shared" si="145"/>
        <v>20.058706566054244</v>
      </c>
      <c r="P515">
        <f t="shared" si="146"/>
        <v>0</v>
      </c>
      <c r="Q515">
        <f t="shared" si="147"/>
        <v>63.890959497912753</v>
      </c>
      <c r="R515">
        <f t="shared" si="148"/>
        <v>269.28449999999998</v>
      </c>
      <c r="S515">
        <f t="shared" si="149"/>
        <v>333.17545949791275</v>
      </c>
      <c r="T515">
        <f t="shared" si="150"/>
        <v>13.939477303981196</v>
      </c>
      <c r="U515" s="14">
        <f t="shared" si="151"/>
        <v>4.2895412333856315</v>
      </c>
      <c r="V515" s="20">
        <f>'BSFC (Drive Cycle)'!C519</f>
        <v>1769.726276766718</v>
      </c>
      <c r="W515">
        <f t="shared" si="152"/>
        <v>2.108698287776908</v>
      </c>
      <c r="X515">
        <f t="shared" si="153"/>
        <v>0</v>
      </c>
      <c r="Y515">
        <f t="shared" si="154"/>
        <v>0</v>
      </c>
      <c r="Z515">
        <f t="shared" si="155"/>
        <v>3</v>
      </c>
    </row>
    <row r="516" spans="4:26">
      <c r="D516" s="1">
        <v>513</v>
      </c>
      <c r="E516">
        <v>28</v>
      </c>
      <c r="F516">
        <f t="shared" ref="F516:F579" si="160">E516*1.60934</f>
        <v>45.061520000000002</v>
      </c>
      <c r="G516">
        <f t="shared" ref="G516:G579" si="161">F516*(1000/3600)</f>
        <v>12.517088888888891</v>
      </c>
      <c r="H516" s="12">
        <f t="shared" si="156"/>
        <v>-0.35763111111111101</v>
      </c>
      <c r="I516">
        <f t="shared" si="157"/>
        <v>12.338273333333335</v>
      </c>
      <c r="J516">
        <f t="shared" si="158"/>
        <v>53.973205241646596</v>
      </c>
      <c r="K516" s="12">
        <f t="shared" si="159"/>
        <v>3</v>
      </c>
      <c r="L516">
        <f t="shared" ref="L516:L579" si="162">LOOKUP(K516,$A$5:$B$12)*$B$13</f>
        <v>5.4638999999999998</v>
      </c>
      <c r="M516">
        <f t="shared" ref="M516:M579" si="163">J516*L516</f>
        <v>294.90419611983282</v>
      </c>
      <c r="N516">
        <f t="shared" ref="N516:N579" si="164">M516*9.5493</f>
        <v>2816.1286400071199</v>
      </c>
      <c r="O516">
        <f t="shared" ref="O516:O579" si="165">(POWER(L516,2)*$B$28+4*$B$29)/$B$27</f>
        <v>20.058706566054244</v>
      </c>
      <c r="P516">
        <f t="shared" ref="P516:P579" si="166">(H516*(O516+$B$26*$B$27))/$B$27</f>
        <v>-685.8455873870065</v>
      </c>
      <c r="Q516">
        <f t="shared" ref="Q516:Q579" si="167">($B$34*$B$31*$B$30*POWER(G516,2))/2</f>
        <v>60.390760327888216</v>
      </c>
      <c r="R516">
        <f t="shared" ref="R516:R579" si="168">$B$32*$B$26*9.81</f>
        <v>269.28449999999998</v>
      </c>
      <c r="S516">
        <f t="shared" ref="S516:S579" si="169">P516+Q516+R516</f>
        <v>-356.17032705911834</v>
      </c>
      <c r="T516">
        <f t="shared" ref="T516:T579" si="170">IF(H516&lt;0,0,(S516*$B$27)/L516)</f>
        <v>0</v>
      </c>
      <c r="U516" s="14">
        <f t="shared" ref="U516:U579" si="171">(T516*M516)/1000</f>
        <v>0</v>
      </c>
      <c r="V516" s="20">
        <f>'BSFC (Drive Cycle)'!C520</f>
        <v>0</v>
      </c>
      <c r="W516">
        <f t="shared" ref="W516:W579" si="172">(V516*U516)/3600</f>
        <v>0</v>
      </c>
      <c r="X516">
        <f t="shared" ref="X516:X579" si="173">IF(AND(K516&gt;1,(N516&lt;$B$15)),1,0)</f>
        <v>0</v>
      </c>
      <c r="Y516">
        <f t="shared" ref="Y516:Y579" si="174">IF(N516&gt;$B$14,1,0)</f>
        <v>0</v>
      </c>
      <c r="Z516">
        <f t="shared" ref="Z516:Z579" si="175">IF(AND(X516=0,Y516=0),K516,IF(AND(X516=0,Y516=1),K516+1, IF(AND(X516=1,Y516=0),K516-1)))</f>
        <v>3</v>
      </c>
    </row>
    <row r="517" spans="4:26">
      <c r="D517" s="1">
        <v>514</v>
      </c>
      <c r="E517">
        <v>28.4</v>
      </c>
      <c r="F517">
        <f t="shared" si="160"/>
        <v>45.705255999999999</v>
      </c>
      <c r="G517">
        <f t="shared" si="161"/>
        <v>12.695904444444444</v>
      </c>
      <c r="H517" s="12">
        <f t="shared" ref="H517:H580" si="176">(G517-G516)/(D517-D516)</f>
        <v>0.17881555555555373</v>
      </c>
      <c r="I517">
        <f t="shared" ref="I517:I580" si="177">G517*(D517-D516)+0.5*H517*POWER(D517-D516,2)</f>
        <v>12.78531222222222</v>
      </c>
      <c r="J517">
        <f t="shared" ref="J517:J580" si="178">(2*PI()*I517)/($B$2*(D517-D516))</f>
        <v>55.928756156198993</v>
      </c>
      <c r="K517" s="12">
        <f t="shared" ref="K517:K580" si="179">Z516</f>
        <v>3</v>
      </c>
      <c r="L517">
        <f t="shared" si="162"/>
        <v>5.4638999999999998</v>
      </c>
      <c r="M517">
        <f t="shared" si="163"/>
        <v>305.58913076185564</v>
      </c>
      <c r="N517">
        <f t="shared" si="164"/>
        <v>2918.1622863841881</v>
      </c>
      <c r="O517">
        <f t="shared" si="165"/>
        <v>20.058706566054244</v>
      </c>
      <c r="P517">
        <f t="shared" si="166"/>
        <v>342.92279369349984</v>
      </c>
      <c r="Q517">
        <f t="shared" si="167"/>
        <v>62.128535267935597</v>
      </c>
      <c r="R517">
        <f t="shared" si="168"/>
        <v>269.28449999999998</v>
      </c>
      <c r="S517">
        <f t="shared" si="169"/>
        <v>674.33582896143548</v>
      </c>
      <c r="T517">
        <f t="shared" si="170"/>
        <v>28.213029246615815</v>
      </c>
      <c r="U517" s="14">
        <f t="shared" si="171"/>
        <v>8.6215950836321369</v>
      </c>
      <c r="V517" s="20">
        <f>'BSFC (Drive Cycle)'!C521</f>
        <v>1006.0644185722886</v>
      </c>
      <c r="W517">
        <f t="shared" si="172"/>
        <v>2.4094111236055742</v>
      </c>
      <c r="X517">
        <f t="shared" si="173"/>
        <v>0</v>
      </c>
      <c r="Y517">
        <f t="shared" si="174"/>
        <v>0</v>
      </c>
      <c r="Z517">
        <f t="shared" si="175"/>
        <v>3</v>
      </c>
    </row>
    <row r="518" spans="4:26">
      <c r="D518" s="1">
        <v>515</v>
      </c>
      <c r="E518">
        <v>28</v>
      </c>
      <c r="F518">
        <f t="shared" si="160"/>
        <v>45.061520000000002</v>
      </c>
      <c r="G518">
        <f t="shared" si="161"/>
        <v>12.517088888888891</v>
      </c>
      <c r="H518" s="12">
        <f t="shared" si="176"/>
        <v>-0.17881555555555373</v>
      </c>
      <c r="I518">
        <f t="shared" si="177"/>
        <v>12.427681111111113</v>
      </c>
      <c r="J518">
        <f t="shared" si="178"/>
        <v>54.364315424557084</v>
      </c>
      <c r="K518" s="12">
        <f t="shared" si="179"/>
        <v>3</v>
      </c>
      <c r="L518">
        <f t="shared" si="162"/>
        <v>5.4638999999999998</v>
      </c>
      <c r="M518">
        <f t="shared" si="163"/>
        <v>297.04118304823743</v>
      </c>
      <c r="N518">
        <f t="shared" si="164"/>
        <v>2836.5353692825338</v>
      </c>
      <c r="O518">
        <f t="shared" si="165"/>
        <v>20.058706566054244</v>
      </c>
      <c r="P518">
        <f t="shared" si="166"/>
        <v>-342.92279369349984</v>
      </c>
      <c r="Q518">
        <f t="shared" si="167"/>
        <v>60.390760327888216</v>
      </c>
      <c r="R518">
        <f t="shared" si="168"/>
        <v>269.28449999999998</v>
      </c>
      <c r="S518">
        <f t="shared" si="169"/>
        <v>-13.247533365611616</v>
      </c>
      <c r="T518">
        <f t="shared" si="170"/>
        <v>0</v>
      </c>
      <c r="U518" s="14">
        <f t="shared" si="171"/>
        <v>0</v>
      </c>
      <c r="V518" s="20">
        <f>'BSFC (Drive Cycle)'!C522</f>
        <v>0</v>
      </c>
      <c r="W518">
        <f t="shared" si="172"/>
        <v>0</v>
      </c>
      <c r="X518">
        <f t="shared" si="173"/>
        <v>0</v>
      </c>
      <c r="Y518">
        <f t="shared" si="174"/>
        <v>0</v>
      </c>
      <c r="Z518">
        <f t="shared" si="175"/>
        <v>3</v>
      </c>
    </row>
    <row r="519" spans="4:26">
      <c r="D519" s="1">
        <v>516</v>
      </c>
      <c r="E519">
        <v>28.4</v>
      </c>
      <c r="F519">
        <f t="shared" si="160"/>
        <v>45.705255999999999</v>
      </c>
      <c r="G519">
        <f t="shared" si="161"/>
        <v>12.695904444444444</v>
      </c>
      <c r="H519" s="12">
        <f t="shared" si="176"/>
        <v>0.17881555555555373</v>
      </c>
      <c r="I519">
        <f t="shared" si="177"/>
        <v>12.78531222222222</v>
      </c>
      <c r="J519">
        <f t="shared" si="178"/>
        <v>55.928756156198993</v>
      </c>
      <c r="K519" s="12">
        <f t="shared" si="179"/>
        <v>3</v>
      </c>
      <c r="L519">
        <f t="shared" si="162"/>
        <v>5.4638999999999998</v>
      </c>
      <c r="M519">
        <f t="shared" si="163"/>
        <v>305.58913076185564</v>
      </c>
      <c r="N519">
        <f t="shared" si="164"/>
        <v>2918.1622863841881</v>
      </c>
      <c r="O519">
        <f t="shared" si="165"/>
        <v>20.058706566054244</v>
      </c>
      <c r="P519">
        <f t="shared" si="166"/>
        <v>342.92279369349984</v>
      </c>
      <c r="Q519">
        <f t="shared" si="167"/>
        <v>62.128535267935597</v>
      </c>
      <c r="R519">
        <f t="shared" si="168"/>
        <v>269.28449999999998</v>
      </c>
      <c r="S519">
        <f t="shared" si="169"/>
        <v>674.33582896143548</v>
      </c>
      <c r="T519">
        <f t="shared" si="170"/>
        <v>28.213029246615815</v>
      </c>
      <c r="U519" s="14">
        <f t="shared" si="171"/>
        <v>8.6215950836321369</v>
      </c>
      <c r="V519" s="20">
        <f>'BSFC (Drive Cycle)'!C523</f>
        <v>1006.0644185722886</v>
      </c>
      <c r="W519">
        <f t="shared" si="172"/>
        <v>2.4094111236055742</v>
      </c>
      <c r="X519">
        <f t="shared" si="173"/>
        <v>0</v>
      </c>
      <c r="Y519">
        <f t="shared" si="174"/>
        <v>0</v>
      </c>
      <c r="Z519">
        <f t="shared" si="175"/>
        <v>3</v>
      </c>
    </row>
    <row r="520" spans="4:26">
      <c r="D520" s="1">
        <v>517</v>
      </c>
      <c r="E520">
        <v>28.4</v>
      </c>
      <c r="F520">
        <f t="shared" si="160"/>
        <v>45.705255999999999</v>
      </c>
      <c r="G520">
        <f t="shared" si="161"/>
        <v>12.695904444444444</v>
      </c>
      <c r="H520" s="12">
        <f t="shared" si="176"/>
        <v>0</v>
      </c>
      <c r="I520">
        <f t="shared" si="177"/>
        <v>12.695904444444444</v>
      </c>
      <c r="J520">
        <f t="shared" si="178"/>
        <v>55.537645973288519</v>
      </c>
      <c r="K520" s="12">
        <f t="shared" si="179"/>
        <v>3</v>
      </c>
      <c r="L520">
        <f t="shared" si="162"/>
        <v>5.4638999999999998</v>
      </c>
      <c r="M520">
        <f t="shared" si="163"/>
        <v>303.45214383345115</v>
      </c>
      <c r="N520">
        <f t="shared" si="164"/>
        <v>2897.7555571087751</v>
      </c>
      <c r="O520">
        <f t="shared" si="165"/>
        <v>20.058706566054244</v>
      </c>
      <c r="P520">
        <f t="shared" si="166"/>
        <v>0</v>
      </c>
      <c r="Q520">
        <f t="shared" si="167"/>
        <v>62.128535267935597</v>
      </c>
      <c r="R520">
        <f t="shared" si="168"/>
        <v>269.28449999999998</v>
      </c>
      <c r="S520">
        <f t="shared" si="169"/>
        <v>331.41303526793558</v>
      </c>
      <c r="T520">
        <f t="shared" si="170"/>
        <v>13.865740563013613</v>
      </c>
      <c r="U520" s="14">
        <f t="shared" si="171"/>
        <v>4.2075886996849245</v>
      </c>
      <c r="V520" s="20">
        <f>'BSFC (Drive Cycle)'!C524</f>
        <v>1771.4722423718558</v>
      </c>
      <c r="W520">
        <f t="shared" si="172"/>
        <v>2.0704518302248149</v>
      </c>
      <c r="X520">
        <f t="shared" si="173"/>
        <v>0</v>
      </c>
      <c r="Y520">
        <f t="shared" si="174"/>
        <v>0</v>
      </c>
      <c r="Z520">
        <f t="shared" si="175"/>
        <v>3</v>
      </c>
    </row>
    <row r="521" spans="4:26">
      <c r="D521" s="1">
        <v>518</v>
      </c>
      <c r="E521">
        <v>28.8</v>
      </c>
      <c r="F521">
        <f t="shared" si="160"/>
        <v>46.348992000000003</v>
      </c>
      <c r="G521">
        <f t="shared" si="161"/>
        <v>12.874720000000002</v>
      </c>
      <c r="H521" s="12">
        <f t="shared" si="176"/>
        <v>0.17881555555555728</v>
      </c>
      <c r="I521">
        <f t="shared" si="177"/>
        <v>12.964127777777779</v>
      </c>
      <c r="J521">
        <f t="shared" si="178"/>
        <v>56.710976522019969</v>
      </c>
      <c r="K521" s="12">
        <f t="shared" si="179"/>
        <v>3</v>
      </c>
      <c r="L521">
        <f t="shared" si="162"/>
        <v>5.4638999999999998</v>
      </c>
      <c r="M521">
        <f t="shared" si="163"/>
        <v>309.86310461866492</v>
      </c>
      <c r="N521">
        <f t="shared" si="164"/>
        <v>2958.9757449350172</v>
      </c>
      <c r="O521">
        <f t="shared" si="165"/>
        <v>20.058706566054244</v>
      </c>
      <c r="P521">
        <f t="shared" si="166"/>
        <v>342.92279369350666</v>
      </c>
      <c r="Q521">
        <f t="shared" si="167"/>
        <v>63.890959497912753</v>
      </c>
      <c r="R521">
        <f t="shared" si="168"/>
        <v>269.28449999999998</v>
      </c>
      <c r="S521">
        <f t="shared" si="169"/>
        <v>676.09825319141942</v>
      </c>
      <c r="T521">
        <f t="shared" si="170"/>
        <v>28.286765987583681</v>
      </c>
      <c r="U521" s="14">
        <f t="shared" si="171"/>
        <v>8.7650251285343348</v>
      </c>
      <c r="V521" s="20">
        <f>'BSFC (Drive Cycle)'!C525</f>
        <v>1005.9828454161179</v>
      </c>
      <c r="W521">
        <f t="shared" si="172"/>
        <v>2.4492958108185405</v>
      </c>
      <c r="X521">
        <f t="shared" si="173"/>
        <v>0</v>
      </c>
      <c r="Y521">
        <f t="shared" si="174"/>
        <v>0</v>
      </c>
      <c r="Z521">
        <f t="shared" si="175"/>
        <v>3</v>
      </c>
    </row>
    <row r="522" spans="4:26">
      <c r="D522" s="1">
        <v>519</v>
      </c>
      <c r="E522">
        <v>28.4</v>
      </c>
      <c r="F522">
        <f t="shared" si="160"/>
        <v>45.705255999999999</v>
      </c>
      <c r="G522">
        <f t="shared" si="161"/>
        <v>12.695904444444444</v>
      </c>
      <c r="H522" s="12">
        <f t="shared" si="176"/>
        <v>-0.17881555555555728</v>
      </c>
      <c r="I522">
        <f t="shared" si="177"/>
        <v>12.606496666666665</v>
      </c>
      <c r="J522">
        <f t="shared" si="178"/>
        <v>55.146535790378032</v>
      </c>
      <c r="K522" s="12">
        <f t="shared" si="179"/>
        <v>3</v>
      </c>
      <c r="L522">
        <f t="shared" si="162"/>
        <v>5.4638999999999998</v>
      </c>
      <c r="M522">
        <f t="shared" si="163"/>
        <v>301.31515690504654</v>
      </c>
      <c r="N522">
        <f t="shared" si="164"/>
        <v>2877.3488278333612</v>
      </c>
      <c r="O522">
        <f t="shared" si="165"/>
        <v>20.058706566054244</v>
      </c>
      <c r="P522">
        <f t="shared" si="166"/>
        <v>-342.92279369350666</v>
      </c>
      <c r="Q522">
        <f t="shared" si="167"/>
        <v>62.128535267935597</v>
      </c>
      <c r="R522">
        <f t="shared" si="168"/>
        <v>269.28449999999998</v>
      </c>
      <c r="S522">
        <f t="shared" si="169"/>
        <v>-11.509758425571079</v>
      </c>
      <c r="T522">
        <f t="shared" si="170"/>
        <v>0</v>
      </c>
      <c r="U522" s="14">
        <f t="shared" si="171"/>
        <v>0</v>
      </c>
      <c r="V522" s="20">
        <f>'BSFC (Drive Cycle)'!C526</f>
        <v>0</v>
      </c>
      <c r="W522">
        <f t="shared" si="172"/>
        <v>0</v>
      </c>
      <c r="X522">
        <f t="shared" si="173"/>
        <v>0</v>
      </c>
      <c r="Y522">
        <f t="shared" si="174"/>
        <v>0</v>
      </c>
      <c r="Z522">
        <f t="shared" si="175"/>
        <v>3</v>
      </c>
    </row>
    <row r="523" spans="4:26">
      <c r="D523" s="1">
        <v>520</v>
      </c>
      <c r="E523">
        <v>28.4</v>
      </c>
      <c r="F523">
        <f t="shared" si="160"/>
        <v>45.705255999999999</v>
      </c>
      <c r="G523">
        <f t="shared" si="161"/>
        <v>12.695904444444444</v>
      </c>
      <c r="H523" s="12">
        <f t="shared" si="176"/>
        <v>0</v>
      </c>
      <c r="I523">
        <f t="shared" si="177"/>
        <v>12.695904444444444</v>
      </c>
      <c r="J523">
        <f t="shared" si="178"/>
        <v>55.537645973288519</v>
      </c>
      <c r="K523" s="12">
        <f t="shared" si="179"/>
        <v>3</v>
      </c>
      <c r="L523">
        <f t="shared" si="162"/>
        <v>5.4638999999999998</v>
      </c>
      <c r="M523">
        <f t="shared" si="163"/>
        <v>303.45214383345115</v>
      </c>
      <c r="N523">
        <f t="shared" si="164"/>
        <v>2897.7555571087751</v>
      </c>
      <c r="O523">
        <f t="shared" si="165"/>
        <v>20.058706566054244</v>
      </c>
      <c r="P523">
        <f t="shared" si="166"/>
        <v>0</v>
      </c>
      <c r="Q523">
        <f t="shared" si="167"/>
        <v>62.128535267935597</v>
      </c>
      <c r="R523">
        <f t="shared" si="168"/>
        <v>269.28449999999998</v>
      </c>
      <c r="S523">
        <f t="shared" si="169"/>
        <v>331.41303526793558</v>
      </c>
      <c r="T523">
        <f t="shared" si="170"/>
        <v>13.865740563013613</v>
      </c>
      <c r="U523" s="14">
        <f t="shared" si="171"/>
        <v>4.2075886996849245</v>
      </c>
      <c r="V523" s="20">
        <f>'BSFC (Drive Cycle)'!C527</f>
        <v>1771.4722423718558</v>
      </c>
      <c r="W523">
        <f t="shared" si="172"/>
        <v>2.0704518302248149</v>
      </c>
      <c r="X523">
        <f t="shared" si="173"/>
        <v>0</v>
      </c>
      <c r="Y523">
        <f t="shared" si="174"/>
        <v>0</v>
      </c>
      <c r="Z523">
        <f t="shared" si="175"/>
        <v>3</v>
      </c>
    </row>
    <row r="524" spans="4:26">
      <c r="D524" s="1">
        <v>521</v>
      </c>
      <c r="E524">
        <v>28</v>
      </c>
      <c r="F524">
        <f t="shared" si="160"/>
        <v>45.061520000000002</v>
      </c>
      <c r="G524">
        <f t="shared" si="161"/>
        <v>12.517088888888891</v>
      </c>
      <c r="H524" s="12">
        <f t="shared" si="176"/>
        <v>-0.17881555555555373</v>
      </c>
      <c r="I524">
        <f t="shared" si="177"/>
        <v>12.427681111111113</v>
      </c>
      <c r="J524">
        <f t="shared" si="178"/>
        <v>54.364315424557084</v>
      </c>
      <c r="K524" s="12">
        <f t="shared" si="179"/>
        <v>3</v>
      </c>
      <c r="L524">
        <f t="shared" si="162"/>
        <v>5.4638999999999998</v>
      </c>
      <c r="M524">
        <f t="shared" si="163"/>
        <v>297.04118304823743</v>
      </c>
      <c r="N524">
        <f t="shared" si="164"/>
        <v>2836.5353692825338</v>
      </c>
      <c r="O524">
        <f t="shared" si="165"/>
        <v>20.058706566054244</v>
      </c>
      <c r="P524">
        <f t="shared" si="166"/>
        <v>-342.92279369349984</v>
      </c>
      <c r="Q524">
        <f t="shared" si="167"/>
        <v>60.390760327888216</v>
      </c>
      <c r="R524">
        <f t="shared" si="168"/>
        <v>269.28449999999998</v>
      </c>
      <c r="S524">
        <f t="shared" si="169"/>
        <v>-13.247533365611616</v>
      </c>
      <c r="T524">
        <f t="shared" si="170"/>
        <v>0</v>
      </c>
      <c r="U524" s="14">
        <f t="shared" si="171"/>
        <v>0</v>
      </c>
      <c r="V524" s="20">
        <f>'BSFC (Drive Cycle)'!C528</f>
        <v>0</v>
      </c>
      <c r="W524">
        <f t="shared" si="172"/>
        <v>0</v>
      </c>
      <c r="X524">
        <f t="shared" si="173"/>
        <v>0</v>
      </c>
      <c r="Y524">
        <f t="shared" si="174"/>
        <v>0</v>
      </c>
      <c r="Z524">
        <f t="shared" si="175"/>
        <v>3</v>
      </c>
    </row>
    <row r="525" spans="4:26">
      <c r="D525" s="1">
        <v>522</v>
      </c>
      <c r="E525">
        <v>26.5</v>
      </c>
      <c r="F525">
        <f t="shared" si="160"/>
        <v>42.647509999999997</v>
      </c>
      <c r="G525">
        <f t="shared" si="161"/>
        <v>11.846530555555555</v>
      </c>
      <c r="H525" s="12">
        <f t="shared" si="176"/>
        <v>-0.67055833333333581</v>
      </c>
      <c r="I525">
        <f t="shared" si="177"/>
        <v>11.511251388888887</v>
      </c>
      <c r="J525">
        <f t="shared" si="178"/>
        <v>50.355436049724624</v>
      </c>
      <c r="K525" s="12">
        <f t="shared" si="179"/>
        <v>3</v>
      </c>
      <c r="L525">
        <f t="shared" si="162"/>
        <v>5.4638999999999998</v>
      </c>
      <c r="M525">
        <f t="shared" si="163"/>
        <v>275.13706703209039</v>
      </c>
      <c r="N525">
        <f t="shared" si="164"/>
        <v>2627.3663942095409</v>
      </c>
      <c r="O525">
        <f t="shared" si="165"/>
        <v>20.058706566054244</v>
      </c>
      <c r="P525">
        <f t="shared" si="166"/>
        <v>-1285.9604763506422</v>
      </c>
      <c r="Q525">
        <f t="shared" si="167"/>
        <v>54.093637041147296</v>
      </c>
      <c r="R525">
        <f t="shared" si="168"/>
        <v>269.28449999999998</v>
      </c>
      <c r="S525">
        <f t="shared" si="169"/>
        <v>-962.58233930949496</v>
      </c>
      <c r="T525">
        <f t="shared" si="170"/>
        <v>0</v>
      </c>
      <c r="U525" s="14">
        <f t="shared" si="171"/>
        <v>0</v>
      </c>
      <c r="V525" s="20">
        <f>'BSFC (Drive Cycle)'!C529</f>
        <v>0</v>
      </c>
      <c r="W525">
        <f t="shared" si="172"/>
        <v>0</v>
      </c>
      <c r="X525">
        <f t="shared" si="173"/>
        <v>0</v>
      </c>
      <c r="Y525">
        <f t="shared" si="174"/>
        <v>0</v>
      </c>
      <c r="Z525">
        <f t="shared" si="175"/>
        <v>3</v>
      </c>
    </row>
    <row r="526" spans="4:26">
      <c r="D526" s="1">
        <v>523</v>
      </c>
      <c r="E526">
        <v>24.2</v>
      </c>
      <c r="F526">
        <f t="shared" si="160"/>
        <v>38.946027999999998</v>
      </c>
      <c r="G526">
        <f t="shared" si="161"/>
        <v>10.818341111111112</v>
      </c>
      <c r="H526" s="12">
        <f t="shared" si="176"/>
        <v>-1.0281894444444433</v>
      </c>
      <c r="I526">
        <f t="shared" si="177"/>
        <v>10.30424638888889</v>
      </c>
      <c r="J526">
        <f t="shared" si="178"/>
        <v>45.075448580433118</v>
      </c>
      <c r="K526" s="12">
        <f t="shared" si="179"/>
        <v>3</v>
      </c>
      <c r="L526">
        <f t="shared" si="162"/>
        <v>5.4638999999999998</v>
      </c>
      <c r="M526">
        <f t="shared" si="163"/>
        <v>246.28774349862852</v>
      </c>
      <c r="N526">
        <f t="shared" si="164"/>
        <v>2351.8755489914533</v>
      </c>
      <c r="O526">
        <f t="shared" si="165"/>
        <v>20.058706566054244</v>
      </c>
      <c r="P526">
        <f t="shared" si="166"/>
        <v>-1971.806063737642</v>
      </c>
      <c r="Q526">
        <f t="shared" si="167"/>
        <v>45.11128173268424</v>
      </c>
      <c r="R526">
        <f t="shared" si="168"/>
        <v>269.28449999999998</v>
      </c>
      <c r="S526">
        <f t="shared" si="169"/>
        <v>-1657.4102820049577</v>
      </c>
      <c r="T526">
        <f t="shared" si="170"/>
        <v>0</v>
      </c>
      <c r="U526" s="14">
        <f t="shared" si="171"/>
        <v>0</v>
      </c>
      <c r="V526" s="20">
        <f>'BSFC (Drive Cycle)'!C530</f>
        <v>0</v>
      </c>
      <c r="W526">
        <f t="shared" si="172"/>
        <v>0</v>
      </c>
      <c r="X526">
        <f t="shared" si="173"/>
        <v>0</v>
      </c>
      <c r="Y526">
        <f t="shared" si="174"/>
        <v>0</v>
      </c>
      <c r="Z526">
        <f t="shared" si="175"/>
        <v>3</v>
      </c>
    </row>
    <row r="527" spans="4:26">
      <c r="D527" s="1">
        <v>524</v>
      </c>
      <c r="E527">
        <v>22.7</v>
      </c>
      <c r="F527">
        <f t="shared" si="160"/>
        <v>36.532018000000001</v>
      </c>
      <c r="G527">
        <f t="shared" si="161"/>
        <v>10.147782777777778</v>
      </c>
      <c r="H527" s="12">
        <f t="shared" si="176"/>
        <v>-0.67055833333333403</v>
      </c>
      <c r="I527">
        <f t="shared" si="177"/>
        <v>9.8125036111111115</v>
      </c>
      <c r="J527">
        <f t="shared" si="178"/>
        <v>42.924342574425459</v>
      </c>
      <c r="K527" s="12">
        <f t="shared" si="179"/>
        <v>3</v>
      </c>
      <c r="L527">
        <f t="shared" si="162"/>
        <v>5.4638999999999998</v>
      </c>
      <c r="M527">
        <f t="shared" si="163"/>
        <v>234.53431539240324</v>
      </c>
      <c r="N527">
        <f t="shared" si="164"/>
        <v>2239.6385379766766</v>
      </c>
      <c r="O527">
        <f t="shared" si="165"/>
        <v>20.058706566054244</v>
      </c>
      <c r="P527">
        <f t="shared" si="166"/>
        <v>-1285.9604763506388</v>
      </c>
      <c r="Q527">
        <f t="shared" si="167"/>
        <v>39.692289399690701</v>
      </c>
      <c r="R527">
        <f t="shared" si="168"/>
        <v>269.28449999999998</v>
      </c>
      <c r="S527">
        <f t="shared" si="169"/>
        <v>-976.98368695094814</v>
      </c>
      <c r="T527">
        <f t="shared" si="170"/>
        <v>0</v>
      </c>
      <c r="U527" s="14">
        <f t="shared" si="171"/>
        <v>0</v>
      </c>
      <c r="V527" s="20">
        <f>'BSFC (Drive Cycle)'!C531</f>
        <v>0</v>
      </c>
      <c r="W527">
        <f t="shared" si="172"/>
        <v>0</v>
      </c>
      <c r="X527">
        <f t="shared" si="173"/>
        <v>0</v>
      </c>
      <c r="Y527">
        <f t="shared" si="174"/>
        <v>0</v>
      </c>
      <c r="Z527">
        <f t="shared" si="175"/>
        <v>3</v>
      </c>
    </row>
    <row r="528" spans="4:26">
      <c r="D528" s="1">
        <v>525</v>
      </c>
      <c r="E528">
        <v>20.399999999999999</v>
      </c>
      <c r="F528">
        <f t="shared" si="160"/>
        <v>32.830535999999995</v>
      </c>
      <c r="G528">
        <f t="shared" si="161"/>
        <v>9.1195933333333326</v>
      </c>
      <c r="H528" s="12">
        <f t="shared" si="176"/>
        <v>-1.028189444444445</v>
      </c>
      <c r="I528">
        <f t="shared" si="177"/>
        <v>8.6054986111111091</v>
      </c>
      <c r="J528">
        <f t="shared" si="178"/>
        <v>37.644355105133933</v>
      </c>
      <c r="K528" s="12">
        <f t="shared" si="179"/>
        <v>3</v>
      </c>
      <c r="L528">
        <f t="shared" si="162"/>
        <v>5.4638999999999998</v>
      </c>
      <c r="M528">
        <f t="shared" si="163"/>
        <v>205.68499185894129</v>
      </c>
      <c r="N528">
        <f t="shared" si="164"/>
        <v>1964.1476927585882</v>
      </c>
      <c r="O528">
        <f t="shared" si="165"/>
        <v>20.058706566054244</v>
      </c>
      <c r="P528">
        <f t="shared" si="166"/>
        <v>-1971.8060637376452</v>
      </c>
      <c r="Q528">
        <f t="shared" si="167"/>
        <v>32.056401553640235</v>
      </c>
      <c r="R528">
        <f t="shared" si="168"/>
        <v>269.28449999999998</v>
      </c>
      <c r="S528">
        <f t="shared" si="169"/>
        <v>-1670.4651621840051</v>
      </c>
      <c r="T528">
        <f t="shared" si="170"/>
        <v>0</v>
      </c>
      <c r="U528" s="14">
        <f t="shared" si="171"/>
        <v>0</v>
      </c>
      <c r="V528" s="20">
        <f>'BSFC (Drive Cycle)'!C532</f>
        <v>0</v>
      </c>
      <c r="W528">
        <f t="shared" si="172"/>
        <v>0</v>
      </c>
      <c r="X528">
        <f t="shared" si="173"/>
        <v>0</v>
      </c>
      <c r="Y528">
        <f t="shared" si="174"/>
        <v>0</v>
      </c>
      <c r="Z528">
        <f t="shared" si="175"/>
        <v>3</v>
      </c>
    </row>
    <row r="529" spans="4:26">
      <c r="D529" s="1">
        <v>526</v>
      </c>
      <c r="E529">
        <v>17.7</v>
      </c>
      <c r="F529">
        <f t="shared" si="160"/>
        <v>28.485317999999999</v>
      </c>
      <c r="G529">
        <f t="shared" si="161"/>
        <v>7.9125883333333338</v>
      </c>
      <c r="H529" s="12">
        <f t="shared" si="176"/>
        <v>-1.2070049999999988</v>
      </c>
      <c r="I529">
        <f t="shared" si="177"/>
        <v>7.3090858333333344</v>
      </c>
      <c r="J529">
        <f t="shared" si="178"/>
        <v>31.973257452931954</v>
      </c>
      <c r="K529" s="12">
        <f t="shared" si="179"/>
        <v>3</v>
      </c>
      <c r="L529">
        <f t="shared" si="162"/>
        <v>5.4638999999999998</v>
      </c>
      <c r="M529">
        <f t="shared" si="163"/>
        <v>174.69868139707489</v>
      </c>
      <c r="N529">
        <f t="shared" si="164"/>
        <v>1668.2501182650874</v>
      </c>
      <c r="O529">
        <f t="shared" si="165"/>
        <v>20.058706566054244</v>
      </c>
      <c r="P529">
        <f t="shared" si="166"/>
        <v>-2314.7288574311451</v>
      </c>
      <c r="Q529">
        <f t="shared" si="167"/>
        <v>24.132425131535832</v>
      </c>
      <c r="R529">
        <f t="shared" si="168"/>
        <v>269.28449999999998</v>
      </c>
      <c r="S529">
        <f t="shared" si="169"/>
        <v>-2021.3119322996092</v>
      </c>
      <c r="T529">
        <f t="shared" si="170"/>
        <v>0</v>
      </c>
      <c r="U529" s="14">
        <f t="shared" si="171"/>
        <v>0</v>
      </c>
      <c r="V529" s="20">
        <f>'BSFC (Drive Cycle)'!C533</f>
        <v>0</v>
      </c>
      <c r="W529">
        <f t="shared" si="172"/>
        <v>0</v>
      </c>
      <c r="X529">
        <f t="shared" si="173"/>
        <v>1</v>
      </c>
      <c r="Y529">
        <f t="shared" si="174"/>
        <v>0</v>
      </c>
      <c r="Z529">
        <f t="shared" si="175"/>
        <v>2</v>
      </c>
    </row>
    <row r="530" spans="4:26">
      <c r="D530" s="1">
        <v>527</v>
      </c>
      <c r="E530">
        <v>15.7</v>
      </c>
      <c r="F530">
        <f t="shared" si="160"/>
        <v>25.266638</v>
      </c>
      <c r="G530">
        <f t="shared" si="161"/>
        <v>7.0185105555555563</v>
      </c>
      <c r="H530" s="12">
        <f t="shared" si="176"/>
        <v>-0.89407777777777753</v>
      </c>
      <c r="I530">
        <f t="shared" si="177"/>
        <v>6.5714716666666675</v>
      </c>
      <c r="J530">
        <f t="shared" si="178"/>
        <v>28.746598443920469</v>
      </c>
      <c r="K530" s="12">
        <f t="shared" si="179"/>
        <v>2</v>
      </c>
      <c r="L530">
        <f t="shared" si="162"/>
        <v>8.4698856000000013</v>
      </c>
      <c r="M530">
        <f t="shared" si="163"/>
        <v>243.48040020914442</v>
      </c>
      <c r="N530">
        <f t="shared" si="164"/>
        <v>2325.0673857171828</v>
      </c>
      <c r="O530">
        <f t="shared" si="165"/>
        <v>38.380998283940237</v>
      </c>
      <c r="P530">
        <f t="shared" si="166"/>
        <v>-1786.2743090752313</v>
      </c>
      <c r="Q530">
        <f t="shared" si="167"/>
        <v>18.986885858700465</v>
      </c>
      <c r="R530">
        <f t="shared" si="168"/>
        <v>269.28449999999998</v>
      </c>
      <c r="S530">
        <f t="shared" si="169"/>
        <v>-1498.0029232165309</v>
      </c>
      <c r="T530">
        <f t="shared" si="170"/>
        <v>0</v>
      </c>
      <c r="U530" s="14">
        <f t="shared" si="171"/>
        <v>0</v>
      </c>
      <c r="V530" s="20">
        <f>'BSFC (Drive Cycle)'!C534</f>
        <v>0</v>
      </c>
      <c r="W530">
        <f t="shared" si="172"/>
        <v>0</v>
      </c>
      <c r="X530">
        <f t="shared" si="173"/>
        <v>0</v>
      </c>
      <c r="Y530">
        <f t="shared" si="174"/>
        <v>0</v>
      </c>
      <c r="Z530">
        <f t="shared" si="175"/>
        <v>2</v>
      </c>
    </row>
    <row r="531" spans="4:26">
      <c r="D531" s="1">
        <v>528</v>
      </c>
      <c r="E531">
        <v>13.1</v>
      </c>
      <c r="F531">
        <f t="shared" si="160"/>
        <v>21.082353999999999</v>
      </c>
      <c r="G531">
        <f t="shared" si="161"/>
        <v>5.8562094444444446</v>
      </c>
      <c r="H531" s="12">
        <f t="shared" si="176"/>
        <v>-1.1623011111111117</v>
      </c>
      <c r="I531">
        <f t="shared" si="177"/>
        <v>5.2750588888888892</v>
      </c>
      <c r="J531">
        <f t="shared" si="178"/>
        <v>23.075500791718472</v>
      </c>
      <c r="K531" s="12">
        <f t="shared" si="179"/>
        <v>2</v>
      </c>
      <c r="L531">
        <f t="shared" si="162"/>
        <v>8.4698856000000013</v>
      </c>
      <c r="M531">
        <f t="shared" si="163"/>
        <v>195.44685186856492</v>
      </c>
      <c r="N531">
        <f t="shared" si="164"/>
        <v>1866.3806225484871</v>
      </c>
      <c r="O531">
        <f t="shared" si="165"/>
        <v>38.380998283940237</v>
      </c>
      <c r="P531">
        <f t="shared" si="166"/>
        <v>-2322.1566017978025</v>
      </c>
      <c r="Q531">
        <f t="shared" si="167"/>
        <v>13.218952015138894</v>
      </c>
      <c r="R531">
        <f t="shared" si="168"/>
        <v>269.28449999999998</v>
      </c>
      <c r="S531">
        <f t="shared" si="169"/>
        <v>-2039.6531497826638</v>
      </c>
      <c r="T531">
        <f t="shared" si="170"/>
        <v>0</v>
      </c>
      <c r="U531" s="14">
        <f t="shared" si="171"/>
        <v>0</v>
      </c>
      <c r="V531" s="20">
        <f>'BSFC (Drive Cycle)'!C535</f>
        <v>0</v>
      </c>
      <c r="W531">
        <f t="shared" si="172"/>
        <v>0</v>
      </c>
      <c r="X531">
        <f t="shared" si="173"/>
        <v>0</v>
      </c>
      <c r="Y531">
        <f t="shared" si="174"/>
        <v>0</v>
      </c>
      <c r="Z531">
        <f t="shared" si="175"/>
        <v>2</v>
      </c>
    </row>
    <row r="532" spans="4:26">
      <c r="D532" s="1">
        <v>529</v>
      </c>
      <c r="E532">
        <v>10.8</v>
      </c>
      <c r="F532">
        <f t="shared" si="160"/>
        <v>17.380872</v>
      </c>
      <c r="G532">
        <f t="shared" si="161"/>
        <v>4.8280200000000004</v>
      </c>
      <c r="H532" s="12">
        <f t="shared" si="176"/>
        <v>-1.0281894444444442</v>
      </c>
      <c r="I532">
        <f t="shared" si="177"/>
        <v>4.3139252777777788</v>
      </c>
      <c r="J532">
        <f t="shared" si="178"/>
        <v>18.871066325430785</v>
      </c>
      <c r="K532" s="12">
        <f t="shared" si="179"/>
        <v>2</v>
      </c>
      <c r="L532">
        <f t="shared" si="162"/>
        <v>8.4698856000000013</v>
      </c>
      <c r="M532">
        <f t="shared" si="163"/>
        <v>159.83577292641115</v>
      </c>
      <c r="N532">
        <f t="shared" si="164"/>
        <v>1526.3197464061782</v>
      </c>
      <c r="O532">
        <f t="shared" si="165"/>
        <v>38.380998283940237</v>
      </c>
      <c r="P532">
        <f t="shared" si="166"/>
        <v>-2054.2154554365161</v>
      </c>
      <c r="Q532">
        <f t="shared" si="167"/>
        <v>8.9846661793939795</v>
      </c>
      <c r="R532">
        <f t="shared" si="168"/>
        <v>269.28449999999998</v>
      </c>
      <c r="S532">
        <f t="shared" si="169"/>
        <v>-1775.9462892571221</v>
      </c>
      <c r="T532">
        <f t="shared" si="170"/>
        <v>0</v>
      </c>
      <c r="U532" s="14">
        <f t="shared" si="171"/>
        <v>0</v>
      </c>
      <c r="V532" s="20">
        <f>'BSFC (Drive Cycle)'!C536</f>
        <v>0</v>
      </c>
      <c r="W532">
        <f t="shared" si="172"/>
        <v>0</v>
      </c>
      <c r="X532">
        <f t="shared" si="173"/>
        <v>1</v>
      </c>
      <c r="Y532">
        <f t="shared" si="174"/>
        <v>0</v>
      </c>
      <c r="Z532">
        <f t="shared" si="175"/>
        <v>1</v>
      </c>
    </row>
    <row r="533" spans="4:26">
      <c r="D533" s="1">
        <v>530</v>
      </c>
      <c r="E533">
        <v>8.4</v>
      </c>
      <c r="F533">
        <f t="shared" si="160"/>
        <v>13.518456</v>
      </c>
      <c r="G533">
        <f t="shared" si="161"/>
        <v>3.7551266666666669</v>
      </c>
      <c r="H533" s="12">
        <f t="shared" si="176"/>
        <v>-1.0728933333333335</v>
      </c>
      <c r="I533">
        <f t="shared" si="177"/>
        <v>3.21868</v>
      </c>
      <c r="J533">
        <f t="shared" si="178"/>
        <v>14.079966584777372</v>
      </c>
      <c r="K533" s="12">
        <f t="shared" si="179"/>
        <v>1</v>
      </c>
      <c r="L533">
        <f t="shared" si="162"/>
        <v>14.7105</v>
      </c>
      <c r="M533">
        <f t="shared" si="163"/>
        <v>207.12334844536753</v>
      </c>
      <c r="N533">
        <f t="shared" si="164"/>
        <v>1977.8829913093482</v>
      </c>
      <c r="O533">
        <f t="shared" si="165"/>
        <v>101.66177176290465</v>
      </c>
      <c r="P533">
        <f t="shared" si="166"/>
        <v>-2440.5261962348004</v>
      </c>
      <c r="Q533">
        <f t="shared" si="167"/>
        <v>5.4351684295099378</v>
      </c>
      <c r="R533">
        <f t="shared" si="168"/>
        <v>269.28449999999998</v>
      </c>
      <c r="S533">
        <f t="shared" si="169"/>
        <v>-2165.8065278052909</v>
      </c>
      <c r="T533">
        <f t="shared" si="170"/>
        <v>0</v>
      </c>
      <c r="U533" s="14">
        <f t="shared" si="171"/>
        <v>0</v>
      </c>
      <c r="V533" s="20">
        <f>'BSFC (Drive Cycle)'!C537</f>
        <v>0</v>
      </c>
      <c r="W533">
        <f t="shared" si="172"/>
        <v>0</v>
      </c>
      <c r="X533">
        <f t="shared" si="173"/>
        <v>0</v>
      </c>
      <c r="Y533">
        <f t="shared" si="174"/>
        <v>0</v>
      </c>
      <c r="Z533">
        <f t="shared" si="175"/>
        <v>1</v>
      </c>
    </row>
    <row r="534" spans="4:26">
      <c r="D534" s="1">
        <v>531</v>
      </c>
      <c r="E534">
        <v>7.3</v>
      </c>
      <c r="F534">
        <f t="shared" si="160"/>
        <v>11.748182</v>
      </c>
      <c r="G534">
        <f t="shared" si="161"/>
        <v>3.2633838888888889</v>
      </c>
      <c r="H534" s="12">
        <f t="shared" si="176"/>
        <v>-0.49174277777777808</v>
      </c>
      <c r="I534">
        <f t="shared" si="177"/>
        <v>3.0175124999999996</v>
      </c>
      <c r="J534">
        <f t="shared" si="178"/>
        <v>13.199968673228783</v>
      </c>
      <c r="K534" s="12">
        <f t="shared" si="179"/>
        <v>1</v>
      </c>
      <c r="L534">
        <f t="shared" si="162"/>
        <v>14.7105</v>
      </c>
      <c r="M534">
        <f t="shared" si="163"/>
        <v>194.17813916753201</v>
      </c>
      <c r="N534">
        <f t="shared" si="164"/>
        <v>1854.2653043525136</v>
      </c>
      <c r="O534">
        <f t="shared" si="165"/>
        <v>101.66177176290465</v>
      </c>
      <c r="P534">
        <f t="shared" si="166"/>
        <v>-1118.5745066076174</v>
      </c>
      <c r="Q534">
        <f t="shared" si="167"/>
        <v>4.1048770636137268</v>
      </c>
      <c r="R534">
        <f t="shared" si="168"/>
        <v>269.28449999999998</v>
      </c>
      <c r="S534">
        <f t="shared" si="169"/>
        <v>-845.18512954400376</v>
      </c>
      <c r="T534">
        <f t="shared" si="170"/>
        <v>0</v>
      </c>
      <c r="U534" s="14">
        <f t="shared" si="171"/>
        <v>0</v>
      </c>
      <c r="V534" s="20">
        <f>'BSFC (Drive Cycle)'!C538</f>
        <v>0</v>
      </c>
      <c r="W534">
        <f t="shared" si="172"/>
        <v>0</v>
      </c>
      <c r="X534">
        <f t="shared" si="173"/>
        <v>0</v>
      </c>
      <c r="Y534">
        <f t="shared" si="174"/>
        <v>0</v>
      </c>
      <c r="Z534">
        <f t="shared" si="175"/>
        <v>1</v>
      </c>
    </row>
    <row r="535" spans="4:26">
      <c r="D535" s="1">
        <v>532</v>
      </c>
      <c r="E535">
        <v>5</v>
      </c>
      <c r="F535">
        <f t="shared" si="160"/>
        <v>8.0466999999999995</v>
      </c>
      <c r="G535">
        <f t="shared" si="161"/>
        <v>2.2351944444444443</v>
      </c>
      <c r="H535" s="12">
        <f t="shared" si="176"/>
        <v>-1.0281894444444446</v>
      </c>
      <c r="I535">
        <f t="shared" si="177"/>
        <v>1.721099722222222</v>
      </c>
      <c r="J535">
        <f t="shared" si="178"/>
        <v>7.5288710210267871</v>
      </c>
      <c r="K535" s="12">
        <f t="shared" si="179"/>
        <v>1</v>
      </c>
      <c r="L535">
        <f t="shared" si="162"/>
        <v>14.7105</v>
      </c>
      <c r="M535">
        <f t="shared" si="163"/>
        <v>110.75345715481455</v>
      </c>
      <c r="N535">
        <f t="shared" si="164"/>
        <v>1057.6179884084706</v>
      </c>
      <c r="O535">
        <f t="shared" si="165"/>
        <v>101.66177176290465</v>
      </c>
      <c r="P535">
        <f t="shared" si="166"/>
        <v>-2338.8376047250172</v>
      </c>
      <c r="Q535">
        <f t="shared" si="167"/>
        <v>1.9257257757617408</v>
      </c>
      <c r="R535">
        <f t="shared" si="168"/>
        <v>269.28449999999998</v>
      </c>
      <c r="S535">
        <f t="shared" si="169"/>
        <v>-2067.6273789492552</v>
      </c>
      <c r="T535">
        <f t="shared" si="170"/>
        <v>0</v>
      </c>
      <c r="U535" s="14">
        <f t="shared" si="171"/>
        <v>0</v>
      </c>
      <c r="V535" s="20">
        <f>'BSFC (Drive Cycle)'!C539</f>
        <v>0</v>
      </c>
      <c r="W535">
        <f t="shared" si="172"/>
        <v>0</v>
      </c>
      <c r="X535">
        <f t="shared" si="173"/>
        <v>0</v>
      </c>
      <c r="Y535">
        <f t="shared" si="174"/>
        <v>0</v>
      </c>
      <c r="Z535">
        <f t="shared" si="175"/>
        <v>1</v>
      </c>
    </row>
    <row r="536" spans="4:26">
      <c r="D536" s="1">
        <v>533</v>
      </c>
      <c r="E536">
        <v>3.8</v>
      </c>
      <c r="F536">
        <f t="shared" si="160"/>
        <v>6.1154919999999997</v>
      </c>
      <c r="G536">
        <f t="shared" si="161"/>
        <v>1.6987477777777777</v>
      </c>
      <c r="H536" s="12">
        <f t="shared" si="176"/>
        <v>-0.53644666666666652</v>
      </c>
      <c r="I536">
        <f t="shared" si="177"/>
        <v>1.4305244444444445</v>
      </c>
      <c r="J536">
        <f t="shared" si="178"/>
        <v>6.2577629265677208</v>
      </c>
      <c r="K536" s="12">
        <f t="shared" si="179"/>
        <v>1</v>
      </c>
      <c r="L536">
        <f t="shared" si="162"/>
        <v>14.7105</v>
      </c>
      <c r="M536">
        <f t="shared" si="163"/>
        <v>92.054821531274456</v>
      </c>
      <c r="N536">
        <f t="shared" si="164"/>
        <v>879.05910724859916</v>
      </c>
      <c r="O536">
        <f t="shared" si="165"/>
        <v>101.66177176290465</v>
      </c>
      <c r="P536">
        <f t="shared" si="166"/>
        <v>-1220.2630981173997</v>
      </c>
      <c r="Q536">
        <f t="shared" si="167"/>
        <v>1.1122992080799816</v>
      </c>
      <c r="R536">
        <f t="shared" si="168"/>
        <v>269.28449999999998</v>
      </c>
      <c r="S536">
        <f t="shared" si="169"/>
        <v>-949.86629890931977</v>
      </c>
      <c r="T536">
        <f t="shared" si="170"/>
        <v>0</v>
      </c>
      <c r="U536" s="14">
        <f t="shared" si="171"/>
        <v>0</v>
      </c>
      <c r="V536" s="20">
        <f>'BSFC (Drive Cycle)'!C540</f>
        <v>0</v>
      </c>
      <c r="W536">
        <f t="shared" si="172"/>
        <v>0</v>
      </c>
      <c r="X536">
        <f t="shared" si="173"/>
        <v>0</v>
      </c>
      <c r="Y536">
        <f t="shared" si="174"/>
        <v>0</v>
      </c>
      <c r="Z536">
        <f t="shared" si="175"/>
        <v>1</v>
      </c>
    </row>
    <row r="537" spans="4:26">
      <c r="D537" s="1">
        <v>534</v>
      </c>
      <c r="E537">
        <v>3.5</v>
      </c>
      <c r="F537">
        <f t="shared" si="160"/>
        <v>5.6326900000000002</v>
      </c>
      <c r="G537">
        <f t="shared" si="161"/>
        <v>1.5646361111111113</v>
      </c>
      <c r="H537" s="12">
        <f t="shared" si="176"/>
        <v>-0.13411166666666641</v>
      </c>
      <c r="I537">
        <f t="shared" si="177"/>
        <v>1.4975802777777782</v>
      </c>
      <c r="J537">
        <f t="shared" si="178"/>
        <v>6.5510955637505841</v>
      </c>
      <c r="K537" s="12">
        <f t="shared" si="179"/>
        <v>1</v>
      </c>
      <c r="L537">
        <f t="shared" si="162"/>
        <v>14.7105</v>
      </c>
      <c r="M537">
        <f t="shared" si="163"/>
        <v>96.369891290552971</v>
      </c>
      <c r="N537">
        <f t="shared" si="164"/>
        <v>920.26500290087756</v>
      </c>
      <c r="O537">
        <f t="shared" si="165"/>
        <v>101.66177176290465</v>
      </c>
      <c r="P537">
        <f t="shared" si="166"/>
        <v>-305.06577452934943</v>
      </c>
      <c r="Q537">
        <f t="shared" si="167"/>
        <v>0.94360563012325338</v>
      </c>
      <c r="R537">
        <f t="shared" si="168"/>
        <v>269.28449999999998</v>
      </c>
      <c r="S537">
        <f t="shared" si="169"/>
        <v>-34.837668899226173</v>
      </c>
      <c r="T537">
        <f t="shared" si="170"/>
        <v>0</v>
      </c>
      <c r="U537" s="14">
        <f t="shared" si="171"/>
        <v>0</v>
      </c>
      <c r="V537" s="20">
        <f>'BSFC (Drive Cycle)'!C541</f>
        <v>0</v>
      </c>
      <c r="W537">
        <f t="shared" si="172"/>
        <v>0</v>
      </c>
      <c r="X537">
        <f t="shared" si="173"/>
        <v>0</v>
      </c>
      <c r="Y537">
        <f t="shared" si="174"/>
        <v>0</v>
      </c>
      <c r="Z537">
        <f t="shared" si="175"/>
        <v>1</v>
      </c>
    </row>
    <row r="538" spans="4:26">
      <c r="D538" s="1">
        <v>535</v>
      </c>
      <c r="E538">
        <v>1.9</v>
      </c>
      <c r="F538">
        <f t="shared" si="160"/>
        <v>3.0577459999999999</v>
      </c>
      <c r="G538">
        <f t="shared" si="161"/>
        <v>0.84937388888888887</v>
      </c>
      <c r="H538" s="12">
        <f t="shared" si="176"/>
        <v>-0.71526222222222247</v>
      </c>
      <c r="I538">
        <f t="shared" si="177"/>
        <v>0.49174277777777764</v>
      </c>
      <c r="J538">
        <f t="shared" si="178"/>
        <v>2.1511060060076534</v>
      </c>
      <c r="K538" s="12">
        <f t="shared" si="179"/>
        <v>1</v>
      </c>
      <c r="L538">
        <f t="shared" si="162"/>
        <v>14.7105</v>
      </c>
      <c r="M538">
        <f t="shared" si="163"/>
        <v>31.643844901375587</v>
      </c>
      <c r="N538">
        <f t="shared" si="164"/>
        <v>302.17656811670594</v>
      </c>
      <c r="O538">
        <f t="shared" si="165"/>
        <v>101.66177176290465</v>
      </c>
      <c r="P538">
        <f t="shared" si="166"/>
        <v>-1627.0174641565341</v>
      </c>
      <c r="Q538">
        <f t="shared" si="167"/>
        <v>0.2780748020199954</v>
      </c>
      <c r="R538">
        <f t="shared" si="168"/>
        <v>269.28449999999998</v>
      </c>
      <c r="S538">
        <f t="shared" si="169"/>
        <v>-1357.4548893545141</v>
      </c>
      <c r="T538">
        <f t="shared" si="170"/>
        <v>0</v>
      </c>
      <c r="U538" s="14">
        <f t="shared" si="171"/>
        <v>0</v>
      </c>
      <c r="V538" s="20">
        <f>'BSFC (Drive Cycle)'!C542</f>
        <v>0</v>
      </c>
      <c r="W538">
        <f t="shared" si="172"/>
        <v>0</v>
      </c>
      <c r="X538">
        <f t="shared" si="173"/>
        <v>0</v>
      </c>
      <c r="Y538">
        <f t="shared" si="174"/>
        <v>0</v>
      </c>
      <c r="Z538">
        <f t="shared" si="175"/>
        <v>1</v>
      </c>
    </row>
    <row r="539" spans="4:26">
      <c r="D539" s="1">
        <v>536</v>
      </c>
      <c r="E539">
        <v>0.8</v>
      </c>
      <c r="F539">
        <f t="shared" si="160"/>
        <v>1.2874720000000002</v>
      </c>
      <c r="G539">
        <f t="shared" si="161"/>
        <v>0.35763111111111118</v>
      </c>
      <c r="H539" s="12">
        <f t="shared" si="176"/>
        <v>-0.4917427777777777</v>
      </c>
      <c r="I539">
        <f t="shared" si="177"/>
        <v>0.11175972222222233</v>
      </c>
      <c r="J539">
        <f t="shared" si="178"/>
        <v>0.48888772863810365</v>
      </c>
      <c r="K539" s="12">
        <f t="shared" si="179"/>
        <v>1</v>
      </c>
      <c r="L539">
        <f t="shared" si="162"/>
        <v>14.7105</v>
      </c>
      <c r="M539">
        <f t="shared" si="163"/>
        <v>7.191782932130824</v>
      </c>
      <c r="N539">
        <f t="shared" si="164"/>
        <v>68.676492753796879</v>
      </c>
      <c r="O539">
        <f t="shared" si="165"/>
        <v>101.66177176290465</v>
      </c>
      <c r="P539">
        <f t="shared" si="166"/>
        <v>-1118.5745066076165</v>
      </c>
      <c r="Q539">
        <f t="shared" si="167"/>
        <v>4.9298579859500591E-2</v>
      </c>
      <c r="R539">
        <f t="shared" si="168"/>
        <v>269.28449999999998</v>
      </c>
      <c r="S539">
        <f t="shared" si="169"/>
        <v>-849.24070802775714</v>
      </c>
      <c r="T539">
        <f t="shared" si="170"/>
        <v>0</v>
      </c>
      <c r="U539" s="14">
        <f t="shared" si="171"/>
        <v>0</v>
      </c>
      <c r="V539" s="20">
        <f>'BSFC (Drive Cycle)'!C543</f>
        <v>0</v>
      </c>
      <c r="W539">
        <f t="shared" si="172"/>
        <v>0</v>
      </c>
      <c r="X539">
        <f t="shared" si="173"/>
        <v>0</v>
      </c>
      <c r="Y539">
        <f t="shared" si="174"/>
        <v>0</v>
      </c>
      <c r="Z539">
        <f t="shared" si="175"/>
        <v>1</v>
      </c>
    </row>
    <row r="540" spans="4:26">
      <c r="D540" s="1">
        <v>537</v>
      </c>
      <c r="E540">
        <v>0</v>
      </c>
      <c r="F540">
        <f t="shared" si="160"/>
        <v>0</v>
      </c>
      <c r="G540">
        <f t="shared" si="161"/>
        <v>0</v>
      </c>
      <c r="H540" s="12">
        <f t="shared" si="176"/>
        <v>-0.35763111111111118</v>
      </c>
      <c r="I540">
        <f t="shared" si="177"/>
        <v>-0.17881555555555559</v>
      </c>
      <c r="J540">
        <f t="shared" si="178"/>
        <v>-0.78222036582096521</v>
      </c>
      <c r="K540" s="12">
        <f t="shared" si="179"/>
        <v>1</v>
      </c>
      <c r="L540">
        <f t="shared" si="162"/>
        <v>14.7105</v>
      </c>
      <c r="M540">
        <f t="shared" si="163"/>
        <v>-11.506852691409309</v>
      </c>
      <c r="N540">
        <f t="shared" si="164"/>
        <v>-109.88238840607492</v>
      </c>
      <c r="O540">
        <f t="shared" si="165"/>
        <v>101.66177176290465</v>
      </c>
      <c r="P540">
        <f t="shared" si="166"/>
        <v>-813.50873207826692</v>
      </c>
      <c r="Q540">
        <f t="shared" si="167"/>
        <v>0</v>
      </c>
      <c r="R540">
        <f t="shared" si="168"/>
        <v>269.28449999999998</v>
      </c>
      <c r="S540">
        <f t="shared" si="169"/>
        <v>-544.22423207826694</v>
      </c>
      <c r="T540">
        <f t="shared" si="170"/>
        <v>0</v>
      </c>
      <c r="U540" s="14">
        <f t="shared" si="171"/>
        <v>0</v>
      </c>
      <c r="V540" s="20">
        <f>'BSFC (Drive Cycle)'!C544</f>
        <v>0</v>
      </c>
      <c r="W540">
        <f t="shared" si="172"/>
        <v>0</v>
      </c>
      <c r="X540">
        <f t="shared" si="173"/>
        <v>0</v>
      </c>
      <c r="Y540">
        <f t="shared" si="174"/>
        <v>0</v>
      </c>
      <c r="Z540">
        <f t="shared" si="175"/>
        <v>1</v>
      </c>
    </row>
    <row r="541" spans="4:26">
      <c r="D541" s="1">
        <v>538</v>
      </c>
      <c r="E541">
        <v>0</v>
      </c>
      <c r="F541">
        <f t="shared" si="160"/>
        <v>0</v>
      </c>
      <c r="G541">
        <f t="shared" si="161"/>
        <v>0</v>
      </c>
      <c r="H541" s="12">
        <f t="shared" si="176"/>
        <v>0</v>
      </c>
      <c r="I541">
        <f t="shared" si="177"/>
        <v>0</v>
      </c>
      <c r="J541">
        <f t="shared" si="178"/>
        <v>0</v>
      </c>
      <c r="K541" s="12">
        <f t="shared" si="179"/>
        <v>1</v>
      </c>
      <c r="L541">
        <f t="shared" si="162"/>
        <v>14.7105</v>
      </c>
      <c r="M541">
        <f t="shared" si="163"/>
        <v>0</v>
      </c>
      <c r="N541">
        <f t="shared" si="164"/>
        <v>0</v>
      </c>
      <c r="O541">
        <f t="shared" si="165"/>
        <v>101.66177176290465</v>
      </c>
      <c r="P541">
        <f t="shared" si="166"/>
        <v>0</v>
      </c>
      <c r="Q541">
        <f t="shared" si="167"/>
        <v>0</v>
      </c>
      <c r="R541">
        <f t="shared" si="168"/>
        <v>269.28449999999998</v>
      </c>
      <c r="S541">
        <f t="shared" si="169"/>
        <v>269.28449999999998</v>
      </c>
      <c r="T541">
        <f t="shared" si="170"/>
        <v>4.1846597124502907</v>
      </c>
      <c r="U541" s="14">
        <f t="shared" si="171"/>
        <v>0</v>
      </c>
      <c r="V541" s="20">
        <f>'BSFC (Drive Cycle)'!C545</f>
        <v>0</v>
      </c>
      <c r="W541">
        <f t="shared" si="172"/>
        <v>0</v>
      </c>
      <c r="X541">
        <f t="shared" si="173"/>
        <v>0</v>
      </c>
      <c r="Y541">
        <f t="shared" si="174"/>
        <v>0</v>
      </c>
      <c r="Z541">
        <f t="shared" si="175"/>
        <v>1</v>
      </c>
    </row>
    <row r="542" spans="4:26">
      <c r="D542" s="1">
        <v>539</v>
      </c>
      <c r="E542">
        <v>0</v>
      </c>
      <c r="F542">
        <f t="shared" si="160"/>
        <v>0</v>
      </c>
      <c r="G542">
        <f t="shared" si="161"/>
        <v>0</v>
      </c>
      <c r="H542" s="12">
        <f t="shared" si="176"/>
        <v>0</v>
      </c>
      <c r="I542">
        <f t="shared" si="177"/>
        <v>0</v>
      </c>
      <c r="J542">
        <f t="shared" si="178"/>
        <v>0</v>
      </c>
      <c r="K542" s="12">
        <f t="shared" si="179"/>
        <v>1</v>
      </c>
      <c r="L542">
        <f t="shared" si="162"/>
        <v>14.7105</v>
      </c>
      <c r="M542">
        <f t="shared" si="163"/>
        <v>0</v>
      </c>
      <c r="N542">
        <f t="shared" si="164"/>
        <v>0</v>
      </c>
      <c r="O542">
        <f t="shared" si="165"/>
        <v>101.66177176290465</v>
      </c>
      <c r="P542">
        <f t="shared" si="166"/>
        <v>0</v>
      </c>
      <c r="Q542">
        <f t="shared" si="167"/>
        <v>0</v>
      </c>
      <c r="R542">
        <f t="shared" si="168"/>
        <v>269.28449999999998</v>
      </c>
      <c r="S542">
        <f t="shared" si="169"/>
        <v>269.28449999999998</v>
      </c>
      <c r="T542">
        <f t="shared" si="170"/>
        <v>4.1846597124502907</v>
      </c>
      <c r="U542" s="14">
        <f t="shared" si="171"/>
        <v>0</v>
      </c>
      <c r="V542" s="20">
        <f>'BSFC (Drive Cycle)'!C546</f>
        <v>0</v>
      </c>
      <c r="W542">
        <f t="shared" si="172"/>
        <v>0</v>
      </c>
      <c r="X542">
        <f t="shared" si="173"/>
        <v>0</v>
      </c>
      <c r="Y542">
        <f t="shared" si="174"/>
        <v>0</v>
      </c>
      <c r="Z542">
        <f t="shared" si="175"/>
        <v>1</v>
      </c>
    </row>
    <row r="543" spans="4:26">
      <c r="D543" s="1">
        <v>540</v>
      </c>
      <c r="E543">
        <v>0.8</v>
      </c>
      <c r="F543">
        <f t="shared" si="160"/>
        <v>1.2874720000000002</v>
      </c>
      <c r="G543">
        <f t="shared" si="161"/>
        <v>0.35763111111111118</v>
      </c>
      <c r="H543" s="12">
        <f t="shared" si="176"/>
        <v>0.35763111111111118</v>
      </c>
      <c r="I543">
        <f t="shared" si="177"/>
        <v>0.53644666666666674</v>
      </c>
      <c r="J543">
        <f t="shared" si="178"/>
        <v>2.3466610974628956</v>
      </c>
      <c r="K543" s="12">
        <f t="shared" si="179"/>
        <v>1</v>
      </c>
      <c r="L543">
        <f t="shared" si="162"/>
        <v>14.7105</v>
      </c>
      <c r="M543">
        <f t="shared" si="163"/>
        <v>34.520558074227928</v>
      </c>
      <c r="N543">
        <f t="shared" si="164"/>
        <v>329.64716521822476</v>
      </c>
      <c r="O543">
        <f t="shared" si="165"/>
        <v>101.66177176290465</v>
      </c>
      <c r="P543">
        <f t="shared" si="166"/>
        <v>813.50873207826692</v>
      </c>
      <c r="Q543">
        <f t="shared" si="167"/>
        <v>4.9298579859500591E-2</v>
      </c>
      <c r="R543">
        <f t="shared" si="168"/>
        <v>269.28449999999998</v>
      </c>
      <c r="S543">
        <f t="shared" si="169"/>
        <v>1082.8425306581264</v>
      </c>
      <c r="T543">
        <f t="shared" si="170"/>
        <v>16.827286802518454</v>
      </c>
      <c r="U543" s="14">
        <f t="shared" si="171"/>
        <v>0.5808873312980275</v>
      </c>
      <c r="V543" s="20">
        <f>'BSFC (Drive Cycle)'!C547</f>
        <v>1780.1071400691301</v>
      </c>
      <c r="W543">
        <f t="shared" si="172"/>
        <v>0.28723380167203366</v>
      </c>
      <c r="X543">
        <f t="shared" si="173"/>
        <v>0</v>
      </c>
      <c r="Y543">
        <f t="shared" si="174"/>
        <v>0</v>
      </c>
      <c r="Z543">
        <f t="shared" si="175"/>
        <v>1</v>
      </c>
    </row>
    <row r="544" spans="4:26">
      <c r="D544" s="1">
        <v>541</v>
      </c>
      <c r="E544">
        <v>1.9</v>
      </c>
      <c r="F544">
        <f t="shared" si="160"/>
        <v>3.0577459999999999</v>
      </c>
      <c r="G544">
        <f t="shared" si="161"/>
        <v>0.84937388888888887</v>
      </c>
      <c r="H544" s="12">
        <f t="shared" si="176"/>
        <v>0.4917427777777777</v>
      </c>
      <c r="I544">
        <f t="shared" si="177"/>
        <v>1.0952452777777777</v>
      </c>
      <c r="J544">
        <f t="shared" si="178"/>
        <v>4.7910997406534106</v>
      </c>
      <c r="K544" s="12">
        <f t="shared" si="179"/>
        <v>1</v>
      </c>
      <c r="L544">
        <f t="shared" si="162"/>
        <v>14.7105</v>
      </c>
      <c r="M544">
        <f t="shared" si="163"/>
        <v>70.479472734881995</v>
      </c>
      <c r="N544">
        <f t="shared" si="164"/>
        <v>673.02962898720864</v>
      </c>
      <c r="O544">
        <f t="shared" si="165"/>
        <v>101.66177176290465</v>
      </c>
      <c r="P544">
        <f t="shared" si="166"/>
        <v>1118.5745066076165</v>
      </c>
      <c r="Q544">
        <f t="shared" si="167"/>
        <v>0.2780748020199954</v>
      </c>
      <c r="R544">
        <f t="shared" si="168"/>
        <v>269.28449999999998</v>
      </c>
      <c r="S544">
        <f t="shared" si="169"/>
        <v>1388.1370814096365</v>
      </c>
      <c r="T544">
        <f t="shared" si="170"/>
        <v>21.571539839586887</v>
      </c>
      <c r="U544" s="14">
        <f t="shared" si="171"/>
        <v>1.5203507539735848</v>
      </c>
      <c r="V544" s="20">
        <f>'BSFC (Drive Cycle)'!C548</f>
        <v>1290.2872826216862</v>
      </c>
      <c r="W544">
        <f t="shared" si="172"/>
        <v>0.54491367860455797</v>
      </c>
      <c r="X544">
        <f t="shared" si="173"/>
        <v>0</v>
      </c>
      <c r="Y544">
        <f t="shared" si="174"/>
        <v>0</v>
      </c>
      <c r="Z544">
        <f t="shared" si="175"/>
        <v>1</v>
      </c>
    </row>
    <row r="545" spans="4:26">
      <c r="D545" s="1">
        <v>542</v>
      </c>
      <c r="E545">
        <v>3.8</v>
      </c>
      <c r="F545">
        <f t="shared" si="160"/>
        <v>6.1154919999999997</v>
      </c>
      <c r="G545">
        <f t="shared" si="161"/>
        <v>1.6987477777777777</v>
      </c>
      <c r="H545" s="12">
        <f t="shared" si="176"/>
        <v>0.84937388888888887</v>
      </c>
      <c r="I545">
        <f t="shared" si="177"/>
        <v>2.1234347222222221</v>
      </c>
      <c r="J545">
        <f t="shared" si="178"/>
        <v>9.2888668441239606</v>
      </c>
      <c r="K545" s="12">
        <f t="shared" si="179"/>
        <v>1</v>
      </c>
      <c r="L545">
        <f t="shared" si="162"/>
        <v>14.7105</v>
      </c>
      <c r="M545">
        <f t="shared" si="163"/>
        <v>136.64387571048553</v>
      </c>
      <c r="N545">
        <f t="shared" si="164"/>
        <v>1304.8533623221397</v>
      </c>
      <c r="O545">
        <f t="shared" si="165"/>
        <v>101.66177176290465</v>
      </c>
      <c r="P545">
        <f t="shared" si="166"/>
        <v>1932.0832386858833</v>
      </c>
      <c r="Q545">
        <f t="shared" si="167"/>
        <v>1.1122992080799816</v>
      </c>
      <c r="R545">
        <f t="shared" si="168"/>
        <v>269.28449999999998</v>
      </c>
      <c r="S545">
        <f t="shared" si="169"/>
        <v>2202.4800378939635</v>
      </c>
      <c r="T545">
        <f t="shared" si="170"/>
        <v>34.226364614565114</v>
      </c>
      <c r="U545" s="14">
        <f t="shared" si="171"/>
        <v>4.6768231124143957</v>
      </c>
      <c r="V545" s="20">
        <f>'BSFC (Drive Cycle)'!C549</f>
        <v>717.36991077669063</v>
      </c>
      <c r="W545">
        <f t="shared" si="172"/>
        <v>0.9319478274641888</v>
      </c>
      <c r="X545">
        <f t="shared" si="173"/>
        <v>0</v>
      </c>
      <c r="Y545">
        <f t="shared" si="174"/>
        <v>0</v>
      </c>
      <c r="Z545">
        <f t="shared" si="175"/>
        <v>1</v>
      </c>
    </row>
    <row r="546" spans="4:26">
      <c r="D546" s="1">
        <v>543</v>
      </c>
      <c r="E546">
        <v>6.9</v>
      </c>
      <c r="F546">
        <f t="shared" si="160"/>
        <v>11.104446000000001</v>
      </c>
      <c r="G546">
        <f t="shared" si="161"/>
        <v>3.0845683333333338</v>
      </c>
      <c r="H546" s="12">
        <f t="shared" si="176"/>
        <v>1.3858205555555561</v>
      </c>
      <c r="I546">
        <f t="shared" si="177"/>
        <v>3.7774786111111118</v>
      </c>
      <c r="J546">
        <f t="shared" si="178"/>
        <v>16.52440522796789</v>
      </c>
      <c r="K546" s="12">
        <f t="shared" si="179"/>
        <v>1</v>
      </c>
      <c r="L546">
        <f t="shared" si="162"/>
        <v>14.7105</v>
      </c>
      <c r="M546">
        <f t="shared" si="163"/>
        <v>243.08226310602163</v>
      </c>
      <c r="N546">
        <f t="shared" si="164"/>
        <v>2321.2654550783323</v>
      </c>
      <c r="O546">
        <f t="shared" si="165"/>
        <v>101.66177176290465</v>
      </c>
      <c r="P546">
        <f t="shared" si="166"/>
        <v>3152.3463368032844</v>
      </c>
      <c r="Q546">
        <f t="shared" si="167"/>
        <v>3.6673521673606606</v>
      </c>
      <c r="R546">
        <f t="shared" si="168"/>
        <v>269.28449999999998</v>
      </c>
      <c r="S546">
        <f t="shared" si="169"/>
        <v>3425.2981889706452</v>
      </c>
      <c r="T546">
        <f t="shared" si="170"/>
        <v>53.228861425423304</v>
      </c>
      <c r="U546" s="14">
        <f t="shared" si="171"/>
        <v>12.938992097848713</v>
      </c>
      <c r="V546" s="20">
        <f>'BSFC (Drive Cycle)'!C550</f>
        <v>259.85933402885257</v>
      </c>
      <c r="W546">
        <f t="shared" si="172"/>
        <v>0.93397718598654234</v>
      </c>
      <c r="X546">
        <f t="shared" si="173"/>
        <v>0</v>
      </c>
      <c r="Y546">
        <f t="shared" si="174"/>
        <v>0</v>
      </c>
      <c r="Z546">
        <f t="shared" si="175"/>
        <v>1</v>
      </c>
    </row>
    <row r="547" spans="4:26">
      <c r="D547" s="1">
        <v>544</v>
      </c>
      <c r="E547">
        <v>9.6</v>
      </c>
      <c r="F547">
        <f t="shared" si="160"/>
        <v>15.449663999999999</v>
      </c>
      <c r="G547">
        <f t="shared" si="161"/>
        <v>4.291573333333333</v>
      </c>
      <c r="H547" s="12">
        <f t="shared" si="176"/>
        <v>1.2070049999999992</v>
      </c>
      <c r="I547">
        <f t="shared" si="177"/>
        <v>4.8950758333333324</v>
      </c>
      <c r="J547">
        <f t="shared" si="178"/>
        <v>21.413282514348914</v>
      </c>
      <c r="K547" s="12">
        <f t="shared" si="179"/>
        <v>1</v>
      </c>
      <c r="L547">
        <f t="shared" si="162"/>
        <v>14.7105</v>
      </c>
      <c r="M547">
        <f t="shared" si="163"/>
        <v>315.00009242732972</v>
      </c>
      <c r="N547">
        <f t="shared" si="164"/>
        <v>3008.0303826162999</v>
      </c>
      <c r="O547">
        <f t="shared" si="165"/>
        <v>101.66177176290465</v>
      </c>
      <c r="P547">
        <f t="shared" si="166"/>
        <v>2745.5919707641483</v>
      </c>
      <c r="Q547">
        <f t="shared" si="167"/>
        <v>7.0989954997680806</v>
      </c>
      <c r="R547">
        <f t="shared" si="168"/>
        <v>269.28449999999998</v>
      </c>
      <c r="S547">
        <f t="shared" si="169"/>
        <v>3021.9754662639161</v>
      </c>
      <c r="T547">
        <f t="shared" si="170"/>
        <v>46.961258392843973</v>
      </c>
      <c r="U547" s="14">
        <f t="shared" si="171"/>
        <v>14.792800734249566</v>
      </c>
      <c r="V547" s="20">
        <f>'BSFC (Drive Cycle)'!C551</f>
        <v>419.12669422917861</v>
      </c>
      <c r="W547">
        <f t="shared" si="172"/>
        <v>1.7222382417047184</v>
      </c>
      <c r="X547">
        <f t="shared" si="173"/>
        <v>0</v>
      </c>
      <c r="Y547">
        <f t="shared" si="174"/>
        <v>0</v>
      </c>
      <c r="Z547">
        <f t="shared" si="175"/>
        <v>1</v>
      </c>
    </row>
    <row r="548" spans="4:26">
      <c r="D548" s="1">
        <v>545</v>
      </c>
      <c r="E548">
        <v>11.1</v>
      </c>
      <c r="F548">
        <f t="shared" si="160"/>
        <v>17.863674</v>
      </c>
      <c r="G548">
        <f t="shared" si="161"/>
        <v>4.9621316666666671</v>
      </c>
      <c r="H548" s="12">
        <f t="shared" si="176"/>
        <v>0.67055833333333403</v>
      </c>
      <c r="I548">
        <f t="shared" si="177"/>
        <v>5.2974108333333341</v>
      </c>
      <c r="J548">
        <f t="shared" si="178"/>
        <v>23.173278337446092</v>
      </c>
      <c r="K548" s="12">
        <f t="shared" si="179"/>
        <v>1</v>
      </c>
      <c r="L548">
        <f t="shared" si="162"/>
        <v>14.7105</v>
      </c>
      <c r="M548">
        <f t="shared" si="163"/>
        <v>340.89051098300075</v>
      </c>
      <c r="N548">
        <f t="shared" si="164"/>
        <v>3255.2657565299692</v>
      </c>
      <c r="O548">
        <f t="shared" si="165"/>
        <v>101.66177176290465</v>
      </c>
      <c r="P548">
        <f t="shared" si="166"/>
        <v>1525.3288726467517</v>
      </c>
      <c r="Q548">
        <f t="shared" si="167"/>
        <v>9.4907469132641644</v>
      </c>
      <c r="R548">
        <f t="shared" si="168"/>
        <v>269.28449999999998</v>
      </c>
      <c r="S548">
        <f t="shared" si="169"/>
        <v>1804.104119560016</v>
      </c>
      <c r="T548">
        <f t="shared" si="170"/>
        <v>28.035634528494587</v>
      </c>
      <c r="U548" s="14">
        <f t="shared" si="171"/>
        <v>9.5570817801511776</v>
      </c>
      <c r="V548" s="20">
        <f>'BSFC (Drive Cycle)'!C552</f>
        <v>1038.8296250237963</v>
      </c>
      <c r="W548">
        <f t="shared" si="172"/>
        <v>2.7578276894433897</v>
      </c>
      <c r="X548">
        <f t="shared" si="173"/>
        <v>0</v>
      </c>
      <c r="Y548">
        <f t="shared" si="174"/>
        <v>0</v>
      </c>
      <c r="Z548">
        <f t="shared" si="175"/>
        <v>1</v>
      </c>
    </row>
    <row r="549" spans="4:26">
      <c r="D549" s="1">
        <v>546</v>
      </c>
      <c r="E549">
        <v>11.1</v>
      </c>
      <c r="F549">
        <f t="shared" si="160"/>
        <v>17.863674</v>
      </c>
      <c r="G549">
        <f t="shared" si="161"/>
        <v>4.9621316666666671</v>
      </c>
      <c r="H549" s="12">
        <f t="shared" si="176"/>
        <v>0</v>
      </c>
      <c r="I549">
        <f t="shared" si="177"/>
        <v>4.9621316666666671</v>
      </c>
      <c r="J549">
        <f t="shared" si="178"/>
        <v>21.706615151531782</v>
      </c>
      <c r="K549" s="12">
        <f t="shared" si="179"/>
        <v>1</v>
      </c>
      <c r="L549">
        <f t="shared" si="162"/>
        <v>14.7105</v>
      </c>
      <c r="M549">
        <f t="shared" si="163"/>
        <v>319.31516218660829</v>
      </c>
      <c r="N549">
        <f t="shared" si="164"/>
        <v>3049.2362782685786</v>
      </c>
      <c r="O549">
        <f t="shared" si="165"/>
        <v>101.66177176290465</v>
      </c>
      <c r="P549">
        <f t="shared" si="166"/>
        <v>0</v>
      </c>
      <c r="Q549">
        <f t="shared" si="167"/>
        <v>9.4907469132641644</v>
      </c>
      <c r="R549">
        <f t="shared" si="168"/>
        <v>269.28449999999998</v>
      </c>
      <c r="S549">
        <f t="shared" si="169"/>
        <v>278.77524691326414</v>
      </c>
      <c r="T549">
        <f t="shared" si="170"/>
        <v>4.3321451646356133</v>
      </c>
      <c r="U549" s="14">
        <f t="shared" si="171"/>
        <v>1.3833196358615516</v>
      </c>
      <c r="V549" s="20">
        <f>'BSFC (Drive Cycle)'!C553</f>
        <v>2488.8901806447029</v>
      </c>
      <c r="W549">
        <f t="shared" si="172"/>
        <v>0.95636962733022834</v>
      </c>
      <c r="X549">
        <f t="shared" si="173"/>
        <v>0</v>
      </c>
      <c r="Y549">
        <f t="shared" si="174"/>
        <v>0</v>
      </c>
      <c r="Z549">
        <f t="shared" si="175"/>
        <v>1</v>
      </c>
    </row>
    <row r="550" spans="4:26">
      <c r="D550" s="1">
        <v>547</v>
      </c>
      <c r="E550">
        <v>10.4</v>
      </c>
      <c r="F550">
        <f t="shared" si="160"/>
        <v>16.737136</v>
      </c>
      <c r="G550">
        <f t="shared" si="161"/>
        <v>4.6492044444444449</v>
      </c>
      <c r="H550" s="12">
        <f t="shared" si="176"/>
        <v>-0.31292722222222213</v>
      </c>
      <c r="I550">
        <f t="shared" si="177"/>
        <v>4.4927408333333343</v>
      </c>
      <c r="J550">
        <f t="shared" si="178"/>
        <v>19.653286691251751</v>
      </c>
      <c r="K550" s="12">
        <f t="shared" si="179"/>
        <v>1</v>
      </c>
      <c r="L550">
        <f t="shared" si="162"/>
        <v>14.7105</v>
      </c>
      <c r="M550">
        <f t="shared" si="163"/>
        <v>289.10967387165886</v>
      </c>
      <c r="N550">
        <f t="shared" si="164"/>
        <v>2760.795008702632</v>
      </c>
      <c r="O550">
        <f t="shared" si="165"/>
        <v>101.66177176290465</v>
      </c>
      <c r="P550">
        <f t="shared" si="166"/>
        <v>-711.82014056848311</v>
      </c>
      <c r="Q550">
        <f t="shared" si="167"/>
        <v>8.3314599962555977</v>
      </c>
      <c r="R550">
        <f t="shared" si="168"/>
        <v>269.28449999999998</v>
      </c>
      <c r="S550">
        <f t="shared" si="169"/>
        <v>-434.20418057222753</v>
      </c>
      <c r="T550">
        <f t="shared" si="170"/>
        <v>0</v>
      </c>
      <c r="U550" s="14">
        <f t="shared" si="171"/>
        <v>0</v>
      </c>
      <c r="V550" s="20">
        <f>'BSFC (Drive Cycle)'!C554</f>
        <v>0</v>
      </c>
      <c r="W550">
        <f t="shared" si="172"/>
        <v>0</v>
      </c>
      <c r="X550">
        <f t="shared" si="173"/>
        <v>0</v>
      </c>
      <c r="Y550">
        <f t="shared" si="174"/>
        <v>0</v>
      </c>
      <c r="Z550">
        <f t="shared" si="175"/>
        <v>1</v>
      </c>
    </row>
    <row r="551" spans="4:26">
      <c r="D551" s="1">
        <v>548</v>
      </c>
      <c r="E551">
        <v>8.8000000000000007</v>
      </c>
      <c r="F551">
        <f t="shared" si="160"/>
        <v>14.162192000000001</v>
      </c>
      <c r="G551">
        <f t="shared" si="161"/>
        <v>3.9339422222222229</v>
      </c>
      <c r="H551" s="12">
        <f t="shared" si="176"/>
        <v>-0.71526222222222202</v>
      </c>
      <c r="I551">
        <f t="shared" si="177"/>
        <v>3.5763111111111119</v>
      </c>
      <c r="J551">
        <f t="shared" si="178"/>
        <v>15.644407316419304</v>
      </c>
      <c r="K551" s="12">
        <f t="shared" si="179"/>
        <v>1</v>
      </c>
      <c r="L551">
        <f t="shared" si="162"/>
        <v>14.7105</v>
      </c>
      <c r="M551">
        <f t="shared" si="163"/>
        <v>230.13705382818617</v>
      </c>
      <c r="N551">
        <f t="shared" si="164"/>
        <v>2197.6477681214983</v>
      </c>
      <c r="O551">
        <f t="shared" si="165"/>
        <v>101.66177176290465</v>
      </c>
      <c r="P551">
        <f t="shared" si="166"/>
        <v>-1627.0174641565329</v>
      </c>
      <c r="Q551">
        <f t="shared" si="167"/>
        <v>5.9651281629995712</v>
      </c>
      <c r="R551">
        <f t="shared" si="168"/>
        <v>269.28449999999998</v>
      </c>
      <c r="S551">
        <f t="shared" si="169"/>
        <v>-1351.7678359935335</v>
      </c>
      <c r="T551">
        <f t="shared" si="170"/>
        <v>0</v>
      </c>
      <c r="U551" s="14">
        <f t="shared" si="171"/>
        <v>0</v>
      </c>
      <c r="V551" s="20">
        <f>'BSFC (Drive Cycle)'!C555</f>
        <v>0</v>
      </c>
      <c r="W551">
        <f t="shared" si="172"/>
        <v>0</v>
      </c>
      <c r="X551">
        <f t="shared" si="173"/>
        <v>0</v>
      </c>
      <c r="Y551">
        <f t="shared" si="174"/>
        <v>0</v>
      </c>
      <c r="Z551">
        <f t="shared" si="175"/>
        <v>1</v>
      </c>
    </row>
    <row r="552" spans="4:26">
      <c r="D552" s="1">
        <v>549</v>
      </c>
      <c r="E552">
        <v>9.1999999999999993</v>
      </c>
      <c r="F552">
        <f t="shared" si="160"/>
        <v>14.805927999999998</v>
      </c>
      <c r="G552">
        <f t="shared" si="161"/>
        <v>4.1127577777777775</v>
      </c>
      <c r="H552" s="12">
        <f t="shared" si="176"/>
        <v>0.17881555555555462</v>
      </c>
      <c r="I552">
        <f t="shared" si="177"/>
        <v>4.2021655555555544</v>
      </c>
      <c r="J552">
        <f t="shared" si="178"/>
        <v>18.382178596792674</v>
      </c>
      <c r="K552" s="12">
        <f t="shared" si="179"/>
        <v>1</v>
      </c>
      <c r="L552">
        <f t="shared" si="162"/>
        <v>14.7105</v>
      </c>
      <c r="M552">
        <f t="shared" si="163"/>
        <v>270.41103824811864</v>
      </c>
      <c r="N552">
        <f t="shared" si="164"/>
        <v>2582.2361275427597</v>
      </c>
      <c r="O552">
        <f t="shared" si="165"/>
        <v>101.66177176290465</v>
      </c>
      <c r="P552">
        <f t="shared" si="166"/>
        <v>406.75436603913118</v>
      </c>
      <c r="Q552">
        <f t="shared" si="167"/>
        <v>6.5197371864189488</v>
      </c>
      <c r="R552">
        <f t="shared" si="168"/>
        <v>269.28449999999998</v>
      </c>
      <c r="S552">
        <f t="shared" si="169"/>
        <v>682.55860322555009</v>
      </c>
      <c r="T552">
        <f t="shared" si="170"/>
        <v>10.606906406808793</v>
      </c>
      <c r="U552" s="14">
        <f t="shared" si="171"/>
        <v>2.8682245740657875</v>
      </c>
      <c r="V552" s="20">
        <f>'BSFC (Drive Cycle)'!C556</f>
        <v>1972.8719646558484</v>
      </c>
      <c r="W552">
        <f t="shared" si="172"/>
        <v>1.5718444029198204</v>
      </c>
      <c r="X552">
        <f t="shared" si="173"/>
        <v>0</v>
      </c>
      <c r="Y552">
        <f t="shared" si="174"/>
        <v>0</v>
      </c>
      <c r="Z552">
        <f t="shared" si="175"/>
        <v>1</v>
      </c>
    </row>
    <row r="553" spans="4:26">
      <c r="D553" s="1">
        <v>550</v>
      </c>
      <c r="E553">
        <v>10</v>
      </c>
      <c r="F553">
        <f t="shared" si="160"/>
        <v>16.093399999999999</v>
      </c>
      <c r="G553">
        <f t="shared" si="161"/>
        <v>4.4703888888888885</v>
      </c>
      <c r="H553" s="12">
        <f t="shared" si="176"/>
        <v>0.35763111111111101</v>
      </c>
      <c r="I553">
        <f t="shared" si="177"/>
        <v>4.649204444444444</v>
      </c>
      <c r="J553">
        <f t="shared" si="178"/>
        <v>20.337729511345088</v>
      </c>
      <c r="K553" s="12">
        <f t="shared" si="179"/>
        <v>1</v>
      </c>
      <c r="L553">
        <f t="shared" si="162"/>
        <v>14.7105</v>
      </c>
      <c r="M553">
        <f t="shared" si="163"/>
        <v>299.17816997664193</v>
      </c>
      <c r="N553">
        <f t="shared" si="164"/>
        <v>2856.9420985579468</v>
      </c>
      <c r="O553">
        <f t="shared" si="165"/>
        <v>101.66177176290465</v>
      </c>
      <c r="P553">
        <f t="shared" si="166"/>
        <v>813.50873207826646</v>
      </c>
      <c r="Q553">
        <f t="shared" si="167"/>
        <v>7.702903103046963</v>
      </c>
      <c r="R553">
        <f t="shared" si="168"/>
        <v>269.28449999999998</v>
      </c>
      <c r="S553">
        <f t="shared" si="169"/>
        <v>1090.4961351813135</v>
      </c>
      <c r="T553">
        <f t="shared" si="170"/>
        <v>16.946223208079147</v>
      </c>
      <c r="U553" s="14">
        <f t="shared" si="171"/>
        <v>5.0699400474088172</v>
      </c>
      <c r="V553" s="20">
        <f>'BSFC (Drive Cycle)'!C557</f>
        <v>1576.1794988962392</v>
      </c>
      <c r="W553">
        <f t="shared" si="172"/>
        <v>2.2197598787107791</v>
      </c>
      <c r="X553">
        <f t="shared" si="173"/>
        <v>0</v>
      </c>
      <c r="Y553">
        <f t="shared" si="174"/>
        <v>0</v>
      </c>
      <c r="Z553">
        <f t="shared" si="175"/>
        <v>1</v>
      </c>
    </row>
    <row r="554" spans="4:26">
      <c r="D554" s="1">
        <v>551</v>
      </c>
      <c r="E554">
        <v>10.4</v>
      </c>
      <c r="F554">
        <f t="shared" si="160"/>
        <v>16.737136</v>
      </c>
      <c r="G554">
        <f t="shared" si="161"/>
        <v>4.6492044444444449</v>
      </c>
      <c r="H554" s="12">
        <f t="shared" si="176"/>
        <v>0.17881555555555639</v>
      </c>
      <c r="I554">
        <f t="shared" si="177"/>
        <v>4.7386122222222227</v>
      </c>
      <c r="J554">
        <f t="shared" si="178"/>
        <v>20.728839694255576</v>
      </c>
      <c r="K554" s="12">
        <f t="shared" si="179"/>
        <v>1</v>
      </c>
      <c r="L554">
        <f t="shared" si="162"/>
        <v>14.7105</v>
      </c>
      <c r="M554">
        <f t="shared" si="163"/>
        <v>304.93159632234665</v>
      </c>
      <c r="N554">
        <f t="shared" si="164"/>
        <v>2911.8832927609851</v>
      </c>
      <c r="O554">
        <f t="shared" si="165"/>
        <v>101.66177176290465</v>
      </c>
      <c r="P554">
        <f t="shared" si="166"/>
        <v>406.75436603913522</v>
      </c>
      <c r="Q554">
        <f t="shared" si="167"/>
        <v>8.3314599962555977</v>
      </c>
      <c r="R554">
        <f t="shared" si="168"/>
        <v>269.28449999999998</v>
      </c>
      <c r="S554">
        <f t="shared" si="169"/>
        <v>684.3703260353908</v>
      </c>
      <c r="T554">
        <f t="shared" si="170"/>
        <v>10.635060435178296</v>
      </c>
      <c r="U554" s="14">
        <f t="shared" si="171"/>
        <v>3.2429659554835486</v>
      </c>
      <c r="V554" s="20">
        <f>'BSFC (Drive Cycle)'!C558</f>
        <v>1992.2780284643468</v>
      </c>
      <c r="W554">
        <f t="shared" si="172"/>
        <v>1.7946916167132669</v>
      </c>
      <c r="X554">
        <f t="shared" si="173"/>
        <v>0</v>
      </c>
      <c r="Y554">
        <f t="shared" si="174"/>
        <v>0</v>
      </c>
      <c r="Z554">
        <f t="shared" si="175"/>
        <v>1</v>
      </c>
    </row>
    <row r="555" spans="4:26">
      <c r="D555" s="1">
        <v>552</v>
      </c>
      <c r="E555">
        <v>10.4</v>
      </c>
      <c r="F555">
        <f t="shared" si="160"/>
        <v>16.737136</v>
      </c>
      <c r="G555">
        <f t="shared" si="161"/>
        <v>4.6492044444444449</v>
      </c>
      <c r="H555" s="12">
        <f t="shared" si="176"/>
        <v>0</v>
      </c>
      <c r="I555">
        <f t="shared" si="177"/>
        <v>4.6492044444444449</v>
      </c>
      <c r="J555">
        <f t="shared" si="178"/>
        <v>20.337729511345096</v>
      </c>
      <c r="K555" s="12">
        <f t="shared" si="179"/>
        <v>1</v>
      </c>
      <c r="L555">
        <f t="shared" si="162"/>
        <v>14.7105</v>
      </c>
      <c r="M555">
        <f t="shared" si="163"/>
        <v>299.17816997664204</v>
      </c>
      <c r="N555">
        <f t="shared" si="164"/>
        <v>2856.9420985579482</v>
      </c>
      <c r="O555">
        <f t="shared" si="165"/>
        <v>101.66177176290465</v>
      </c>
      <c r="P555">
        <f t="shared" si="166"/>
        <v>0</v>
      </c>
      <c r="Q555">
        <f t="shared" si="167"/>
        <v>8.3314599962555977</v>
      </c>
      <c r="R555">
        <f t="shared" si="168"/>
        <v>269.28449999999998</v>
      </c>
      <c r="S555">
        <f t="shared" si="169"/>
        <v>277.61595999625558</v>
      </c>
      <c r="T555">
        <f t="shared" si="170"/>
        <v>4.3141299381492155</v>
      </c>
      <c r="U555" s="14">
        <f t="shared" si="171"/>
        <v>1.2906934999369262</v>
      </c>
      <c r="V555" s="20">
        <f>'BSFC (Drive Cycle)'!C559</f>
        <v>2475.9391254443508</v>
      </c>
      <c r="W555">
        <f t="shared" si="172"/>
        <v>0.88768848206959483</v>
      </c>
      <c r="X555">
        <f t="shared" si="173"/>
        <v>0</v>
      </c>
      <c r="Y555">
        <f t="shared" si="174"/>
        <v>0</v>
      </c>
      <c r="Z555">
        <f t="shared" si="175"/>
        <v>1</v>
      </c>
    </row>
    <row r="556" spans="4:26">
      <c r="D556" s="1">
        <v>553</v>
      </c>
      <c r="E556">
        <v>5.4</v>
      </c>
      <c r="F556">
        <f t="shared" si="160"/>
        <v>8.690436</v>
      </c>
      <c r="G556">
        <f t="shared" si="161"/>
        <v>2.4140100000000002</v>
      </c>
      <c r="H556" s="12">
        <f t="shared" si="176"/>
        <v>-2.2351944444444447</v>
      </c>
      <c r="I556">
        <f t="shared" si="177"/>
        <v>1.2964127777777779</v>
      </c>
      <c r="J556">
        <f t="shared" si="178"/>
        <v>5.6710976522019969</v>
      </c>
      <c r="K556" s="12">
        <f t="shared" si="179"/>
        <v>1</v>
      </c>
      <c r="L556">
        <f t="shared" si="162"/>
        <v>14.7105</v>
      </c>
      <c r="M556">
        <f t="shared" si="163"/>
        <v>83.424682012717469</v>
      </c>
      <c r="N556">
        <f t="shared" si="164"/>
        <v>796.64731594404293</v>
      </c>
      <c r="O556">
        <f t="shared" si="165"/>
        <v>101.66177176290465</v>
      </c>
      <c r="P556">
        <f t="shared" si="166"/>
        <v>-5084.4295754891673</v>
      </c>
      <c r="Q556">
        <f t="shared" si="167"/>
        <v>2.2461665448484949</v>
      </c>
      <c r="R556">
        <f t="shared" si="168"/>
        <v>269.28449999999998</v>
      </c>
      <c r="S556">
        <f t="shared" si="169"/>
        <v>-4812.8989089443194</v>
      </c>
      <c r="T556">
        <f t="shared" si="170"/>
        <v>0</v>
      </c>
      <c r="U556" s="14">
        <f t="shared" si="171"/>
        <v>0</v>
      </c>
      <c r="V556" s="20">
        <f>'BSFC (Drive Cycle)'!C560</f>
        <v>0</v>
      </c>
      <c r="W556">
        <f t="shared" si="172"/>
        <v>0</v>
      </c>
      <c r="X556">
        <f t="shared" si="173"/>
        <v>0</v>
      </c>
      <c r="Y556">
        <f t="shared" si="174"/>
        <v>0</v>
      </c>
      <c r="Z556">
        <f t="shared" si="175"/>
        <v>1</v>
      </c>
    </row>
    <row r="557" spans="4:26">
      <c r="D557" s="1">
        <v>554</v>
      </c>
      <c r="E557">
        <v>1.9</v>
      </c>
      <c r="F557">
        <f t="shared" si="160"/>
        <v>3.0577459999999999</v>
      </c>
      <c r="G557">
        <f t="shared" si="161"/>
        <v>0.84937388888888887</v>
      </c>
      <c r="H557" s="12">
        <f t="shared" si="176"/>
        <v>-1.5646361111111113</v>
      </c>
      <c r="I557">
        <f t="shared" si="177"/>
        <v>6.7055833333333204E-2</v>
      </c>
      <c r="J557">
        <f t="shared" si="178"/>
        <v>0.29333263718286134</v>
      </c>
      <c r="K557" s="12">
        <f t="shared" si="179"/>
        <v>1</v>
      </c>
      <c r="L557">
        <f t="shared" si="162"/>
        <v>14.7105</v>
      </c>
      <c r="M557">
        <f t="shared" si="163"/>
        <v>4.3150697592784821</v>
      </c>
      <c r="N557">
        <f t="shared" si="164"/>
        <v>41.205895652278009</v>
      </c>
      <c r="O557">
        <f t="shared" si="165"/>
        <v>101.66177176290465</v>
      </c>
      <c r="P557">
        <f t="shared" si="166"/>
        <v>-3559.1007028424169</v>
      </c>
      <c r="Q557">
        <f t="shared" si="167"/>
        <v>0.2780748020199954</v>
      </c>
      <c r="R557">
        <f t="shared" si="168"/>
        <v>269.28449999999998</v>
      </c>
      <c r="S557">
        <f t="shared" si="169"/>
        <v>-3289.5381280403972</v>
      </c>
      <c r="T557">
        <f t="shared" si="170"/>
        <v>0</v>
      </c>
      <c r="U557" s="14">
        <f t="shared" si="171"/>
        <v>0</v>
      </c>
      <c r="V557" s="20">
        <f>'BSFC (Drive Cycle)'!C561</f>
        <v>0</v>
      </c>
      <c r="W557">
        <f t="shared" si="172"/>
        <v>0</v>
      </c>
      <c r="X557">
        <f t="shared" si="173"/>
        <v>0</v>
      </c>
      <c r="Y557">
        <f t="shared" si="174"/>
        <v>0</v>
      </c>
      <c r="Z557">
        <f t="shared" si="175"/>
        <v>1</v>
      </c>
    </row>
    <row r="558" spans="4:26">
      <c r="D558" s="1">
        <v>555</v>
      </c>
      <c r="E558">
        <v>0</v>
      </c>
      <c r="F558">
        <f t="shared" si="160"/>
        <v>0</v>
      </c>
      <c r="G558">
        <f t="shared" si="161"/>
        <v>0</v>
      </c>
      <c r="H558" s="12">
        <f t="shared" si="176"/>
        <v>-0.84937388888888887</v>
      </c>
      <c r="I558">
        <f t="shared" si="177"/>
        <v>-0.42468694444444444</v>
      </c>
      <c r="J558">
        <f t="shared" si="178"/>
        <v>-1.8577733688247919</v>
      </c>
      <c r="K558" s="12">
        <f t="shared" si="179"/>
        <v>1</v>
      </c>
      <c r="L558">
        <f t="shared" si="162"/>
        <v>14.7105</v>
      </c>
      <c r="M558">
        <f t="shared" si="163"/>
        <v>-27.328775142097101</v>
      </c>
      <c r="N558">
        <f t="shared" si="164"/>
        <v>-260.97067246442788</v>
      </c>
      <c r="O558">
        <f t="shared" si="165"/>
        <v>101.66177176290465</v>
      </c>
      <c r="P558">
        <f t="shared" si="166"/>
        <v>-1932.0832386858833</v>
      </c>
      <c r="Q558">
        <f t="shared" si="167"/>
        <v>0</v>
      </c>
      <c r="R558">
        <f t="shared" si="168"/>
        <v>269.28449999999998</v>
      </c>
      <c r="S558">
        <f t="shared" si="169"/>
        <v>-1662.7987386858833</v>
      </c>
      <c r="T558">
        <f t="shared" si="170"/>
        <v>0</v>
      </c>
      <c r="U558" s="14">
        <f t="shared" si="171"/>
        <v>0</v>
      </c>
      <c r="V558" s="20">
        <f>'BSFC (Drive Cycle)'!C562</f>
        <v>0</v>
      </c>
      <c r="W558">
        <f t="shared" si="172"/>
        <v>0</v>
      </c>
      <c r="X558">
        <f t="shared" si="173"/>
        <v>0</v>
      </c>
      <c r="Y558">
        <f t="shared" si="174"/>
        <v>0</v>
      </c>
      <c r="Z558">
        <f t="shared" si="175"/>
        <v>1</v>
      </c>
    </row>
    <row r="559" spans="4:26">
      <c r="D559" s="1">
        <v>556</v>
      </c>
      <c r="E559">
        <v>0</v>
      </c>
      <c r="F559">
        <f t="shared" si="160"/>
        <v>0</v>
      </c>
      <c r="G559">
        <f t="shared" si="161"/>
        <v>0</v>
      </c>
      <c r="H559" s="12">
        <f t="shared" si="176"/>
        <v>0</v>
      </c>
      <c r="I559">
        <f t="shared" si="177"/>
        <v>0</v>
      </c>
      <c r="J559">
        <f t="shared" si="178"/>
        <v>0</v>
      </c>
      <c r="K559" s="12">
        <f t="shared" si="179"/>
        <v>1</v>
      </c>
      <c r="L559">
        <f t="shared" si="162"/>
        <v>14.7105</v>
      </c>
      <c r="M559">
        <f t="shared" si="163"/>
        <v>0</v>
      </c>
      <c r="N559">
        <f t="shared" si="164"/>
        <v>0</v>
      </c>
      <c r="O559">
        <f t="shared" si="165"/>
        <v>101.66177176290465</v>
      </c>
      <c r="P559">
        <f t="shared" si="166"/>
        <v>0</v>
      </c>
      <c r="Q559">
        <f t="shared" si="167"/>
        <v>0</v>
      </c>
      <c r="R559">
        <f t="shared" si="168"/>
        <v>269.28449999999998</v>
      </c>
      <c r="S559">
        <f t="shared" si="169"/>
        <v>269.28449999999998</v>
      </c>
      <c r="T559">
        <f t="shared" si="170"/>
        <v>4.1846597124502907</v>
      </c>
      <c r="U559" s="14">
        <f t="shared" si="171"/>
        <v>0</v>
      </c>
      <c r="V559" s="20">
        <f>'BSFC (Drive Cycle)'!C563</f>
        <v>0</v>
      </c>
      <c r="W559">
        <f t="shared" si="172"/>
        <v>0</v>
      </c>
      <c r="X559">
        <f t="shared" si="173"/>
        <v>0</v>
      </c>
      <c r="Y559">
        <f t="shared" si="174"/>
        <v>0</v>
      </c>
      <c r="Z559">
        <f t="shared" si="175"/>
        <v>1</v>
      </c>
    </row>
    <row r="560" spans="4:26">
      <c r="D560" s="1">
        <v>557</v>
      </c>
      <c r="E560">
        <v>0</v>
      </c>
      <c r="F560">
        <f t="shared" si="160"/>
        <v>0</v>
      </c>
      <c r="G560">
        <f t="shared" si="161"/>
        <v>0</v>
      </c>
      <c r="H560" s="12">
        <f t="shared" si="176"/>
        <v>0</v>
      </c>
      <c r="I560">
        <f t="shared" si="177"/>
        <v>0</v>
      </c>
      <c r="J560">
        <f t="shared" si="178"/>
        <v>0</v>
      </c>
      <c r="K560" s="12">
        <f t="shared" si="179"/>
        <v>1</v>
      </c>
      <c r="L560">
        <f t="shared" si="162"/>
        <v>14.7105</v>
      </c>
      <c r="M560">
        <f t="shared" si="163"/>
        <v>0</v>
      </c>
      <c r="N560">
        <f t="shared" si="164"/>
        <v>0</v>
      </c>
      <c r="O560">
        <f t="shared" si="165"/>
        <v>101.66177176290465</v>
      </c>
      <c r="P560">
        <f t="shared" si="166"/>
        <v>0</v>
      </c>
      <c r="Q560">
        <f t="shared" si="167"/>
        <v>0</v>
      </c>
      <c r="R560">
        <f t="shared" si="168"/>
        <v>269.28449999999998</v>
      </c>
      <c r="S560">
        <f t="shared" si="169"/>
        <v>269.28449999999998</v>
      </c>
      <c r="T560">
        <f t="shared" si="170"/>
        <v>4.1846597124502907</v>
      </c>
      <c r="U560" s="14">
        <f t="shared" si="171"/>
        <v>0</v>
      </c>
      <c r="V560" s="20">
        <f>'BSFC (Drive Cycle)'!C564</f>
        <v>0</v>
      </c>
      <c r="W560">
        <f t="shared" si="172"/>
        <v>0</v>
      </c>
      <c r="X560">
        <f t="shared" si="173"/>
        <v>0</v>
      </c>
      <c r="Y560">
        <f t="shared" si="174"/>
        <v>0</v>
      </c>
      <c r="Z560">
        <f t="shared" si="175"/>
        <v>1</v>
      </c>
    </row>
    <row r="561" spans="4:26">
      <c r="D561" s="1">
        <v>558</v>
      </c>
      <c r="E561">
        <v>0</v>
      </c>
      <c r="F561">
        <f t="shared" si="160"/>
        <v>0</v>
      </c>
      <c r="G561">
        <f t="shared" si="161"/>
        <v>0</v>
      </c>
      <c r="H561" s="12">
        <f t="shared" si="176"/>
        <v>0</v>
      </c>
      <c r="I561">
        <f t="shared" si="177"/>
        <v>0</v>
      </c>
      <c r="J561">
        <f t="shared" si="178"/>
        <v>0</v>
      </c>
      <c r="K561" s="12">
        <f t="shared" si="179"/>
        <v>1</v>
      </c>
      <c r="L561">
        <f t="shared" si="162"/>
        <v>14.7105</v>
      </c>
      <c r="M561">
        <f t="shared" si="163"/>
        <v>0</v>
      </c>
      <c r="N561">
        <f t="shared" si="164"/>
        <v>0</v>
      </c>
      <c r="O561">
        <f t="shared" si="165"/>
        <v>101.66177176290465</v>
      </c>
      <c r="P561">
        <f t="shared" si="166"/>
        <v>0</v>
      </c>
      <c r="Q561">
        <f t="shared" si="167"/>
        <v>0</v>
      </c>
      <c r="R561">
        <f t="shared" si="168"/>
        <v>269.28449999999998</v>
      </c>
      <c r="S561">
        <f t="shared" si="169"/>
        <v>269.28449999999998</v>
      </c>
      <c r="T561">
        <f t="shared" si="170"/>
        <v>4.1846597124502907</v>
      </c>
      <c r="U561" s="14">
        <f t="shared" si="171"/>
        <v>0</v>
      </c>
      <c r="V561" s="20">
        <f>'BSFC (Drive Cycle)'!C565</f>
        <v>0</v>
      </c>
      <c r="W561">
        <f t="shared" si="172"/>
        <v>0</v>
      </c>
      <c r="X561">
        <f t="shared" si="173"/>
        <v>0</v>
      </c>
      <c r="Y561">
        <f t="shared" si="174"/>
        <v>0</v>
      </c>
      <c r="Z561">
        <f t="shared" si="175"/>
        <v>1</v>
      </c>
    </row>
    <row r="562" spans="4:26">
      <c r="D562" s="1">
        <v>559</v>
      </c>
      <c r="E562">
        <v>0</v>
      </c>
      <c r="F562">
        <f t="shared" si="160"/>
        <v>0</v>
      </c>
      <c r="G562">
        <f t="shared" si="161"/>
        <v>0</v>
      </c>
      <c r="H562" s="12">
        <f t="shared" si="176"/>
        <v>0</v>
      </c>
      <c r="I562">
        <f t="shared" si="177"/>
        <v>0</v>
      </c>
      <c r="J562">
        <f t="shared" si="178"/>
        <v>0</v>
      </c>
      <c r="K562" s="12">
        <f t="shared" si="179"/>
        <v>1</v>
      </c>
      <c r="L562">
        <f t="shared" si="162"/>
        <v>14.7105</v>
      </c>
      <c r="M562">
        <f t="shared" si="163"/>
        <v>0</v>
      </c>
      <c r="N562">
        <f t="shared" si="164"/>
        <v>0</v>
      </c>
      <c r="O562">
        <f t="shared" si="165"/>
        <v>101.66177176290465</v>
      </c>
      <c r="P562">
        <f t="shared" si="166"/>
        <v>0</v>
      </c>
      <c r="Q562">
        <f t="shared" si="167"/>
        <v>0</v>
      </c>
      <c r="R562">
        <f t="shared" si="168"/>
        <v>269.28449999999998</v>
      </c>
      <c r="S562">
        <f t="shared" si="169"/>
        <v>269.28449999999998</v>
      </c>
      <c r="T562">
        <f t="shared" si="170"/>
        <v>4.1846597124502907</v>
      </c>
      <c r="U562" s="14">
        <f t="shared" si="171"/>
        <v>0</v>
      </c>
      <c r="V562" s="20">
        <f>'BSFC (Drive Cycle)'!C566</f>
        <v>0</v>
      </c>
      <c r="W562">
        <f t="shared" si="172"/>
        <v>0</v>
      </c>
      <c r="X562">
        <f t="shared" si="173"/>
        <v>0</v>
      </c>
      <c r="Y562">
        <f t="shared" si="174"/>
        <v>0</v>
      </c>
      <c r="Z562">
        <f t="shared" si="175"/>
        <v>1</v>
      </c>
    </row>
    <row r="563" spans="4:26">
      <c r="D563" s="1">
        <v>560</v>
      </c>
      <c r="E563">
        <v>0</v>
      </c>
      <c r="F563">
        <f t="shared" si="160"/>
        <v>0</v>
      </c>
      <c r="G563">
        <f t="shared" si="161"/>
        <v>0</v>
      </c>
      <c r="H563" s="12">
        <f t="shared" si="176"/>
        <v>0</v>
      </c>
      <c r="I563">
        <f t="shared" si="177"/>
        <v>0</v>
      </c>
      <c r="J563">
        <f t="shared" si="178"/>
        <v>0</v>
      </c>
      <c r="K563" s="12">
        <f t="shared" si="179"/>
        <v>1</v>
      </c>
      <c r="L563">
        <f t="shared" si="162"/>
        <v>14.7105</v>
      </c>
      <c r="M563">
        <f t="shared" si="163"/>
        <v>0</v>
      </c>
      <c r="N563">
        <f t="shared" si="164"/>
        <v>0</v>
      </c>
      <c r="O563">
        <f t="shared" si="165"/>
        <v>101.66177176290465</v>
      </c>
      <c r="P563">
        <f t="shared" si="166"/>
        <v>0</v>
      </c>
      <c r="Q563">
        <f t="shared" si="167"/>
        <v>0</v>
      </c>
      <c r="R563">
        <f t="shared" si="168"/>
        <v>269.28449999999998</v>
      </c>
      <c r="S563">
        <f t="shared" si="169"/>
        <v>269.28449999999998</v>
      </c>
      <c r="T563">
        <f t="shared" si="170"/>
        <v>4.1846597124502907</v>
      </c>
      <c r="U563" s="14">
        <f t="shared" si="171"/>
        <v>0</v>
      </c>
      <c r="V563" s="20">
        <f>'BSFC (Drive Cycle)'!C567</f>
        <v>0</v>
      </c>
      <c r="W563">
        <f t="shared" si="172"/>
        <v>0</v>
      </c>
      <c r="X563">
        <f t="shared" si="173"/>
        <v>0</v>
      </c>
      <c r="Y563">
        <f t="shared" si="174"/>
        <v>0</v>
      </c>
      <c r="Z563">
        <f t="shared" si="175"/>
        <v>1</v>
      </c>
    </row>
    <row r="564" spans="4:26">
      <c r="D564" s="1">
        <v>561</v>
      </c>
      <c r="E564">
        <v>0</v>
      </c>
      <c r="F564">
        <f t="shared" si="160"/>
        <v>0</v>
      </c>
      <c r="G564">
        <f t="shared" si="161"/>
        <v>0</v>
      </c>
      <c r="H564" s="12">
        <f t="shared" si="176"/>
        <v>0</v>
      </c>
      <c r="I564">
        <f t="shared" si="177"/>
        <v>0</v>
      </c>
      <c r="J564">
        <f t="shared" si="178"/>
        <v>0</v>
      </c>
      <c r="K564" s="12">
        <f t="shared" si="179"/>
        <v>1</v>
      </c>
      <c r="L564">
        <f t="shared" si="162"/>
        <v>14.7105</v>
      </c>
      <c r="M564">
        <f t="shared" si="163"/>
        <v>0</v>
      </c>
      <c r="N564">
        <f t="shared" si="164"/>
        <v>0</v>
      </c>
      <c r="O564">
        <f t="shared" si="165"/>
        <v>101.66177176290465</v>
      </c>
      <c r="P564">
        <f t="shared" si="166"/>
        <v>0</v>
      </c>
      <c r="Q564">
        <f t="shared" si="167"/>
        <v>0</v>
      </c>
      <c r="R564">
        <f t="shared" si="168"/>
        <v>269.28449999999998</v>
      </c>
      <c r="S564">
        <f t="shared" si="169"/>
        <v>269.28449999999998</v>
      </c>
      <c r="T564">
        <f t="shared" si="170"/>
        <v>4.1846597124502907</v>
      </c>
      <c r="U564" s="14">
        <f t="shared" si="171"/>
        <v>0</v>
      </c>
      <c r="V564" s="20">
        <f>'BSFC (Drive Cycle)'!C568</f>
        <v>0</v>
      </c>
      <c r="W564">
        <f t="shared" si="172"/>
        <v>0</v>
      </c>
      <c r="X564">
        <f t="shared" si="173"/>
        <v>0</v>
      </c>
      <c r="Y564">
        <f t="shared" si="174"/>
        <v>0</v>
      </c>
      <c r="Z564">
        <f t="shared" si="175"/>
        <v>1</v>
      </c>
    </row>
    <row r="565" spans="4:26">
      <c r="D565" s="1">
        <v>562</v>
      </c>
      <c r="E565">
        <v>0</v>
      </c>
      <c r="F565">
        <f t="shared" si="160"/>
        <v>0</v>
      </c>
      <c r="G565">
        <f t="shared" si="161"/>
        <v>0</v>
      </c>
      <c r="H565" s="12">
        <f t="shared" si="176"/>
        <v>0</v>
      </c>
      <c r="I565">
        <f t="shared" si="177"/>
        <v>0</v>
      </c>
      <c r="J565">
        <f t="shared" si="178"/>
        <v>0</v>
      </c>
      <c r="K565" s="12">
        <f t="shared" si="179"/>
        <v>1</v>
      </c>
      <c r="L565">
        <f t="shared" si="162"/>
        <v>14.7105</v>
      </c>
      <c r="M565">
        <f t="shared" si="163"/>
        <v>0</v>
      </c>
      <c r="N565">
        <f t="shared" si="164"/>
        <v>0</v>
      </c>
      <c r="O565">
        <f t="shared" si="165"/>
        <v>101.66177176290465</v>
      </c>
      <c r="P565">
        <f t="shared" si="166"/>
        <v>0</v>
      </c>
      <c r="Q565">
        <f t="shared" si="167"/>
        <v>0</v>
      </c>
      <c r="R565">
        <f t="shared" si="168"/>
        <v>269.28449999999998</v>
      </c>
      <c r="S565">
        <f t="shared" si="169"/>
        <v>269.28449999999998</v>
      </c>
      <c r="T565">
        <f t="shared" si="170"/>
        <v>4.1846597124502907</v>
      </c>
      <c r="U565" s="14">
        <f t="shared" si="171"/>
        <v>0</v>
      </c>
      <c r="V565" s="20">
        <f>'BSFC (Drive Cycle)'!C569</f>
        <v>0</v>
      </c>
      <c r="W565">
        <f t="shared" si="172"/>
        <v>0</v>
      </c>
      <c r="X565">
        <f t="shared" si="173"/>
        <v>0</v>
      </c>
      <c r="Y565">
        <f t="shared" si="174"/>
        <v>0</v>
      </c>
      <c r="Z565">
        <f t="shared" si="175"/>
        <v>1</v>
      </c>
    </row>
    <row r="566" spans="4:26">
      <c r="D566" s="1">
        <v>563</v>
      </c>
      <c r="E566">
        <v>0</v>
      </c>
      <c r="F566">
        <f t="shared" si="160"/>
        <v>0</v>
      </c>
      <c r="G566">
        <f t="shared" si="161"/>
        <v>0</v>
      </c>
      <c r="H566" s="12">
        <f t="shared" si="176"/>
        <v>0</v>
      </c>
      <c r="I566">
        <f t="shared" si="177"/>
        <v>0</v>
      </c>
      <c r="J566">
        <f t="shared" si="178"/>
        <v>0</v>
      </c>
      <c r="K566" s="12">
        <f t="shared" si="179"/>
        <v>1</v>
      </c>
      <c r="L566">
        <f t="shared" si="162"/>
        <v>14.7105</v>
      </c>
      <c r="M566">
        <f t="shared" si="163"/>
        <v>0</v>
      </c>
      <c r="N566">
        <f t="shared" si="164"/>
        <v>0</v>
      </c>
      <c r="O566">
        <f t="shared" si="165"/>
        <v>101.66177176290465</v>
      </c>
      <c r="P566">
        <f t="shared" si="166"/>
        <v>0</v>
      </c>
      <c r="Q566">
        <f t="shared" si="167"/>
        <v>0</v>
      </c>
      <c r="R566">
        <f t="shared" si="168"/>
        <v>269.28449999999998</v>
      </c>
      <c r="S566">
        <f t="shared" si="169"/>
        <v>269.28449999999998</v>
      </c>
      <c r="T566">
        <f t="shared" si="170"/>
        <v>4.1846597124502907</v>
      </c>
      <c r="U566" s="14">
        <f t="shared" si="171"/>
        <v>0</v>
      </c>
      <c r="V566" s="20">
        <f>'BSFC (Drive Cycle)'!C570</f>
        <v>0</v>
      </c>
      <c r="W566">
        <f t="shared" si="172"/>
        <v>0</v>
      </c>
      <c r="X566">
        <f t="shared" si="173"/>
        <v>0</v>
      </c>
      <c r="Y566">
        <f t="shared" si="174"/>
        <v>0</v>
      </c>
      <c r="Z566">
        <f t="shared" si="175"/>
        <v>1</v>
      </c>
    </row>
    <row r="567" spans="4:26">
      <c r="D567" s="1">
        <v>564</v>
      </c>
      <c r="E567">
        <v>0</v>
      </c>
      <c r="F567">
        <f t="shared" si="160"/>
        <v>0</v>
      </c>
      <c r="G567">
        <f t="shared" si="161"/>
        <v>0</v>
      </c>
      <c r="H567" s="12">
        <f t="shared" si="176"/>
        <v>0</v>
      </c>
      <c r="I567">
        <f t="shared" si="177"/>
        <v>0</v>
      </c>
      <c r="J567">
        <f t="shared" si="178"/>
        <v>0</v>
      </c>
      <c r="K567" s="12">
        <f t="shared" si="179"/>
        <v>1</v>
      </c>
      <c r="L567">
        <f t="shared" si="162"/>
        <v>14.7105</v>
      </c>
      <c r="M567">
        <f t="shared" si="163"/>
        <v>0</v>
      </c>
      <c r="N567">
        <f t="shared" si="164"/>
        <v>0</v>
      </c>
      <c r="O567">
        <f t="shared" si="165"/>
        <v>101.66177176290465</v>
      </c>
      <c r="P567">
        <f t="shared" si="166"/>
        <v>0</v>
      </c>
      <c r="Q567">
        <f t="shared" si="167"/>
        <v>0</v>
      </c>
      <c r="R567">
        <f t="shared" si="168"/>
        <v>269.28449999999998</v>
      </c>
      <c r="S567">
        <f t="shared" si="169"/>
        <v>269.28449999999998</v>
      </c>
      <c r="T567">
        <f t="shared" si="170"/>
        <v>4.1846597124502907</v>
      </c>
      <c r="U567" s="14">
        <f t="shared" si="171"/>
        <v>0</v>
      </c>
      <c r="V567" s="20">
        <f>'BSFC (Drive Cycle)'!C571</f>
        <v>0</v>
      </c>
      <c r="W567">
        <f t="shared" si="172"/>
        <v>0</v>
      </c>
      <c r="X567">
        <f t="shared" si="173"/>
        <v>0</v>
      </c>
      <c r="Y567">
        <f t="shared" si="174"/>
        <v>0</v>
      </c>
      <c r="Z567">
        <f t="shared" si="175"/>
        <v>1</v>
      </c>
    </row>
    <row r="568" spans="4:26">
      <c r="D568" s="1">
        <v>565</v>
      </c>
      <c r="E568">
        <v>0</v>
      </c>
      <c r="F568">
        <f t="shared" si="160"/>
        <v>0</v>
      </c>
      <c r="G568">
        <f t="shared" si="161"/>
        <v>0</v>
      </c>
      <c r="H568" s="12">
        <f t="shared" si="176"/>
        <v>0</v>
      </c>
      <c r="I568">
        <f t="shared" si="177"/>
        <v>0</v>
      </c>
      <c r="J568">
        <f t="shared" si="178"/>
        <v>0</v>
      </c>
      <c r="K568" s="12">
        <f t="shared" si="179"/>
        <v>1</v>
      </c>
      <c r="L568">
        <f t="shared" si="162"/>
        <v>14.7105</v>
      </c>
      <c r="M568">
        <f t="shared" si="163"/>
        <v>0</v>
      </c>
      <c r="N568">
        <f t="shared" si="164"/>
        <v>0</v>
      </c>
      <c r="O568">
        <f t="shared" si="165"/>
        <v>101.66177176290465</v>
      </c>
      <c r="P568">
        <f t="shared" si="166"/>
        <v>0</v>
      </c>
      <c r="Q568">
        <f t="shared" si="167"/>
        <v>0</v>
      </c>
      <c r="R568">
        <f t="shared" si="168"/>
        <v>269.28449999999998</v>
      </c>
      <c r="S568">
        <f t="shared" si="169"/>
        <v>269.28449999999998</v>
      </c>
      <c r="T568">
        <f t="shared" si="170"/>
        <v>4.1846597124502907</v>
      </c>
      <c r="U568" s="14">
        <f t="shared" si="171"/>
        <v>0</v>
      </c>
      <c r="V568" s="20">
        <f>'BSFC (Drive Cycle)'!C572</f>
        <v>0</v>
      </c>
      <c r="W568">
        <f t="shared" si="172"/>
        <v>0</v>
      </c>
      <c r="X568">
        <f t="shared" si="173"/>
        <v>0</v>
      </c>
      <c r="Y568">
        <f t="shared" si="174"/>
        <v>0</v>
      </c>
      <c r="Z568">
        <f t="shared" si="175"/>
        <v>1</v>
      </c>
    </row>
    <row r="569" spans="4:26">
      <c r="D569" s="1">
        <v>566</v>
      </c>
      <c r="E569">
        <v>0</v>
      </c>
      <c r="F569">
        <f t="shared" si="160"/>
        <v>0</v>
      </c>
      <c r="G569">
        <f t="shared" si="161"/>
        <v>0</v>
      </c>
      <c r="H569" s="12">
        <f t="shared" si="176"/>
        <v>0</v>
      </c>
      <c r="I569">
        <f t="shared" si="177"/>
        <v>0</v>
      </c>
      <c r="J569">
        <f t="shared" si="178"/>
        <v>0</v>
      </c>
      <c r="K569" s="12">
        <f t="shared" si="179"/>
        <v>1</v>
      </c>
      <c r="L569">
        <f t="shared" si="162"/>
        <v>14.7105</v>
      </c>
      <c r="M569">
        <f t="shared" si="163"/>
        <v>0</v>
      </c>
      <c r="N569">
        <f t="shared" si="164"/>
        <v>0</v>
      </c>
      <c r="O569">
        <f t="shared" si="165"/>
        <v>101.66177176290465</v>
      </c>
      <c r="P569">
        <f t="shared" si="166"/>
        <v>0</v>
      </c>
      <c r="Q569">
        <f t="shared" si="167"/>
        <v>0</v>
      </c>
      <c r="R569">
        <f t="shared" si="168"/>
        <v>269.28449999999998</v>
      </c>
      <c r="S569">
        <f t="shared" si="169"/>
        <v>269.28449999999998</v>
      </c>
      <c r="T569">
        <f t="shared" si="170"/>
        <v>4.1846597124502907</v>
      </c>
      <c r="U569" s="14">
        <f t="shared" si="171"/>
        <v>0</v>
      </c>
      <c r="V569" s="20">
        <f>'BSFC (Drive Cycle)'!C573</f>
        <v>0</v>
      </c>
      <c r="W569">
        <f t="shared" si="172"/>
        <v>0</v>
      </c>
      <c r="X569">
        <f t="shared" si="173"/>
        <v>0</v>
      </c>
      <c r="Y569">
        <f t="shared" si="174"/>
        <v>0</v>
      </c>
      <c r="Z569">
        <f t="shared" si="175"/>
        <v>1</v>
      </c>
    </row>
    <row r="570" spans="4:26">
      <c r="D570" s="1">
        <v>567</v>
      </c>
      <c r="E570">
        <v>0</v>
      </c>
      <c r="F570">
        <f t="shared" si="160"/>
        <v>0</v>
      </c>
      <c r="G570">
        <f t="shared" si="161"/>
        <v>0</v>
      </c>
      <c r="H570" s="12">
        <f t="shared" si="176"/>
        <v>0</v>
      </c>
      <c r="I570">
        <f t="shared" si="177"/>
        <v>0</v>
      </c>
      <c r="J570">
        <f t="shared" si="178"/>
        <v>0</v>
      </c>
      <c r="K570" s="12">
        <f t="shared" si="179"/>
        <v>1</v>
      </c>
      <c r="L570">
        <f t="shared" si="162"/>
        <v>14.7105</v>
      </c>
      <c r="M570">
        <f t="shared" si="163"/>
        <v>0</v>
      </c>
      <c r="N570">
        <f t="shared" si="164"/>
        <v>0</v>
      </c>
      <c r="O570">
        <f t="shared" si="165"/>
        <v>101.66177176290465</v>
      </c>
      <c r="P570">
        <f t="shared" si="166"/>
        <v>0</v>
      </c>
      <c r="Q570">
        <f t="shared" si="167"/>
        <v>0</v>
      </c>
      <c r="R570">
        <f t="shared" si="168"/>
        <v>269.28449999999998</v>
      </c>
      <c r="S570">
        <f t="shared" si="169"/>
        <v>269.28449999999998</v>
      </c>
      <c r="T570">
        <f t="shared" si="170"/>
        <v>4.1846597124502907</v>
      </c>
      <c r="U570" s="14">
        <f t="shared" si="171"/>
        <v>0</v>
      </c>
      <c r="V570" s="20">
        <f>'BSFC (Drive Cycle)'!C574</f>
        <v>0</v>
      </c>
      <c r="W570">
        <f t="shared" si="172"/>
        <v>0</v>
      </c>
      <c r="X570">
        <f t="shared" si="173"/>
        <v>0</v>
      </c>
      <c r="Y570">
        <f t="shared" si="174"/>
        <v>0</v>
      </c>
      <c r="Z570">
        <f t="shared" si="175"/>
        <v>1</v>
      </c>
    </row>
    <row r="571" spans="4:26">
      <c r="D571" s="1">
        <v>568</v>
      </c>
      <c r="E571">
        <v>0</v>
      </c>
      <c r="F571">
        <f t="shared" si="160"/>
        <v>0</v>
      </c>
      <c r="G571">
        <f t="shared" si="161"/>
        <v>0</v>
      </c>
      <c r="H571" s="12">
        <f t="shared" si="176"/>
        <v>0</v>
      </c>
      <c r="I571">
        <f t="shared" si="177"/>
        <v>0</v>
      </c>
      <c r="J571">
        <f t="shared" si="178"/>
        <v>0</v>
      </c>
      <c r="K571" s="12">
        <f t="shared" si="179"/>
        <v>1</v>
      </c>
      <c r="L571">
        <f t="shared" si="162"/>
        <v>14.7105</v>
      </c>
      <c r="M571">
        <f t="shared" si="163"/>
        <v>0</v>
      </c>
      <c r="N571">
        <f t="shared" si="164"/>
        <v>0</v>
      </c>
      <c r="O571">
        <f t="shared" si="165"/>
        <v>101.66177176290465</v>
      </c>
      <c r="P571">
        <f t="shared" si="166"/>
        <v>0</v>
      </c>
      <c r="Q571">
        <f t="shared" si="167"/>
        <v>0</v>
      </c>
      <c r="R571">
        <f t="shared" si="168"/>
        <v>269.28449999999998</v>
      </c>
      <c r="S571">
        <f t="shared" si="169"/>
        <v>269.28449999999998</v>
      </c>
      <c r="T571">
        <f t="shared" si="170"/>
        <v>4.1846597124502907</v>
      </c>
      <c r="U571" s="14">
        <f t="shared" si="171"/>
        <v>0</v>
      </c>
      <c r="V571" s="20">
        <f>'BSFC (Drive Cycle)'!C575</f>
        <v>0</v>
      </c>
      <c r="W571">
        <f t="shared" si="172"/>
        <v>0</v>
      </c>
      <c r="X571">
        <f t="shared" si="173"/>
        <v>0</v>
      </c>
      <c r="Y571">
        <f t="shared" si="174"/>
        <v>0</v>
      </c>
      <c r="Z571">
        <f t="shared" si="175"/>
        <v>1</v>
      </c>
    </row>
    <row r="572" spans="4:26">
      <c r="D572" s="1">
        <v>569</v>
      </c>
      <c r="E572">
        <v>0</v>
      </c>
      <c r="F572">
        <f t="shared" si="160"/>
        <v>0</v>
      </c>
      <c r="G572">
        <f t="shared" si="161"/>
        <v>0</v>
      </c>
      <c r="H572" s="12">
        <f t="shared" si="176"/>
        <v>0</v>
      </c>
      <c r="I572">
        <f t="shared" si="177"/>
        <v>0</v>
      </c>
      <c r="J572">
        <f t="shared" si="178"/>
        <v>0</v>
      </c>
      <c r="K572" s="12">
        <f t="shared" si="179"/>
        <v>1</v>
      </c>
      <c r="L572">
        <f t="shared" si="162"/>
        <v>14.7105</v>
      </c>
      <c r="M572">
        <f t="shared" si="163"/>
        <v>0</v>
      </c>
      <c r="N572">
        <f t="shared" si="164"/>
        <v>0</v>
      </c>
      <c r="O572">
        <f t="shared" si="165"/>
        <v>101.66177176290465</v>
      </c>
      <c r="P572">
        <f t="shared" si="166"/>
        <v>0</v>
      </c>
      <c r="Q572">
        <f t="shared" si="167"/>
        <v>0</v>
      </c>
      <c r="R572">
        <f t="shared" si="168"/>
        <v>269.28449999999998</v>
      </c>
      <c r="S572">
        <f t="shared" si="169"/>
        <v>269.28449999999998</v>
      </c>
      <c r="T572">
        <f t="shared" si="170"/>
        <v>4.1846597124502907</v>
      </c>
      <c r="U572" s="14">
        <f t="shared" si="171"/>
        <v>0</v>
      </c>
      <c r="V572" s="20">
        <f>'BSFC (Drive Cycle)'!C576</f>
        <v>0</v>
      </c>
      <c r="W572">
        <f t="shared" si="172"/>
        <v>0</v>
      </c>
      <c r="X572">
        <f t="shared" si="173"/>
        <v>0</v>
      </c>
      <c r="Y572">
        <f t="shared" si="174"/>
        <v>0</v>
      </c>
      <c r="Z572">
        <f t="shared" si="175"/>
        <v>1</v>
      </c>
    </row>
    <row r="573" spans="4:26">
      <c r="D573" s="1">
        <v>570</v>
      </c>
      <c r="E573">
        <v>0</v>
      </c>
      <c r="F573">
        <f t="shared" si="160"/>
        <v>0</v>
      </c>
      <c r="G573">
        <f t="shared" si="161"/>
        <v>0</v>
      </c>
      <c r="H573" s="12">
        <f t="shared" si="176"/>
        <v>0</v>
      </c>
      <c r="I573">
        <f t="shared" si="177"/>
        <v>0</v>
      </c>
      <c r="J573">
        <f t="shared" si="178"/>
        <v>0</v>
      </c>
      <c r="K573" s="12">
        <f t="shared" si="179"/>
        <v>1</v>
      </c>
      <c r="L573">
        <f t="shared" si="162"/>
        <v>14.7105</v>
      </c>
      <c r="M573">
        <f t="shared" si="163"/>
        <v>0</v>
      </c>
      <c r="N573">
        <f t="shared" si="164"/>
        <v>0</v>
      </c>
      <c r="O573">
        <f t="shared" si="165"/>
        <v>101.66177176290465</v>
      </c>
      <c r="P573">
        <f t="shared" si="166"/>
        <v>0</v>
      </c>
      <c r="Q573">
        <f t="shared" si="167"/>
        <v>0</v>
      </c>
      <c r="R573">
        <f t="shared" si="168"/>
        <v>269.28449999999998</v>
      </c>
      <c r="S573">
        <f t="shared" si="169"/>
        <v>269.28449999999998</v>
      </c>
      <c r="T573">
        <f t="shared" si="170"/>
        <v>4.1846597124502907</v>
      </c>
      <c r="U573" s="14">
        <f t="shared" si="171"/>
        <v>0</v>
      </c>
      <c r="V573" s="20">
        <f>'BSFC (Drive Cycle)'!C577</f>
        <v>0</v>
      </c>
      <c r="W573">
        <f t="shared" si="172"/>
        <v>0</v>
      </c>
      <c r="X573">
        <f t="shared" si="173"/>
        <v>0</v>
      </c>
      <c r="Y573">
        <f t="shared" si="174"/>
        <v>0</v>
      </c>
      <c r="Z573">
        <f t="shared" si="175"/>
        <v>1</v>
      </c>
    </row>
    <row r="574" spans="4:26">
      <c r="D574" s="1">
        <v>571</v>
      </c>
      <c r="E574">
        <v>0</v>
      </c>
      <c r="F574">
        <f t="shared" si="160"/>
        <v>0</v>
      </c>
      <c r="G574">
        <f t="shared" si="161"/>
        <v>0</v>
      </c>
      <c r="H574" s="12">
        <f t="shared" si="176"/>
        <v>0</v>
      </c>
      <c r="I574">
        <f t="shared" si="177"/>
        <v>0</v>
      </c>
      <c r="J574">
        <f t="shared" si="178"/>
        <v>0</v>
      </c>
      <c r="K574" s="12">
        <f t="shared" si="179"/>
        <v>1</v>
      </c>
      <c r="L574">
        <f t="shared" si="162"/>
        <v>14.7105</v>
      </c>
      <c r="M574">
        <f t="shared" si="163"/>
        <v>0</v>
      </c>
      <c r="N574">
        <f t="shared" si="164"/>
        <v>0</v>
      </c>
      <c r="O574">
        <f t="shared" si="165"/>
        <v>101.66177176290465</v>
      </c>
      <c r="P574">
        <f t="shared" si="166"/>
        <v>0</v>
      </c>
      <c r="Q574">
        <f t="shared" si="167"/>
        <v>0</v>
      </c>
      <c r="R574">
        <f t="shared" si="168"/>
        <v>269.28449999999998</v>
      </c>
      <c r="S574">
        <f t="shared" si="169"/>
        <v>269.28449999999998</v>
      </c>
      <c r="T574">
        <f t="shared" si="170"/>
        <v>4.1846597124502907</v>
      </c>
      <c r="U574" s="14">
        <f t="shared" si="171"/>
        <v>0</v>
      </c>
      <c r="V574" s="20">
        <f>'BSFC (Drive Cycle)'!C578</f>
        <v>0</v>
      </c>
      <c r="W574">
        <f t="shared" si="172"/>
        <v>0</v>
      </c>
      <c r="X574">
        <f t="shared" si="173"/>
        <v>0</v>
      </c>
      <c r="Y574">
        <f t="shared" si="174"/>
        <v>0</v>
      </c>
      <c r="Z574">
        <f t="shared" si="175"/>
        <v>1</v>
      </c>
    </row>
    <row r="575" spans="4:26">
      <c r="D575" s="1">
        <v>572</v>
      </c>
      <c r="E575">
        <v>0</v>
      </c>
      <c r="F575">
        <f t="shared" si="160"/>
        <v>0</v>
      </c>
      <c r="G575">
        <f t="shared" si="161"/>
        <v>0</v>
      </c>
      <c r="H575" s="12">
        <f t="shared" si="176"/>
        <v>0</v>
      </c>
      <c r="I575">
        <f t="shared" si="177"/>
        <v>0</v>
      </c>
      <c r="J575">
        <f t="shared" si="178"/>
        <v>0</v>
      </c>
      <c r="K575" s="12">
        <f t="shared" si="179"/>
        <v>1</v>
      </c>
      <c r="L575">
        <f t="shared" si="162"/>
        <v>14.7105</v>
      </c>
      <c r="M575">
        <f t="shared" si="163"/>
        <v>0</v>
      </c>
      <c r="N575">
        <f t="shared" si="164"/>
        <v>0</v>
      </c>
      <c r="O575">
        <f t="shared" si="165"/>
        <v>101.66177176290465</v>
      </c>
      <c r="P575">
        <f t="shared" si="166"/>
        <v>0</v>
      </c>
      <c r="Q575">
        <f t="shared" si="167"/>
        <v>0</v>
      </c>
      <c r="R575">
        <f t="shared" si="168"/>
        <v>269.28449999999998</v>
      </c>
      <c r="S575">
        <f t="shared" si="169"/>
        <v>269.28449999999998</v>
      </c>
      <c r="T575">
        <f t="shared" si="170"/>
        <v>4.1846597124502907</v>
      </c>
      <c r="U575" s="14">
        <f t="shared" si="171"/>
        <v>0</v>
      </c>
      <c r="V575" s="20">
        <f>'BSFC (Drive Cycle)'!C579</f>
        <v>0</v>
      </c>
      <c r="W575">
        <f t="shared" si="172"/>
        <v>0</v>
      </c>
      <c r="X575">
        <f t="shared" si="173"/>
        <v>0</v>
      </c>
      <c r="Y575">
        <f t="shared" si="174"/>
        <v>0</v>
      </c>
      <c r="Z575">
        <f t="shared" si="175"/>
        <v>1</v>
      </c>
    </row>
    <row r="576" spans="4:26">
      <c r="D576" s="1">
        <v>573</v>
      </c>
      <c r="E576">
        <v>0</v>
      </c>
      <c r="F576">
        <f t="shared" si="160"/>
        <v>0</v>
      </c>
      <c r="G576">
        <f t="shared" si="161"/>
        <v>0</v>
      </c>
      <c r="H576" s="12">
        <f t="shared" si="176"/>
        <v>0</v>
      </c>
      <c r="I576">
        <f t="shared" si="177"/>
        <v>0</v>
      </c>
      <c r="J576">
        <f t="shared" si="178"/>
        <v>0</v>
      </c>
      <c r="K576" s="12">
        <f t="shared" si="179"/>
        <v>1</v>
      </c>
      <c r="L576">
        <f t="shared" si="162"/>
        <v>14.7105</v>
      </c>
      <c r="M576">
        <f t="shared" si="163"/>
        <v>0</v>
      </c>
      <c r="N576">
        <f t="shared" si="164"/>
        <v>0</v>
      </c>
      <c r="O576">
        <f t="shared" si="165"/>
        <v>101.66177176290465</v>
      </c>
      <c r="P576">
        <f t="shared" si="166"/>
        <v>0</v>
      </c>
      <c r="Q576">
        <f t="shared" si="167"/>
        <v>0</v>
      </c>
      <c r="R576">
        <f t="shared" si="168"/>
        <v>269.28449999999998</v>
      </c>
      <c r="S576">
        <f t="shared" si="169"/>
        <v>269.28449999999998</v>
      </c>
      <c r="T576">
        <f t="shared" si="170"/>
        <v>4.1846597124502907</v>
      </c>
      <c r="U576" s="14">
        <f t="shared" si="171"/>
        <v>0</v>
      </c>
      <c r="V576" s="20">
        <f>'BSFC (Drive Cycle)'!C580</f>
        <v>0</v>
      </c>
      <c r="W576">
        <f t="shared" si="172"/>
        <v>0</v>
      </c>
      <c r="X576">
        <f t="shared" si="173"/>
        <v>0</v>
      </c>
      <c r="Y576">
        <f t="shared" si="174"/>
        <v>0</v>
      </c>
      <c r="Z576">
        <f t="shared" si="175"/>
        <v>1</v>
      </c>
    </row>
    <row r="577" spans="4:26">
      <c r="D577" s="1">
        <v>574</v>
      </c>
      <c r="E577">
        <v>0</v>
      </c>
      <c r="F577">
        <f t="shared" si="160"/>
        <v>0</v>
      </c>
      <c r="G577">
        <f t="shared" si="161"/>
        <v>0</v>
      </c>
      <c r="H577" s="12">
        <f t="shared" si="176"/>
        <v>0</v>
      </c>
      <c r="I577">
        <f t="shared" si="177"/>
        <v>0</v>
      </c>
      <c r="J577">
        <f t="shared" si="178"/>
        <v>0</v>
      </c>
      <c r="K577" s="12">
        <f t="shared" si="179"/>
        <v>1</v>
      </c>
      <c r="L577">
        <f t="shared" si="162"/>
        <v>14.7105</v>
      </c>
      <c r="M577">
        <f t="shared" si="163"/>
        <v>0</v>
      </c>
      <c r="N577">
        <f t="shared" si="164"/>
        <v>0</v>
      </c>
      <c r="O577">
        <f t="shared" si="165"/>
        <v>101.66177176290465</v>
      </c>
      <c r="P577">
        <f t="shared" si="166"/>
        <v>0</v>
      </c>
      <c r="Q577">
        <f t="shared" si="167"/>
        <v>0</v>
      </c>
      <c r="R577">
        <f t="shared" si="168"/>
        <v>269.28449999999998</v>
      </c>
      <c r="S577">
        <f t="shared" si="169"/>
        <v>269.28449999999998</v>
      </c>
      <c r="T577">
        <f t="shared" si="170"/>
        <v>4.1846597124502907</v>
      </c>
      <c r="U577" s="14">
        <f t="shared" si="171"/>
        <v>0</v>
      </c>
      <c r="V577" s="20">
        <f>'BSFC (Drive Cycle)'!C581</f>
        <v>0</v>
      </c>
      <c r="W577">
        <f t="shared" si="172"/>
        <v>0</v>
      </c>
      <c r="X577">
        <f t="shared" si="173"/>
        <v>0</v>
      </c>
      <c r="Y577">
        <f t="shared" si="174"/>
        <v>0</v>
      </c>
      <c r="Z577">
        <f t="shared" si="175"/>
        <v>1</v>
      </c>
    </row>
    <row r="578" spans="4:26">
      <c r="D578" s="1">
        <v>575</v>
      </c>
      <c r="E578">
        <v>0</v>
      </c>
      <c r="F578">
        <f t="shared" si="160"/>
        <v>0</v>
      </c>
      <c r="G578">
        <f t="shared" si="161"/>
        <v>0</v>
      </c>
      <c r="H578" s="12">
        <f t="shared" si="176"/>
        <v>0</v>
      </c>
      <c r="I578">
        <f t="shared" si="177"/>
        <v>0</v>
      </c>
      <c r="J578">
        <f t="shared" si="178"/>
        <v>0</v>
      </c>
      <c r="K578" s="12">
        <f t="shared" si="179"/>
        <v>1</v>
      </c>
      <c r="L578">
        <f t="shared" si="162"/>
        <v>14.7105</v>
      </c>
      <c r="M578">
        <f t="shared" si="163"/>
        <v>0</v>
      </c>
      <c r="N578">
        <f t="shared" si="164"/>
        <v>0</v>
      </c>
      <c r="O578">
        <f t="shared" si="165"/>
        <v>101.66177176290465</v>
      </c>
      <c r="P578">
        <f t="shared" si="166"/>
        <v>0</v>
      </c>
      <c r="Q578">
        <f t="shared" si="167"/>
        <v>0</v>
      </c>
      <c r="R578">
        <f t="shared" si="168"/>
        <v>269.28449999999998</v>
      </c>
      <c r="S578">
        <f t="shared" si="169"/>
        <v>269.28449999999998</v>
      </c>
      <c r="T578">
        <f t="shared" si="170"/>
        <v>4.1846597124502907</v>
      </c>
      <c r="U578" s="14">
        <f t="shared" si="171"/>
        <v>0</v>
      </c>
      <c r="V578" s="20">
        <f>'BSFC (Drive Cycle)'!C582</f>
        <v>0</v>
      </c>
      <c r="W578">
        <f t="shared" si="172"/>
        <v>0</v>
      </c>
      <c r="X578">
        <f t="shared" si="173"/>
        <v>0</v>
      </c>
      <c r="Y578">
        <f t="shared" si="174"/>
        <v>0</v>
      </c>
      <c r="Z578">
        <f t="shared" si="175"/>
        <v>1</v>
      </c>
    </row>
    <row r="579" spans="4:26">
      <c r="D579" s="1">
        <v>576</v>
      </c>
      <c r="E579">
        <v>0</v>
      </c>
      <c r="F579">
        <f t="shared" si="160"/>
        <v>0</v>
      </c>
      <c r="G579">
        <f t="shared" si="161"/>
        <v>0</v>
      </c>
      <c r="H579" s="12">
        <f t="shared" si="176"/>
        <v>0</v>
      </c>
      <c r="I579">
        <f t="shared" si="177"/>
        <v>0</v>
      </c>
      <c r="J579">
        <f t="shared" si="178"/>
        <v>0</v>
      </c>
      <c r="K579" s="12">
        <f t="shared" si="179"/>
        <v>1</v>
      </c>
      <c r="L579">
        <f t="shared" si="162"/>
        <v>14.7105</v>
      </c>
      <c r="M579">
        <f t="shared" si="163"/>
        <v>0</v>
      </c>
      <c r="N579">
        <f t="shared" si="164"/>
        <v>0</v>
      </c>
      <c r="O579">
        <f t="shared" si="165"/>
        <v>101.66177176290465</v>
      </c>
      <c r="P579">
        <f t="shared" si="166"/>
        <v>0</v>
      </c>
      <c r="Q579">
        <f t="shared" si="167"/>
        <v>0</v>
      </c>
      <c r="R579">
        <f t="shared" si="168"/>
        <v>269.28449999999998</v>
      </c>
      <c r="S579">
        <f t="shared" si="169"/>
        <v>269.28449999999998</v>
      </c>
      <c r="T579">
        <f t="shared" si="170"/>
        <v>4.1846597124502907</v>
      </c>
      <c r="U579" s="14">
        <f t="shared" si="171"/>
        <v>0</v>
      </c>
      <c r="V579" s="20">
        <f>'BSFC (Drive Cycle)'!C583</f>
        <v>0</v>
      </c>
      <c r="W579">
        <f t="shared" si="172"/>
        <v>0</v>
      </c>
      <c r="X579">
        <f t="shared" si="173"/>
        <v>0</v>
      </c>
      <c r="Y579">
        <f t="shared" si="174"/>
        <v>0</v>
      </c>
      <c r="Z579">
        <f t="shared" si="175"/>
        <v>1</v>
      </c>
    </row>
    <row r="580" spans="4:26">
      <c r="D580" s="1">
        <v>577</v>
      </c>
      <c r="E580">
        <v>0</v>
      </c>
      <c r="F580">
        <f t="shared" ref="F580:F643" si="180">E580*1.60934</f>
        <v>0</v>
      </c>
      <c r="G580">
        <f t="shared" ref="G580:G643" si="181">F580*(1000/3600)</f>
        <v>0</v>
      </c>
      <c r="H580" s="12">
        <f t="shared" si="176"/>
        <v>0</v>
      </c>
      <c r="I580">
        <f t="shared" si="177"/>
        <v>0</v>
      </c>
      <c r="J580">
        <f t="shared" si="178"/>
        <v>0</v>
      </c>
      <c r="K580" s="12">
        <f t="shared" si="179"/>
        <v>1</v>
      </c>
      <c r="L580">
        <f t="shared" ref="L580:L643" si="182">LOOKUP(K580,$A$5:$B$12)*$B$13</f>
        <v>14.7105</v>
      </c>
      <c r="M580">
        <f t="shared" ref="M580:M643" si="183">J580*L580</f>
        <v>0</v>
      </c>
      <c r="N580">
        <f t="shared" ref="N580:N643" si="184">M580*9.5493</f>
        <v>0</v>
      </c>
      <c r="O580">
        <f t="shared" ref="O580:O643" si="185">(POWER(L580,2)*$B$28+4*$B$29)/$B$27</f>
        <v>101.66177176290465</v>
      </c>
      <c r="P580">
        <f t="shared" ref="P580:P643" si="186">(H580*(O580+$B$26*$B$27))/$B$27</f>
        <v>0</v>
      </c>
      <c r="Q580">
        <f t="shared" ref="Q580:Q643" si="187">($B$34*$B$31*$B$30*POWER(G580,2))/2</f>
        <v>0</v>
      </c>
      <c r="R580">
        <f t="shared" ref="R580:R643" si="188">$B$32*$B$26*9.81</f>
        <v>269.28449999999998</v>
      </c>
      <c r="S580">
        <f t="shared" ref="S580:S643" si="189">P580+Q580+R580</f>
        <v>269.28449999999998</v>
      </c>
      <c r="T580">
        <f t="shared" ref="T580:T643" si="190">IF(H580&lt;0,0,(S580*$B$27)/L580)</f>
        <v>4.1846597124502907</v>
      </c>
      <c r="U580" s="14">
        <f t="shared" ref="U580:U643" si="191">(T580*M580)/1000</f>
        <v>0</v>
      </c>
      <c r="V580" s="20">
        <f>'BSFC (Drive Cycle)'!C584</f>
        <v>0</v>
      </c>
      <c r="W580">
        <f t="shared" ref="W580:W643" si="192">(V580*U580)/3600</f>
        <v>0</v>
      </c>
      <c r="X580">
        <f t="shared" ref="X580:X643" si="193">IF(AND(K580&gt;1,(N580&lt;$B$15)),1,0)</f>
        <v>0</v>
      </c>
      <c r="Y580">
        <f t="shared" ref="Y580:Y643" si="194">IF(N580&gt;$B$14,1,0)</f>
        <v>0</v>
      </c>
      <c r="Z580">
        <f t="shared" ref="Z580:Z643" si="195">IF(AND(X580=0,Y580=0),K580,IF(AND(X580=0,Y580=1),K580+1, IF(AND(X580=1,Y580=0),K580-1)))</f>
        <v>1</v>
      </c>
    </row>
    <row r="581" spans="4:26">
      <c r="D581" s="1">
        <v>578</v>
      </c>
      <c r="E581">
        <v>0</v>
      </c>
      <c r="F581">
        <f t="shared" si="180"/>
        <v>0</v>
      </c>
      <c r="G581">
        <f t="shared" si="181"/>
        <v>0</v>
      </c>
      <c r="H581" s="12">
        <f t="shared" ref="H581:H644" si="196">(G581-G580)/(D581-D580)</f>
        <v>0</v>
      </c>
      <c r="I581">
        <f t="shared" ref="I581:I644" si="197">G581*(D581-D580)+0.5*H581*POWER(D581-D580,2)</f>
        <v>0</v>
      </c>
      <c r="J581">
        <f t="shared" ref="J581:J644" si="198">(2*PI()*I581)/($B$2*(D581-D580))</f>
        <v>0</v>
      </c>
      <c r="K581" s="12">
        <f t="shared" ref="K581:K644" si="199">Z580</f>
        <v>1</v>
      </c>
      <c r="L581">
        <f t="shared" si="182"/>
        <v>14.7105</v>
      </c>
      <c r="M581">
        <f t="shared" si="183"/>
        <v>0</v>
      </c>
      <c r="N581">
        <f t="shared" si="184"/>
        <v>0</v>
      </c>
      <c r="O581">
        <f t="shared" si="185"/>
        <v>101.66177176290465</v>
      </c>
      <c r="P581">
        <f t="shared" si="186"/>
        <v>0</v>
      </c>
      <c r="Q581">
        <f t="shared" si="187"/>
        <v>0</v>
      </c>
      <c r="R581">
        <f t="shared" si="188"/>
        <v>269.28449999999998</v>
      </c>
      <c r="S581">
        <f t="shared" si="189"/>
        <v>269.28449999999998</v>
      </c>
      <c r="T581">
        <f t="shared" si="190"/>
        <v>4.1846597124502907</v>
      </c>
      <c r="U581" s="14">
        <f t="shared" si="191"/>
        <v>0</v>
      </c>
      <c r="V581" s="20">
        <f>'BSFC (Drive Cycle)'!C585</f>
        <v>0</v>
      </c>
      <c r="W581">
        <f t="shared" si="192"/>
        <v>0</v>
      </c>
      <c r="X581">
        <f t="shared" si="193"/>
        <v>0</v>
      </c>
      <c r="Y581">
        <f t="shared" si="194"/>
        <v>0</v>
      </c>
      <c r="Z581">
        <f t="shared" si="195"/>
        <v>1</v>
      </c>
    </row>
    <row r="582" spans="4:26">
      <c r="D582" s="1">
        <v>579</v>
      </c>
      <c r="E582">
        <v>0</v>
      </c>
      <c r="F582">
        <f t="shared" si="180"/>
        <v>0</v>
      </c>
      <c r="G582">
        <f t="shared" si="181"/>
        <v>0</v>
      </c>
      <c r="H582" s="12">
        <f t="shared" si="196"/>
        <v>0</v>
      </c>
      <c r="I582">
        <f t="shared" si="197"/>
        <v>0</v>
      </c>
      <c r="J582">
        <f t="shared" si="198"/>
        <v>0</v>
      </c>
      <c r="K582" s="12">
        <f t="shared" si="199"/>
        <v>1</v>
      </c>
      <c r="L582">
        <f t="shared" si="182"/>
        <v>14.7105</v>
      </c>
      <c r="M582">
        <f t="shared" si="183"/>
        <v>0</v>
      </c>
      <c r="N582">
        <f t="shared" si="184"/>
        <v>0</v>
      </c>
      <c r="O582">
        <f t="shared" si="185"/>
        <v>101.66177176290465</v>
      </c>
      <c r="P582">
        <f t="shared" si="186"/>
        <v>0</v>
      </c>
      <c r="Q582">
        <f t="shared" si="187"/>
        <v>0</v>
      </c>
      <c r="R582">
        <f t="shared" si="188"/>
        <v>269.28449999999998</v>
      </c>
      <c r="S582">
        <f t="shared" si="189"/>
        <v>269.28449999999998</v>
      </c>
      <c r="T582">
        <f t="shared" si="190"/>
        <v>4.1846597124502907</v>
      </c>
      <c r="U582" s="14">
        <f t="shared" si="191"/>
        <v>0</v>
      </c>
      <c r="V582" s="20">
        <f>'BSFC (Drive Cycle)'!C586</f>
        <v>0</v>
      </c>
      <c r="W582">
        <f t="shared" si="192"/>
        <v>0</v>
      </c>
      <c r="X582">
        <f t="shared" si="193"/>
        <v>0</v>
      </c>
      <c r="Y582">
        <f t="shared" si="194"/>
        <v>0</v>
      </c>
      <c r="Z582">
        <f t="shared" si="195"/>
        <v>1</v>
      </c>
    </row>
    <row r="583" spans="4:26">
      <c r="D583" s="1">
        <v>580</v>
      </c>
      <c r="E583">
        <v>0</v>
      </c>
      <c r="F583">
        <f t="shared" si="180"/>
        <v>0</v>
      </c>
      <c r="G583">
        <f t="shared" si="181"/>
        <v>0</v>
      </c>
      <c r="H583" s="12">
        <f t="shared" si="196"/>
        <v>0</v>
      </c>
      <c r="I583">
        <f t="shared" si="197"/>
        <v>0</v>
      </c>
      <c r="J583">
        <f t="shared" si="198"/>
        <v>0</v>
      </c>
      <c r="K583" s="12">
        <f t="shared" si="199"/>
        <v>1</v>
      </c>
      <c r="L583">
        <f t="shared" si="182"/>
        <v>14.7105</v>
      </c>
      <c r="M583">
        <f t="shared" si="183"/>
        <v>0</v>
      </c>
      <c r="N583">
        <f t="shared" si="184"/>
        <v>0</v>
      </c>
      <c r="O583">
        <f t="shared" si="185"/>
        <v>101.66177176290465</v>
      </c>
      <c r="P583">
        <f t="shared" si="186"/>
        <v>0</v>
      </c>
      <c r="Q583">
        <f t="shared" si="187"/>
        <v>0</v>
      </c>
      <c r="R583">
        <f t="shared" si="188"/>
        <v>269.28449999999998</v>
      </c>
      <c r="S583">
        <f t="shared" si="189"/>
        <v>269.28449999999998</v>
      </c>
      <c r="T583">
        <f t="shared" si="190"/>
        <v>4.1846597124502907</v>
      </c>
      <c r="U583" s="14">
        <f t="shared" si="191"/>
        <v>0</v>
      </c>
      <c r="V583" s="20">
        <f>'BSFC (Drive Cycle)'!C587</f>
        <v>0</v>
      </c>
      <c r="W583">
        <f t="shared" si="192"/>
        <v>0</v>
      </c>
      <c r="X583">
        <f t="shared" si="193"/>
        <v>0</v>
      </c>
      <c r="Y583">
        <f t="shared" si="194"/>
        <v>0</v>
      </c>
      <c r="Z583">
        <f t="shared" si="195"/>
        <v>1</v>
      </c>
    </row>
    <row r="584" spans="4:26">
      <c r="D584" s="1">
        <v>581</v>
      </c>
      <c r="E584">
        <v>0.4</v>
      </c>
      <c r="F584">
        <f t="shared" si="180"/>
        <v>0.64373600000000009</v>
      </c>
      <c r="G584">
        <f t="shared" si="181"/>
        <v>0.17881555555555559</v>
      </c>
      <c r="H584" s="12">
        <f t="shared" si="196"/>
        <v>0.17881555555555559</v>
      </c>
      <c r="I584">
        <f t="shared" si="197"/>
        <v>0.26822333333333337</v>
      </c>
      <c r="J584">
        <f t="shared" si="198"/>
        <v>1.1733305487314478</v>
      </c>
      <c r="K584" s="12">
        <f t="shared" si="199"/>
        <v>1</v>
      </c>
      <c r="L584">
        <f t="shared" si="182"/>
        <v>14.7105</v>
      </c>
      <c r="M584">
        <f t="shared" si="183"/>
        <v>17.260279037113964</v>
      </c>
      <c r="N584">
        <f t="shared" si="184"/>
        <v>164.82358260911238</v>
      </c>
      <c r="O584">
        <f t="shared" si="185"/>
        <v>101.66177176290465</v>
      </c>
      <c r="P584">
        <f t="shared" si="186"/>
        <v>406.75436603913346</v>
      </c>
      <c r="Q584">
        <f t="shared" si="187"/>
        <v>1.2324644964875148E-2</v>
      </c>
      <c r="R584">
        <f t="shared" si="188"/>
        <v>269.28449999999998</v>
      </c>
      <c r="S584">
        <f t="shared" si="189"/>
        <v>676.05119068409829</v>
      </c>
      <c r="T584">
        <f t="shared" si="190"/>
        <v>10.505781733481857</v>
      </c>
      <c r="U584" s="14">
        <f t="shared" si="191"/>
        <v>0.18133272422291172</v>
      </c>
      <c r="V584" s="20">
        <f>'BSFC (Drive Cycle)'!C588</f>
        <v>2443.4815432356299</v>
      </c>
      <c r="W584">
        <f t="shared" si="192"/>
        <v>0.12307865689536701</v>
      </c>
      <c r="X584">
        <f t="shared" si="193"/>
        <v>0</v>
      </c>
      <c r="Y584">
        <f t="shared" si="194"/>
        <v>0</v>
      </c>
      <c r="Z584">
        <f t="shared" si="195"/>
        <v>1</v>
      </c>
    </row>
    <row r="585" spans="4:26">
      <c r="D585" s="1">
        <v>582</v>
      </c>
      <c r="E585">
        <v>1.5</v>
      </c>
      <c r="F585">
        <f t="shared" si="180"/>
        <v>2.4140100000000002</v>
      </c>
      <c r="G585">
        <f t="shared" si="181"/>
        <v>0.67055833333333337</v>
      </c>
      <c r="H585" s="12">
        <f t="shared" si="196"/>
        <v>0.49174277777777775</v>
      </c>
      <c r="I585">
        <f t="shared" si="197"/>
        <v>0.91642972222222219</v>
      </c>
      <c r="J585">
        <f t="shared" si="198"/>
        <v>4.0088793748324463</v>
      </c>
      <c r="K585" s="12">
        <f t="shared" si="199"/>
        <v>1</v>
      </c>
      <c r="L585">
        <f t="shared" si="182"/>
        <v>14.7105</v>
      </c>
      <c r="M585">
        <f t="shared" si="183"/>
        <v>58.972620043472702</v>
      </c>
      <c r="N585">
        <f t="shared" si="184"/>
        <v>563.14724058113393</v>
      </c>
      <c r="O585">
        <f t="shared" si="185"/>
        <v>101.66177176290465</v>
      </c>
      <c r="P585">
        <f t="shared" si="186"/>
        <v>1118.5745066076165</v>
      </c>
      <c r="Q585">
        <f t="shared" si="187"/>
        <v>0.17331531981855669</v>
      </c>
      <c r="R585">
        <f t="shared" si="188"/>
        <v>269.28449999999998</v>
      </c>
      <c r="S585">
        <f t="shared" si="189"/>
        <v>1388.0323219274351</v>
      </c>
      <c r="T585">
        <f t="shared" si="190"/>
        <v>21.569911885565528</v>
      </c>
      <c r="U585" s="14">
        <f t="shared" si="191"/>
        <v>1.2720342179986417</v>
      </c>
      <c r="V585" s="20">
        <f>'BSFC (Drive Cycle)'!C589</f>
        <v>1331.3832409181973</v>
      </c>
      <c r="W585">
        <f t="shared" si="192"/>
        <v>0.47043473325496565</v>
      </c>
      <c r="X585">
        <f t="shared" si="193"/>
        <v>0</v>
      </c>
      <c r="Y585">
        <f t="shared" si="194"/>
        <v>0</v>
      </c>
      <c r="Z585">
        <f t="shared" si="195"/>
        <v>1</v>
      </c>
    </row>
    <row r="586" spans="4:26">
      <c r="D586" s="1">
        <v>583</v>
      </c>
      <c r="E586">
        <v>3.5</v>
      </c>
      <c r="F586">
        <f t="shared" si="180"/>
        <v>5.6326900000000002</v>
      </c>
      <c r="G586">
        <f t="shared" si="181"/>
        <v>1.5646361111111113</v>
      </c>
      <c r="H586" s="12">
        <f t="shared" si="196"/>
        <v>0.89407777777777797</v>
      </c>
      <c r="I586">
        <f t="shared" si="197"/>
        <v>2.0116750000000003</v>
      </c>
      <c r="J586">
        <f t="shared" si="198"/>
        <v>8.7999791154858578</v>
      </c>
      <c r="K586" s="12">
        <f t="shared" si="199"/>
        <v>1</v>
      </c>
      <c r="L586">
        <f t="shared" si="182"/>
        <v>14.7105</v>
      </c>
      <c r="M586">
        <f t="shared" si="183"/>
        <v>129.45209277835471</v>
      </c>
      <c r="N586">
        <f t="shared" si="184"/>
        <v>1236.1768695683427</v>
      </c>
      <c r="O586">
        <f t="shared" si="185"/>
        <v>101.66177176290465</v>
      </c>
      <c r="P586">
        <f t="shared" si="186"/>
        <v>2033.7718301956672</v>
      </c>
      <c r="Q586">
        <f t="shared" si="187"/>
        <v>0.94360563012325338</v>
      </c>
      <c r="R586">
        <f t="shared" si="188"/>
        <v>269.28449999999998</v>
      </c>
      <c r="S586">
        <f t="shared" si="189"/>
        <v>2303.9999358257905</v>
      </c>
      <c r="T586">
        <f t="shared" si="190"/>
        <v>35.803975754037985</v>
      </c>
      <c r="U586" s="14">
        <f t="shared" si="191"/>
        <v>4.6348995911456878</v>
      </c>
      <c r="V586" s="20">
        <f>'BSFC (Drive Cycle)'!C590</f>
        <v>659.84299436319816</v>
      </c>
      <c r="W586">
        <f t="shared" si="192"/>
        <v>0.84952945133175928</v>
      </c>
      <c r="X586">
        <f t="shared" si="193"/>
        <v>0</v>
      </c>
      <c r="Y586">
        <f t="shared" si="194"/>
        <v>0</v>
      </c>
      <c r="Z586">
        <f t="shared" si="195"/>
        <v>1</v>
      </c>
    </row>
    <row r="587" spans="4:26">
      <c r="D587" s="1">
        <v>584</v>
      </c>
      <c r="E587">
        <v>6.1</v>
      </c>
      <c r="F587">
        <f t="shared" si="180"/>
        <v>9.8169740000000001</v>
      </c>
      <c r="G587">
        <f t="shared" si="181"/>
        <v>2.7269372222222223</v>
      </c>
      <c r="H587" s="12">
        <f t="shared" si="196"/>
        <v>1.162301111111111</v>
      </c>
      <c r="I587">
        <f t="shared" si="197"/>
        <v>3.3080877777777777</v>
      </c>
      <c r="J587">
        <f t="shared" si="198"/>
        <v>14.471076767687853</v>
      </c>
      <c r="K587" s="12">
        <f t="shared" si="199"/>
        <v>1</v>
      </c>
      <c r="L587">
        <f t="shared" si="182"/>
        <v>14.7105</v>
      </c>
      <c r="M587">
        <f t="shared" si="183"/>
        <v>212.87677479107217</v>
      </c>
      <c r="N587">
        <f t="shared" si="184"/>
        <v>2032.8241855123856</v>
      </c>
      <c r="O587">
        <f t="shared" si="185"/>
        <v>101.66177176290465</v>
      </c>
      <c r="P587">
        <f t="shared" si="186"/>
        <v>2643.9033792543664</v>
      </c>
      <c r="Q587">
        <f t="shared" si="187"/>
        <v>2.8662502446437754</v>
      </c>
      <c r="R587">
        <f t="shared" si="188"/>
        <v>269.28449999999998</v>
      </c>
      <c r="S587">
        <f t="shared" si="189"/>
        <v>2916.0541294990098</v>
      </c>
      <c r="T587">
        <f t="shared" si="190"/>
        <v>45.315249243973604</v>
      </c>
      <c r="U587" s="14">
        <f t="shared" si="191"/>
        <v>9.6465641079106721</v>
      </c>
      <c r="V587" s="20">
        <f>'BSFC (Drive Cycle)'!C591</f>
        <v>413.19946637520297</v>
      </c>
      <c r="W587">
        <f t="shared" si="192"/>
        <v>1.1072097615952432</v>
      </c>
      <c r="X587">
        <f t="shared" si="193"/>
        <v>0</v>
      </c>
      <c r="Y587">
        <f t="shared" si="194"/>
        <v>0</v>
      </c>
      <c r="Z587">
        <f t="shared" si="195"/>
        <v>1</v>
      </c>
    </row>
    <row r="588" spans="4:26">
      <c r="D588" s="1">
        <v>585</v>
      </c>
      <c r="E588">
        <v>10.4</v>
      </c>
      <c r="F588">
        <f t="shared" si="180"/>
        <v>16.737136</v>
      </c>
      <c r="G588">
        <f t="shared" si="181"/>
        <v>4.6492044444444449</v>
      </c>
      <c r="H588" s="12">
        <f t="shared" si="196"/>
        <v>1.9222672222222226</v>
      </c>
      <c r="I588">
        <f t="shared" si="197"/>
        <v>5.6103380555555562</v>
      </c>
      <c r="J588">
        <f t="shared" si="198"/>
        <v>24.542163977632779</v>
      </c>
      <c r="K588" s="12">
        <f t="shared" si="199"/>
        <v>1</v>
      </c>
      <c r="L588">
        <f t="shared" si="182"/>
        <v>14.7105</v>
      </c>
      <c r="M588">
        <f t="shared" si="183"/>
        <v>361.027503192967</v>
      </c>
      <c r="N588">
        <f t="shared" si="184"/>
        <v>3447.5599362406001</v>
      </c>
      <c r="O588">
        <f t="shared" si="185"/>
        <v>101.66177176290465</v>
      </c>
      <c r="P588">
        <f t="shared" si="186"/>
        <v>4372.6094349206842</v>
      </c>
      <c r="Q588">
        <f t="shared" si="187"/>
        <v>8.3314599962555977</v>
      </c>
      <c r="R588">
        <f t="shared" si="188"/>
        <v>269.28449999999998</v>
      </c>
      <c r="S588">
        <f t="shared" si="189"/>
        <v>4650.2253949169399</v>
      </c>
      <c r="T588">
        <f t="shared" si="190"/>
        <v>72.264132781211543</v>
      </c>
      <c r="U588" s="14">
        <f t="shared" si="191"/>
        <v>26.089339428405843</v>
      </c>
      <c r="V588" s="20">
        <f>'BSFC (Drive Cycle)'!C592</f>
        <v>132.11601011626226</v>
      </c>
      <c r="W588">
        <f t="shared" si="192"/>
        <v>0.95744984218051843</v>
      </c>
      <c r="X588">
        <f t="shared" si="193"/>
        <v>0</v>
      </c>
      <c r="Y588">
        <f t="shared" si="194"/>
        <v>0</v>
      </c>
      <c r="Z588">
        <f t="shared" si="195"/>
        <v>1</v>
      </c>
    </row>
    <row r="589" spans="4:26">
      <c r="D589" s="1">
        <v>586</v>
      </c>
      <c r="E589">
        <v>14.2</v>
      </c>
      <c r="F589">
        <f t="shared" si="180"/>
        <v>22.852627999999999</v>
      </c>
      <c r="G589">
        <f t="shared" si="181"/>
        <v>6.3479522222222222</v>
      </c>
      <c r="H589" s="12">
        <f t="shared" si="196"/>
        <v>1.6987477777777773</v>
      </c>
      <c r="I589">
        <f t="shared" si="197"/>
        <v>7.1973261111111109</v>
      </c>
      <c r="J589">
        <f t="shared" si="198"/>
        <v>31.484369724293842</v>
      </c>
      <c r="K589" s="12">
        <f t="shared" si="199"/>
        <v>1</v>
      </c>
      <c r="L589">
        <f t="shared" si="182"/>
        <v>14.7105</v>
      </c>
      <c r="M589">
        <f t="shared" si="183"/>
        <v>463.15082082922453</v>
      </c>
      <c r="N589">
        <f t="shared" si="184"/>
        <v>4422.7661333445139</v>
      </c>
      <c r="O589">
        <f t="shared" si="185"/>
        <v>101.66177176290465</v>
      </c>
      <c r="P589">
        <f t="shared" si="186"/>
        <v>3864.1664773717657</v>
      </c>
      <c r="Q589">
        <f t="shared" si="187"/>
        <v>15.532133816983899</v>
      </c>
      <c r="R589">
        <f t="shared" si="188"/>
        <v>269.28449999999998</v>
      </c>
      <c r="S589">
        <f t="shared" si="189"/>
        <v>4148.9831111887497</v>
      </c>
      <c r="T589">
        <f t="shared" si="190"/>
        <v>64.474867558393541</v>
      </c>
      <c r="U589" s="14">
        <f t="shared" si="191"/>
        <v>29.861587832525508</v>
      </c>
      <c r="V589" s="20">
        <f>'BSFC (Drive Cycle)'!C593</f>
        <v>416.09741605635645</v>
      </c>
      <c r="W589">
        <f t="shared" si="192"/>
        <v>3.4514804267927213</v>
      </c>
      <c r="X589">
        <f t="shared" si="193"/>
        <v>0</v>
      </c>
      <c r="Y589">
        <f t="shared" si="194"/>
        <v>0</v>
      </c>
      <c r="Z589">
        <f t="shared" si="195"/>
        <v>1</v>
      </c>
    </row>
    <row r="590" spans="4:26">
      <c r="D590" s="1">
        <v>587</v>
      </c>
      <c r="E590">
        <v>16.899999999999999</v>
      </c>
      <c r="F590">
        <f t="shared" si="180"/>
        <v>27.197845999999998</v>
      </c>
      <c r="G590">
        <f t="shared" si="181"/>
        <v>7.5549572222222219</v>
      </c>
      <c r="H590" s="12">
        <f t="shared" si="196"/>
        <v>1.2070049999999997</v>
      </c>
      <c r="I590">
        <f t="shared" si="197"/>
        <v>8.1584597222222222</v>
      </c>
      <c r="J590">
        <f t="shared" si="198"/>
        <v>35.688804190581529</v>
      </c>
      <c r="K590" s="12">
        <f t="shared" si="199"/>
        <v>1</v>
      </c>
      <c r="L590">
        <f t="shared" si="182"/>
        <v>14.7105</v>
      </c>
      <c r="M590">
        <f t="shared" si="183"/>
        <v>525.00015404554961</v>
      </c>
      <c r="N590">
        <f t="shared" si="184"/>
        <v>5013.3839710271668</v>
      </c>
      <c r="O590">
        <f t="shared" si="185"/>
        <v>101.66177176290465</v>
      </c>
      <c r="P590">
        <f t="shared" si="186"/>
        <v>2745.5919707641492</v>
      </c>
      <c r="Q590">
        <f t="shared" si="187"/>
        <v>22.000261552612429</v>
      </c>
      <c r="R590">
        <f t="shared" si="188"/>
        <v>269.28449999999998</v>
      </c>
      <c r="S590">
        <f t="shared" si="189"/>
        <v>3036.8767323167613</v>
      </c>
      <c r="T590">
        <f t="shared" si="190"/>
        <v>47.192822882132603</v>
      </c>
      <c r="U590" s="14">
        <f t="shared" si="191"/>
        <v>24.776239282963953</v>
      </c>
      <c r="V590" s="20">
        <f>'BSFC (Drive Cycle)'!C594</f>
        <v>1938.8731141992921</v>
      </c>
      <c r="W590">
        <f t="shared" si="192"/>
        <v>13.343884504640876</v>
      </c>
      <c r="X590">
        <f t="shared" si="193"/>
        <v>0</v>
      </c>
      <c r="Y590">
        <f t="shared" si="194"/>
        <v>1</v>
      </c>
      <c r="Z590">
        <f t="shared" si="195"/>
        <v>2</v>
      </c>
    </row>
    <row r="591" spans="4:26">
      <c r="D591" s="1">
        <v>588</v>
      </c>
      <c r="E591">
        <v>19.2</v>
      </c>
      <c r="F591">
        <f t="shared" si="180"/>
        <v>30.899327999999997</v>
      </c>
      <c r="G591">
        <f t="shared" si="181"/>
        <v>8.583146666666666</v>
      </c>
      <c r="H591" s="12">
        <f t="shared" si="196"/>
        <v>1.0281894444444442</v>
      </c>
      <c r="I591">
        <f t="shared" si="197"/>
        <v>9.0972413888888877</v>
      </c>
      <c r="J591">
        <f t="shared" si="198"/>
        <v>39.795461111141591</v>
      </c>
      <c r="K591" s="12">
        <f t="shared" si="199"/>
        <v>2</v>
      </c>
      <c r="L591">
        <f t="shared" si="182"/>
        <v>8.4698856000000013</v>
      </c>
      <c r="M591">
        <f t="shared" si="183"/>
        <v>337.06300301061822</v>
      </c>
      <c r="N591">
        <f t="shared" si="184"/>
        <v>3218.7157346492968</v>
      </c>
      <c r="O591">
        <f t="shared" si="185"/>
        <v>38.380998283940237</v>
      </c>
      <c r="P591">
        <f t="shared" si="186"/>
        <v>2054.2154554365161</v>
      </c>
      <c r="Q591">
        <f t="shared" si="187"/>
        <v>28.395981999072323</v>
      </c>
      <c r="R591">
        <f t="shared" si="188"/>
        <v>269.28449999999998</v>
      </c>
      <c r="S591">
        <f t="shared" si="189"/>
        <v>2351.8959374355882</v>
      </c>
      <c r="T591">
        <f t="shared" si="190"/>
        <v>63.47705703342384</v>
      </c>
      <c r="U591" s="14">
        <f t="shared" si="191"/>
        <v>21.395767465962123</v>
      </c>
      <c r="V591" s="20">
        <f>'BSFC (Drive Cycle)'!C595</f>
        <v>180.93744430800689</v>
      </c>
      <c r="W591">
        <f t="shared" si="192"/>
        <v>1.0753598567498854</v>
      </c>
      <c r="X591">
        <f t="shared" si="193"/>
        <v>0</v>
      </c>
      <c r="Y591">
        <f t="shared" si="194"/>
        <v>0</v>
      </c>
      <c r="Z591">
        <f t="shared" si="195"/>
        <v>2</v>
      </c>
    </row>
    <row r="592" spans="4:26">
      <c r="D592" s="1">
        <v>589</v>
      </c>
      <c r="E592">
        <v>20</v>
      </c>
      <c r="F592">
        <f t="shared" si="180"/>
        <v>32.186799999999998</v>
      </c>
      <c r="G592">
        <f t="shared" si="181"/>
        <v>8.940777777777777</v>
      </c>
      <c r="H592" s="12">
        <f t="shared" si="196"/>
        <v>0.35763111111111101</v>
      </c>
      <c r="I592">
        <f t="shared" si="197"/>
        <v>9.1195933333333326</v>
      </c>
      <c r="J592">
        <f t="shared" si="198"/>
        <v>39.893238656869215</v>
      </c>
      <c r="K592" s="12">
        <f t="shared" si="199"/>
        <v>2</v>
      </c>
      <c r="L592">
        <f t="shared" si="182"/>
        <v>8.4698856000000013</v>
      </c>
      <c r="M592">
        <f t="shared" si="183"/>
        <v>337.89116763717993</v>
      </c>
      <c r="N592">
        <f t="shared" si="184"/>
        <v>3226.6241271177223</v>
      </c>
      <c r="O592">
        <f t="shared" si="185"/>
        <v>38.380998283940237</v>
      </c>
      <c r="P592">
        <f t="shared" si="186"/>
        <v>714.50972363009259</v>
      </c>
      <c r="Q592">
        <f t="shared" si="187"/>
        <v>30.811612412187852</v>
      </c>
      <c r="R592">
        <f t="shared" si="188"/>
        <v>269.28449999999998</v>
      </c>
      <c r="S592">
        <f t="shared" si="189"/>
        <v>1014.6058360422804</v>
      </c>
      <c r="T592">
        <f t="shared" si="190"/>
        <v>27.383946498553094</v>
      </c>
      <c r="U592" s="14">
        <f t="shared" si="191"/>
        <v>9.2527936569101694</v>
      </c>
      <c r="V592" s="20">
        <f>'BSFC (Drive Cycle)'!C596</f>
        <v>1065.156749186568</v>
      </c>
      <c r="W592">
        <f t="shared" si="192"/>
        <v>2.7376876701357036</v>
      </c>
      <c r="X592">
        <f t="shared" si="193"/>
        <v>0</v>
      </c>
      <c r="Y592">
        <f t="shared" si="194"/>
        <v>0</v>
      </c>
      <c r="Z592">
        <f t="shared" si="195"/>
        <v>2</v>
      </c>
    </row>
    <row r="593" spans="4:26">
      <c r="D593" s="1">
        <v>590</v>
      </c>
      <c r="E593">
        <v>21.5</v>
      </c>
      <c r="F593">
        <f t="shared" si="180"/>
        <v>34.600810000000003</v>
      </c>
      <c r="G593">
        <f t="shared" si="181"/>
        <v>9.6113361111111129</v>
      </c>
      <c r="H593" s="12">
        <f t="shared" si="196"/>
        <v>0.67055833333333581</v>
      </c>
      <c r="I593">
        <f t="shared" si="197"/>
        <v>9.9466152777777808</v>
      </c>
      <c r="J593">
        <f t="shared" si="198"/>
        <v>43.511007848791195</v>
      </c>
      <c r="K593" s="12">
        <f t="shared" si="199"/>
        <v>2</v>
      </c>
      <c r="L593">
        <f t="shared" si="182"/>
        <v>8.4698856000000013</v>
      </c>
      <c r="M593">
        <f t="shared" si="183"/>
        <v>368.53325881996358</v>
      </c>
      <c r="N593">
        <f t="shared" si="184"/>
        <v>3519.2346484494783</v>
      </c>
      <c r="O593">
        <f t="shared" si="185"/>
        <v>38.380998283940237</v>
      </c>
      <c r="P593">
        <f t="shared" si="186"/>
        <v>1339.705731806429</v>
      </c>
      <c r="Q593">
        <f t="shared" si="187"/>
        <v>35.606669593834603</v>
      </c>
      <c r="R593">
        <f t="shared" si="188"/>
        <v>269.28449999999998</v>
      </c>
      <c r="S593">
        <f t="shared" si="189"/>
        <v>1644.5969014002635</v>
      </c>
      <c r="T593">
        <f t="shared" si="190"/>
        <v>44.387240798163816</v>
      </c>
      <c r="U593" s="14">
        <f t="shared" si="191"/>
        <v>16.358174501373753</v>
      </c>
      <c r="V593" s="20">
        <f>'BSFC (Drive Cycle)'!C597</f>
        <v>513.65461692451936</v>
      </c>
      <c r="W593">
        <f t="shared" si="192"/>
        <v>2.3340144047465485</v>
      </c>
      <c r="X593">
        <f t="shared" si="193"/>
        <v>0</v>
      </c>
      <c r="Y593">
        <f t="shared" si="194"/>
        <v>0</v>
      </c>
      <c r="Z593">
        <f t="shared" si="195"/>
        <v>2</v>
      </c>
    </row>
    <row r="594" spans="4:26">
      <c r="D594" s="1">
        <v>591</v>
      </c>
      <c r="E594">
        <v>23.4</v>
      </c>
      <c r="F594">
        <f t="shared" si="180"/>
        <v>37.658555999999997</v>
      </c>
      <c r="G594">
        <f t="shared" si="181"/>
        <v>10.460709999999999</v>
      </c>
      <c r="H594" s="12">
        <f t="shared" si="196"/>
        <v>0.84937388888888599</v>
      </c>
      <c r="I594">
        <f t="shared" si="197"/>
        <v>10.885396944444441</v>
      </c>
      <c r="J594">
        <f t="shared" si="198"/>
        <v>47.617664769351229</v>
      </c>
      <c r="K594" s="12">
        <f t="shared" si="199"/>
        <v>2</v>
      </c>
      <c r="L594">
        <f t="shared" si="182"/>
        <v>8.4698856000000013</v>
      </c>
      <c r="M594">
        <f t="shared" si="183"/>
        <v>403.31617313555535</v>
      </c>
      <c r="N594">
        <f t="shared" si="184"/>
        <v>3851.3871321233587</v>
      </c>
      <c r="O594">
        <f t="shared" si="185"/>
        <v>38.380998283940237</v>
      </c>
      <c r="P594">
        <f t="shared" si="186"/>
        <v>1696.9605936214643</v>
      </c>
      <c r="Q594">
        <f t="shared" si="187"/>
        <v>42.178016231043941</v>
      </c>
      <c r="R594">
        <f t="shared" si="188"/>
        <v>269.28449999999998</v>
      </c>
      <c r="S594">
        <f t="shared" si="189"/>
        <v>2008.4231098525083</v>
      </c>
      <c r="T594">
        <f t="shared" si="190"/>
        <v>54.206815132459795</v>
      </c>
      <c r="U594" s="14">
        <f t="shared" si="191"/>
        <v>21.862485237090198</v>
      </c>
      <c r="V594" s="20">
        <f>'BSFC (Drive Cycle)'!C598</f>
        <v>340.75638351983253</v>
      </c>
      <c r="W594">
        <f t="shared" si="192"/>
        <v>2.0693837233740511</v>
      </c>
      <c r="X594">
        <f t="shared" si="193"/>
        <v>0</v>
      </c>
      <c r="Y594">
        <f t="shared" si="194"/>
        <v>0</v>
      </c>
      <c r="Z594">
        <f t="shared" si="195"/>
        <v>2</v>
      </c>
    </row>
    <row r="595" spans="4:26">
      <c r="D595" s="1">
        <v>592</v>
      </c>
      <c r="E595">
        <v>24.6</v>
      </c>
      <c r="F595">
        <f t="shared" si="180"/>
        <v>39.589764000000002</v>
      </c>
      <c r="G595">
        <f t="shared" si="181"/>
        <v>10.997156666666667</v>
      </c>
      <c r="H595" s="12">
        <f t="shared" si="196"/>
        <v>0.53644666666666829</v>
      </c>
      <c r="I595">
        <f t="shared" si="197"/>
        <v>11.26538</v>
      </c>
      <c r="J595">
        <f t="shared" si="198"/>
        <v>49.279883046720798</v>
      </c>
      <c r="K595" s="12">
        <f t="shared" si="199"/>
        <v>2</v>
      </c>
      <c r="L595">
        <f t="shared" si="182"/>
        <v>8.4698856000000013</v>
      </c>
      <c r="M595">
        <f t="shared" si="183"/>
        <v>417.39497178710468</v>
      </c>
      <c r="N595">
        <f t="shared" si="184"/>
        <v>3985.8298040865989</v>
      </c>
      <c r="O595">
        <f t="shared" si="185"/>
        <v>38.380998283940237</v>
      </c>
      <c r="P595">
        <f t="shared" si="186"/>
        <v>1071.7645854451423</v>
      </c>
      <c r="Q595">
        <f t="shared" si="187"/>
        <v>46.614888418399005</v>
      </c>
      <c r="R595">
        <f t="shared" si="188"/>
        <v>269.28449999999998</v>
      </c>
      <c r="S595">
        <f t="shared" si="189"/>
        <v>1387.6639738635413</v>
      </c>
      <c r="T595">
        <f t="shared" si="190"/>
        <v>37.452688195128104</v>
      </c>
      <c r="U595" s="14">
        <f t="shared" si="191"/>
        <v>15.632563732556724</v>
      </c>
      <c r="V595" s="20">
        <f>'BSFC (Drive Cycle)'!C599</f>
        <v>746.80498060743412</v>
      </c>
      <c r="W595">
        <f t="shared" si="192"/>
        <v>3.2429101264268061</v>
      </c>
      <c r="X595">
        <f t="shared" si="193"/>
        <v>0</v>
      </c>
      <c r="Y595">
        <f t="shared" si="194"/>
        <v>0</v>
      </c>
      <c r="Z595">
        <f t="shared" si="195"/>
        <v>2</v>
      </c>
    </row>
    <row r="596" spans="4:26">
      <c r="D596" s="1">
        <v>593</v>
      </c>
      <c r="E596">
        <v>24.2</v>
      </c>
      <c r="F596">
        <f t="shared" si="180"/>
        <v>38.946027999999998</v>
      </c>
      <c r="G596">
        <f t="shared" si="181"/>
        <v>10.818341111111112</v>
      </c>
      <c r="H596" s="12">
        <f t="shared" si="196"/>
        <v>-0.17881555555555551</v>
      </c>
      <c r="I596">
        <f t="shared" si="197"/>
        <v>10.728933333333334</v>
      </c>
      <c r="J596">
        <f t="shared" si="198"/>
        <v>46.933221949257913</v>
      </c>
      <c r="K596" s="12">
        <f t="shared" si="199"/>
        <v>2</v>
      </c>
      <c r="L596">
        <f t="shared" si="182"/>
        <v>8.4698856000000013</v>
      </c>
      <c r="M596">
        <f t="shared" si="183"/>
        <v>397.51902074962356</v>
      </c>
      <c r="N596">
        <f t="shared" si="184"/>
        <v>3796.0283848443805</v>
      </c>
      <c r="O596">
        <f t="shared" si="185"/>
        <v>38.380998283940237</v>
      </c>
      <c r="P596">
        <f t="shared" si="186"/>
        <v>-357.2548618150463</v>
      </c>
      <c r="Q596">
        <f t="shared" si="187"/>
        <v>45.11128173268424</v>
      </c>
      <c r="R596">
        <f t="shared" si="188"/>
        <v>269.28449999999998</v>
      </c>
      <c r="S596">
        <f t="shared" si="189"/>
        <v>-42.859080082362084</v>
      </c>
      <c r="T596">
        <f t="shared" si="190"/>
        <v>0</v>
      </c>
      <c r="U596" s="14">
        <f t="shared" si="191"/>
        <v>0</v>
      </c>
      <c r="V596" s="20">
        <f>'BSFC (Drive Cycle)'!C600</f>
        <v>0</v>
      </c>
      <c r="W596">
        <f t="shared" si="192"/>
        <v>0</v>
      </c>
      <c r="X596">
        <f t="shared" si="193"/>
        <v>0</v>
      </c>
      <c r="Y596">
        <f t="shared" si="194"/>
        <v>0</v>
      </c>
      <c r="Z596">
        <f t="shared" si="195"/>
        <v>2</v>
      </c>
    </row>
    <row r="597" spans="4:26">
      <c r="D597" s="1">
        <v>594</v>
      </c>
      <c r="E597">
        <v>20</v>
      </c>
      <c r="F597">
        <f t="shared" si="180"/>
        <v>32.186799999999998</v>
      </c>
      <c r="G597">
        <f t="shared" si="181"/>
        <v>8.940777777777777</v>
      </c>
      <c r="H597" s="12">
        <f t="shared" si="196"/>
        <v>-1.8775633333333346</v>
      </c>
      <c r="I597">
        <f t="shared" si="197"/>
        <v>8.0019961111111098</v>
      </c>
      <c r="J597">
        <f t="shared" si="198"/>
        <v>35.004361370488184</v>
      </c>
      <c r="K597" s="12">
        <f t="shared" si="199"/>
        <v>2</v>
      </c>
      <c r="L597">
        <f t="shared" si="182"/>
        <v>8.4698856000000013</v>
      </c>
      <c r="M597">
        <f t="shared" si="183"/>
        <v>296.48293630909416</v>
      </c>
      <c r="N597">
        <f t="shared" si="184"/>
        <v>2831.2045036964332</v>
      </c>
      <c r="O597">
        <f t="shared" si="185"/>
        <v>38.380998283940237</v>
      </c>
      <c r="P597">
        <f t="shared" si="186"/>
        <v>-3751.1760490579895</v>
      </c>
      <c r="Q597">
        <f t="shared" si="187"/>
        <v>30.811612412187852</v>
      </c>
      <c r="R597">
        <f t="shared" si="188"/>
        <v>269.28449999999998</v>
      </c>
      <c r="S597">
        <f t="shared" si="189"/>
        <v>-3451.0799366458014</v>
      </c>
      <c r="T597">
        <f t="shared" si="190"/>
        <v>0</v>
      </c>
      <c r="U597" s="14">
        <f t="shared" si="191"/>
        <v>0</v>
      </c>
      <c r="V597" s="20">
        <f>'BSFC (Drive Cycle)'!C601</f>
        <v>0</v>
      </c>
      <c r="W597">
        <f t="shared" si="192"/>
        <v>0</v>
      </c>
      <c r="X597">
        <f t="shared" si="193"/>
        <v>0</v>
      </c>
      <c r="Y597">
        <f t="shared" si="194"/>
        <v>0</v>
      </c>
      <c r="Z597">
        <f t="shared" si="195"/>
        <v>2</v>
      </c>
    </row>
    <row r="598" spans="4:26">
      <c r="D598" s="1">
        <v>595</v>
      </c>
      <c r="E598">
        <v>16.899999999999999</v>
      </c>
      <c r="F598">
        <f t="shared" si="180"/>
        <v>27.197845999999998</v>
      </c>
      <c r="G598">
        <f t="shared" si="181"/>
        <v>7.5549572222222219</v>
      </c>
      <c r="H598" s="12">
        <f t="shared" si="196"/>
        <v>-1.3858205555555552</v>
      </c>
      <c r="I598">
        <f t="shared" si="197"/>
        <v>6.8620469444444439</v>
      </c>
      <c r="J598">
        <f t="shared" si="198"/>
        <v>30.017706538379532</v>
      </c>
      <c r="K598" s="12">
        <f t="shared" si="199"/>
        <v>2</v>
      </c>
      <c r="L598">
        <f t="shared" si="182"/>
        <v>8.4698856000000013</v>
      </c>
      <c r="M598">
        <f t="shared" si="183"/>
        <v>254.24654035444669</v>
      </c>
      <c r="N598">
        <f t="shared" si="184"/>
        <v>2427.8764878067182</v>
      </c>
      <c r="O598">
        <f t="shared" si="185"/>
        <v>38.380998283940237</v>
      </c>
      <c r="P598">
        <f t="shared" si="186"/>
        <v>-2768.7251790666087</v>
      </c>
      <c r="Q598">
        <f t="shared" si="187"/>
        <v>22.000261552612429</v>
      </c>
      <c r="R598">
        <f t="shared" si="188"/>
        <v>269.28449999999998</v>
      </c>
      <c r="S598">
        <f t="shared" si="189"/>
        <v>-2477.4404175139962</v>
      </c>
      <c r="T598">
        <f t="shared" si="190"/>
        <v>0</v>
      </c>
      <c r="U598" s="14">
        <f t="shared" si="191"/>
        <v>0</v>
      </c>
      <c r="V598" s="20">
        <f>'BSFC (Drive Cycle)'!C602</f>
        <v>0</v>
      </c>
      <c r="W598">
        <f t="shared" si="192"/>
        <v>0</v>
      </c>
      <c r="X598">
        <f t="shared" si="193"/>
        <v>0</v>
      </c>
      <c r="Y598">
        <f t="shared" si="194"/>
        <v>0</v>
      </c>
      <c r="Z598">
        <f t="shared" si="195"/>
        <v>2</v>
      </c>
    </row>
    <row r="599" spans="4:26">
      <c r="D599" s="1">
        <v>596</v>
      </c>
      <c r="E599">
        <v>13.4</v>
      </c>
      <c r="F599">
        <f t="shared" si="180"/>
        <v>21.565156000000002</v>
      </c>
      <c r="G599">
        <f t="shared" si="181"/>
        <v>5.9903211111111121</v>
      </c>
      <c r="H599" s="12">
        <f t="shared" si="196"/>
        <v>-1.5646361111111098</v>
      </c>
      <c r="I599">
        <f t="shared" si="197"/>
        <v>5.2080030555555572</v>
      </c>
      <c r="J599">
        <f t="shared" si="198"/>
        <v>22.782168154535615</v>
      </c>
      <c r="K599" s="12">
        <f t="shared" si="199"/>
        <v>2</v>
      </c>
      <c r="L599">
        <f t="shared" si="182"/>
        <v>8.4698856000000013</v>
      </c>
      <c r="M599">
        <f t="shared" si="183"/>
        <v>192.9623579888798</v>
      </c>
      <c r="N599">
        <f t="shared" si="184"/>
        <v>1842.65544514321</v>
      </c>
      <c r="O599">
        <f t="shared" si="185"/>
        <v>38.380998283940237</v>
      </c>
      <c r="P599">
        <f t="shared" si="186"/>
        <v>-3125.9800408816532</v>
      </c>
      <c r="Q599">
        <f t="shared" si="187"/>
        <v>13.831332811831132</v>
      </c>
      <c r="R599">
        <f t="shared" si="188"/>
        <v>269.28449999999998</v>
      </c>
      <c r="S599">
        <f t="shared" si="189"/>
        <v>-2842.8642080698219</v>
      </c>
      <c r="T599">
        <f t="shared" si="190"/>
        <v>0</v>
      </c>
      <c r="U599" s="14">
        <f t="shared" si="191"/>
        <v>0</v>
      </c>
      <c r="V599" s="20">
        <f>'BSFC (Drive Cycle)'!C603</f>
        <v>0</v>
      </c>
      <c r="W599">
        <f t="shared" si="192"/>
        <v>0</v>
      </c>
      <c r="X599">
        <f t="shared" si="193"/>
        <v>0</v>
      </c>
      <c r="Y599">
        <f t="shared" si="194"/>
        <v>0</v>
      </c>
      <c r="Z599">
        <f t="shared" si="195"/>
        <v>2</v>
      </c>
    </row>
    <row r="600" spans="4:26">
      <c r="D600" s="1">
        <v>597</v>
      </c>
      <c r="E600">
        <v>13.4</v>
      </c>
      <c r="F600">
        <f t="shared" si="180"/>
        <v>21.565156000000002</v>
      </c>
      <c r="G600">
        <f t="shared" si="181"/>
        <v>5.9903211111111121</v>
      </c>
      <c r="H600" s="12">
        <f t="shared" si="196"/>
        <v>0</v>
      </c>
      <c r="I600">
        <f t="shared" si="197"/>
        <v>5.9903211111111121</v>
      </c>
      <c r="J600">
        <f t="shared" si="198"/>
        <v>26.204382255002336</v>
      </c>
      <c r="K600" s="12">
        <f t="shared" si="199"/>
        <v>2</v>
      </c>
      <c r="L600">
        <f t="shared" si="182"/>
        <v>8.4698856000000013</v>
      </c>
      <c r="M600">
        <f t="shared" si="183"/>
        <v>221.94811991853985</v>
      </c>
      <c r="N600">
        <f t="shared" si="184"/>
        <v>2119.4491815381125</v>
      </c>
      <c r="O600">
        <f t="shared" si="185"/>
        <v>38.380998283940237</v>
      </c>
      <c r="P600">
        <f t="shared" si="186"/>
        <v>0</v>
      </c>
      <c r="Q600">
        <f t="shared" si="187"/>
        <v>13.831332811831132</v>
      </c>
      <c r="R600">
        <f t="shared" si="188"/>
        <v>269.28449999999998</v>
      </c>
      <c r="S600">
        <f t="shared" si="189"/>
        <v>283.11583281183113</v>
      </c>
      <c r="T600">
        <f t="shared" si="190"/>
        <v>7.6412223774054961</v>
      </c>
      <c r="U600" s="14">
        <f t="shared" si="191"/>
        <v>1.6959549405446253</v>
      </c>
      <c r="V600" s="20">
        <f>'BSFC (Drive Cycle)'!C604</f>
        <v>2178.286329483818</v>
      </c>
      <c r="W600">
        <f t="shared" si="192"/>
        <v>1.0261876284469162</v>
      </c>
      <c r="X600">
        <f t="shared" si="193"/>
        <v>0</v>
      </c>
      <c r="Y600">
        <f t="shared" si="194"/>
        <v>0</v>
      </c>
      <c r="Z600">
        <f t="shared" si="195"/>
        <v>2</v>
      </c>
    </row>
    <row r="601" spans="4:26">
      <c r="D601" s="1">
        <v>598</v>
      </c>
      <c r="E601">
        <v>15.7</v>
      </c>
      <c r="F601">
        <f t="shared" si="180"/>
        <v>25.266638</v>
      </c>
      <c r="G601">
        <f t="shared" si="181"/>
        <v>7.0185105555555563</v>
      </c>
      <c r="H601" s="12">
        <f t="shared" si="196"/>
        <v>1.0281894444444442</v>
      </c>
      <c r="I601">
        <f t="shared" si="197"/>
        <v>7.5326052777777779</v>
      </c>
      <c r="J601">
        <f t="shared" si="198"/>
        <v>32.951032910208156</v>
      </c>
      <c r="K601" s="12">
        <f t="shared" si="199"/>
        <v>2</v>
      </c>
      <c r="L601">
        <f t="shared" si="182"/>
        <v>8.4698856000000013</v>
      </c>
      <c r="M601">
        <f t="shared" si="183"/>
        <v>279.09147915129819</v>
      </c>
      <c r="N601">
        <f t="shared" si="184"/>
        <v>2665.1282618594919</v>
      </c>
      <c r="O601">
        <f t="shared" si="185"/>
        <v>38.380998283940237</v>
      </c>
      <c r="P601">
        <f t="shared" si="186"/>
        <v>2054.2154554365161</v>
      </c>
      <c r="Q601">
        <f t="shared" si="187"/>
        <v>18.986885858700465</v>
      </c>
      <c r="R601">
        <f t="shared" si="188"/>
        <v>269.28449999999998</v>
      </c>
      <c r="S601">
        <f t="shared" si="189"/>
        <v>2342.4868412952164</v>
      </c>
      <c r="T601">
        <f t="shared" si="190"/>
        <v>63.2231079862621</v>
      </c>
      <c r="U601" s="14">
        <f t="shared" si="191"/>
        <v>17.645030724428143</v>
      </c>
      <c r="V601" s="20">
        <f>'BSFC (Drive Cycle)'!C605</f>
        <v>143.58165428555367</v>
      </c>
      <c r="W601">
        <f t="shared" si="192"/>
        <v>0.70375075037022616</v>
      </c>
      <c r="X601">
        <f t="shared" si="193"/>
        <v>0</v>
      </c>
      <c r="Y601">
        <f t="shared" si="194"/>
        <v>0</v>
      </c>
      <c r="Z601">
        <f t="shared" si="195"/>
        <v>2</v>
      </c>
    </row>
    <row r="602" spans="4:26">
      <c r="D602" s="1">
        <v>599</v>
      </c>
      <c r="E602">
        <v>18.399999999999999</v>
      </c>
      <c r="F602">
        <f t="shared" si="180"/>
        <v>29.611855999999996</v>
      </c>
      <c r="G602">
        <f t="shared" si="181"/>
        <v>8.225515555555555</v>
      </c>
      <c r="H602" s="12">
        <f t="shared" si="196"/>
        <v>1.2070049999999988</v>
      </c>
      <c r="I602">
        <f t="shared" si="197"/>
        <v>8.8290180555555544</v>
      </c>
      <c r="J602">
        <f t="shared" si="198"/>
        <v>38.622130562410142</v>
      </c>
      <c r="K602" s="12">
        <f t="shared" si="199"/>
        <v>2</v>
      </c>
      <c r="L602">
        <f t="shared" si="182"/>
        <v>8.4698856000000013</v>
      </c>
      <c r="M602">
        <f t="shared" si="183"/>
        <v>327.12502749187763</v>
      </c>
      <c r="N602">
        <f t="shared" si="184"/>
        <v>3123.8150250281874</v>
      </c>
      <c r="O602">
        <f t="shared" si="185"/>
        <v>38.380998283940237</v>
      </c>
      <c r="P602">
        <f t="shared" si="186"/>
        <v>2411.4703172515606</v>
      </c>
      <c r="Q602">
        <f t="shared" si="187"/>
        <v>26.078948745675795</v>
      </c>
      <c r="R602">
        <f t="shared" si="188"/>
        <v>269.28449999999998</v>
      </c>
      <c r="S602">
        <f t="shared" si="189"/>
        <v>2706.8337659972367</v>
      </c>
      <c r="T602">
        <f t="shared" si="190"/>
        <v>73.056736316127839</v>
      </c>
      <c r="U602" s="14">
        <f t="shared" si="191"/>
        <v>23.898686875880177</v>
      </c>
      <c r="V602" s="20">
        <f>'BSFC (Drive Cycle)'!C606</f>
        <v>106.20749763260937</v>
      </c>
      <c r="W602">
        <f t="shared" si="192"/>
        <v>0.70506103605347692</v>
      </c>
      <c r="X602">
        <f t="shared" si="193"/>
        <v>0</v>
      </c>
      <c r="Y602">
        <f t="shared" si="194"/>
        <v>0</v>
      </c>
      <c r="Z602">
        <f t="shared" si="195"/>
        <v>2</v>
      </c>
    </row>
    <row r="603" spans="4:26">
      <c r="D603" s="1">
        <v>600</v>
      </c>
      <c r="E603">
        <v>21.1</v>
      </c>
      <c r="F603">
        <f t="shared" si="180"/>
        <v>33.957073999999999</v>
      </c>
      <c r="G603">
        <f t="shared" si="181"/>
        <v>9.4325205555555556</v>
      </c>
      <c r="H603" s="12">
        <f t="shared" si="196"/>
        <v>1.2070050000000005</v>
      </c>
      <c r="I603">
        <f t="shared" si="197"/>
        <v>10.036023055555557</v>
      </c>
      <c r="J603">
        <f t="shared" si="198"/>
        <v>43.902118031701669</v>
      </c>
      <c r="K603" s="12">
        <f t="shared" si="199"/>
        <v>2</v>
      </c>
      <c r="L603">
        <f t="shared" si="182"/>
        <v>8.4698856000000013</v>
      </c>
      <c r="M603">
        <f t="shared" si="183"/>
        <v>371.84591732621038</v>
      </c>
      <c r="N603">
        <f t="shared" si="184"/>
        <v>3550.8682183231808</v>
      </c>
      <c r="O603">
        <f t="shared" si="185"/>
        <v>38.380998283940237</v>
      </c>
      <c r="P603">
        <f t="shared" si="186"/>
        <v>2411.4703172515642</v>
      </c>
      <c r="Q603">
        <f t="shared" si="187"/>
        <v>34.294094905075383</v>
      </c>
      <c r="R603">
        <f t="shared" si="188"/>
        <v>269.28449999999998</v>
      </c>
      <c r="S603">
        <f t="shared" si="189"/>
        <v>2715.0489121566397</v>
      </c>
      <c r="T603">
        <f t="shared" si="190"/>
        <v>73.278460965164371</v>
      </c>
      <c r="U603" s="14">
        <f t="shared" si="191"/>
        <v>27.248296537844446</v>
      </c>
      <c r="V603" s="20">
        <f>'BSFC (Drive Cycle)'!C607</f>
        <v>133.29361951551437</v>
      </c>
      <c r="W603">
        <f t="shared" si="192"/>
        <v>1.0088955753225959</v>
      </c>
      <c r="X603">
        <f t="shared" si="193"/>
        <v>0</v>
      </c>
      <c r="Y603">
        <f t="shared" si="194"/>
        <v>0</v>
      </c>
      <c r="Z603">
        <f t="shared" si="195"/>
        <v>2</v>
      </c>
    </row>
    <row r="604" spans="4:26">
      <c r="D604" s="1">
        <v>601</v>
      </c>
      <c r="E604">
        <v>23.4</v>
      </c>
      <c r="F604">
        <f t="shared" si="180"/>
        <v>37.658555999999997</v>
      </c>
      <c r="G604">
        <f t="shared" si="181"/>
        <v>10.460709999999999</v>
      </c>
      <c r="H604" s="12">
        <f t="shared" si="196"/>
        <v>1.0281894444444433</v>
      </c>
      <c r="I604">
        <f t="shared" si="197"/>
        <v>10.97480472222222</v>
      </c>
      <c r="J604">
        <f t="shared" si="198"/>
        <v>48.008774952261724</v>
      </c>
      <c r="K604" s="12">
        <f t="shared" si="199"/>
        <v>2</v>
      </c>
      <c r="L604">
        <f t="shared" si="182"/>
        <v>8.4698856000000013</v>
      </c>
      <c r="M604">
        <f t="shared" si="183"/>
        <v>406.62883164180232</v>
      </c>
      <c r="N604">
        <f t="shared" si="184"/>
        <v>3883.020701997063</v>
      </c>
      <c r="O604">
        <f t="shared" si="185"/>
        <v>38.380998283940237</v>
      </c>
      <c r="P604">
        <f t="shared" si="186"/>
        <v>2054.2154554365143</v>
      </c>
      <c r="Q604">
        <f t="shared" si="187"/>
        <v>42.178016231043941</v>
      </c>
      <c r="R604">
        <f t="shared" si="188"/>
        <v>269.28449999999998</v>
      </c>
      <c r="S604">
        <f t="shared" si="189"/>
        <v>2365.6779716675583</v>
      </c>
      <c r="T604">
        <f t="shared" si="190"/>
        <v>63.849030537461303</v>
      </c>
      <c r="U604" s="14">
        <f t="shared" si="191"/>
        <v>25.962856688909646</v>
      </c>
      <c r="V604" s="20">
        <f>'BSFC (Drive Cycle)'!C608</f>
        <v>223.04378835570787</v>
      </c>
      <c r="W604">
        <f t="shared" si="192"/>
        <v>1.6085705312307605</v>
      </c>
      <c r="X604">
        <f t="shared" si="193"/>
        <v>0</v>
      </c>
      <c r="Y604">
        <f t="shared" si="194"/>
        <v>0</v>
      </c>
      <c r="Z604">
        <f t="shared" si="195"/>
        <v>2</v>
      </c>
    </row>
    <row r="605" spans="4:26">
      <c r="D605" s="1">
        <v>602</v>
      </c>
      <c r="E605">
        <v>25.3</v>
      </c>
      <c r="F605">
        <f t="shared" si="180"/>
        <v>40.716301999999999</v>
      </c>
      <c r="G605">
        <f t="shared" si="181"/>
        <v>11.310083888888888</v>
      </c>
      <c r="H605" s="12">
        <f t="shared" si="196"/>
        <v>0.84937388888888954</v>
      </c>
      <c r="I605">
        <f t="shared" si="197"/>
        <v>11.734770833333332</v>
      </c>
      <c r="J605">
        <f t="shared" si="198"/>
        <v>51.333211507000826</v>
      </c>
      <c r="K605" s="12">
        <f t="shared" si="199"/>
        <v>2</v>
      </c>
      <c r="L605">
        <f t="shared" si="182"/>
        <v>8.4698856000000013</v>
      </c>
      <c r="M605">
        <f t="shared" si="183"/>
        <v>434.78642894490065</v>
      </c>
      <c r="N605">
        <f t="shared" si="184"/>
        <v>4151.9060459235398</v>
      </c>
      <c r="O605">
        <f t="shared" si="185"/>
        <v>38.380998283940237</v>
      </c>
      <c r="P605">
        <f t="shared" si="186"/>
        <v>1696.9605936214716</v>
      </c>
      <c r="Q605">
        <f t="shared" si="187"/>
        <v>49.305512472293302</v>
      </c>
      <c r="R605">
        <f t="shared" si="188"/>
        <v>269.28449999999998</v>
      </c>
      <c r="S605">
        <f t="shared" si="189"/>
        <v>2015.5506060937648</v>
      </c>
      <c r="T605">
        <f t="shared" si="190"/>
        <v>54.399184394300974</v>
      </c>
      <c r="U605" s="14">
        <f t="shared" si="191"/>
        <v>23.652027120313289</v>
      </c>
      <c r="V605" s="20">
        <f>'BSFC (Drive Cycle)'!C609</f>
        <v>393.89906763912404</v>
      </c>
      <c r="W605">
        <f t="shared" si="192"/>
        <v>2.5879198417963001</v>
      </c>
      <c r="X605">
        <f t="shared" si="193"/>
        <v>0</v>
      </c>
      <c r="Y605">
        <f t="shared" si="194"/>
        <v>0</v>
      </c>
      <c r="Z605">
        <f t="shared" si="195"/>
        <v>2</v>
      </c>
    </row>
    <row r="606" spans="4:26">
      <c r="D606" s="1">
        <v>603</v>
      </c>
      <c r="E606">
        <v>27.6</v>
      </c>
      <c r="F606">
        <f t="shared" si="180"/>
        <v>44.417784000000005</v>
      </c>
      <c r="G606">
        <f t="shared" si="181"/>
        <v>12.338273333333335</v>
      </c>
      <c r="H606" s="12">
        <f t="shared" si="196"/>
        <v>1.0281894444444468</v>
      </c>
      <c r="I606">
        <f t="shared" si="197"/>
        <v>12.852368055555559</v>
      </c>
      <c r="J606">
        <f t="shared" si="198"/>
        <v>56.222088793381879</v>
      </c>
      <c r="K606" s="12">
        <f t="shared" si="199"/>
        <v>2</v>
      </c>
      <c r="L606">
        <f t="shared" si="182"/>
        <v>8.4698856000000013</v>
      </c>
      <c r="M606">
        <f t="shared" si="183"/>
        <v>476.19466027298665</v>
      </c>
      <c r="N606">
        <f t="shared" si="184"/>
        <v>4547.325669344832</v>
      </c>
      <c r="O606">
        <f t="shared" si="185"/>
        <v>38.380998283940237</v>
      </c>
      <c r="P606">
        <f t="shared" si="186"/>
        <v>2054.2154554365216</v>
      </c>
      <c r="Q606">
        <f t="shared" si="187"/>
        <v>58.67763467777057</v>
      </c>
      <c r="R606">
        <f t="shared" si="188"/>
        <v>269.28449999999998</v>
      </c>
      <c r="S606">
        <f t="shared" si="189"/>
        <v>2382.1775901142919</v>
      </c>
      <c r="T606">
        <f t="shared" si="190"/>
        <v>64.294350929619057</v>
      </c>
      <c r="U606" s="14">
        <f t="shared" si="191"/>
        <v>30.616626598402132</v>
      </c>
      <c r="V606" s="20">
        <f>'BSFC (Drive Cycle)'!C610</f>
        <v>543.89323888295257</v>
      </c>
      <c r="W606">
        <f t="shared" si="192"/>
        <v>4.6256045011874694</v>
      </c>
      <c r="X606">
        <f t="shared" si="193"/>
        <v>0</v>
      </c>
      <c r="Y606">
        <f t="shared" si="194"/>
        <v>0</v>
      </c>
      <c r="Z606">
        <f t="shared" si="195"/>
        <v>2</v>
      </c>
    </row>
    <row r="607" spans="4:26">
      <c r="D607" s="1">
        <v>604</v>
      </c>
      <c r="E607">
        <v>28.8</v>
      </c>
      <c r="F607">
        <f t="shared" si="180"/>
        <v>46.348992000000003</v>
      </c>
      <c r="G607">
        <f t="shared" si="181"/>
        <v>12.874720000000002</v>
      </c>
      <c r="H607" s="12">
        <f t="shared" si="196"/>
        <v>0.53644666666666652</v>
      </c>
      <c r="I607">
        <f t="shared" si="197"/>
        <v>13.142943333333335</v>
      </c>
      <c r="J607">
        <f t="shared" si="198"/>
        <v>57.493196887840938</v>
      </c>
      <c r="K607" s="12">
        <f t="shared" si="199"/>
        <v>2</v>
      </c>
      <c r="L607">
        <f t="shared" si="182"/>
        <v>8.4698856000000013</v>
      </c>
      <c r="M607">
        <f t="shared" si="183"/>
        <v>486.96080041828884</v>
      </c>
      <c r="N607">
        <f t="shared" si="184"/>
        <v>4650.1347714343656</v>
      </c>
      <c r="O607">
        <f t="shared" si="185"/>
        <v>38.380998283940237</v>
      </c>
      <c r="P607">
        <f t="shared" si="186"/>
        <v>1071.7645854451389</v>
      </c>
      <c r="Q607">
        <f t="shared" si="187"/>
        <v>63.890959497912753</v>
      </c>
      <c r="R607">
        <f t="shared" si="188"/>
        <v>269.28449999999998</v>
      </c>
      <c r="S607">
        <f t="shared" si="189"/>
        <v>1404.9400449430516</v>
      </c>
      <c r="T607">
        <f t="shared" si="190"/>
        <v>37.91896484103416</v>
      </c>
      <c r="U607" s="14">
        <f t="shared" si="191"/>
        <v>18.465049470022947</v>
      </c>
      <c r="V607" s="20">
        <f>'BSFC (Drive Cycle)'!C611</f>
        <v>1189.3624125939514</v>
      </c>
      <c r="W607">
        <f t="shared" si="192"/>
        <v>6.1004543850925428</v>
      </c>
      <c r="X607">
        <f t="shared" si="193"/>
        <v>0</v>
      </c>
      <c r="Y607">
        <f t="shared" si="194"/>
        <v>0</v>
      </c>
      <c r="Z607">
        <f t="shared" si="195"/>
        <v>2</v>
      </c>
    </row>
    <row r="608" spans="4:26">
      <c r="D608" s="1">
        <v>605</v>
      </c>
      <c r="E608">
        <v>30.3</v>
      </c>
      <c r="F608">
        <f t="shared" si="180"/>
        <v>48.763002</v>
      </c>
      <c r="G608">
        <f t="shared" si="181"/>
        <v>13.545278333333334</v>
      </c>
      <c r="H608" s="12">
        <f t="shared" si="196"/>
        <v>0.67055833333333226</v>
      </c>
      <c r="I608">
        <f t="shared" si="197"/>
        <v>13.8805575</v>
      </c>
      <c r="J608">
        <f t="shared" si="198"/>
        <v>60.719855896852415</v>
      </c>
      <c r="K608" s="12">
        <f t="shared" si="199"/>
        <v>2</v>
      </c>
      <c r="L608">
        <f t="shared" si="182"/>
        <v>8.4698856000000013</v>
      </c>
      <c r="M608">
        <f t="shared" si="183"/>
        <v>514.29023309482545</v>
      </c>
      <c r="N608">
        <f t="shared" si="184"/>
        <v>4911.1117228924168</v>
      </c>
      <c r="O608">
        <f t="shared" si="185"/>
        <v>38.380998283940237</v>
      </c>
      <c r="P608">
        <f t="shared" si="186"/>
        <v>1339.7057318064219</v>
      </c>
      <c r="Q608">
        <f t="shared" si="187"/>
        <v>70.719583098763877</v>
      </c>
      <c r="R608">
        <f t="shared" si="188"/>
        <v>269.28449999999998</v>
      </c>
      <c r="S608">
        <f t="shared" si="189"/>
        <v>1679.7098149051858</v>
      </c>
      <c r="T608">
        <f t="shared" si="190"/>
        <v>45.334929162127693</v>
      </c>
      <c r="U608" s="14">
        <f t="shared" si="191"/>
        <v>23.31531128612805</v>
      </c>
      <c r="V608" s="20">
        <f>'BSFC (Drive Cycle)'!C612</f>
        <v>1606.4920028994384</v>
      </c>
      <c r="W608">
        <f t="shared" si="192"/>
        <v>10.404405868409926</v>
      </c>
      <c r="X608">
        <f t="shared" si="193"/>
        <v>0</v>
      </c>
      <c r="Y608">
        <f t="shared" si="194"/>
        <v>1</v>
      </c>
      <c r="Z608">
        <f t="shared" si="195"/>
        <v>3</v>
      </c>
    </row>
    <row r="609" spans="4:26">
      <c r="D609" s="1">
        <v>606</v>
      </c>
      <c r="E609">
        <v>30.7</v>
      </c>
      <c r="F609">
        <f t="shared" si="180"/>
        <v>49.406737999999997</v>
      </c>
      <c r="G609">
        <f t="shared" si="181"/>
        <v>13.724093888888889</v>
      </c>
      <c r="H609" s="12">
        <f t="shared" si="196"/>
        <v>0.17881555555555551</v>
      </c>
      <c r="I609">
        <f t="shared" si="197"/>
        <v>13.813501666666667</v>
      </c>
      <c r="J609">
        <f t="shared" si="198"/>
        <v>60.426523259669558</v>
      </c>
      <c r="K609" s="12">
        <f t="shared" si="199"/>
        <v>3</v>
      </c>
      <c r="L609">
        <f t="shared" si="182"/>
        <v>5.4638999999999998</v>
      </c>
      <c r="M609">
        <f t="shared" si="183"/>
        <v>330.16448043850846</v>
      </c>
      <c r="N609">
        <f t="shared" si="184"/>
        <v>3152.8396730514492</v>
      </c>
      <c r="O609">
        <f t="shared" si="185"/>
        <v>20.058706566054244</v>
      </c>
      <c r="P609">
        <f t="shared" si="186"/>
        <v>342.92279369350325</v>
      </c>
      <c r="Q609">
        <f t="shared" si="187"/>
        <v>72.599091455907327</v>
      </c>
      <c r="R609">
        <f t="shared" si="188"/>
        <v>269.28449999999998</v>
      </c>
      <c r="S609">
        <f t="shared" si="189"/>
        <v>684.80638514941052</v>
      </c>
      <c r="T609">
        <f t="shared" si="190"/>
        <v>28.651098966883591</v>
      </c>
      <c r="U609" s="14">
        <f t="shared" si="191"/>
        <v>9.459575204393408</v>
      </c>
      <c r="V609" s="20">
        <f>'BSFC (Drive Cycle)'!C613</f>
        <v>1005.1938390363284</v>
      </c>
      <c r="W609">
        <f t="shared" si="192"/>
        <v>2.6413074209325198</v>
      </c>
      <c r="X609">
        <f t="shared" si="193"/>
        <v>0</v>
      </c>
      <c r="Y609">
        <f t="shared" si="194"/>
        <v>0</v>
      </c>
      <c r="Z609">
        <f t="shared" si="195"/>
        <v>3</v>
      </c>
    </row>
    <row r="610" spans="4:26">
      <c r="D610" s="1">
        <v>607</v>
      </c>
      <c r="E610">
        <v>31.5</v>
      </c>
      <c r="F610">
        <f t="shared" si="180"/>
        <v>50.694209999999998</v>
      </c>
      <c r="G610">
        <f t="shared" si="181"/>
        <v>14.081725</v>
      </c>
      <c r="H610" s="12">
        <f t="shared" si="196"/>
        <v>0.35763111111111101</v>
      </c>
      <c r="I610">
        <f t="shared" si="197"/>
        <v>14.260540555555556</v>
      </c>
      <c r="J610">
        <f t="shared" si="198"/>
        <v>62.38207417422197</v>
      </c>
      <c r="K610" s="12">
        <f t="shared" si="199"/>
        <v>3</v>
      </c>
      <c r="L610">
        <f t="shared" si="182"/>
        <v>5.4638999999999998</v>
      </c>
      <c r="M610">
        <f t="shared" si="183"/>
        <v>340.8494150805314</v>
      </c>
      <c r="N610">
        <f t="shared" si="184"/>
        <v>3254.8733194285187</v>
      </c>
      <c r="O610">
        <f t="shared" si="185"/>
        <v>20.058706566054244</v>
      </c>
      <c r="P610">
        <f t="shared" si="186"/>
        <v>685.8455873870065</v>
      </c>
      <c r="Q610">
        <f t="shared" si="187"/>
        <v>76.432056039983507</v>
      </c>
      <c r="R610">
        <f t="shared" si="188"/>
        <v>269.28449999999998</v>
      </c>
      <c r="S610">
        <f t="shared" si="189"/>
        <v>1031.5621434269901</v>
      </c>
      <c r="T610">
        <f t="shared" si="190"/>
        <v>43.158752171051802</v>
      </c>
      <c r="U610" s="14">
        <f t="shared" si="191"/>
        <v>14.710635433108623</v>
      </c>
      <c r="V610" s="20">
        <f>'BSFC (Drive Cycle)'!C614</f>
        <v>527.49025224888646</v>
      </c>
      <c r="W610">
        <f t="shared" si="192"/>
        <v>2.155476887597743</v>
      </c>
      <c r="X610">
        <f t="shared" si="193"/>
        <v>0</v>
      </c>
      <c r="Y610">
        <f t="shared" si="194"/>
        <v>0</v>
      </c>
      <c r="Z610">
        <f t="shared" si="195"/>
        <v>3</v>
      </c>
    </row>
    <row r="611" spans="4:26">
      <c r="D611" s="1">
        <v>608</v>
      </c>
      <c r="E611">
        <v>31.1</v>
      </c>
      <c r="F611">
        <f t="shared" si="180"/>
        <v>50.050474000000001</v>
      </c>
      <c r="G611">
        <f t="shared" si="181"/>
        <v>13.902909444444445</v>
      </c>
      <c r="H611" s="12">
        <f t="shared" si="196"/>
        <v>-0.17881555555555551</v>
      </c>
      <c r="I611">
        <f t="shared" si="197"/>
        <v>13.813501666666667</v>
      </c>
      <c r="J611">
        <f t="shared" si="198"/>
        <v>60.426523259669558</v>
      </c>
      <c r="K611" s="12">
        <f t="shared" si="199"/>
        <v>3</v>
      </c>
      <c r="L611">
        <f t="shared" si="182"/>
        <v>5.4638999999999998</v>
      </c>
      <c r="M611">
        <f t="shared" si="183"/>
        <v>330.16448043850846</v>
      </c>
      <c r="N611">
        <f t="shared" si="184"/>
        <v>3152.8396730514492</v>
      </c>
      <c r="O611">
        <f t="shared" si="185"/>
        <v>20.058706566054244</v>
      </c>
      <c r="P611">
        <f t="shared" si="186"/>
        <v>-342.92279369350325</v>
      </c>
      <c r="Q611">
        <f t="shared" si="187"/>
        <v>74.503249102980547</v>
      </c>
      <c r="R611">
        <f t="shared" si="188"/>
        <v>269.28449999999998</v>
      </c>
      <c r="S611">
        <f t="shared" si="189"/>
        <v>0.86495540947726113</v>
      </c>
      <c r="T611">
        <f t="shared" si="190"/>
        <v>0</v>
      </c>
      <c r="U611" s="14">
        <f t="shared" si="191"/>
        <v>0</v>
      </c>
      <c r="V611" s="20">
        <f>'BSFC (Drive Cycle)'!C615</f>
        <v>0</v>
      </c>
      <c r="W611">
        <f t="shared" si="192"/>
        <v>0</v>
      </c>
      <c r="X611">
        <f t="shared" si="193"/>
        <v>0</v>
      </c>
      <c r="Y611">
        <f t="shared" si="194"/>
        <v>0</v>
      </c>
      <c r="Z611">
        <f t="shared" si="195"/>
        <v>3</v>
      </c>
    </row>
    <row r="612" spans="4:26">
      <c r="D612" s="1">
        <v>609</v>
      </c>
      <c r="E612">
        <v>31.1</v>
      </c>
      <c r="F612">
        <f t="shared" si="180"/>
        <v>50.050474000000001</v>
      </c>
      <c r="G612">
        <f t="shared" si="181"/>
        <v>13.902909444444445</v>
      </c>
      <c r="H612" s="12">
        <f t="shared" si="196"/>
        <v>0</v>
      </c>
      <c r="I612">
        <f t="shared" si="197"/>
        <v>13.902909444444445</v>
      </c>
      <c r="J612">
        <f t="shared" si="198"/>
        <v>60.817633442580032</v>
      </c>
      <c r="K612" s="12">
        <f t="shared" si="199"/>
        <v>3</v>
      </c>
      <c r="L612">
        <f t="shared" si="182"/>
        <v>5.4638999999999998</v>
      </c>
      <c r="M612">
        <f t="shared" si="183"/>
        <v>332.30146736691302</v>
      </c>
      <c r="N612">
        <f t="shared" si="184"/>
        <v>3173.2464023268626</v>
      </c>
      <c r="O612">
        <f t="shared" si="185"/>
        <v>20.058706566054244</v>
      </c>
      <c r="P612">
        <f t="shared" si="186"/>
        <v>0</v>
      </c>
      <c r="Q612">
        <f t="shared" si="187"/>
        <v>74.503249102980547</v>
      </c>
      <c r="R612">
        <f t="shared" si="188"/>
        <v>269.28449999999998</v>
      </c>
      <c r="S612">
        <f t="shared" si="189"/>
        <v>343.78774910298051</v>
      </c>
      <c r="T612">
        <f t="shared" si="190"/>
        <v>14.383476902018952</v>
      </c>
      <c r="U612" s="14">
        <f t="shared" si="191"/>
        <v>4.7796504803789972</v>
      </c>
      <c r="V612" s="20">
        <f>'BSFC (Drive Cycle)'!C616</f>
        <v>1758.7846906220548</v>
      </c>
      <c r="W612">
        <f t="shared" si="192"/>
        <v>2.3351044698374803</v>
      </c>
      <c r="X612">
        <f t="shared" si="193"/>
        <v>0</v>
      </c>
      <c r="Y612">
        <f t="shared" si="194"/>
        <v>0</v>
      </c>
      <c r="Z612">
        <f t="shared" si="195"/>
        <v>3</v>
      </c>
    </row>
    <row r="613" spans="4:26">
      <c r="D613" s="1">
        <v>610</v>
      </c>
      <c r="E613">
        <v>30.3</v>
      </c>
      <c r="F613">
        <f t="shared" si="180"/>
        <v>48.763002</v>
      </c>
      <c r="G613">
        <f t="shared" si="181"/>
        <v>13.545278333333334</v>
      </c>
      <c r="H613" s="12">
        <f t="shared" si="196"/>
        <v>-0.35763111111111101</v>
      </c>
      <c r="I613">
        <f t="shared" si="197"/>
        <v>13.366462777777778</v>
      </c>
      <c r="J613">
        <f t="shared" si="198"/>
        <v>58.470972345117147</v>
      </c>
      <c r="K613" s="12">
        <f t="shared" si="199"/>
        <v>3</v>
      </c>
      <c r="L613">
        <f t="shared" si="182"/>
        <v>5.4638999999999998</v>
      </c>
      <c r="M613">
        <f t="shared" si="183"/>
        <v>319.47954579648558</v>
      </c>
      <c r="N613">
        <f t="shared" si="184"/>
        <v>3050.8060266743801</v>
      </c>
      <c r="O613">
        <f t="shared" si="185"/>
        <v>20.058706566054244</v>
      </c>
      <c r="P613">
        <f t="shared" si="186"/>
        <v>-685.8455873870065</v>
      </c>
      <c r="Q613">
        <f t="shared" si="187"/>
        <v>70.719583098763877</v>
      </c>
      <c r="R613">
        <f t="shared" si="188"/>
        <v>269.28449999999998</v>
      </c>
      <c r="S613">
        <f t="shared" si="189"/>
        <v>-345.84150428824262</v>
      </c>
      <c r="T613">
        <f t="shared" si="190"/>
        <v>0</v>
      </c>
      <c r="U613" s="14">
        <f t="shared" si="191"/>
        <v>0</v>
      </c>
      <c r="V613" s="20">
        <f>'BSFC (Drive Cycle)'!C617</f>
        <v>0</v>
      </c>
      <c r="W613">
        <f t="shared" si="192"/>
        <v>0</v>
      </c>
      <c r="X613">
        <f t="shared" si="193"/>
        <v>0</v>
      </c>
      <c r="Y613">
        <f t="shared" si="194"/>
        <v>0</v>
      </c>
      <c r="Z613">
        <f t="shared" si="195"/>
        <v>3</v>
      </c>
    </row>
    <row r="614" spans="4:26">
      <c r="D614" s="1">
        <v>611</v>
      </c>
      <c r="E614">
        <v>30.3</v>
      </c>
      <c r="F614">
        <f t="shared" si="180"/>
        <v>48.763002</v>
      </c>
      <c r="G614">
        <f t="shared" si="181"/>
        <v>13.545278333333334</v>
      </c>
      <c r="H614" s="12">
        <f t="shared" si="196"/>
        <v>0</v>
      </c>
      <c r="I614">
        <f t="shared" si="197"/>
        <v>13.545278333333334</v>
      </c>
      <c r="J614">
        <f t="shared" si="198"/>
        <v>59.253192710938102</v>
      </c>
      <c r="K614" s="12">
        <f t="shared" si="199"/>
        <v>3</v>
      </c>
      <c r="L614">
        <f t="shared" si="182"/>
        <v>5.4638999999999998</v>
      </c>
      <c r="M614">
        <f t="shared" si="183"/>
        <v>323.75351965329469</v>
      </c>
      <c r="N614">
        <f t="shared" si="184"/>
        <v>3091.619485225207</v>
      </c>
      <c r="O614">
        <f t="shared" si="185"/>
        <v>20.058706566054244</v>
      </c>
      <c r="P614">
        <f t="shared" si="186"/>
        <v>0</v>
      </c>
      <c r="Q614">
        <f t="shared" si="187"/>
        <v>70.719583098763877</v>
      </c>
      <c r="R614">
        <f t="shared" si="188"/>
        <v>269.28449999999998</v>
      </c>
      <c r="S614">
        <f t="shared" si="189"/>
        <v>340.00408309876389</v>
      </c>
      <c r="T614">
        <f t="shared" si="190"/>
        <v>14.225174947634002</v>
      </c>
      <c r="U614" s="14">
        <f t="shared" si="191"/>
        <v>4.60545045698038</v>
      </c>
      <c r="V614" s="20">
        <f>'BSFC (Drive Cycle)'!C618</f>
        <v>1762.8713973845897</v>
      </c>
      <c r="W614">
        <f t="shared" si="192"/>
        <v>2.25522691185625</v>
      </c>
      <c r="X614">
        <f t="shared" si="193"/>
        <v>0</v>
      </c>
      <c r="Y614">
        <f t="shared" si="194"/>
        <v>0</v>
      </c>
      <c r="Z614">
        <f t="shared" si="195"/>
        <v>3</v>
      </c>
    </row>
    <row r="615" spans="4:26">
      <c r="D615" s="1">
        <v>612</v>
      </c>
      <c r="E615">
        <v>30.3</v>
      </c>
      <c r="F615">
        <f t="shared" si="180"/>
        <v>48.763002</v>
      </c>
      <c r="G615">
        <f t="shared" si="181"/>
        <v>13.545278333333334</v>
      </c>
      <c r="H615" s="12">
        <f t="shared" si="196"/>
        <v>0</v>
      </c>
      <c r="I615">
        <f t="shared" si="197"/>
        <v>13.545278333333334</v>
      </c>
      <c r="J615">
        <f t="shared" si="198"/>
        <v>59.253192710938102</v>
      </c>
      <c r="K615" s="12">
        <f t="shared" si="199"/>
        <v>3</v>
      </c>
      <c r="L615">
        <f t="shared" si="182"/>
        <v>5.4638999999999998</v>
      </c>
      <c r="M615">
        <f t="shared" si="183"/>
        <v>323.75351965329469</v>
      </c>
      <c r="N615">
        <f t="shared" si="184"/>
        <v>3091.619485225207</v>
      </c>
      <c r="O615">
        <f t="shared" si="185"/>
        <v>20.058706566054244</v>
      </c>
      <c r="P615">
        <f t="shared" si="186"/>
        <v>0</v>
      </c>
      <c r="Q615">
        <f t="shared" si="187"/>
        <v>70.719583098763877</v>
      </c>
      <c r="R615">
        <f t="shared" si="188"/>
        <v>269.28449999999998</v>
      </c>
      <c r="S615">
        <f t="shared" si="189"/>
        <v>340.00408309876389</v>
      </c>
      <c r="T615">
        <f t="shared" si="190"/>
        <v>14.225174947634002</v>
      </c>
      <c r="U615" s="14">
        <f t="shared" si="191"/>
        <v>4.60545045698038</v>
      </c>
      <c r="V615" s="20">
        <f>'BSFC (Drive Cycle)'!C619</f>
        <v>1762.8713973845897</v>
      </c>
      <c r="W615">
        <f t="shared" si="192"/>
        <v>2.25522691185625</v>
      </c>
      <c r="X615">
        <f t="shared" si="193"/>
        <v>0</v>
      </c>
      <c r="Y615">
        <f t="shared" si="194"/>
        <v>0</v>
      </c>
      <c r="Z615">
        <f t="shared" si="195"/>
        <v>3</v>
      </c>
    </row>
    <row r="616" spans="4:26">
      <c r="D616" s="1">
        <v>613</v>
      </c>
      <c r="E616">
        <v>30.7</v>
      </c>
      <c r="F616">
        <f t="shared" si="180"/>
        <v>49.406737999999997</v>
      </c>
      <c r="G616">
        <f t="shared" si="181"/>
        <v>13.724093888888889</v>
      </c>
      <c r="H616" s="12">
        <f t="shared" si="196"/>
        <v>0.17881555555555551</v>
      </c>
      <c r="I616">
        <f t="shared" si="197"/>
        <v>13.813501666666667</v>
      </c>
      <c r="J616">
        <f t="shared" si="198"/>
        <v>60.426523259669558</v>
      </c>
      <c r="K616" s="12">
        <f t="shared" si="199"/>
        <v>3</v>
      </c>
      <c r="L616">
        <f t="shared" si="182"/>
        <v>5.4638999999999998</v>
      </c>
      <c r="M616">
        <f t="shared" si="183"/>
        <v>330.16448043850846</v>
      </c>
      <c r="N616">
        <f t="shared" si="184"/>
        <v>3152.8396730514492</v>
      </c>
      <c r="O616">
        <f t="shared" si="185"/>
        <v>20.058706566054244</v>
      </c>
      <c r="P616">
        <f t="shared" si="186"/>
        <v>342.92279369350325</v>
      </c>
      <c r="Q616">
        <f t="shared" si="187"/>
        <v>72.599091455907327</v>
      </c>
      <c r="R616">
        <f t="shared" si="188"/>
        <v>269.28449999999998</v>
      </c>
      <c r="S616">
        <f t="shared" si="189"/>
        <v>684.80638514941052</v>
      </c>
      <c r="T616">
        <f t="shared" si="190"/>
        <v>28.651098966883591</v>
      </c>
      <c r="U616" s="14">
        <f t="shared" si="191"/>
        <v>9.459575204393408</v>
      </c>
      <c r="V616" s="20">
        <f>'BSFC (Drive Cycle)'!C620</f>
        <v>1005.1938390363284</v>
      </c>
      <c r="W616">
        <f t="shared" si="192"/>
        <v>2.6413074209325198</v>
      </c>
      <c r="X616">
        <f t="shared" si="193"/>
        <v>0</v>
      </c>
      <c r="Y616">
        <f t="shared" si="194"/>
        <v>0</v>
      </c>
      <c r="Z616">
        <f t="shared" si="195"/>
        <v>3</v>
      </c>
    </row>
    <row r="617" spans="4:26">
      <c r="D617" s="1">
        <v>614</v>
      </c>
      <c r="E617">
        <v>31.1</v>
      </c>
      <c r="F617">
        <f t="shared" si="180"/>
        <v>50.050474000000001</v>
      </c>
      <c r="G617">
        <f t="shared" si="181"/>
        <v>13.902909444444445</v>
      </c>
      <c r="H617" s="12">
        <f t="shared" si="196"/>
        <v>0.17881555555555551</v>
      </c>
      <c r="I617">
        <f t="shared" si="197"/>
        <v>13.992317222222223</v>
      </c>
      <c r="J617">
        <f t="shared" si="198"/>
        <v>61.208743625490513</v>
      </c>
      <c r="K617" s="12">
        <f t="shared" si="199"/>
        <v>3</v>
      </c>
      <c r="L617">
        <f t="shared" si="182"/>
        <v>5.4638999999999998</v>
      </c>
      <c r="M617">
        <f t="shared" si="183"/>
        <v>334.43845429531763</v>
      </c>
      <c r="N617">
        <f t="shared" si="184"/>
        <v>3193.653131602277</v>
      </c>
      <c r="O617">
        <f t="shared" si="185"/>
        <v>20.058706566054244</v>
      </c>
      <c r="P617">
        <f t="shared" si="186"/>
        <v>342.92279369350325</v>
      </c>
      <c r="Q617">
        <f t="shared" si="187"/>
        <v>74.503249102980547</v>
      </c>
      <c r="R617">
        <f t="shared" si="188"/>
        <v>269.28449999999998</v>
      </c>
      <c r="S617">
        <f t="shared" si="189"/>
        <v>686.71054279648376</v>
      </c>
      <c r="T617">
        <f t="shared" si="190"/>
        <v>28.730765585621295</v>
      </c>
      <c r="U617" s="14">
        <f t="shared" si="191"/>
        <v>9.608672833176291</v>
      </c>
      <c r="V617" s="20">
        <f>'BSFC (Drive Cycle)'!C621</f>
        <v>1004.8305905911511</v>
      </c>
      <c r="W617">
        <f t="shared" si="192"/>
        <v>2.6819689993771338</v>
      </c>
      <c r="X617">
        <f t="shared" si="193"/>
        <v>0</v>
      </c>
      <c r="Y617">
        <f t="shared" si="194"/>
        <v>0</v>
      </c>
      <c r="Z617">
        <f t="shared" si="195"/>
        <v>3</v>
      </c>
    </row>
    <row r="618" spans="4:26">
      <c r="D618" s="1">
        <v>615</v>
      </c>
      <c r="E618">
        <v>32.299999999999997</v>
      </c>
      <c r="F618">
        <f t="shared" si="180"/>
        <v>51.981681999999992</v>
      </c>
      <c r="G618">
        <f t="shared" si="181"/>
        <v>14.43935611111111</v>
      </c>
      <c r="H618" s="12">
        <f t="shared" si="196"/>
        <v>0.53644666666666474</v>
      </c>
      <c r="I618">
        <f t="shared" si="197"/>
        <v>14.707579444444441</v>
      </c>
      <c r="J618">
        <f t="shared" si="198"/>
        <v>64.337625088774359</v>
      </c>
      <c r="K618" s="12">
        <f t="shared" si="199"/>
        <v>3</v>
      </c>
      <c r="L618">
        <f t="shared" si="182"/>
        <v>5.4638999999999998</v>
      </c>
      <c r="M618">
        <f t="shared" si="183"/>
        <v>351.53434972255423</v>
      </c>
      <c r="N618">
        <f t="shared" si="184"/>
        <v>3356.9069658055873</v>
      </c>
      <c r="O618">
        <f t="shared" si="185"/>
        <v>20.058706566054244</v>
      </c>
      <c r="P618">
        <f t="shared" si="186"/>
        <v>1028.7683810805063</v>
      </c>
      <c r="Q618">
        <f t="shared" si="187"/>
        <v>80.363617783778651</v>
      </c>
      <c r="R618">
        <f t="shared" si="188"/>
        <v>269.28449999999998</v>
      </c>
      <c r="S618">
        <f t="shared" si="189"/>
        <v>1378.4164988642849</v>
      </c>
      <c r="T618">
        <f t="shared" si="190"/>
        <v>57.670530507581681</v>
      </c>
      <c r="U618" s="14">
        <f t="shared" si="191"/>
        <v>20.273172440137451</v>
      </c>
      <c r="V618" s="20">
        <f>'BSFC (Drive Cycle)'!C622</f>
        <v>257.11746959483025</v>
      </c>
      <c r="W618">
        <f t="shared" si="192"/>
        <v>1.4479407773521644</v>
      </c>
      <c r="X618">
        <f t="shared" si="193"/>
        <v>0</v>
      </c>
      <c r="Y618">
        <f t="shared" si="194"/>
        <v>0</v>
      </c>
      <c r="Z618">
        <f t="shared" si="195"/>
        <v>3</v>
      </c>
    </row>
    <row r="619" spans="4:26">
      <c r="D619" s="1">
        <v>616</v>
      </c>
      <c r="E619">
        <v>32.6</v>
      </c>
      <c r="F619">
        <f t="shared" si="180"/>
        <v>52.464483999999999</v>
      </c>
      <c r="G619">
        <f t="shared" si="181"/>
        <v>14.573467777777777</v>
      </c>
      <c r="H619" s="12">
        <f t="shared" si="196"/>
        <v>0.13411166666666752</v>
      </c>
      <c r="I619">
        <f t="shared" si="197"/>
        <v>14.64052361111111</v>
      </c>
      <c r="J619">
        <f t="shared" si="198"/>
        <v>64.044292451591502</v>
      </c>
      <c r="K619" s="12">
        <f t="shared" si="199"/>
        <v>3</v>
      </c>
      <c r="L619">
        <f t="shared" si="182"/>
        <v>5.4638999999999998</v>
      </c>
      <c r="M619">
        <f t="shared" si="183"/>
        <v>349.93160952625078</v>
      </c>
      <c r="N619">
        <f t="shared" si="184"/>
        <v>3341.6019188490268</v>
      </c>
      <c r="O619">
        <f t="shared" si="185"/>
        <v>20.058706566054244</v>
      </c>
      <c r="P619">
        <f t="shared" si="186"/>
        <v>257.19209527012913</v>
      </c>
      <c r="Q619">
        <f t="shared" si="187"/>
        <v>81.86337301794191</v>
      </c>
      <c r="R619">
        <f t="shared" si="188"/>
        <v>269.28449999999998</v>
      </c>
      <c r="S619">
        <f t="shared" si="189"/>
        <v>608.33996828807108</v>
      </c>
      <c r="T619">
        <f t="shared" si="190"/>
        <v>25.451878100011541</v>
      </c>
      <c r="U619" s="14">
        <f t="shared" si="191"/>
        <v>8.9064166690029722</v>
      </c>
      <c r="V619" s="20">
        <f>'BSFC (Drive Cycle)'!C623</f>
        <v>1160.5136884487547</v>
      </c>
      <c r="W619">
        <f t="shared" si="192"/>
        <v>2.8711162387239195</v>
      </c>
      <c r="X619">
        <f t="shared" si="193"/>
        <v>0</v>
      </c>
      <c r="Y619">
        <f t="shared" si="194"/>
        <v>0</v>
      </c>
      <c r="Z619">
        <f t="shared" si="195"/>
        <v>3</v>
      </c>
    </row>
    <row r="620" spans="4:26">
      <c r="D620" s="1">
        <v>617</v>
      </c>
      <c r="E620">
        <v>32.6</v>
      </c>
      <c r="F620">
        <f t="shared" si="180"/>
        <v>52.464483999999999</v>
      </c>
      <c r="G620">
        <f t="shared" si="181"/>
        <v>14.573467777777777</v>
      </c>
      <c r="H620" s="12">
        <f t="shared" si="196"/>
        <v>0</v>
      </c>
      <c r="I620">
        <f t="shared" si="197"/>
        <v>14.573467777777777</v>
      </c>
      <c r="J620">
        <f t="shared" si="198"/>
        <v>63.750959814408652</v>
      </c>
      <c r="K620" s="12">
        <f t="shared" si="199"/>
        <v>3</v>
      </c>
      <c r="L620">
        <f t="shared" si="182"/>
        <v>5.4638999999999998</v>
      </c>
      <c r="M620">
        <f t="shared" si="183"/>
        <v>348.32886932994739</v>
      </c>
      <c r="N620">
        <f t="shared" si="184"/>
        <v>3326.2968718924667</v>
      </c>
      <c r="O620">
        <f t="shared" si="185"/>
        <v>20.058706566054244</v>
      </c>
      <c r="P620">
        <f t="shared" si="186"/>
        <v>0</v>
      </c>
      <c r="Q620">
        <f t="shared" si="187"/>
        <v>81.86337301794191</v>
      </c>
      <c r="R620">
        <f t="shared" si="188"/>
        <v>269.28449999999998</v>
      </c>
      <c r="S620">
        <f t="shared" si="189"/>
        <v>351.14787301794189</v>
      </c>
      <c r="T620">
        <f t="shared" si="190"/>
        <v>14.691411587309707</v>
      </c>
      <c r="U620" s="14">
        <f t="shared" si="191"/>
        <v>5.1174427870684775</v>
      </c>
      <c r="V620" s="20">
        <f>'BSFC (Drive Cycle)'!C624</f>
        <v>1749.8205388814276</v>
      </c>
      <c r="W620">
        <f t="shared" si="192"/>
        <v>2.4873906931563994</v>
      </c>
      <c r="X620">
        <f t="shared" si="193"/>
        <v>0</v>
      </c>
      <c r="Y620">
        <f t="shared" si="194"/>
        <v>0</v>
      </c>
      <c r="Z620">
        <f t="shared" si="195"/>
        <v>3</v>
      </c>
    </row>
    <row r="621" spans="4:26">
      <c r="D621" s="1">
        <v>618</v>
      </c>
      <c r="E621">
        <v>32.6</v>
      </c>
      <c r="F621">
        <f t="shared" si="180"/>
        <v>52.464483999999999</v>
      </c>
      <c r="G621">
        <f t="shared" si="181"/>
        <v>14.573467777777777</v>
      </c>
      <c r="H621" s="12">
        <f t="shared" si="196"/>
        <v>0</v>
      </c>
      <c r="I621">
        <f t="shared" si="197"/>
        <v>14.573467777777777</v>
      </c>
      <c r="J621">
        <f t="shared" si="198"/>
        <v>63.750959814408652</v>
      </c>
      <c r="K621" s="12">
        <f t="shared" si="199"/>
        <v>3</v>
      </c>
      <c r="L621">
        <f t="shared" si="182"/>
        <v>5.4638999999999998</v>
      </c>
      <c r="M621">
        <f t="shared" si="183"/>
        <v>348.32886932994739</v>
      </c>
      <c r="N621">
        <f t="shared" si="184"/>
        <v>3326.2968718924667</v>
      </c>
      <c r="O621">
        <f t="shared" si="185"/>
        <v>20.058706566054244</v>
      </c>
      <c r="P621">
        <f t="shared" si="186"/>
        <v>0</v>
      </c>
      <c r="Q621">
        <f t="shared" si="187"/>
        <v>81.86337301794191</v>
      </c>
      <c r="R621">
        <f t="shared" si="188"/>
        <v>269.28449999999998</v>
      </c>
      <c r="S621">
        <f t="shared" si="189"/>
        <v>351.14787301794189</v>
      </c>
      <c r="T621">
        <f t="shared" si="190"/>
        <v>14.691411587309707</v>
      </c>
      <c r="U621" s="14">
        <f t="shared" si="191"/>
        <v>5.1174427870684775</v>
      </c>
      <c r="V621" s="20">
        <f>'BSFC (Drive Cycle)'!C625</f>
        <v>1749.8205388814276</v>
      </c>
      <c r="W621">
        <f t="shared" si="192"/>
        <v>2.4873906931563994</v>
      </c>
      <c r="X621">
        <f t="shared" si="193"/>
        <v>0</v>
      </c>
      <c r="Y621">
        <f t="shared" si="194"/>
        <v>0</v>
      </c>
      <c r="Z621">
        <f t="shared" si="195"/>
        <v>3</v>
      </c>
    </row>
    <row r="622" spans="4:26">
      <c r="D622" s="1">
        <v>619</v>
      </c>
      <c r="E622">
        <v>31.1</v>
      </c>
      <c r="F622">
        <f t="shared" si="180"/>
        <v>50.050474000000001</v>
      </c>
      <c r="G622">
        <f t="shared" si="181"/>
        <v>13.902909444444445</v>
      </c>
      <c r="H622" s="12">
        <f t="shared" si="196"/>
        <v>-0.67055833333333226</v>
      </c>
      <c r="I622">
        <f t="shared" si="197"/>
        <v>13.567630277777779</v>
      </c>
      <c r="J622">
        <f t="shared" si="198"/>
        <v>59.350970256665732</v>
      </c>
      <c r="K622" s="12">
        <f t="shared" si="199"/>
        <v>3</v>
      </c>
      <c r="L622">
        <f t="shared" si="182"/>
        <v>5.4638999999999998</v>
      </c>
      <c r="M622">
        <f t="shared" si="183"/>
        <v>324.28776638539586</v>
      </c>
      <c r="N622">
        <f t="shared" si="184"/>
        <v>3096.7211675440608</v>
      </c>
      <c r="O622">
        <f t="shared" si="185"/>
        <v>20.058706566054244</v>
      </c>
      <c r="P622">
        <f t="shared" si="186"/>
        <v>-1285.9604763506354</v>
      </c>
      <c r="Q622">
        <f t="shared" si="187"/>
        <v>74.503249102980547</v>
      </c>
      <c r="R622">
        <f t="shared" si="188"/>
        <v>269.28449999999998</v>
      </c>
      <c r="S622">
        <f t="shared" si="189"/>
        <v>-942.17272724765485</v>
      </c>
      <c r="T622">
        <f t="shared" si="190"/>
        <v>0</v>
      </c>
      <c r="U622" s="14">
        <f t="shared" si="191"/>
        <v>0</v>
      </c>
      <c r="V622" s="20">
        <f>'BSFC (Drive Cycle)'!C626</f>
        <v>0</v>
      </c>
      <c r="W622">
        <f t="shared" si="192"/>
        <v>0</v>
      </c>
      <c r="X622">
        <f t="shared" si="193"/>
        <v>0</v>
      </c>
      <c r="Y622">
        <f t="shared" si="194"/>
        <v>0</v>
      </c>
      <c r="Z622">
        <f t="shared" si="195"/>
        <v>3</v>
      </c>
    </row>
    <row r="623" spans="4:26">
      <c r="D623" s="1">
        <v>620</v>
      </c>
      <c r="E623">
        <v>26.9</v>
      </c>
      <c r="F623">
        <f t="shared" si="180"/>
        <v>43.291246000000001</v>
      </c>
      <c r="G623">
        <f t="shared" si="181"/>
        <v>12.025346111111112</v>
      </c>
      <c r="H623" s="12">
        <f t="shared" si="196"/>
        <v>-1.8775633333333328</v>
      </c>
      <c r="I623">
        <f t="shared" si="197"/>
        <v>11.086564444444445</v>
      </c>
      <c r="J623">
        <f t="shared" si="198"/>
        <v>48.497662680899836</v>
      </c>
      <c r="K623" s="12">
        <f t="shared" si="199"/>
        <v>3</v>
      </c>
      <c r="L623">
        <f t="shared" si="182"/>
        <v>5.4638999999999998</v>
      </c>
      <c r="M623">
        <f t="shared" si="183"/>
        <v>264.98637912216861</v>
      </c>
      <c r="N623">
        <f t="shared" si="184"/>
        <v>2530.4344301513247</v>
      </c>
      <c r="O623">
        <f t="shared" si="185"/>
        <v>20.058706566054244</v>
      </c>
      <c r="P623">
        <f t="shared" si="186"/>
        <v>-3600.6893337817842</v>
      </c>
      <c r="Q623">
        <f t="shared" si="187"/>
        <v>55.738977143958138</v>
      </c>
      <c r="R623">
        <f t="shared" si="188"/>
        <v>269.28449999999998</v>
      </c>
      <c r="S623">
        <f t="shared" si="189"/>
        <v>-3275.6658566378264</v>
      </c>
      <c r="T623">
        <f t="shared" si="190"/>
        <v>0</v>
      </c>
      <c r="U623" s="14">
        <f t="shared" si="191"/>
        <v>0</v>
      </c>
      <c r="V623" s="20">
        <f>'BSFC (Drive Cycle)'!C627</f>
        <v>0</v>
      </c>
      <c r="W623">
        <f t="shared" si="192"/>
        <v>0</v>
      </c>
      <c r="X623">
        <f t="shared" si="193"/>
        <v>0</v>
      </c>
      <c r="Y623">
        <f t="shared" si="194"/>
        <v>0</v>
      </c>
      <c r="Z623">
        <f t="shared" si="195"/>
        <v>3</v>
      </c>
    </row>
    <row r="624" spans="4:26">
      <c r="D624" s="1">
        <v>621</v>
      </c>
      <c r="E624">
        <v>22.3</v>
      </c>
      <c r="F624">
        <f t="shared" si="180"/>
        <v>35.888282000000004</v>
      </c>
      <c r="G624">
        <f t="shared" si="181"/>
        <v>9.9689672222222239</v>
      </c>
      <c r="H624" s="12">
        <f t="shared" si="196"/>
        <v>-2.0563788888888883</v>
      </c>
      <c r="I624">
        <f t="shared" si="197"/>
        <v>8.9407777777777788</v>
      </c>
      <c r="J624">
        <f t="shared" si="198"/>
        <v>39.111018291048254</v>
      </c>
      <c r="K624" s="12">
        <f t="shared" si="199"/>
        <v>3</v>
      </c>
      <c r="L624">
        <f t="shared" si="182"/>
        <v>5.4638999999999998</v>
      </c>
      <c r="M624">
        <f t="shared" si="183"/>
        <v>213.69869284045853</v>
      </c>
      <c r="N624">
        <f t="shared" si="184"/>
        <v>2040.6729275413909</v>
      </c>
      <c r="O624">
        <f t="shared" si="185"/>
        <v>20.058706566054244</v>
      </c>
      <c r="P624">
        <f t="shared" si="186"/>
        <v>-3943.6121274752873</v>
      </c>
      <c r="Q624">
        <f t="shared" si="187"/>
        <v>38.305766841142258</v>
      </c>
      <c r="R624">
        <f t="shared" si="188"/>
        <v>269.28449999999998</v>
      </c>
      <c r="S624">
        <f t="shared" si="189"/>
        <v>-3636.021860634145</v>
      </c>
      <c r="T624">
        <f t="shared" si="190"/>
        <v>0</v>
      </c>
      <c r="U624" s="14">
        <f t="shared" si="191"/>
        <v>0</v>
      </c>
      <c r="V624" s="20">
        <f>'BSFC (Drive Cycle)'!C628</f>
        <v>0</v>
      </c>
      <c r="W624">
        <f t="shared" si="192"/>
        <v>0</v>
      </c>
      <c r="X624">
        <f t="shared" si="193"/>
        <v>0</v>
      </c>
      <c r="Y624">
        <f t="shared" si="194"/>
        <v>0</v>
      </c>
      <c r="Z624">
        <f t="shared" si="195"/>
        <v>3</v>
      </c>
    </row>
    <row r="625" spans="4:26">
      <c r="D625" s="1">
        <v>622</v>
      </c>
      <c r="E625">
        <v>18</v>
      </c>
      <c r="F625">
        <f t="shared" si="180"/>
        <v>28.968119999999999</v>
      </c>
      <c r="G625">
        <f t="shared" si="181"/>
        <v>8.0466999999999995</v>
      </c>
      <c r="H625" s="12">
        <f t="shared" si="196"/>
        <v>-1.9222672222222243</v>
      </c>
      <c r="I625">
        <f t="shared" si="197"/>
        <v>7.0855663888888873</v>
      </c>
      <c r="J625">
        <f t="shared" si="198"/>
        <v>30.995481995655734</v>
      </c>
      <c r="K625" s="12">
        <f t="shared" si="199"/>
        <v>3</v>
      </c>
      <c r="L625">
        <f t="shared" si="182"/>
        <v>5.4638999999999998</v>
      </c>
      <c r="M625">
        <f t="shared" si="183"/>
        <v>169.35621407606337</v>
      </c>
      <c r="N625">
        <f t="shared" si="184"/>
        <v>1617.2332950765519</v>
      </c>
      <c r="O625">
        <f t="shared" si="185"/>
        <v>20.058706566054244</v>
      </c>
      <c r="P625">
        <f t="shared" si="186"/>
        <v>-3686.4200322051652</v>
      </c>
      <c r="Q625">
        <f t="shared" si="187"/>
        <v>24.957406053872162</v>
      </c>
      <c r="R625">
        <f t="shared" si="188"/>
        <v>269.28449999999998</v>
      </c>
      <c r="S625">
        <f t="shared" si="189"/>
        <v>-3392.1781261512933</v>
      </c>
      <c r="T625">
        <f t="shared" si="190"/>
        <v>0</v>
      </c>
      <c r="U625" s="14">
        <f t="shared" si="191"/>
        <v>0</v>
      </c>
      <c r="V625" s="20">
        <f>'BSFC (Drive Cycle)'!C629</f>
        <v>0</v>
      </c>
      <c r="W625">
        <f t="shared" si="192"/>
        <v>0</v>
      </c>
      <c r="X625">
        <f t="shared" si="193"/>
        <v>1</v>
      </c>
      <c r="Y625">
        <f t="shared" si="194"/>
        <v>0</v>
      </c>
      <c r="Z625">
        <f t="shared" si="195"/>
        <v>2</v>
      </c>
    </row>
    <row r="626" spans="4:26">
      <c r="D626" s="1">
        <v>623</v>
      </c>
      <c r="E626">
        <v>13.8</v>
      </c>
      <c r="F626">
        <f t="shared" si="180"/>
        <v>22.208892000000002</v>
      </c>
      <c r="G626">
        <f t="shared" si="181"/>
        <v>6.1691366666666676</v>
      </c>
      <c r="H626" s="12">
        <f t="shared" si="196"/>
        <v>-1.8775633333333319</v>
      </c>
      <c r="I626">
        <f t="shared" si="197"/>
        <v>5.2303550000000012</v>
      </c>
      <c r="J626">
        <f t="shared" si="198"/>
        <v>22.879945700263232</v>
      </c>
      <c r="K626" s="12">
        <f t="shared" si="199"/>
        <v>2</v>
      </c>
      <c r="L626">
        <f t="shared" si="182"/>
        <v>8.4698856000000013</v>
      </c>
      <c r="M626">
        <f t="shared" si="183"/>
        <v>193.79052261544149</v>
      </c>
      <c r="N626">
        <f t="shared" si="184"/>
        <v>1850.5638376116356</v>
      </c>
      <c r="O626">
        <f t="shared" si="185"/>
        <v>38.380998283940237</v>
      </c>
      <c r="P626">
        <f t="shared" si="186"/>
        <v>-3751.1760490579841</v>
      </c>
      <c r="Q626">
        <f t="shared" si="187"/>
        <v>14.669408669442642</v>
      </c>
      <c r="R626">
        <f t="shared" si="188"/>
        <v>269.28449999999998</v>
      </c>
      <c r="S626">
        <f t="shared" si="189"/>
        <v>-3467.2221403885414</v>
      </c>
      <c r="T626">
        <f t="shared" si="190"/>
        <v>0</v>
      </c>
      <c r="U626" s="14">
        <f t="shared" si="191"/>
        <v>0</v>
      </c>
      <c r="V626" s="20">
        <f>'BSFC (Drive Cycle)'!C630</f>
        <v>0</v>
      </c>
      <c r="W626">
        <f t="shared" si="192"/>
        <v>0</v>
      </c>
      <c r="X626">
        <f t="shared" si="193"/>
        <v>0</v>
      </c>
      <c r="Y626">
        <f t="shared" si="194"/>
        <v>0</v>
      </c>
      <c r="Z626">
        <f t="shared" si="195"/>
        <v>2</v>
      </c>
    </row>
    <row r="627" spans="4:26">
      <c r="D627" s="1">
        <v>624</v>
      </c>
      <c r="E627">
        <v>9.6</v>
      </c>
      <c r="F627">
        <f t="shared" si="180"/>
        <v>15.449663999999999</v>
      </c>
      <c r="G627">
        <f t="shared" si="181"/>
        <v>4.291573333333333</v>
      </c>
      <c r="H627" s="12">
        <f t="shared" si="196"/>
        <v>-1.8775633333333346</v>
      </c>
      <c r="I627">
        <f t="shared" si="197"/>
        <v>3.3527916666666657</v>
      </c>
      <c r="J627">
        <f t="shared" si="198"/>
        <v>14.66663185914309</v>
      </c>
      <c r="K627" s="12">
        <f t="shared" si="199"/>
        <v>2</v>
      </c>
      <c r="L627">
        <f t="shared" si="182"/>
        <v>8.4698856000000013</v>
      </c>
      <c r="M627">
        <f t="shared" si="183"/>
        <v>124.2246939842573</v>
      </c>
      <c r="N627">
        <f t="shared" si="184"/>
        <v>1186.2588702638684</v>
      </c>
      <c r="O627">
        <f t="shared" si="185"/>
        <v>38.380998283940237</v>
      </c>
      <c r="P627">
        <f t="shared" si="186"/>
        <v>-3751.1760490579895</v>
      </c>
      <c r="Q627">
        <f t="shared" si="187"/>
        <v>7.0989954997680806</v>
      </c>
      <c r="R627">
        <f t="shared" si="188"/>
        <v>269.28449999999998</v>
      </c>
      <c r="S627">
        <f t="shared" si="189"/>
        <v>-3474.7925535582217</v>
      </c>
      <c r="T627">
        <f t="shared" si="190"/>
        <v>0</v>
      </c>
      <c r="U627" s="14">
        <f t="shared" si="191"/>
        <v>0</v>
      </c>
      <c r="V627" s="20">
        <f>'BSFC (Drive Cycle)'!C631</f>
        <v>0</v>
      </c>
      <c r="W627">
        <f t="shared" si="192"/>
        <v>0</v>
      </c>
      <c r="X627">
        <f t="shared" si="193"/>
        <v>1</v>
      </c>
      <c r="Y627">
        <f t="shared" si="194"/>
        <v>0</v>
      </c>
      <c r="Z627">
        <f t="shared" si="195"/>
        <v>1</v>
      </c>
    </row>
    <row r="628" spans="4:26">
      <c r="D628" s="1">
        <v>625</v>
      </c>
      <c r="E628">
        <v>4.5999999999999996</v>
      </c>
      <c r="F628">
        <f t="shared" si="180"/>
        <v>7.402963999999999</v>
      </c>
      <c r="G628">
        <f t="shared" si="181"/>
        <v>2.0563788888888888</v>
      </c>
      <c r="H628" s="12">
        <f t="shared" si="196"/>
        <v>-2.2351944444444443</v>
      </c>
      <c r="I628">
        <f t="shared" si="197"/>
        <v>0.93878166666666663</v>
      </c>
      <c r="J628">
        <f t="shared" si="198"/>
        <v>4.1066569205600665</v>
      </c>
      <c r="K628" s="12">
        <f t="shared" si="199"/>
        <v>1</v>
      </c>
      <c r="L628">
        <f t="shared" si="182"/>
        <v>14.7105</v>
      </c>
      <c r="M628">
        <f t="shared" si="183"/>
        <v>60.410976629898855</v>
      </c>
      <c r="N628">
        <f t="shared" si="184"/>
        <v>576.88253913189317</v>
      </c>
      <c r="O628">
        <f t="shared" si="185"/>
        <v>101.66177176290465</v>
      </c>
      <c r="P628">
        <f t="shared" si="186"/>
        <v>-5084.4295754891664</v>
      </c>
      <c r="Q628">
        <f t="shared" si="187"/>
        <v>1.6299342966047372</v>
      </c>
      <c r="R628">
        <f t="shared" si="188"/>
        <v>269.28449999999998</v>
      </c>
      <c r="S628">
        <f t="shared" si="189"/>
        <v>-4813.5151411925617</v>
      </c>
      <c r="T628">
        <f t="shared" si="190"/>
        <v>0</v>
      </c>
      <c r="U628" s="14">
        <f t="shared" si="191"/>
        <v>0</v>
      </c>
      <c r="V628" s="20">
        <f>'BSFC (Drive Cycle)'!C632</f>
        <v>0</v>
      </c>
      <c r="W628">
        <f t="shared" si="192"/>
        <v>0</v>
      </c>
      <c r="X628">
        <f t="shared" si="193"/>
        <v>0</v>
      </c>
      <c r="Y628">
        <f t="shared" si="194"/>
        <v>0</v>
      </c>
      <c r="Z628">
        <f t="shared" si="195"/>
        <v>1</v>
      </c>
    </row>
    <row r="629" spans="4:26">
      <c r="D629" s="1">
        <v>626</v>
      </c>
      <c r="E629">
        <v>6.1</v>
      </c>
      <c r="F629">
        <f t="shared" si="180"/>
        <v>9.8169740000000001</v>
      </c>
      <c r="G629">
        <f t="shared" si="181"/>
        <v>2.7269372222222223</v>
      </c>
      <c r="H629" s="12">
        <f t="shared" si="196"/>
        <v>0.67055833333333359</v>
      </c>
      <c r="I629">
        <f t="shared" si="197"/>
        <v>3.0622163888888894</v>
      </c>
      <c r="J629">
        <f t="shared" si="198"/>
        <v>13.395523764684029</v>
      </c>
      <c r="K629" s="12">
        <f t="shared" si="199"/>
        <v>1</v>
      </c>
      <c r="L629">
        <f t="shared" si="182"/>
        <v>14.7105</v>
      </c>
      <c r="M629">
        <f t="shared" si="183"/>
        <v>197.0548523403844</v>
      </c>
      <c r="N629">
        <f t="shared" si="184"/>
        <v>1881.735901454033</v>
      </c>
      <c r="O629">
        <f t="shared" si="185"/>
        <v>101.66177176290465</v>
      </c>
      <c r="P629">
        <f t="shared" si="186"/>
        <v>1525.3288726467508</v>
      </c>
      <c r="Q629">
        <f t="shared" si="187"/>
        <v>2.8662502446437754</v>
      </c>
      <c r="R629">
        <f t="shared" si="188"/>
        <v>269.28449999999998</v>
      </c>
      <c r="S629">
        <f t="shared" si="189"/>
        <v>1797.4796228913947</v>
      </c>
      <c r="T629">
        <f t="shared" si="190"/>
        <v>27.932690377143729</v>
      </c>
      <c r="U629" s="14">
        <f t="shared" si="191"/>
        <v>5.5042721777377341</v>
      </c>
      <c r="V629" s="20">
        <f>'BSFC (Drive Cycle)'!C633</f>
        <v>980.42913257595865</v>
      </c>
      <c r="W629">
        <f t="shared" si="192"/>
        <v>1.4990413324114973</v>
      </c>
      <c r="X629">
        <f t="shared" si="193"/>
        <v>0</v>
      </c>
      <c r="Y629">
        <f t="shared" si="194"/>
        <v>0</v>
      </c>
      <c r="Z629">
        <f t="shared" si="195"/>
        <v>1</v>
      </c>
    </row>
    <row r="630" spans="4:26">
      <c r="D630" s="1">
        <v>627</v>
      </c>
      <c r="E630">
        <v>10</v>
      </c>
      <c r="F630">
        <f t="shared" si="180"/>
        <v>16.093399999999999</v>
      </c>
      <c r="G630">
        <f t="shared" si="181"/>
        <v>4.4703888888888885</v>
      </c>
      <c r="H630" s="12">
        <f t="shared" si="196"/>
        <v>1.7434516666666662</v>
      </c>
      <c r="I630">
        <f t="shared" si="197"/>
        <v>5.3421147222222221</v>
      </c>
      <c r="J630">
        <f t="shared" si="198"/>
        <v>23.368833428901333</v>
      </c>
      <c r="K630" s="12">
        <f t="shared" si="199"/>
        <v>1</v>
      </c>
      <c r="L630">
        <f t="shared" si="182"/>
        <v>14.7105</v>
      </c>
      <c r="M630">
        <f t="shared" si="183"/>
        <v>343.76722415585306</v>
      </c>
      <c r="N630">
        <f t="shared" si="184"/>
        <v>3282.7363536314879</v>
      </c>
      <c r="O630">
        <f t="shared" si="185"/>
        <v>101.66177176290465</v>
      </c>
      <c r="P630">
        <f t="shared" si="186"/>
        <v>3965.8550688815494</v>
      </c>
      <c r="Q630">
        <f t="shared" si="187"/>
        <v>7.702903103046963</v>
      </c>
      <c r="R630">
        <f t="shared" si="188"/>
        <v>269.28449999999998</v>
      </c>
      <c r="S630">
        <f t="shared" si="189"/>
        <v>4242.8424719845962</v>
      </c>
      <c r="T630">
        <f t="shared" si="190"/>
        <v>65.933434560054295</v>
      </c>
      <c r="U630" s="14">
        <f t="shared" si="191"/>
        <v>22.665753777771453</v>
      </c>
      <c r="V630" s="20">
        <f>'BSFC (Drive Cycle)'!C634</f>
        <v>163.40248490437443</v>
      </c>
      <c r="W630">
        <f t="shared" si="192"/>
        <v>1.0287890248662688</v>
      </c>
      <c r="X630">
        <f t="shared" si="193"/>
        <v>0</v>
      </c>
      <c r="Y630">
        <f t="shared" si="194"/>
        <v>0</v>
      </c>
      <c r="Z630">
        <f t="shared" si="195"/>
        <v>1</v>
      </c>
    </row>
    <row r="631" spans="4:26">
      <c r="D631" s="1">
        <v>628</v>
      </c>
      <c r="E631">
        <v>14.2</v>
      </c>
      <c r="F631">
        <f t="shared" si="180"/>
        <v>22.852627999999999</v>
      </c>
      <c r="G631">
        <f t="shared" si="181"/>
        <v>6.3479522222222222</v>
      </c>
      <c r="H631" s="12">
        <f t="shared" si="196"/>
        <v>1.8775633333333337</v>
      </c>
      <c r="I631">
        <f t="shared" si="197"/>
        <v>7.2867338888888895</v>
      </c>
      <c r="J631">
        <f t="shared" si="198"/>
        <v>31.87547990720433</v>
      </c>
      <c r="K631" s="12">
        <f t="shared" si="199"/>
        <v>1</v>
      </c>
      <c r="L631">
        <f t="shared" si="182"/>
        <v>14.7105</v>
      </c>
      <c r="M631">
        <f t="shared" si="183"/>
        <v>468.90424717492931</v>
      </c>
      <c r="N631">
        <f t="shared" si="184"/>
        <v>4477.7073275475532</v>
      </c>
      <c r="O631">
        <f t="shared" si="185"/>
        <v>101.66177176290465</v>
      </c>
      <c r="P631">
        <f t="shared" si="186"/>
        <v>4270.9208434109005</v>
      </c>
      <c r="Q631">
        <f t="shared" si="187"/>
        <v>15.532133816983899</v>
      </c>
      <c r="R631">
        <f t="shared" si="188"/>
        <v>269.28449999999998</v>
      </c>
      <c r="S631">
        <f t="shared" si="189"/>
        <v>4555.7374772278845</v>
      </c>
      <c r="T631">
        <f t="shared" si="190"/>
        <v>70.795798055422608</v>
      </c>
      <c r="U631" s="14">
        <f t="shared" si="191"/>
        <v>33.196450390326262</v>
      </c>
      <c r="V631" s="20">
        <f>'BSFC (Drive Cycle)'!C635</f>
        <v>419.17286941822204</v>
      </c>
      <c r="W631">
        <f t="shared" si="192"/>
        <v>3.8652920457257545</v>
      </c>
      <c r="X631">
        <f t="shared" si="193"/>
        <v>0</v>
      </c>
      <c r="Y631">
        <f t="shared" si="194"/>
        <v>0</v>
      </c>
      <c r="Z631">
        <f t="shared" si="195"/>
        <v>1</v>
      </c>
    </row>
    <row r="632" spans="4:26">
      <c r="D632" s="1">
        <v>629</v>
      </c>
      <c r="E632">
        <v>17.3</v>
      </c>
      <c r="F632">
        <f t="shared" si="180"/>
        <v>27.841582000000002</v>
      </c>
      <c r="G632">
        <f t="shared" si="181"/>
        <v>7.7337727777777792</v>
      </c>
      <c r="H632" s="12">
        <f t="shared" si="196"/>
        <v>1.3858205555555569</v>
      </c>
      <c r="I632">
        <f t="shared" si="197"/>
        <v>8.4266830555555572</v>
      </c>
      <c r="J632">
        <f t="shared" si="198"/>
        <v>36.862134739312985</v>
      </c>
      <c r="K632" s="12">
        <f t="shared" si="199"/>
        <v>1</v>
      </c>
      <c r="L632">
        <f t="shared" si="182"/>
        <v>14.7105</v>
      </c>
      <c r="M632">
        <f t="shared" si="183"/>
        <v>542.26043308266367</v>
      </c>
      <c r="N632">
        <f t="shared" si="184"/>
        <v>5178.2075536362809</v>
      </c>
      <c r="O632">
        <f t="shared" si="185"/>
        <v>101.66177176290465</v>
      </c>
      <c r="P632">
        <f t="shared" si="186"/>
        <v>3152.3463368032862</v>
      </c>
      <c r="Q632">
        <f t="shared" si="187"/>
        <v>23.054018697109267</v>
      </c>
      <c r="R632">
        <f t="shared" si="188"/>
        <v>269.28449999999998</v>
      </c>
      <c r="S632">
        <f t="shared" si="189"/>
        <v>3444.6848555003953</v>
      </c>
      <c r="T632">
        <f t="shared" si="190"/>
        <v>53.530128681376588</v>
      </c>
      <c r="U632" s="14">
        <f t="shared" si="191"/>
        <v>29.027270761733984</v>
      </c>
      <c r="V632" s="20">
        <f>'BSFC (Drive Cycle)'!C636</f>
        <v>2637.3640002287593</v>
      </c>
      <c r="W632">
        <f t="shared" si="192"/>
        <v>21.265410814413901</v>
      </c>
      <c r="X632">
        <f t="shared" si="193"/>
        <v>0</v>
      </c>
      <c r="Y632">
        <f t="shared" si="194"/>
        <v>1</v>
      </c>
      <c r="Z632">
        <f t="shared" si="195"/>
        <v>2</v>
      </c>
    </row>
    <row r="633" spans="4:26">
      <c r="D633" s="1">
        <v>630</v>
      </c>
      <c r="E633">
        <v>20</v>
      </c>
      <c r="F633">
        <f t="shared" si="180"/>
        <v>32.186799999999998</v>
      </c>
      <c r="G633">
        <f t="shared" si="181"/>
        <v>8.940777777777777</v>
      </c>
      <c r="H633" s="12">
        <f t="shared" si="196"/>
        <v>1.2070049999999979</v>
      </c>
      <c r="I633">
        <f t="shared" si="197"/>
        <v>9.5442802777777764</v>
      </c>
      <c r="J633">
        <f t="shared" si="198"/>
        <v>41.751012025694003</v>
      </c>
      <c r="K633" s="12">
        <f t="shared" si="199"/>
        <v>2</v>
      </c>
      <c r="L633">
        <f t="shared" si="182"/>
        <v>8.4698856000000013</v>
      </c>
      <c r="M633">
        <f t="shared" si="183"/>
        <v>353.62629554185253</v>
      </c>
      <c r="N633">
        <f t="shared" si="184"/>
        <v>3376.8835840178126</v>
      </c>
      <c r="O633">
        <f t="shared" si="185"/>
        <v>38.380998283940237</v>
      </c>
      <c r="P633">
        <f t="shared" si="186"/>
        <v>2411.4703172515588</v>
      </c>
      <c r="Q633">
        <f t="shared" si="187"/>
        <v>30.811612412187852</v>
      </c>
      <c r="R633">
        <f t="shared" si="188"/>
        <v>269.28449999999998</v>
      </c>
      <c r="S633">
        <f t="shared" si="189"/>
        <v>2711.5664296637469</v>
      </c>
      <c r="T633">
        <f t="shared" si="190"/>
        <v>73.184469672309675</v>
      </c>
      <c r="U633" s="14">
        <f t="shared" si="191"/>
        <v>25.879952901413922</v>
      </c>
      <c r="V633" s="20">
        <f>'BSFC (Drive Cycle)'!C637</f>
        <v>123.28188588232661</v>
      </c>
      <c r="W633">
        <f t="shared" si="192"/>
        <v>0.88625816673113844</v>
      </c>
      <c r="X633">
        <f t="shared" si="193"/>
        <v>0</v>
      </c>
      <c r="Y633">
        <f t="shared" si="194"/>
        <v>0</v>
      </c>
      <c r="Z633">
        <f t="shared" si="195"/>
        <v>2</v>
      </c>
    </row>
    <row r="634" spans="4:26">
      <c r="D634" s="1">
        <v>631</v>
      </c>
      <c r="E634">
        <v>21.5</v>
      </c>
      <c r="F634">
        <f t="shared" si="180"/>
        <v>34.600810000000003</v>
      </c>
      <c r="G634">
        <f t="shared" si="181"/>
        <v>9.6113361111111129</v>
      </c>
      <c r="H634" s="12">
        <f t="shared" si="196"/>
        <v>0.67055833333333581</v>
      </c>
      <c r="I634">
        <f t="shared" si="197"/>
        <v>9.9466152777777808</v>
      </c>
      <c r="J634">
        <f t="shared" si="198"/>
        <v>43.511007848791195</v>
      </c>
      <c r="K634" s="12">
        <f t="shared" si="199"/>
        <v>2</v>
      </c>
      <c r="L634">
        <f t="shared" si="182"/>
        <v>8.4698856000000013</v>
      </c>
      <c r="M634">
        <f t="shared" si="183"/>
        <v>368.53325881996358</v>
      </c>
      <c r="N634">
        <f t="shared" si="184"/>
        <v>3519.2346484494783</v>
      </c>
      <c r="O634">
        <f t="shared" si="185"/>
        <v>38.380998283940237</v>
      </c>
      <c r="P634">
        <f t="shared" si="186"/>
        <v>1339.705731806429</v>
      </c>
      <c r="Q634">
        <f t="shared" si="187"/>
        <v>35.606669593834603</v>
      </c>
      <c r="R634">
        <f t="shared" si="188"/>
        <v>269.28449999999998</v>
      </c>
      <c r="S634">
        <f t="shared" si="189"/>
        <v>1644.5969014002635</v>
      </c>
      <c r="T634">
        <f t="shared" si="190"/>
        <v>44.387240798163816</v>
      </c>
      <c r="U634" s="14">
        <f t="shared" si="191"/>
        <v>16.358174501373753</v>
      </c>
      <c r="V634" s="20">
        <f>'BSFC (Drive Cycle)'!C638</f>
        <v>513.65461692451936</v>
      </c>
      <c r="W634">
        <f t="shared" si="192"/>
        <v>2.3340144047465485</v>
      </c>
      <c r="X634">
        <f t="shared" si="193"/>
        <v>0</v>
      </c>
      <c r="Y634">
        <f t="shared" si="194"/>
        <v>0</v>
      </c>
      <c r="Z634">
        <f t="shared" si="195"/>
        <v>2</v>
      </c>
    </row>
    <row r="635" spans="4:26">
      <c r="D635" s="1">
        <v>632</v>
      </c>
      <c r="E635">
        <v>22.3</v>
      </c>
      <c r="F635">
        <f t="shared" si="180"/>
        <v>35.888282000000004</v>
      </c>
      <c r="G635">
        <f t="shared" si="181"/>
        <v>9.9689672222222239</v>
      </c>
      <c r="H635" s="12">
        <f t="shared" si="196"/>
        <v>0.35763111111111101</v>
      </c>
      <c r="I635">
        <f t="shared" si="197"/>
        <v>10.147782777777779</v>
      </c>
      <c r="J635">
        <f t="shared" si="198"/>
        <v>44.391005760339773</v>
      </c>
      <c r="K635" s="12">
        <f t="shared" si="199"/>
        <v>2</v>
      </c>
      <c r="L635">
        <f t="shared" si="182"/>
        <v>8.4698856000000013</v>
      </c>
      <c r="M635">
        <f t="shared" si="183"/>
        <v>375.98674045901896</v>
      </c>
      <c r="N635">
        <f t="shared" si="184"/>
        <v>3590.4101806653098</v>
      </c>
      <c r="O635">
        <f t="shared" si="185"/>
        <v>38.380998283940237</v>
      </c>
      <c r="P635">
        <f t="shared" si="186"/>
        <v>714.50972363009259</v>
      </c>
      <c r="Q635">
        <f t="shared" si="187"/>
        <v>38.305766841142258</v>
      </c>
      <c r="R635">
        <f t="shared" si="188"/>
        <v>269.28449999999998</v>
      </c>
      <c r="S635">
        <f t="shared" si="189"/>
        <v>1022.0999904712348</v>
      </c>
      <c r="T635">
        <f t="shared" si="190"/>
        <v>27.58621176910869</v>
      </c>
      <c r="U635" s="14">
        <f t="shared" si="191"/>
        <v>10.372049844679402</v>
      </c>
      <c r="V635" s="20">
        <f>'BSFC (Drive Cycle)'!C639</f>
        <v>1079.1805475642395</v>
      </c>
      <c r="W635">
        <f t="shared" si="192"/>
        <v>3.1092540085401956</v>
      </c>
      <c r="X635">
        <f t="shared" si="193"/>
        <v>0</v>
      </c>
      <c r="Y635">
        <f t="shared" si="194"/>
        <v>0</v>
      </c>
      <c r="Z635">
        <f t="shared" si="195"/>
        <v>2</v>
      </c>
    </row>
    <row r="636" spans="4:26">
      <c r="D636" s="1">
        <v>633</v>
      </c>
      <c r="E636">
        <v>22.3</v>
      </c>
      <c r="F636">
        <f t="shared" si="180"/>
        <v>35.888282000000004</v>
      </c>
      <c r="G636">
        <f t="shared" si="181"/>
        <v>9.9689672222222239</v>
      </c>
      <c r="H636" s="12">
        <f t="shared" si="196"/>
        <v>0</v>
      </c>
      <c r="I636">
        <f t="shared" si="197"/>
        <v>9.9689672222222239</v>
      </c>
      <c r="J636">
        <f t="shared" si="198"/>
        <v>43.608785394518804</v>
      </c>
      <c r="K636" s="12">
        <f t="shared" si="199"/>
        <v>2</v>
      </c>
      <c r="L636">
        <f t="shared" si="182"/>
        <v>8.4698856000000013</v>
      </c>
      <c r="M636">
        <f t="shared" si="183"/>
        <v>369.36142344652518</v>
      </c>
      <c r="N636">
        <f t="shared" si="184"/>
        <v>3527.1430409179029</v>
      </c>
      <c r="O636">
        <f t="shared" si="185"/>
        <v>38.380998283940237</v>
      </c>
      <c r="P636">
        <f t="shared" si="186"/>
        <v>0</v>
      </c>
      <c r="Q636">
        <f t="shared" si="187"/>
        <v>38.305766841142258</v>
      </c>
      <c r="R636">
        <f t="shared" si="188"/>
        <v>269.28449999999998</v>
      </c>
      <c r="S636">
        <f t="shared" si="189"/>
        <v>307.59026684114224</v>
      </c>
      <c r="T636">
        <f t="shared" si="190"/>
        <v>8.3017809591058835</v>
      </c>
      <c r="U636" s="14">
        <f t="shared" si="191"/>
        <v>3.0663576321966084</v>
      </c>
      <c r="V636" s="20">
        <f>'BSFC (Drive Cycle)'!C640</f>
        <v>2205.9153137683625</v>
      </c>
      <c r="W636">
        <f t="shared" si="192"/>
        <v>1.8789236828758318</v>
      </c>
      <c r="X636">
        <f t="shared" si="193"/>
        <v>0</v>
      </c>
      <c r="Y636">
        <f t="shared" si="194"/>
        <v>0</v>
      </c>
      <c r="Z636">
        <f t="shared" si="195"/>
        <v>2</v>
      </c>
    </row>
    <row r="637" spans="4:26">
      <c r="D637" s="1">
        <v>634</v>
      </c>
      <c r="E637">
        <v>22.3</v>
      </c>
      <c r="F637">
        <f t="shared" si="180"/>
        <v>35.888282000000004</v>
      </c>
      <c r="G637">
        <f t="shared" si="181"/>
        <v>9.9689672222222239</v>
      </c>
      <c r="H637" s="12">
        <f t="shared" si="196"/>
        <v>0</v>
      </c>
      <c r="I637">
        <f t="shared" si="197"/>
        <v>9.9689672222222239</v>
      </c>
      <c r="J637">
        <f t="shared" si="198"/>
        <v>43.608785394518804</v>
      </c>
      <c r="K637" s="12">
        <f t="shared" si="199"/>
        <v>2</v>
      </c>
      <c r="L637">
        <f t="shared" si="182"/>
        <v>8.4698856000000013</v>
      </c>
      <c r="M637">
        <f t="shared" si="183"/>
        <v>369.36142344652518</v>
      </c>
      <c r="N637">
        <f t="shared" si="184"/>
        <v>3527.1430409179029</v>
      </c>
      <c r="O637">
        <f t="shared" si="185"/>
        <v>38.380998283940237</v>
      </c>
      <c r="P637">
        <f t="shared" si="186"/>
        <v>0</v>
      </c>
      <c r="Q637">
        <f t="shared" si="187"/>
        <v>38.305766841142258</v>
      </c>
      <c r="R637">
        <f t="shared" si="188"/>
        <v>269.28449999999998</v>
      </c>
      <c r="S637">
        <f t="shared" si="189"/>
        <v>307.59026684114224</v>
      </c>
      <c r="T637">
        <f t="shared" si="190"/>
        <v>8.3017809591058835</v>
      </c>
      <c r="U637" s="14">
        <f t="shared" si="191"/>
        <v>3.0663576321966084</v>
      </c>
      <c r="V637" s="20">
        <f>'BSFC (Drive Cycle)'!C641</f>
        <v>2205.9153137683625</v>
      </c>
      <c r="W637">
        <f t="shared" si="192"/>
        <v>1.8789236828758318</v>
      </c>
      <c r="X637">
        <f t="shared" si="193"/>
        <v>0</v>
      </c>
      <c r="Y637">
        <f t="shared" si="194"/>
        <v>0</v>
      </c>
      <c r="Z637">
        <f t="shared" si="195"/>
        <v>2</v>
      </c>
    </row>
    <row r="638" spans="4:26">
      <c r="D638" s="1">
        <v>635</v>
      </c>
      <c r="E638">
        <v>22.3</v>
      </c>
      <c r="F638">
        <f t="shared" si="180"/>
        <v>35.888282000000004</v>
      </c>
      <c r="G638">
        <f t="shared" si="181"/>
        <v>9.9689672222222239</v>
      </c>
      <c r="H638" s="12">
        <f t="shared" si="196"/>
        <v>0</v>
      </c>
      <c r="I638">
        <f t="shared" si="197"/>
        <v>9.9689672222222239</v>
      </c>
      <c r="J638">
        <f t="shared" si="198"/>
        <v>43.608785394518804</v>
      </c>
      <c r="K638" s="12">
        <f t="shared" si="199"/>
        <v>2</v>
      </c>
      <c r="L638">
        <f t="shared" si="182"/>
        <v>8.4698856000000013</v>
      </c>
      <c r="M638">
        <f t="shared" si="183"/>
        <v>369.36142344652518</v>
      </c>
      <c r="N638">
        <f t="shared" si="184"/>
        <v>3527.1430409179029</v>
      </c>
      <c r="O638">
        <f t="shared" si="185"/>
        <v>38.380998283940237</v>
      </c>
      <c r="P638">
        <f t="shared" si="186"/>
        <v>0</v>
      </c>
      <c r="Q638">
        <f t="shared" si="187"/>
        <v>38.305766841142258</v>
      </c>
      <c r="R638">
        <f t="shared" si="188"/>
        <v>269.28449999999998</v>
      </c>
      <c r="S638">
        <f t="shared" si="189"/>
        <v>307.59026684114224</v>
      </c>
      <c r="T638">
        <f t="shared" si="190"/>
        <v>8.3017809591058835</v>
      </c>
      <c r="U638" s="14">
        <f t="shared" si="191"/>
        <v>3.0663576321966084</v>
      </c>
      <c r="V638" s="20">
        <f>'BSFC (Drive Cycle)'!C642</f>
        <v>2205.9153137683625</v>
      </c>
      <c r="W638">
        <f t="shared" si="192"/>
        <v>1.8789236828758318</v>
      </c>
      <c r="X638">
        <f t="shared" si="193"/>
        <v>0</v>
      </c>
      <c r="Y638">
        <f t="shared" si="194"/>
        <v>0</v>
      </c>
      <c r="Z638">
        <f t="shared" si="195"/>
        <v>2</v>
      </c>
    </row>
    <row r="639" spans="4:26">
      <c r="D639" s="1">
        <v>636</v>
      </c>
      <c r="E639">
        <v>23</v>
      </c>
      <c r="F639">
        <f t="shared" si="180"/>
        <v>37.01482</v>
      </c>
      <c r="G639">
        <f t="shared" si="181"/>
        <v>10.281894444444445</v>
      </c>
      <c r="H639" s="12">
        <f t="shared" si="196"/>
        <v>0.31292722222222125</v>
      </c>
      <c r="I639">
        <f t="shared" si="197"/>
        <v>10.438358055555556</v>
      </c>
      <c r="J639">
        <f t="shared" si="198"/>
        <v>45.662113854798839</v>
      </c>
      <c r="K639" s="12">
        <f t="shared" si="199"/>
        <v>2</v>
      </c>
      <c r="L639">
        <f t="shared" si="182"/>
        <v>8.4698856000000013</v>
      </c>
      <c r="M639">
        <f t="shared" si="183"/>
        <v>386.75288060432126</v>
      </c>
      <c r="N639">
        <f t="shared" si="184"/>
        <v>3693.2192827548452</v>
      </c>
      <c r="O639">
        <f t="shared" si="185"/>
        <v>38.380998283940237</v>
      </c>
      <c r="P639">
        <f t="shared" si="186"/>
        <v>625.1960081763292</v>
      </c>
      <c r="Q639">
        <f t="shared" si="187"/>
        <v>40.748357415118448</v>
      </c>
      <c r="R639">
        <f t="shared" si="188"/>
        <v>269.28449999999998</v>
      </c>
      <c r="S639">
        <f t="shared" si="189"/>
        <v>935.22886559144763</v>
      </c>
      <c r="T639">
        <f t="shared" si="190"/>
        <v>25.241582799442401</v>
      </c>
      <c r="U639" s="14">
        <f t="shared" si="191"/>
        <v>9.7622548586968367</v>
      </c>
      <c r="V639" s="20">
        <f>'BSFC (Drive Cycle)'!C643</f>
        <v>1191.6627554566694</v>
      </c>
      <c r="W639">
        <f t="shared" si="192"/>
        <v>3.2314765345513696</v>
      </c>
      <c r="X639">
        <f t="shared" si="193"/>
        <v>0</v>
      </c>
      <c r="Y639">
        <f t="shared" si="194"/>
        <v>0</v>
      </c>
      <c r="Z639">
        <f t="shared" si="195"/>
        <v>2</v>
      </c>
    </row>
    <row r="640" spans="4:26">
      <c r="D640" s="1">
        <v>637</v>
      </c>
      <c r="E640">
        <v>23</v>
      </c>
      <c r="F640">
        <f t="shared" si="180"/>
        <v>37.01482</v>
      </c>
      <c r="G640">
        <f t="shared" si="181"/>
        <v>10.281894444444445</v>
      </c>
      <c r="H640" s="12">
        <f t="shared" si="196"/>
        <v>0</v>
      </c>
      <c r="I640">
        <f t="shared" si="197"/>
        <v>10.281894444444445</v>
      </c>
      <c r="J640">
        <f t="shared" si="198"/>
        <v>44.977671034705494</v>
      </c>
      <c r="K640" s="12">
        <f t="shared" si="199"/>
        <v>2</v>
      </c>
      <c r="L640">
        <f t="shared" si="182"/>
        <v>8.4698856000000013</v>
      </c>
      <c r="M640">
        <f t="shared" si="183"/>
        <v>380.95572821838925</v>
      </c>
      <c r="N640">
        <f t="shared" si="184"/>
        <v>3637.8605354758647</v>
      </c>
      <c r="O640">
        <f t="shared" si="185"/>
        <v>38.380998283940237</v>
      </c>
      <c r="P640">
        <f t="shared" si="186"/>
        <v>0</v>
      </c>
      <c r="Q640">
        <f t="shared" si="187"/>
        <v>40.748357415118448</v>
      </c>
      <c r="R640">
        <f t="shared" si="188"/>
        <v>269.28449999999998</v>
      </c>
      <c r="S640">
        <f t="shared" si="189"/>
        <v>310.03285741511843</v>
      </c>
      <c r="T640">
        <f t="shared" si="190"/>
        <v>8.3677058406899913</v>
      </c>
      <c r="U640" s="14">
        <f t="shared" si="191"/>
        <v>3.1877254720573247</v>
      </c>
      <c r="V640" s="20">
        <f>'BSFC (Drive Cycle)'!C644</f>
        <v>2207.4411124185663</v>
      </c>
      <c r="W640">
        <f t="shared" si="192"/>
        <v>1.9546434061453388</v>
      </c>
      <c r="X640">
        <f t="shared" si="193"/>
        <v>0</v>
      </c>
      <c r="Y640">
        <f t="shared" si="194"/>
        <v>0</v>
      </c>
      <c r="Z640">
        <f t="shared" si="195"/>
        <v>2</v>
      </c>
    </row>
    <row r="641" spans="4:26">
      <c r="D641" s="1">
        <v>638</v>
      </c>
      <c r="E641">
        <v>22.7</v>
      </c>
      <c r="F641">
        <f t="shared" si="180"/>
        <v>36.532018000000001</v>
      </c>
      <c r="G641">
        <f t="shared" si="181"/>
        <v>10.147782777777778</v>
      </c>
      <c r="H641" s="12">
        <f t="shared" si="196"/>
        <v>-0.13411166666666752</v>
      </c>
      <c r="I641">
        <f t="shared" si="197"/>
        <v>10.080726944444443</v>
      </c>
      <c r="J641">
        <f t="shared" si="198"/>
        <v>44.097673123156902</v>
      </c>
      <c r="K641" s="12">
        <f t="shared" si="199"/>
        <v>2</v>
      </c>
      <c r="L641">
        <f t="shared" si="182"/>
        <v>8.4698856000000013</v>
      </c>
      <c r="M641">
        <f t="shared" si="183"/>
        <v>373.50224657933376</v>
      </c>
      <c r="N641">
        <f t="shared" si="184"/>
        <v>3566.6850032600319</v>
      </c>
      <c r="O641">
        <f t="shared" si="185"/>
        <v>38.380998283940237</v>
      </c>
      <c r="P641">
        <f t="shared" si="186"/>
        <v>-267.94114636128648</v>
      </c>
      <c r="Q641">
        <f t="shared" si="187"/>
        <v>39.692289399690701</v>
      </c>
      <c r="R641">
        <f t="shared" si="188"/>
        <v>269.28449999999998</v>
      </c>
      <c r="S641">
        <f t="shared" si="189"/>
        <v>41.035643038404203</v>
      </c>
      <c r="T641">
        <f t="shared" si="190"/>
        <v>0</v>
      </c>
      <c r="U641" s="14">
        <f t="shared" si="191"/>
        <v>0</v>
      </c>
      <c r="V641" s="20">
        <f>'BSFC (Drive Cycle)'!C645</f>
        <v>0</v>
      </c>
      <c r="W641">
        <f t="shared" si="192"/>
        <v>0</v>
      </c>
      <c r="X641">
        <f t="shared" si="193"/>
        <v>0</v>
      </c>
      <c r="Y641">
        <f t="shared" si="194"/>
        <v>0</v>
      </c>
      <c r="Z641">
        <f t="shared" si="195"/>
        <v>2</v>
      </c>
    </row>
    <row r="642" spans="4:26">
      <c r="D642" s="1">
        <v>639</v>
      </c>
      <c r="E642">
        <v>22.3</v>
      </c>
      <c r="F642">
        <f t="shared" si="180"/>
        <v>35.888282000000004</v>
      </c>
      <c r="G642">
        <f t="shared" si="181"/>
        <v>9.9689672222222239</v>
      </c>
      <c r="H642" s="12">
        <f t="shared" si="196"/>
        <v>-0.17881555555555373</v>
      </c>
      <c r="I642">
        <f t="shared" si="197"/>
        <v>9.8795594444444461</v>
      </c>
      <c r="J642">
        <f t="shared" si="198"/>
        <v>43.217675211608331</v>
      </c>
      <c r="K642" s="12">
        <f t="shared" si="199"/>
        <v>2</v>
      </c>
      <c r="L642">
        <f t="shared" si="182"/>
        <v>8.4698856000000013</v>
      </c>
      <c r="M642">
        <f t="shared" si="183"/>
        <v>366.04876494027843</v>
      </c>
      <c r="N642">
        <f t="shared" si="184"/>
        <v>3495.5094710442008</v>
      </c>
      <c r="O642">
        <f t="shared" si="185"/>
        <v>38.380998283940237</v>
      </c>
      <c r="P642">
        <f t="shared" si="186"/>
        <v>-357.25486181504272</v>
      </c>
      <c r="Q642">
        <f t="shared" si="187"/>
        <v>38.305766841142258</v>
      </c>
      <c r="R642">
        <f t="shared" si="188"/>
        <v>269.28449999999998</v>
      </c>
      <c r="S642">
        <f t="shared" si="189"/>
        <v>-49.664594973900478</v>
      </c>
      <c r="T642">
        <f t="shared" si="190"/>
        <v>0</v>
      </c>
      <c r="U642" s="14">
        <f t="shared" si="191"/>
        <v>0</v>
      </c>
      <c r="V642" s="20">
        <f>'BSFC (Drive Cycle)'!C646</f>
        <v>0</v>
      </c>
      <c r="W642">
        <f t="shared" si="192"/>
        <v>0</v>
      </c>
      <c r="X642">
        <f t="shared" si="193"/>
        <v>0</v>
      </c>
      <c r="Y642">
        <f t="shared" si="194"/>
        <v>0</v>
      </c>
      <c r="Z642">
        <f t="shared" si="195"/>
        <v>2</v>
      </c>
    </row>
    <row r="643" spans="4:26">
      <c r="D643" s="1">
        <v>640</v>
      </c>
      <c r="E643">
        <v>21.9</v>
      </c>
      <c r="F643">
        <f t="shared" si="180"/>
        <v>35.244546</v>
      </c>
      <c r="G643">
        <f t="shared" si="181"/>
        <v>9.7901516666666666</v>
      </c>
      <c r="H643" s="12">
        <f t="shared" si="196"/>
        <v>-0.17881555555555728</v>
      </c>
      <c r="I643">
        <f t="shared" si="197"/>
        <v>9.7007438888888871</v>
      </c>
      <c r="J643">
        <f t="shared" si="198"/>
        <v>42.435454845787341</v>
      </c>
      <c r="K643" s="12">
        <f t="shared" si="199"/>
        <v>2</v>
      </c>
      <c r="L643">
        <f t="shared" si="182"/>
        <v>8.4698856000000013</v>
      </c>
      <c r="M643">
        <f t="shared" si="183"/>
        <v>359.42344792778448</v>
      </c>
      <c r="N643">
        <f t="shared" si="184"/>
        <v>3432.2423312967926</v>
      </c>
      <c r="O643">
        <f t="shared" si="185"/>
        <v>38.380998283940237</v>
      </c>
      <c r="P643">
        <f t="shared" si="186"/>
        <v>-357.25486181504982</v>
      </c>
      <c r="Q643">
        <f t="shared" si="187"/>
        <v>36.943893572523535</v>
      </c>
      <c r="R643">
        <f t="shared" si="188"/>
        <v>269.28449999999998</v>
      </c>
      <c r="S643">
        <f t="shared" si="189"/>
        <v>-51.026468242526335</v>
      </c>
      <c r="T643">
        <f t="shared" si="190"/>
        <v>0</v>
      </c>
      <c r="U643" s="14">
        <f t="shared" si="191"/>
        <v>0</v>
      </c>
      <c r="V643" s="20">
        <f>'BSFC (Drive Cycle)'!C647</f>
        <v>0</v>
      </c>
      <c r="W643">
        <f t="shared" si="192"/>
        <v>0</v>
      </c>
      <c r="X643">
        <f t="shared" si="193"/>
        <v>0</v>
      </c>
      <c r="Y643">
        <f t="shared" si="194"/>
        <v>0</v>
      </c>
      <c r="Z643">
        <f t="shared" si="195"/>
        <v>2</v>
      </c>
    </row>
    <row r="644" spans="4:26">
      <c r="D644" s="1">
        <v>641</v>
      </c>
      <c r="E644">
        <v>22.7</v>
      </c>
      <c r="F644">
        <f t="shared" ref="F644:F707" si="200">E644*1.60934</f>
        <v>36.532018000000001</v>
      </c>
      <c r="G644">
        <f t="shared" ref="G644:G707" si="201">F644*(1000/3600)</f>
        <v>10.147782777777778</v>
      </c>
      <c r="H644" s="12">
        <f t="shared" si="196"/>
        <v>0.35763111111111101</v>
      </c>
      <c r="I644">
        <f t="shared" si="197"/>
        <v>10.326598333333333</v>
      </c>
      <c r="J644">
        <f t="shared" si="198"/>
        <v>45.173226126160735</v>
      </c>
      <c r="K644" s="12">
        <f t="shared" si="199"/>
        <v>2</v>
      </c>
      <c r="L644">
        <f t="shared" ref="L644:L707" si="202">LOOKUP(K644,$A$5:$B$12)*$B$13</f>
        <v>8.4698856000000013</v>
      </c>
      <c r="M644">
        <f t="shared" ref="M644:M707" si="203">J644*L644</f>
        <v>382.61205747151263</v>
      </c>
      <c r="N644">
        <f t="shared" ref="N644:N707" si="204">M644*9.5493</f>
        <v>3653.6773204127157</v>
      </c>
      <c r="O644">
        <f t="shared" ref="O644:O707" si="205">(POWER(L644,2)*$B$28+4*$B$29)/$B$27</f>
        <v>38.380998283940237</v>
      </c>
      <c r="P644">
        <f t="shared" ref="P644:P707" si="206">(H644*(O644+$B$26*$B$27))/$B$27</f>
        <v>714.50972363009259</v>
      </c>
      <c r="Q644">
        <f t="shared" ref="Q644:Q707" si="207">($B$34*$B$31*$B$30*POWER(G644,2))/2</f>
        <v>39.692289399690701</v>
      </c>
      <c r="R644">
        <f t="shared" ref="R644:R707" si="208">$B$32*$B$26*9.81</f>
        <v>269.28449999999998</v>
      </c>
      <c r="S644">
        <f t="shared" ref="S644:S707" si="209">P644+Q644+R644</f>
        <v>1023.4865130297833</v>
      </c>
      <c r="T644">
        <f t="shared" ref="T644:T707" si="210">IF(H644&lt;0,0,(S644*$B$27)/L644)</f>
        <v>27.623633650802603</v>
      </c>
      <c r="U644" s="14">
        <f t="shared" ref="U644:U707" si="211">(T644*M644)/1000</f>
        <v>10.569135305972896</v>
      </c>
      <c r="V644" s="20">
        <f>'BSFC (Drive Cycle)'!C648</f>
        <v>1081.3306133168226</v>
      </c>
      <c r="W644">
        <f t="shared" ref="W644:W707" si="212">(V644*U644)/3600</f>
        <v>3.1746471007322654</v>
      </c>
      <c r="X644">
        <f t="shared" ref="X644:X707" si="213">IF(AND(K644&gt;1,(N644&lt;$B$15)),1,0)</f>
        <v>0</v>
      </c>
      <c r="Y644">
        <f t="shared" ref="Y644:Y707" si="214">IF(N644&gt;$B$14,1,0)</f>
        <v>0</v>
      </c>
      <c r="Z644">
        <f t="shared" ref="Z644:Z707" si="215">IF(AND(X644=0,Y644=0),K644,IF(AND(X644=0,Y644=1),K644+1, IF(AND(X644=1,Y644=0),K644-1)))</f>
        <v>2</v>
      </c>
    </row>
    <row r="645" spans="4:26">
      <c r="D645" s="1">
        <v>642</v>
      </c>
      <c r="E645">
        <v>23.8</v>
      </c>
      <c r="F645">
        <f t="shared" si="200"/>
        <v>38.302292000000001</v>
      </c>
      <c r="G645">
        <f t="shared" si="201"/>
        <v>10.639525555555556</v>
      </c>
      <c r="H645" s="12">
        <f t="shared" ref="H645:H708" si="216">(G645-G644)/(D645-D644)</f>
        <v>0.49174277777777853</v>
      </c>
      <c r="I645">
        <f t="shared" ref="I645:I708" si="217">G645*(D645-D644)+0.5*H645*POWER(D645-D644,2)</f>
        <v>10.885396944444445</v>
      </c>
      <c r="J645">
        <f t="shared" ref="J645:J708" si="218">(2*PI()*I645)/($B$2*(D645-D644))</f>
        <v>47.617664769351251</v>
      </c>
      <c r="K645" s="12">
        <f t="shared" ref="K645:K708" si="219">Z644</f>
        <v>2</v>
      </c>
      <c r="L645">
        <f t="shared" si="202"/>
        <v>8.4698856000000013</v>
      </c>
      <c r="M645">
        <f t="shared" si="203"/>
        <v>403.31617313555552</v>
      </c>
      <c r="N645">
        <f t="shared" si="204"/>
        <v>3851.3871321233605</v>
      </c>
      <c r="O645">
        <f t="shared" si="205"/>
        <v>38.380998283940237</v>
      </c>
      <c r="P645">
        <f t="shared" si="206"/>
        <v>982.45086999137914</v>
      </c>
      <c r="Q645">
        <f t="shared" si="207"/>
        <v>43.632324336899224</v>
      </c>
      <c r="R645">
        <f t="shared" si="208"/>
        <v>269.28449999999998</v>
      </c>
      <c r="S645">
        <f t="shared" si="209"/>
        <v>1295.3676943282783</v>
      </c>
      <c r="T645">
        <f t="shared" si="210"/>
        <v>34.961635718367248</v>
      </c>
      <c r="U645" s="14">
        <f t="shared" si="211"/>
        <v>14.100593124491226</v>
      </c>
      <c r="V645" s="20">
        <f>'BSFC (Drive Cycle)'!C649</f>
        <v>811.33197584740628</v>
      </c>
      <c r="W645">
        <f t="shared" si="212"/>
        <v>3.1778505778649495</v>
      </c>
      <c r="X645">
        <f t="shared" si="213"/>
        <v>0</v>
      </c>
      <c r="Y645">
        <f t="shared" si="214"/>
        <v>0</v>
      </c>
      <c r="Z645">
        <f t="shared" si="215"/>
        <v>2</v>
      </c>
    </row>
    <row r="646" spans="4:26">
      <c r="D646" s="1">
        <v>643</v>
      </c>
      <c r="E646">
        <v>25</v>
      </c>
      <c r="F646">
        <f t="shared" si="200"/>
        <v>40.233499999999999</v>
      </c>
      <c r="G646">
        <f t="shared" si="201"/>
        <v>11.175972222222223</v>
      </c>
      <c r="H646" s="12">
        <f t="shared" si="216"/>
        <v>0.53644666666666652</v>
      </c>
      <c r="I646">
        <f t="shared" si="217"/>
        <v>11.444195555555556</v>
      </c>
      <c r="J646">
        <f t="shared" si="218"/>
        <v>50.062103412541767</v>
      </c>
      <c r="K646" s="12">
        <f t="shared" si="219"/>
        <v>2</v>
      </c>
      <c r="L646">
        <f t="shared" si="202"/>
        <v>8.4698856000000013</v>
      </c>
      <c r="M646">
        <f t="shared" si="203"/>
        <v>424.02028879959846</v>
      </c>
      <c r="N646">
        <f t="shared" si="204"/>
        <v>4049.0969438340057</v>
      </c>
      <c r="O646">
        <f t="shared" si="205"/>
        <v>38.380998283940237</v>
      </c>
      <c r="P646">
        <f t="shared" si="206"/>
        <v>1071.7645854451389</v>
      </c>
      <c r="Q646">
        <f t="shared" si="207"/>
        <v>48.143144394043524</v>
      </c>
      <c r="R646">
        <f t="shared" si="208"/>
        <v>269.28449999999998</v>
      </c>
      <c r="S646">
        <f t="shared" si="209"/>
        <v>1389.1922298391823</v>
      </c>
      <c r="T646">
        <f t="shared" si="210"/>
        <v>37.493935424728413</v>
      </c>
      <c r="U646" s="14">
        <f t="shared" si="211"/>
        <v>15.898189327026838</v>
      </c>
      <c r="V646" s="20">
        <f>'BSFC (Drive Cycle)'!C650</f>
        <v>757.40741088265895</v>
      </c>
      <c r="W646">
        <f t="shared" si="212"/>
        <v>3.3448351155293667</v>
      </c>
      <c r="X646">
        <f t="shared" si="213"/>
        <v>0</v>
      </c>
      <c r="Y646">
        <f t="shared" si="214"/>
        <v>0</v>
      </c>
      <c r="Z646">
        <f t="shared" si="215"/>
        <v>2</v>
      </c>
    </row>
    <row r="647" spans="4:26">
      <c r="D647" s="1">
        <v>644</v>
      </c>
      <c r="E647">
        <v>25.3</v>
      </c>
      <c r="F647">
        <f t="shared" si="200"/>
        <v>40.716301999999999</v>
      </c>
      <c r="G647">
        <f t="shared" si="201"/>
        <v>11.310083888888888</v>
      </c>
      <c r="H647" s="12">
        <f t="shared" si="216"/>
        <v>0.13411166666666574</v>
      </c>
      <c r="I647">
        <f t="shared" si="217"/>
        <v>11.377139722222221</v>
      </c>
      <c r="J647">
        <f t="shared" si="218"/>
        <v>49.768770775358902</v>
      </c>
      <c r="K647" s="12">
        <f t="shared" si="219"/>
        <v>2</v>
      </c>
      <c r="L647">
        <f t="shared" si="202"/>
        <v>8.4698856000000013</v>
      </c>
      <c r="M647">
        <f t="shared" si="203"/>
        <v>421.53579491991326</v>
      </c>
      <c r="N647">
        <f t="shared" si="204"/>
        <v>4025.3717664287278</v>
      </c>
      <c r="O647">
        <f t="shared" si="205"/>
        <v>38.380998283940237</v>
      </c>
      <c r="P647">
        <f t="shared" si="206"/>
        <v>267.9411463612829</v>
      </c>
      <c r="Q647">
        <f t="shared" si="207"/>
        <v>49.305512472293302</v>
      </c>
      <c r="R647">
        <f t="shared" si="208"/>
        <v>269.28449999999998</v>
      </c>
      <c r="S647">
        <f t="shared" si="209"/>
        <v>586.53115883357623</v>
      </c>
      <c r="T647">
        <f t="shared" si="210"/>
        <v>15.830322774295261</v>
      </c>
      <c r="U647" s="14">
        <f t="shared" si="211"/>
        <v>6.6730476945013599</v>
      </c>
      <c r="V647" s="20">
        <f>'BSFC (Drive Cycle)'!C651</f>
        <v>1737.8196660391532</v>
      </c>
      <c r="W647">
        <f t="shared" si="212"/>
        <v>3.2212648655338039</v>
      </c>
      <c r="X647">
        <f t="shared" si="213"/>
        <v>0</v>
      </c>
      <c r="Y647">
        <f t="shared" si="214"/>
        <v>0</v>
      </c>
      <c r="Z647">
        <f t="shared" si="215"/>
        <v>2</v>
      </c>
    </row>
    <row r="648" spans="4:26">
      <c r="D648" s="1">
        <v>645</v>
      </c>
      <c r="E648">
        <v>25.7</v>
      </c>
      <c r="F648">
        <f t="shared" si="200"/>
        <v>41.360037999999996</v>
      </c>
      <c r="G648">
        <f t="shared" si="201"/>
        <v>11.488899444444444</v>
      </c>
      <c r="H648" s="12">
        <f t="shared" si="216"/>
        <v>0.17881555555555551</v>
      </c>
      <c r="I648">
        <f t="shared" si="217"/>
        <v>11.578307222222222</v>
      </c>
      <c r="J648">
        <f t="shared" si="218"/>
        <v>50.648768686907488</v>
      </c>
      <c r="K648" s="12">
        <f t="shared" si="219"/>
        <v>2</v>
      </c>
      <c r="L648">
        <f t="shared" si="202"/>
        <v>8.4698856000000013</v>
      </c>
      <c r="M648">
        <f t="shared" si="203"/>
        <v>428.9892765589687</v>
      </c>
      <c r="N648">
        <f t="shared" si="204"/>
        <v>4096.5472986445602</v>
      </c>
      <c r="O648">
        <f t="shared" si="205"/>
        <v>38.380998283940237</v>
      </c>
      <c r="P648">
        <f t="shared" si="206"/>
        <v>357.2548618150463</v>
      </c>
      <c r="Q648">
        <f t="shared" si="207"/>
        <v>50.876904705314878</v>
      </c>
      <c r="R648">
        <f t="shared" si="208"/>
        <v>269.28449999999998</v>
      </c>
      <c r="S648">
        <f t="shared" si="209"/>
        <v>677.41626652036121</v>
      </c>
      <c r="T648">
        <f t="shared" si="210"/>
        <v>18.283288091465433</v>
      </c>
      <c r="U648" s="14">
        <f t="shared" si="211"/>
        <v>7.8433345314769642</v>
      </c>
      <c r="V648" s="20">
        <f>'BSFC (Drive Cycle)'!C652</f>
        <v>1607.4775581468075</v>
      </c>
      <c r="W648">
        <f t="shared" si="212"/>
        <v>3.5022178445519789</v>
      </c>
      <c r="X648">
        <f t="shared" si="213"/>
        <v>0</v>
      </c>
      <c r="Y648">
        <f t="shared" si="214"/>
        <v>0</v>
      </c>
      <c r="Z648">
        <f t="shared" si="215"/>
        <v>2</v>
      </c>
    </row>
    <row r="649" spans="4:26">
      <c r="D649" s="1">
        <v>646</v>
      </c>
      <c r="E649">
        <v>26.5</v>
      </c>
      <c r="F649">
        <f t="shared" si="200"/>
        <v>42.647509999999997</v>
      </c>
      <c r="G649">
        <f t="shared" si="201"/>
        <v>11.846530555555555</v>
      </c>
      <c r="H649" s="12">
        <f t="shared" si="216"/>
        <v>0.35763111111111101</v>
      </c>
      <c r="I649">
        <f t="shared" si="217"/>
        <v>12.02534611111111</v>
      </c>
      <c r="J649">
        <f t="shared" si="218"/>
        <v>52.604319601459899</v>
      </c>
      <c r="K649" s="12">
        <f t="shared" si="219"/>
        <v>2</v>
      </c>
      <c r="L649">
        <f t="shared" si="202"/>
        <v>8.4698856000000013</v>
      </c>
      <c r="M649">
        <f t="shared" si="203"/>
        <v>445.55256909020301</v>
      </c>
      <c r="N649">
        <f t="shared" si="204"/>
        <v>4254.715148013076</v>
      </c>
      <c r="O649">
        <f t="shared" si="205"/>
        <v>38.380998283940237</v>
      </c>
      <c r="P649">
        <f t="shared" si="206"/>
        <v>714.50972363009259</v>
      </c>
      <c r="Q649">
        <f t="shared" si="207"/>
        <v>54.093637041147296</v>
      </c>
      <c r="R649">
        <f t="shared" si="208"/>
        <v>269.28449999999998</v>
      </c>
      <c r="S649">
        <f t="shared" si="209"/>
        <v>1037.8878606712399</v>
      </c>
      <c r="T649">
        <f t="shared" si="210"/>
        <v>28.012322261996715</v>
      </c>
      <c r="U649" s="14">
        <f t="shared" si="211"/>
        <v>12.480962150015323</v>
      </c>
      <c r="V649" s="20">
        <f>'BSFC (Drive Cycle)'!C653</f>
        <v>1175.567855479334</v>
      </c>
      <c r="W649">
        <f t="shared" si="212"/>
        <v>4.0756160858367361</v>
      </c>
      <c r="X649">
        <f t="shared" si="213"/>
        <v>0</v>
      </c>
      <c r="Y649">
        <f t="shared" si="214"/>
        <v>0</v>
      </c>
      <c r="Z649">
        <f t="shared" si="215"/>
        <v>2</v>
      </c>
    </row>
    <row r="650" spans="4:26">
      <c r="D650" s="1">
        <v>647</v>
      </c>
      <c r="E650">
        <v>26.9</v>
      </c>
      <c r="F650">
        <f t="shared" si="200"/>
        <v>43.291246000000001</v>
      </c>
      <c r="G650">
        <f t="shared" si="201"/>
        <v>12.025346111111112</v>
      </c>
      <c r="H650" s="12">
        <f t="shared" si="216"/>
        <v>0.17881555555555728</v>
      </c>
      <c r="I650">
        <f t="shared" si="217"/>
        <v>12.114753888888892</v>
      </c>
      <c r="J650">
        <f t="shared" si="218"/>
        <v>52.995429784370394</v>
      </c>
      <c r="K650" s="12">
        <f t="shared" si="219"/>
        <v>2</v>
      </c>
      <c r="L650">
        <f t="shared" si="202"/>
        <v>8.4698856000000013</v>
      </c>
      <c r="M650">
        <f t="shared" si="203"/>
        <v>448.86522759644998</v>
      </c>
      <c r="N650">
        <f t="shared" si="204"/>
        <v>4286.3487178867799</v>
      </c>
      <c r="O650">
        <f t="shared" si="205"/>
        <v>38.380998283940237</v>
      </c>
      <c r="P650">
        <f t="shared" si="206"/>
        <v>357.25486181504982</v>
      </c>
      <c r="Q650">
        <f t="shared" si="207"/>
        <v>55.738977143958138</v>
      </c>
      <c r="R650">
        <f t="shared" si="208"/>
        <v>269.28449999999998</v>
      </c>
      <c r="S650">
        <f t="shared" si="209"/>
        <v>682.2783389590079</v>
      </c>
      <c r="T650">
        <f t="shared" si="210"/>
        <v>18.414514156605513</v>
      </c>
      <c r="U650" s="14">
        <f t="shared" si="211"/>
        <v>8.2656350879827833</v>
      </c>
      <c r="V650" s="20">
        <f>'BSFC (Drive Cycle)'!C654</f>
        <v>1671.138024168391</v>
      </c>
      <c r="W650">
        <f t="shared" si="212"/>
        <v>3.8369491915079093</v>
      </c>
      <c r="X650">
        <f t="shared" si="213"/>
        <v>0</v>
      </c>
      <c r="Y650">
        <f t="shared" si="214"/>
        <v>0</v>
      </c>
      <c r="Z650">
        <f t="shared" si="215"/>
        <v>2</v>
      </c>
    </row>
    <row r="651" spans="4:26">
      <c r="D651" s="1">
        <v>648</v>
      </c>
      <c r="E651">
        <v>27.3</v>
      </c>
      <c r="F651">
        <f t="shared" si="200"/>
        <v>43.934981999999998</v>
      </c>
      <c r="G651">
        <f t="shared" si="201"/>
        <v>12.204161666666666</v>
      </c>
      <c r="H651" s="12">
        <f t="shared" si="216"/>
        <v>0.17881555555555373</v>
      </c>
      <c r="I651">
        <f t="shared" si="217"/>
        <v>12.293569444444444</v>
      </c>
      <c r="J651">
        <f t="shared" si="218"/>
        <v>53.777650150191342</v>
      </c>
      <c r="K651" s="12">
        <f t="shared" si="219"/>
        <v>2</v>
      </c>
      <c r="L651">
        <f t="shared" si="202"/>
        <v>8.4698856000000013</v>
      </c>
      <c r="M651">
        <f t="shared" si="203"/>
        <v>455.49054460894354</v>
      </c>
      <c r="N651">
        <f t="shared" si="204"/>
        <v>4349.615857634185</v>
      </c>
      <c r="O651">
        <f t="shared" si="205"/>
        <v>38.380998283940237</v>
      </c>
      <c r="P651">
        <f t="shared" si="206"/>
        <v>357.25486181504272</v>
      </c>
      <c r="Q651">
        <f t="shared" si="207"/>
        <v>57.408966536698706</v>
      </c>
      <c r="R651">
        <f t="shared" si="208"/>
        <v>269.28449999999998</v>
      </c>
      <c r="S651">
        <f t="shared" si="209"/>
        <v>683.94832835174134</v>
      </c>
      <c r="T651">
        <f t="shared" si="210"/>
        <v>18.459586734112211</v>
      </c>
      <c r="U651" s="14">
        <f t="shared" si="211"/>
        <v>8.4081672147767996</v>
      </c>
      <c r="V651" s="20">
        <f>'BSFC (Drive Cycle)'!C655</f>
        <v>1705.4242206990311</v>
      </c>
      <c r="W651">
        <f t="shared" si="212"/>
        <v>3.9831922277132965</v>
      </c>
      <c r="X651">
        <f t="shared" si="213"/>
        <v>0</v>
      </c>
      <c r="Y651">
        <f t="shared" si="214"/>
        <v>0</v>
      </c>
      <c r="Z651">
        <f t="shared" si="215"/>
        <v>2</v>
      </c>
    </row>
    <row r="652" spans="4:26">
      <c r="D652" s="1">
        <v>649</v>
      </c>
      <c r="E652">
        <v>28</v>
      </c>
      <c r="F652">
        <f t="shared" si="200"/>
        <v>45.061520000000002</v>
      </c>
      <c r="G652">
        <f t="shared" si="201"/>
        <v>12.517088888888891</v>
      </c>
      <c r="H652" s="12">
        <f t="shared" si="216"/>
        <v>0.3129272222222248</v>
      </c>
      <c r="I652">
        <f t="shared" si="217"/>
        <v>12.673552500000003</v>
      </c>
      <c r="J652">
        <f t="shared" si="218"/>
        <v>55.43986842756091</v>
      </c>
      <c r="K652" s="12">
        <f t="shared" si="219"/>
        <v>2</v>
      </c>
      <c r="L652">
        <f t="shared" si="202"/>
        <v>8.4698856000000013</v>
      </c>
      <c r="M652">
        <f t="shared" si="203"/>
        <v>469.56934326049287</v>
      </c>
      <c r="N652">
        <f t="shared" si="204"/>
        <v>4484.0585295974251</v>
      </c>
      <c r="O652">
        <f t="shared" si="205"/>
        <v>38.380998283940237</v>
      </c>
      <c r="P652">
        <f t="shared" si="206"/>
        <v>625.19600817633636</v>
      </c>
      <c r="Q652">
        <f t="shared" si="207"/>
        <v>60.390760327888216</v>
      </c>
      <c r="R652">
        <f t="shared" si="208"/>
        <v>269.28449999999998</v>
      </c>
      <c r="S652">
        <f t="shared" si="209"/>
        <v>954.87126850422453</v>
      </c>
      <c r="T652">
        <f t="shared" si="210"/>
        <v>25.771726123439695</v>
      </c>
      <c r="U652" s="14">
        <f t="shared" si="211"/>
        <v>12.101612510472865</v>
      </c>
      <c r="V652" s="20">
        <f>'BSFC (Drive Cycle)'!C656</f>
        <v>1437.7535459926712</v>
      </c>
      <c r="W652">
        <f t="shared" si="212"/>
        <v>4.8330934164337869</v>
      </c>
      <c r="X652">
        <f t="shared" si="213"/>
        <v>0</v>
      </c>
      <c r="Y652">
        <f t="shared" si="214"/>
        <v>0</v>
      </c>
      <c r="Z652">
        <f t="shared" si="215"/>
        <v>2</v>
      </c>
    </row>
    <row r="653" spans="4:26">
      <c r="D653" s="1">
        <v>650</v>
      </c>
      <c r="E653">
        <v>29.2</v>
      </c>
      <c r="F653">
        <f t="shared" si="200"/>
        <v>46.992728</v>
      </c>
      <c r="G653">
        <f t="shared" si="201"/>
        <v>13.053535555555555</v>
      </c>
      <c r="H653" s="12">
        <f t="shared" si="216"/>
        <v>0.53644666666666474</v>
      </c>
      <c r="I653">
        <f t="shared" si="217"/>
        <v>13.321758888888887</v>
      </c>
      <c r="J653">
        <f t="shared" si="218"/>
        <v>58.275417253661885</v>
      </c>
      <c r="K653" s="12">
        <f t="shared" si="219"/>
        <v>2</v>
      </c>
      <c r="L653">
        <f t="shared" si="202"/>
        <v>8.4698856000000013</v>
      </c>
      <c r="M653">
        <f t="shared" si="203"/>
        <v>493.58611743078245</v>
      </c>
      <c r="N653">
        <f t="shared" si="204"/>
        <v>4713.4019111817715</v>
      </c>
      <c r="O653">
        <f t="shared" si="205"/>
        <v>38.380998283940237</v>
      </c>
      <c r="P653">
        <f t="shared" si="206"/>
        <v>1071.7645854451353</v>
      </c>
      <c r="Q653">
        <f t="shared" si="207"/>
        <v>65.678033017819629</v>
      </c>
      <c r="R653">
        <f t="shared" si="208"/>
        <v>269.28449999999998</v>
      </c>
      <c r="S653">
        <f t="shared" si="209"/>
        <v>1406.7271184629549</v>
      </c>
      <c r="T653">
        <f t="shared" si="210"/>
        <v>37.967197488550667</v>
      </c>
      <c r="U653" s="14">
        <f t="shared" si="211"/>
        <v>18.740081598101479</v>
      </c>
      <c r="V653" s="20">
        <f>'BSFC (Drive Cycle)'!C657</f>
        <v>1301.3301539458025</v>
      </c>
      <c r="W653">
        <f t="shared" si="212"/>
        <v>6.7741759086150823</v>
      </c>
      <c r="X653">
        <f t="shared" si="213"/>
        <v>0</v>
      </c>
      <c r="Y653">
        <f t="shared" si="214"/>
        <v>0</v>
      </c>
      <c r="Z653">
        <f t="shared" si="215"/>
        <v>2</v>
      </c>
    </row>
    <row r="654" spans="4:26">
      <c r="D654" s="1">
        <v>651</v>
      </c>
      <c r="E654">
        <v>30</v>
      </c>
      <c r="F654">
        <f t="shared" si="200"/>
        <v>48.280200000000001</v>
      </c>
      <c r="G654">
        <f t="shared" si="201"/>
        <v>13.411166666666668</v>
      </c>
      <c r="H654" s="12">
        <f t="shared" si="216"/>
        <v>0.35763111111111279</v>
      </c>
      <c r="I654">
        <f t="shared" si="217"/>
        <v>13.589982222222226</v>
      </c>
      <c r="J654">
        <f t="shared" si="218"/>
        <v>59.448747802393363</v>
      </c>
      <c r="K654" s="12">
        <f t="shared" si="219"/>
        <v>2</v>
      </c>
      <c r="L654">
        <f t="shared" si="202"/>
        <v>8.4698856000000013</v>
      </c>
      <c r="M654">
        <f t="shared" si="203"/>
        <v>503.52409294952326</v>
      </c>
      <c r="N654">
        <f t="shared" si="204"/>
        <v>4808.3026208028832</v>
      </c>
      <c r="O654">
        <f t="shared" si="205"/>
        <v>38.380998283940237</v>
      </c>
      <c r="P654">
        <f t="shared" si="206"/>
        <v>714.50972363009612</v>
      </c>
      <c r="Q654">
        <f t="shared" si="207"/>
        <v>69.326127927422689</v>
      </c>
      <c r="R654">
        <f t="shared" si="208"/>
        <v>269.28449999999998</v>
      </c>
      <c r="S654">
        <f t="shared" si="209"/>
        <v>1053.1203515575189</v>
      </c>
      <c r="T654">
        <f t="shared" si="210"/>
        <v>28.423443212272996</v>
      </c>
      <c r="U654" s="14">
        <f t="shared" si="211"/>
        <v>14.311888461962043</v>
      </c>
      <c r="V654" s="20">
        <f>'BSFC (Drive Cycle)'!C658</f>
        <v>1860.6151241253956</v>
      </c>
      <c r="W654">
        <f t="shared" si="212"/>
        <v>7.3969211464228675</v>
      </c>
      <c r="X654">
        <f t="shared" si="213"/>
        <v>0</v>
      </c>
      <c r="Y654">
        <f t="shared" si="214"/>
        <v>1</v>
      </c>
      <c r="Z654">
        <f t="shared" si="215"/>
        <v>3</v>
      </c>
    </row>
    <row r="655" spans="4:26">
      <c r="D655" s="1">
        <v>652</v>
      </c>
      <c r="E655">
        <v>30</v>
      </c>
      <c r="F655">
        <f t="shared" si="200"/>
        <v>48.280200000000001</v>
      </c>
      <c r="G655">
        <f t="shared" si="201"/>
        <v>13.411166666666668</v>
      </c>
      <c r="H655" s="12">
        <f t="shared" si="216"/>
        <v>0</v>
      </c>
      <c r="I655">
        <f t="shared" si="217"/>
        <v>13.411166666666668</v>
      </c>
      <c r="J655">
        <f t="shared" si="218"/>
        <v>58.66652743657238</v>
      </c>
      <c r="K655" s="12">
        <f t="shared" si="219"/>
        <v>3</v>
      </c>
      <c r="L655">
        <f t="shared" si="202"/>
        <v>5.4638999999999998</v>
      </c>
      <c r="M655">
        <f t="shared" si="203"/>
        <v>320.5480392606878</v>
      </c>
      <c r="N655">
        <f t="shared" si="204"/>
        <v>3061.0093913120863</v>
      </c>
      <c r="O655">
        <f t="shared" si="205"/>
        <v>20.058706566054244</v>
      </c>
      <c r="P655">
        <f t="shared" si="206"/>
        <v>0</v>
      </c>
      <c r="Q655">
        <f t="shared" si="207"/>
        <v>69.326127927422689</v>
      </c>
      <c r="R655">
        <f t="shared" si="208"/>
        <v>269.28449999999998</v>
      </c>
      <c r="S655">
        <f t="shared" si="209"/>
        <v>338.61062792742268</v>
      </c>
      <c r="T655">
        <f t="shared" si="210"/>
        <v>14.166875225426677</v>
      </c>
      <c r="U655" s="14">
        <f t="shared" si="211"/>
        <v>4.5411640759613352</v>
      </c>
      <c r="V655" s="20">
        <f>'BSFC (Drive Cycle)'!C659</f>
        <v>1764.3088630320544</v>
      </c>
      <c r="W655">
        <f t="shared" si="212"/>
        <v>2.2255600076948205</v>
      </c>
      <c r="X655">
        <f t="shared" si="213"/>
        <v>0</v>
      </c>
      <c r="Y655">
        <f t="shared" si="214"/>
        <v>0</v>
      </c>
      <c r="Z655">
        <f t="shared" si="215"/>
        <v>3</v>
      </c>
    </row>
    <row r="656" spans="4:26">
      <c r="D656" s="1">
        <v>653</v>
      </c>
      <c r="E656">
        <v>29.6</v>
      </c>
      <c r="F656">
        <f t="shared" si="200"/>
        <v>47.636464000000004</v>
      </c>
      <c r="G656">
        <f t="shared" si="201"/>
        <v>13.232351111111113</v>
      </c>
      <c r="H656" s="12">
        <f t="shared" si="216"/>
        <v>-0.17881555555555551</v>
      </c>
      <c r="I656">
        <f t="shared" si="217"/>
        <v>13.142943333333335</v>
      </c>
      <c r="J656">
        <f t="shared" si="218"/>
        <v>57.493196887840938</v>
      </c>
      <c r="K656" s="12">
        <f t="shared" si="219"/>
        <v>3</v>
      </c>
      <c r="L656">
        <f t="shared" si="202"/>
        <v>5.4638999999999998</v>
      </c>
      <c r="M656">
        <f t="shared" si="203"/>
        <v>314.13707847547408</v>
      </c>
      <c r="N656">
        <f t="shared" si="204"/>
        <v>2999.7892034858451</v>
      </c>
      <c r="O656">
        <f t="shared" si="205"/>
        <v>20.058706566054244</v>
      </c>
      <c r="P656">
        <f t="shared" si="206"/>
        <v>-342.92279369350325</v>
      </c>
      <c r="Q656">
        <f t="shared" si="207"/>
        <v>67.489755827656296</v>
      </c>
      <c r="R656">
        <f t="shared" si="208"/>
        <v>269.28449999999998</v>
      </c>
      <c r="S656">
        <f t="shared" si="209"/>
        <v>-6.1485378658469472</v>
      </c>
      <c r="T656">
        <f t="shared" si="210"/>
        <v>0</v>
      </c>
      <c r="U656" s="14">
        <f t="shared" si="211"/>
        <v>0</v>
      </c>
      <c r="V656" s="20">
        <f>'BSFC (Drive Cycle)'!C660</f>
        <v>0</v>
      </c>
      <c r="W656">
        <f t="shared" si="212"/>
        <v>0</v>
      </c>
      <c r="X656">
        <f t="shared" si="213"/>
        <v>0</v>
      </c>
      <c r="Y656">
        <f t="shared" si="214"/>
        <v>0</v>
      </c>
      <c r="Z656">
        <f t="shared" si="215"/>
        <v>3</v>
      </c>
    </row>
    <row r="657" spans="4:26">
      <c r="D657" s="1">
        <v>654</v>
      </c>
      <c r="E657">
        <v>29.6</v>
      </c>
      <c r="F657">
        <f t="shared" si="200"/>
        <v>47.636464000000004</v>
      </c>
      <c r="G657">
        <f t="shared" si="201"/>
        <v>13.232351111111113</v>
      </c>
      <c r="H657" s="12">
        <f t="shared" si="216"/>
        <v>0</v>
      </c>
      <c r="I657">
        <f t="shared" si="217"/>
        <v>13.232351111111113</v>
      </c>
      <c r="J657">
        <f t="shared" si="218"/>
        <v>57.884307070751426</v>
      </c>
      <c r="K657" s="12">
        <f t="shared" si="219"/>
        <v>3</v>
      </c>
      <c r="L657">
        <f t="shared" si="202"/>
        <v>5.4638999999999998</v>
      </c>
      <c r="M657">
        <f t="shared" si="203"/>
        <v>316.27406540387869</v>
      </c>
      <c r="N657">
        <f t="shared" si="204"/>
        <v>3020.195932761259</v>
      </c>
      <c r="O657">
        <f t="shared" si="205"/>
        <v>20.058706566054244</v>
      </c>
      <c r="P657">
        <f t="shared" si="206"/>
        <v>0</v>
      </c>
      <c r="Q657">
        <f t="shared" si="207"/>
        <v>67.489755827656296</v>
      </c>
      <c r="R657">
        <f t="shared" si="208"/>
        <v>269.28449999999998</v>
      </c>
      <c r="S657">
        <f t="shared" si="209"/>
        <v>336.77425582765625</v>
      </c>
      <c r="T657">
        <f t="shared" si="210"/>
        <v>14.090044635187725</v>
      </c>
      <c r="U657" s="14">
        <f t="shared" si="211"/>
        <v>4.4563156984929329</v>
      </c>
      <c r="V657" s="20">
        <f>'BSFC (Drive Cycle)'!C661</f>
        <v>1766.1631778986048</v>
      </c>
      <c r="W657">
        <f t="shared" si="212"/>
        <v>2.1862724154915885</v>
      </c>
      <c r="X657">
        <f t="shared" si="213"/>
        <v>0</v>
      </c>
      <c r="Y657">
        <f t="shared" si="214"/>
        <v>0</v>
      </c>
      <c r="Z657">
        <f t="shared" si="215"/>
        <v>3</v>
      </c>
    </row>
    <row r="658" spans="4:26">
      <c r="D658" s="1">
        <v>655</v>
      </c>
      <c r="E658">
        <v>28.8</v>
      </c>
      <c r="F658">
        <f t="shared" si="200"/>
        <v>46.348992000000003</v>
      </c>
      <c r="G658">
        <f t="shared" si="201"/>
        <v>12.874720000000002</v>
      </c>
      <c r="H658" s="12">
        <f t="shared" si="216"/>
        <v>-0.35763111111111101</v>
      </c>
      <c r="I658">
        <f t="shared" si="217"/>
        <v>12.695904444444446</v>
      </c>
      <c r="J658">
        <f t="shared" si="218"/>
        <v>55.537645973288527</v>
      </c>
      <c r="K658" s="12">
        <f t="shared" si="219"/>
        <v>3</v>
      </c>
      <c r="L658">
        <f t="shared" si="202"/>
        <v>5.4638999999999998</v>
      </c>
      <c r="M658">
        <f t="shared" si="203"/>
        <v>303.45214383345115</v>
      </c>
      <c r="N658">
        <f t="shared" si="204"/>
        <v>2897.7555571087751</v>
      </c>
      <c r="O658">
        <f t="shared" si="205"/>
        <v>20.058706566054244</v>
      </c>
      <c r="P658">
        <f t="shared" si="206"/>
        <v>-685.8455873870065</v>
      </c>
      <c r="Q658">
        <f t="shared" si="207"/>
        <v>63.890959497912753</v>
      </c>
      <c r="R658">
        <f t="shared" si="208"/>
        <v>269.28449999999998</v>
      </c>
      <c r="S658">
        <f t="shared" si="209"/>
        <v>-352.67012788909381</v>
      </c>
      <c r="T658">
        <f t="shared" si="210"/>
        <v>0</v>
      </c>
      <c r="U658" s="14">
        <f t="shared" si="211"/>
        <v>0</v>
      </c>
      <c r="V658" s="20">
        <f>'BSFC (Drive Cycle)'!C662</f>
        <v>0</v>
      </c>
      <c r="W658">
        <f t="shared" si="212"/>
        <v>0</v>
      </c>
      <c r="X658">
        <f t="shared" si="213"/>
        <v>0</v>
      </c>
      <c r="Y658">
        <f t="shared" si="214"/>
        <v>0</v>
      </c>
      <c r="Z658">
        <f t="shared" si="215"/>
        <v>3</v>
      </c>
    </row>
    <row r="659" spans="4:26">
      <c r="D659" s="1">
        <v>656</v>
      </c>
      <c r="E659">
        <v>28.4</v>
      </c>
      <c r="F659">
        <f t="shared" si="200"/>
        <v>45.705255999999999</v>
      </c>
      <c r="G659">
        <f t="shared" si="201"/>
        <v>12.695904444444444</v>
      </c>
      <c r="H659" s="12">
        <f t="shared" si="216"/>
        <v>-0.17881555555555728</v>
      </c>
      <c r="I659">
        <f t="shared" si="217"/>
        <v>12.606496666666665</v>
      </c>
      <c r="J659">
        <f t="shared" si="218"/>
        <v>55.146535790378032</v>
      </c>
      <c r="K659" s="12">
        <f t="shared" si="219"/>
        <v>3</v>
      </c>
      <c r="L659">
        <f t="shared" si="202"/>
        <v>5.4638999999999998</v>
      </c>
      <c r="M659">
        <f t="shared" si="203"/>
        <v>301.31515690504654</v>
      </c>
      <c r="N659">
        <f t="shared" si="204"/>
        <v>2877.3488278333612</v>
      </c>
      <c r="O659">
        <f t="shared" si="205"/>
        <v>20.058706566054244</v>
      </c>
      <c r="P659">
        <f t="shared" si="206"/>
        <v>-342.92279369350666</v>
      </c>
      <c r="Q659">
        <f t="shared" si="207"/>
        <v>62.128535267935597</v>
      </c>
      <c r="R659">
        <f t="shared" si="208"/>
        <v>269.28449999999998</v>
      </c>
      <c r="S659">
        <f t="shared" si="209"/>
        <v>-11.509758425571079</v>
      </c>
      <c r="T659">
        <f t="shared" si="210"/>
        <v>0</v>
      </c>
      <c r="U659" s="14">
        <f t="shared" si="211"/>
        <v>0</v>
      </c>
      <c r="V659" s="20">
        <f>'BSFC (Drive Cycle)'!C663</f>
        <v>0</v>
      </c>
      <c r="W659">
        <f t="shared" si="212"/>
        <v>0</v>
      </c>
      <c r="X659">
        <f t="shared" si="213"/>
        <v>0</v>
      </c>
      <c r="Y659">
        <f t="shared" si="214"/>
        <v>0</v>
      </c>
      <c r="Z659">
        <f t="shared" si="215"/>
        <v>3</v>
      </c>
    </row>
    <row r="660" spans="4:26">
      <c r="D660" s="1">
        <v>657</v>
      </c>
      <c r="E660">
        <v>28</v>
      </c>
      <c r="F660">
        <f t="shared" si="200"/>
        <v>45.061520000000002</v>
      </c>
      <c r="G660">
        <f t="shared" si="201"/>
        <v>12.517088888888891</v>
      </c>
      <c r="H660" s="12">
        <f t="shared" si="216"/>
        <v>-0.17881555555555373</v>
      </c>
      <c r="I660">
        <f t="shared" si="217"/>
        <v>12.427681111111113</v>
      </c>
      <c r="J660">
        <f t="shared" si="218"/>
        <v>54.364315424557084</v>
      </c>
      <c r="K660" s="12">
        <f t="shared" si="219"/>
        <v>3</v>
      </c>
      <c r="L660">
        <f t="shared" si="202"/>
        <v>5.4638999999999998</v>
      </c>
      <c r="M660">
        <f t="shared" si="203"/>
        <v>297.04118304823743</v>
      </c>
      <c r="N660">
        <f t="shared" si="204"/>
        <v>2836.5353692825338</v>
      </c>
      <c r="O660">
        <f t="shared" si="205"/>
        <v>20.058706566054244</v>
      </c>
      <c r="P660">
        <f t="shared" si="206"/>
        <v>-342.92279369349984</v>
      </c>
      <c r="Q660">
        <f t="shared" si="207"/>
        <v>60.390760327888216</v>
      </c>
      <c r="R660">
        <f t="shared" si="208"/>
        <v>269.28449999999998</v>
      </c>
      <c r="S660">
        <f t="shared" si="209"/>
        <v>-13.247533365611616</v>
      </c>
      <c r="T660">
        <f t="shared" si="210"/>
        <v>0</v>
      </c>
      <c r="U660" s="14">
        <f t="shared" si="211"/>
        <v>0</v>
      </c>
      <c r="V660" s="20">
        <f>'BSFC (Drive Cycle)'!C664</f>
        <v>0</v>
      </c>
      <c r="W660">
        <f t="shared" si="212"/>
        <v>0</v>
      </c>
      <c r="X660">
        <f t="shared" si="213"/>
        <v>0</v>
      </c>
      <c r="Y660">
        <f t="shared" si="214"/>
        <v>0</v>
      </c>
      <c r="Z660">
        <f t="shared" si="215"/>
        <v>3</v>
      </c>
    </row>
    <row r="661" spans="4:26">
      <c r="D661" s="1">
        <v>658</v>
      </c>
      <c r="E661">
        <v>27.3</v>
      </c>
      <c r="F661">
        <f t="shared" si="200"/>
        <v>43.934981999999998</v>
      </c>
      <c r="G661">
        <f t="shared" si="201"/>
        <v>12.204161666666666</v>
      </c>
      <c r="H661" s="12">
        <f t="shared" si="216"/>
        <v>-0.3129272222222248</v>
      </c>
      <c r="I661">
        <f t="shared" si="217"/>
        <v>12.047698055555554</v>
      </c>
      <c r="J661">
        <f t="shared" si="218"/>
        <v>52.702097147187509</v>
      </c>
      <c r="K661" s="12">
        <f t="shared" si="219"/>
        <v>3</v>
      </c>
      <c r="L661">
        <f t="shared" si="202"/>
        <v>5.4638999999999998</v>
      </c>
      <c r="M661">
        <f t="shared" si="203"/>
        <v>287.95898860251782</v>
      </c>
      <c r="N661">
        <f t="shared" si="204"/>
        <v>2749.8067698620234</v>
      </c>
      <c r="O661">
        <f t="shared" si="205"/>
        <v>20.058706566054244</v>
      </c>
      <c r="P661">
        <f t="shared" si="206"/>
        <v>-600.11488896363585</v>
      </c>
      <c r="Q661">
        <f t="shared" si="207"/>
        <v>57.408966536698706</v>
      </c>
      <c r="R661">
        <f t="shared" si="208"/>
        <v>269.28449999999998</v>
      </c>
      <c r="S661">
        <f t="shared" si="209"/>
        <v>-273.42142242693717</v>
      </c>
      <c r="T661">
        <f t="shared" si="210"/>
        <v>0</v>
      </c>
      <c r="U661" s="14">
        <f t="shared" si="211"/>
        <v>0</v>
      </c>
      <c r="V661" s="20">
        <f>'BSFC (Drive Cycle)'!C665</f>
        <v>0</v>
      </c>
      <c r="W661">
        <f t="shared" si="212"/>
        <v>0</v>
      </c>
      <c r="X661">
        <f t="shared" si="213"/>
        <v>0</v>
      </c>
      <c r="Y661">
        <f t="shared" si="214"/>
        <v>0</v>
      </c>
      <c r="Z661">
        <f t="shared" si="215"/>
        <v>3</v>
      </c>
    </row>
    <row r="662" spans="4:26">
      <c r="D662" s="1">
        <v>659</v>
      </c>
      <c r="E662">
        <v>25.7</v>
      </c>
      <c r="F662">
        <f t="shared" si="200"/>
        <v>41.360037999999996</v>
      </c>
      <c r="G662">
        <f t="shared" si="201"/>
        <v>11.488899444444444</v>
      </c>
      <c r="H662" s="12">
        <f t="shared" si="216"/>
        <v>-0.71526222222222202</v>
      </c>
      <c r="I662">
        <f t="shared" si="217"/>
        <v>11.131268333333333</v>
      </c>
      <c r="J662">
        <f t="shared" si="218"/>
        <v>48.693217772355077</v>
      </c>
      <c r="K662" s="12">
        <f t="shared" si="219"/>
        <v>3</v>
      </c>
      <c r="L662">
        <f t="shared" si="202"/>
        <v>5.4638999999999998</v>
      </c>
      <c r="M662">
        <f t="shared" si="203"/>
        <v>266.05487258637089</v>
      </c>
      <c r="N662">
        <f t="shared" si="204"/>
        <v>2540.6377947890319</v>
      </c>
      <c r="O662">
        <f t="shared" si="205"/>
        <v>20.058706566054244</v>
      </c>
      <c r="P662">
        <f t="shared" si="206"/>
        <v>-1371.691174774013</v>
      </c>
      <c r="Q662">
        <f t="shared" si="207"/>
        <v>50.876904705314878</v>
      </c>
      <c r="R662">
        <f t="shared" si="208"/>
        <v>269.28449999999998</v>
      </c>
      <c r="S662">
        <f t="shared" si="209"/>
        <v>-1051.5297700686981</v>
      </c>
      <c r="T662">
        <f t="shared" si="210"/>
        <v>0</v>
      </c>
      <c r="U662" s="14">
        <f t="shared" si="211"/>
        <v>0</v>
      </c>
      <c r="V662" s="20">
        <f>'BSFC (Drive Cycle)'!C666</f>
        <v>0</v>
      </c>
      <c r="W662">
        <f t="shared" si="212"/>
        <v>0</v>
      </c>
      <c r="X662">
        <f t="shared" si="213"/>
        <v>0</v>
      </c>
      <c r="Y662">
        <f t="shared" si="214"/>
        <v>0</v>
      </c>
      <c r="Z662">
        <f t="shared" si="215"/>
        <v>3</v>
      </c>
    </row>
    <row r="663" spans="4:26">
      <c r="D663" s="1">
        <v>660</v>
      </c>
      <c r="E663">
        <v>24.6</v>
      </c>
      <c r="F663">
        <f t="shared" si="200"/>
        <v>39.589764000000002</v>
      </c>
      <c r="G663">
        <f t="shared" si="201"/>
        <v>10.997156666666667</v>
      </c>
      <c r="H663" s="12">
        <f t="shared" si="216"/>
        <v>-0.49174277777777675</v>
      </c>
      <c r="I663">
        <f t="shared" si="217"/>
        <v>10.751285277777779</v>
      </c>
      <c r="J663">
        <f t="shared" si="218"/>
        <v>47.030999494985529</v>
      </c>
      <c r="K663" s="12">
        <f t="shared" si="219"/>
        <v>3</v>
      </c>
      <c r="L663">
        <f t="shared" si="202"/>
        <v>5.4638999999999998</v>
      </c>
      <c r="M663">
        <f t="shared" si="203"/>
        <v>256.9726781406514</v>
      </c>
      <c r="N663">
        <f t="shared" si="204"/>
        <v>2453.9091953685224</v>
      </c>
      <c r="O663">
        <f t="shared" si="205"/>
        <v>20.058706566054244</v>
      </c>
      <c r="P663">
        <f t="shared" si="206"/>
        <v>-943.03768265713222</v>
      </c>
      <c r="Q663">
        <f t="shared" si="207"/>
        <v>46.614888418399005</v>
      </c>
      <c r="R663">
        <f t="shared" si="208"/>
        <v>269.28449999999998</v>
      </c>
      <c r="S663">
        <f t="shared" si="209"/>
        <v>-627.13829423873324</v>
      </c>
      <c r="T663">
        <f t="shared" si="210"/>
        <v>0</v>
      </c>
      <c r="U663" s="14">
        <f t="shared" si="211"/>
        <v>0</v>
      </c>
      <c r="V663" s="20">
        <f>'BSFC (Drive Cycle)'!C667</f>
        <v>0</v>
      </c>
      <c r="W663">
        <f t="shared" si="212"/>
        <v>0</v>
      </c>
      <c r="X663">
        <f t="shared" si="213"/>
        <v>0</v>
      </c>
      <c r="Y663">
        <f t="shared" si="214"/>
        <v>0</v>
      </c>
      <c r="Z663">
        <f t="shared" si="215"/>
        <v>3</v>
      </c>
    </row>
    <row r="664" spans="4:26">
      <c r="D664" s="1">
        <v>661</v>
      </c>
      <c r="E664">
        <v>25</v>
      </c>
      <c r="F664">
        <f t="shared" si="200"/>
        <v>40.233499999999999</v>
      </c>
      <c r="G664">
        <f t="shared" si="201"/>
        <v>11.175972222222223</v>
      </c>
      <c r="H664" s="12">
        <f t="shared" si="216"/>
        <v>0.17881555555555551</v>
      </c>
      <c r="I664">
        <f t="shared" si="217"/>
        <v>11.26538</v>
      </c>
      <c r="J664">
        <f t="shared" si="218"/>
        <v>49.279883046720798</v>
      </c>
      <c r="K664" s="12">
        <f t="shared" si="219"/>
        <v>3</v>
      </c>
      <c r="L664">
        <f t="shared" si="202"/>
        <v>5.4638999999999998</v>
      </c>
      <c r="M664">
        <f t="shared" si="203"/>
        <v>269.26035297897778</v>
      </c>
      <c r="N664">
        <f t="shared" si="204"/>
        <v>2571.2478887021525</v>
      </c>
      <c r="O664">
        <f t="shared" si="205"/>
        <v>20.058706566054244</v>
      </c>
      <c r="P664">
        <f t="shared" si="206"/>
        <v>342.92279369350325</v>
      </c>
      <c r="Q664">
        <f t="shared" si="207"/>
        <v>48.143144394043524</v>
      </c>
      <c r="R664">
        <f t="shared" si="208"/>
        <v>269.28449999999998</v>
      </c>
      <c r="S664">
        <f t="shared" si="209"/>
        <v>660.35043808754676</v>
      </c>
      <c r="T664">
        <f t="shared" si="210"/>
        <v>27.627905003168653</v>
      </c>
      <c r="U664" s="14">
        <f t="shared" si="211"/>
        <v>7.439099453222858</v>
      </c>
      <c r="V664" s="20">
        <f>'BSFC (Drive Cycle)'!C668</f>
        <v>1008.9138892718247</v>
      </c>
      <c r="W664">
        <f t="shared" si="212"/>
        <v>2.0848363227863826</v>
      </c>
      <c r="X664">
        <f t="shared" si="213"/>
        <v>0</v>
      </c>
      <c r="Y664">
        <f t="shared" si="214"/>
        <v>0</v>
      </c>
      <c r="Z664">
        <f t="shared" si="215"/>
        <v>3</v>
      </c>
    </row>
    <row r="665" spans="4:26">
      <c r="D665" s="1">
        <v>662</v>
      </c>
      <c r="E665">
        <v>26.5</v>
      </c>
      <c r="F665">
        <f t="shared" si="200"/>
        <v>42.647509999999997</v>
      </c>
      <c r="G665">
        <f t="shared" si="201"/>
        <v>11.846530555555555</v>
      </c>
      <c r="H665" s="12">
        <f t="shared" si="216"/>
        <v>0.67055833333333226</v>
      </c>
      <c r="I665">
        <f t="shared" si="217"/>
        <v>12.181809722222221</v>
      </c>
      <c r="J665">
        <f t="shared" si="218"/>
        <v>53.288762421553237</v>
      </c>
      <c r="K665" s="12">
        <f t="shared" si="219"/>
        <v>3</v>
      </c>
      <c r="L665">
        <f t="shared" si="202"/>
        <v>5.4638999999999998</v>
      </c>
      <c r="M665">
        <f t="shared" si="203"/>
        <v>291.16446899512471</v>
      </c>
      <c r="N665">
        <f t="shared" si="204"/>
        <v>2780.4168637751445</v>
      </c>
      <c r="O665">
        <f t="shared" si="205"/>
        <v>20.058706566054244</v>
      </c>
      <c r="P665">
        <f t="shared" si="206"/>
        <v>1285.9604763506354</v>
      </c>
      <c r="Q665">
        <f t="shared" si="207"/>
        <v>54.093637041147296</v>
      </c>
      <c r="R665">
        <f t="shared" si="208"/>
        <v>269.28449999999998</v>
      </c>
      <c r="S665">
        <f t="shared" si="209"/>
        <v>1609.3386133917827</v>
      </c>
      <c r="T665">
        <f t="shared" si="210"/>
        <v>67.33190706663035</v>
      </c>
      <c r="U665" s="14">
        <f t="shared" si="211"/>
        <v>19.604658967484507</v>
      </c>
      <c r="V665" s="20">
        <f>'BSFC (Drive Cycle)'!C669</f>
        <v>115.428246120533</v>
      </c>
      <c r="W665">
        <f t="shared" si="212"/>
        <v>0.62859205566886556</v>
      </c>
      <c r="X665">
        <f t="shared" si="213"/>
        <v>0</v>
      </c>
      <c r="Y665">
        <f t="shared" si="214"/>
        <v>0</v>
      </c>
      <c r="Z665">
        <f t="shared" si="215"/>
        <v>3</v>
      </c>
    </row>
    <row r="666" spans="4:26">
      <c r="D666" s="1">
        <v>663</v>
      </c>
      <c r="E666">
        <v>28</v>
      </c>
      <c r="F666">
        <f t="shared" si="200"/>
        <v>45.061520000000002</v>
      </c>
      <c r="G666">
        <f t="shared" si="201"/>
        <v>12.517088888888891</v>
      </c>
      <c r="H666" s="12">
        <f t="shared" si="216"/>
        <v>0.67055833333333581</v>
      </c>
      <c r="I666">
        <f t="shared" si="217"/>
        <v>12.852368055555559</v>
      </c>
      <c r="J666">
        <f t="shared" si="218"/>
        <v>56.222088793381879</v>
      </c>
      <c r="K666" s="12">
        <f t="shared" si="219"/>
        <v>3</v>
      </c>
      <c r="L666">
        <f t="shared" si="202"/>
        <v>5.4638999999999998</v>
      </c>
      <c r="M666">
        <f t="shared" si="203"/>
        <v>307.19187095815926</v>
      </c>
      <c r="N666">
        <f t="shared" si="204"/>
        <v>2933.4673333407504</v>
      </c>
      <c r="O666">
        <f t="shared" si="205"/>
        <v>20.058706566054244</v>
      </c>
      <c r="P666">
        <f t="shared" si="206"/>
        <v>1285.9604763506422</v>
      </c>
      <c r="Q666">
        <f t="shared" si="207"/>
        <v>60.390760327888216</v>
      </c>
      <c r="R666">
        <f t="shared" si="208"/>
        <v>269.28449999999998</v>
      </c>
      <c r="S666">
        <f t="shared" si="209"/>
        <v>1615.6357366785305</v>
      </c>
      <c r="T666">
        <f t="shared" si="210"/>
        <v>67.595367668645494</v>
      </c>
      <c r="U666" s="14">
        <f t="shared" si="211"/>
        <v>20.764747462235878</v>
      </c>
      <c r="V666" s="20">
        <f>'BSFC (Drive Cycle)'!C670</f>
        <v>124.5141598483242</v>
      </c>
      <c r="W666">
        <f t="shared" si="212"/>
        <v>0.71819585686747844</v>
      </c>
      <c r="X666">
        <f t="shared" si="213"/>
        <v>0</v>
      </c>
      <c r="Y666">
        <f t="shared" si="214"/>
        <v>0</v>
      </c>
      <c r="Z666">
        <f t="shared" si="215"/>
        <v>3</v>
      </c>
    </row>
    <row r="667" spans="4:26">
      <c r="D667" s="1">
        <v>664</v>
      </c>
      <c r="E667">
        <v>29.6</v>
      </c>
      <c r="F667">
        <f t="shared" si="200"/>
        <v>47.636464000000004</v>
      </c>
      <c r="G667">
        <f t="shared" si="201"/>
        <v>13.232351111111113</v>
      </c>
      <c r="H667" s="12">
        <f t="shared" si="216"/>
        <v>0.71526222222222202</v>
      </c>
      <c r="I667">
        <f t="shared" si="217"/>
        <v>13.589982222222224</v>
      </c>
      <c r="J667">
        <f t="shared" si="218"/>
        <v>59.448747802393349</v>
      </c>
      <c r="K667" s="12">
        <f t="shared" si="219"/>
        <v>3</v>
      </c>
      <c r="L667">
        <f t="shared" si="202"/>
        <v>5.4638999999999998</v>
      </c>
      <c r="M667">
        <f t="shared" si="203"/>
        <v>324.82201311749702</v>
      </c>
      <c r="N667">
        <f t="shared" si="204"/>
        <v>3101.8228498629146</v>
      </c>
      <c r="O667">
        <f t="shared" si="205"/>
        <v>20.058706566054244</v>
      </c>
      <c r="P667">
        <f t="shared" si="206"/>
        <v>1371.691174774013</v>
      </c>
      <c r="Q667">
        <f t="shared" si="207"/>
        <v>67.489755827656296</v>
      </c>
      <c r="R667">
        <f t="shared" si="208"/>
        <v>269.28449999999998</v>
      </c>
      <c r="S667">
        <f t="shared" si="209"/>
        <v>1708.4654306016694</v>
      </c>
      <c r="T667">
        <f t="shared" si="210"/>
        <v>71.479199369597112</v>
      </c>
      <c r="U667" s="14">
        <f t="shared" si="211"/>
        <v>23.218017435259458</v>
      </c>
      <c r="V667" s="20">
        <f>'BSFC (Drive Cycle)'!C671</f>
        <v>112.53427812834707</v>
      </c>
      <c r="W667">
        <f t="shared" si="212"/>
        <v>0.72578411990230529</v>
      </c>
      <c r="X667">
        <f t="shared" si="213"/>
        <v>0</v>
      </c>
      <c r="Y667">
        <f t="shared" si="214"/>
        <v>0</v>
      </c>
      <c r="Z667">
        <f t="shared" si="215"/>
        <v>3</v>
      </c>
    </row>
    <row r="668" spans="4:26">
      <c r="D668" s="1">
        <v>665</v>
      </c>
      <c r="E668">
        <v>30.7</v>
      </c>
      <c r="F668">
        <f t="shared" si="200"/>
        <v>49.406737999999997</v>
      </c>
      <c r="G668">
        <f t="shared" si="201"/>
        <v>13.724093888888889</v>
      </c>
      <c r="H668" s="12">
        <f t="shared" si="216"/>
        <v>0.49174277777777675</v>
      </c>
      <c r="I668">
        <f t="shared" si="217"/>
        <v>13.969965277777778</v>
      </c>
      <c r="J668">
        <f t="shared" si="218"/>
        <v>61.110966079762896</v>
      </c>
      <c r="K668" s="12">
        <f t="shared" si="219"/>
        <v>3</v>
      </c>
      <c r="L668">
        <f t="shared" si="202"/>
        <v>5.4638999999999998</v>
      </c>
      <c r="M668">
        <f t="shared" si="203"/>
        <v>333.90420756321646</v>
      </c>
      <c r="N668">
        <f t="shared" si="204"/>
        <v>3188.5514492834232</v>
      </c>
      <c r="O668">
        <f t="shared" si="205"/>
        <v>20.058706566054244</v>
      </c>
      <c r="P668">
        <f t="shared" si="206"/>
        <v>943.03768265713222</v>
      </c>
      <c r="Q668">
        <f t="shared" si="207"/>
        <v>72.599091455907327</v>
      </c>
      <c r="R668">
        <f t="shared" si="208"/>
        <v>269.28449999999998</v>
      </c>
      <c r="S668">
        <f t="shared" si="209"/>
        <v>1284.9212741130395</v>
      </c>
      <c r="T668">
        <f t="shared" si="210"/>
        <v>53.758854163187628</v>
      </c>
      <c r="U668" s="14">
        <f t="shared" si="211"/>
        <v>17.950307598865685</v>
      </c>
      <c r="V668" s="20">
        <f>'BSFC (Drive Cycle)'!C672</f>
        <v>303.46284741895943</v>
      </c>
      <c r="W668">
        <f t="shared" si="212"/>
        <v>1.5131254044438793</v>
      </c>
      <c r="X668">
        <f t="shared" si="213"/>
        <v>0</v>
      </c>
      <c r="Y668">
        <f t="shared" si="214"/>
        <v>0</v>
      </c>
      <c r="Z668">
        <f t="shared" si="215"/>
        <v>3</v>
      </c>
    </row>
    <row r="669" spans="4:26">
      <c r="D669" s="1">
        <v>666</v>
      </c>
      <c r="E669">
        <v>32.299999999999997</v>
      </c>
      <c r="F669">
        <f t="shared" si="200"/>
        <v>51.981681999999992</v>
      </c>
      <c r="G669">
        <f t="shared" si="201"/>
        <v>14.43935611111111</v>
      </c>
      <c r="H669" s="12">
        <f t="shared" si="216"/>
        <v>0.71526222222222025</v>
      </c>
      <c r="I669">
        <f t="shared" si="217"/>
        <v>14.796987222222221</v>
      </c>
      <c r="J669">
        <f t="shared" si="218"/>
        <v>64.728735271684855</v>
      </c>
      <c r="K669" s="12">
        <f t="shared" si="219"/>
        <v>3</v>
      </c>
      <c r="L669">
        <f t="shared" si="202"/>
        <v>5.4638999999999998</v>
      </c>
      <c r="M669">
        <f t="shared" si="203"/>
        <v>353.67133665095884</v>
      </c>
      <c r="N669">
        <f t="shared" si="204"/>
        <v>3377.3136950810012</v>
      </c>
      <c r="O669">
        <f t="shared" si="205"/>
        <v>20.058706566054244</v>
      </c>
      <c r="P669">
        <f t="shared" si="206"/>
        <v>1371.6911747740096</v>
      </c>
      <c r="Q669">
        <f t="shared" si="207"/>
        <v>80.363617783778651</v>
      </c>
      <c r="R669">
        <f t="shared" si="208"/>
        <v>269.28449999999998</v>
      </c>
      <c r="S669">
        <f t="shared" si="209"/>
        <v>1721.3392925577882</v>
      </c>
      <c r="T669">
        <f t="shared" si="210"/>
        <v>72.017819191184017</v>
      </c>
      <c r="U669" s="14">
        <f t="shared" si="211"/>
        <v>25.470638376033126</v>
      </c>
      <c r="V669" s="20">
        <f>'BSFC (Drive Cycle)'!C673</f>
        <v>129.03318241396846</v>
      </c>
      <c r="W669">
        <f t="shared" si="212"/>
        <v>0.91293264660414097</v>
      </c>
      <c r="X669">
        <f t="shared" si="213"/>
        <v>0</v>
      </c>
      <c r="Y669">
        <f t="shared" si="214"/>
        <v>0</v>
      </c>
      <c r="Z669">
        <f t="shared" si="215"/>
        <v>3</v>
      </c>
    </row>
    <row r="670" spans="4:26">
      <c r="D670" s="1">
        <v>667</v>
      </c>
      <c r="E670">
        <v>33</v>
      </c>
      <c r="F670">
        <f t="shared" si="200"/>
        <v>53.108220000000003</v>
      </c>
      <c r="G670">
        <f t="shared" si="201"/>
        <v>14.752283333333335</v>
      </c>
      <c r="H670" s="12">
        <f t="shared" si="216"/>
        <v>0.3129272222222248</v>
      </c>
      <c r="I670">
        <f t="shared" si="217"/>
        <v>14.908746944444447</v>
      </c>
      <c r="J670">
        <f t="shared" si="218"/>
        <v>65.217623000322973</v>
      </c>
      <c r="K670" s="12">
        <f t="shared" si="219"/>
        <v>3</v>
      </c>
      <c r="L670">
        <f t="shared" si="202"/>
        <v>5.4638999999999998</v>
      </c>
      <c r="M670">
        <f t="shared" si="203"/>
        <v>356.34257031146467</v>
      </c>
      <c r="N670">
        <f t="shared" si="204"/>
        <v>3402.8221066752699</v>
      </c>
      <c r="O670">
        <f t="shared" si="205"/>
        <v>20.058706566054244</v>
      </c>
      <c r="P670">
        <f t="shared" si="206"/>
        <v>600.11488896363585</v>
      </c>
      <c r="Q670">
        <f t="shared" si="207"/>
        <v>83.884614792181452</v>
      </c>
      <c r="R670">
        <f t="shared" si="208"/>
        <v>269.28449999999998</v>
      </c>
      <c r="S670">
        <f t="shared" si="209"/>
        <v>953.28400375581725</v>
      </c>
      <c r="T670">
        <f t="shared" si="210"/>
        <v>39.88373199703139</v>
      </c>
      <c r="U670" s="14">
        <f t="shared" si="211"/>
        <v>14.212271573435771</v>
      </c>
      <c r="V670" s="20">
        <f>'BSFC (Drive Cycle)'!C674</f>
        <v>626.16200779322935</v>
      </c>
      <c r="W670">
        <f t="shared" si="212"/>
        <v>2.4719956954792166</v>
      </c>
      <c r="X670">
        <f t="shared" si="213"/>
        <v>0</v>
      </c>
      <c r="Y670">
        <f t="shared" si="214"/>
        <v>0</v>
      </c>
      <c r="Z670">
        <f t="shared" si="215"/>
        <v>3</v>
      </c>
    </row>
    <row r="671" spans="4:26">
      <c r="D671" s="1">
        <v>668</v>
      </c>
      <c r="E671">
        <v>34.200000000000003</v>
      </c>
      <c r="F671">
        <f t="shared" si="200"/>
        <v>55.039428000000001</v>
      </c>
      <c r="G671">
        <f t="shared" si="201"/>
        <v>15.288730000000001</v>
      </c>
      <c r="H671" s="12">
        <f t="shared" si="216"/>
        <v>0.53644666666666652</v>
      </c>
      <c r="I671">
        <f t="shared" si="217"/>
        <v>15.556953333333334</v>
      </c>
      <c r="J671">
        <f t="shared" si="218"/>
        <v>68.053171826423963</v>
      </c>
      <c r="K671" s="12">
        <f t="shared" si="219"/>
        <v>3</v>
      </c>
      <c r="L671">
        <f t="shared" si="202"/>
        <v>5.4638999999999998</v>
      </c>
      <c r="M671">
        <f t="shared" si="203"/>
        <v>371.83572554239788</v>
      </c>
      <c r="N671">
        <f t="shared" si="204"/>
        <v>3550.7708939220202</v>
      </c>
      <c r="O671">
        <f t="shared" si="205"/>
        <v>20.058706566054244</v>
      </c>
      <c r="P671">
        <f t="shared" si="206"/>
        <v>1028.7683810805097</v>
      </c>
      <c r="Q671">
        <f t="shared" si="207"/>
        <v>90.096235854478522</v>
      </c>
      <c r="R671">
        <f t="shared" si="208"/>
        <v>269.28449999999998</v>
      </c>
      <c r="S671">
        <f t="shared" si="209"/>
        <v>1388.1491169349881</v>
      </c>
      <c r="T671">
        <f t="shared" si="210"/>
        <v>58.077726190328939</v>
      </c>
      <c r="U671" s="14">
        <f t="shared" si="211"/>
        <v>21.595373455833684</v>
      </c>
      <c r="V671" s="20">
        <f>'BSFC (Drive Cycle)'!C675</f>
        <v>263.43359322323158</v>
      </c>
      <c r="W671">
        <f t="shared" si="212"/>
        <v>1.5802630073521844</v>
      </c>
      <c r="X671">
        <f t="shared" si="213"/>
        <v>0</v>
      </c>
      <c r="Y671">
        <f t="shared" si="214"/>
        <v>0</v>
      </c>
      <c r="Z671">
        <f t="shared" si="215"/>
        <v>3</v>
      </c>
    </row>
    <row r="672" spans="4:26">
      <c r="D672" s="1">
        <v>669</v>
      </c>
      <c r="E672">
        <v>34.6</v>
      </c>
      <c r="F672">
        <f t="shared" si="200"/>
        <v>55.683164000000005</v>
      </c>
      <c r="G672">
        <f t="shared" si="201"/>
        <v>15.467545555555558</v>
      </c>
      <c r="H672" s="12">
        <f t="shared" si="216"/>
        <v>0.17881555555555728</v>
      </c>
      <c r="I672">
        <f t="shared" si="217"/>
        <v>15.556953333333336</v>
      </c>
      <c r="J672">
        <f t="shared" si="218"/>
        <v>68.053171826423963</v>
      </c>
      <c r="K672" s="12">
        <f t="shared" si="219"/>
        <v>3</v>
      </c>
      <c r="L672">
        <f t="shared" si="202"/>
        <v>5.4638999999999998</v>
      </c>
      <c r="M672">
        <f t="shared" si="203"/>
        <v>371.83572554239788</v>
      </c>
      <c r="N672">
        <f t="shared" si="204"/>
        <v>3550.7708939220202</v>
      </c>
      <c r="O672">
        <f t="shared" si="205"/>
        <v>20.058706566054244</v>
      </c>
      <c r="P672">
        <f t="shared" si="206"/>
        <v>342.92279369350666</v>
      </c>
      <c r="Q672">
        <f t="shared" si="207"/>
        <v>92.216074788437069</v>
      </c>
      <c r="R672">
        <f t="shared" si="208"/>
        <v>269.28449999999998</v>
      </c>
      <c r="S672">
        <f t="shared" si="209"/>
        <v>704.42336848194373</v>
      </c>
      <c r="T672">
        <f t="shared" si="210"/>
        <v>29.471839168903596</v>
      </c>
      <c r="U672" s="14">
        <f t="shared" si="211"/>
        <v>10.958682700438128</v>
      </c>
      <c r="V672" s="20">
        <f>'BSFC (Drive Cycle)'!C676</f>
        <v>996.92845197785573</v>
      </c>
      <c r="W672">
        <f t="shared" si="212"/>
        <v>3.0347284945178585</v>
      </c>
      <c r="X672">
        <f t="shared" si="213"/>
        <v>0</v>
      </c>
      <c r="Y672">
        <f t="shared" si="214"/>
        <v>0</v>
      </c>
      <c r="Z672">
        <f t="shared" si="215"/>
        <v>3</v>
      </c>
    </row>
    <row r="673" spans="4:26">
      <c r="D673" s="1">
        <v>670</v>
      </c>
      <c r="E673">
        <v>35.299999999999997</v>
      </c>
      <c r="F673">
        <f t="shared" si="200"/>
        <v>56.809701999999994</v>
      </c>
      <c r="G673">
        <f t="shared" si="201"/>
        <v>15.780472777777778</v>
      </c>
      <c r="H673" s="12">
        <f t="shared" si="216"/>
        <v>0.31292722222221947</v>
      </c>
      <c r="I673">
        <f t="shared" si="217"/>
        <v>15.936936388888888</v>
      </c>
      <c r="J673">
        <f t="shared" si="218"/>
        <v>69.71539010379351</v>
      </c>
      <c r="K673" s="12">
        <f t="shared" si="219"/>
        <v>3</v>
      </c>
      <c r="L673">
        <f t="shared" si="202"/>
        <v>5.4638999999999998</v>
      </c>
      <c r="M673">
        <f t="shared" si="203"/>
        <v>380.91791998811732</v>
      </c>
      <c r="N673">
        <f t="shared" si="204"/>
        <v>3637.4994933425291</v>
      </c>
      <c r="O673">
        <f t="shared" si="205"/>
        <v>20.058706566054244</v>
      </c>
      <c r="P673">
        <f t="shared" si="206"/>
        <v>600.1148889636255</v>
      </c>
      <c r="Q673">
        <f t="shared" si="207"/>
        <v>95.985105276757906</v>
      </c>
      <c r="R673">
        <f t="shared" si="208"/>
        <v>269.28449999999998</v>
      </c>
      <c r="S673">
        <f t="shared" si="209"/>
        <v>965.38449424038345</v>
      </c>
      <c r="T673">
        <f t="shared" si="210"/>
        <v>40.389995311654978</v>
      </c>
      <c r="U673" s="14">
        <f t="shared" si="211"/>
        <v>15.385273002445425</v>
      </c>
      <c r="V673" s="20">
        <f>'BSFC (Drive Cycle)'!C677</f>
        <v>625.61193666111103</v>
      </c>
      <c r="W673">
        <f t="shared" si="212"/>
        <v>2.6736695664221632</v>
      </c>
      <c r="X673">
        <f t="shared" si="213"/>
        <v>0</v>
      </c>
      <c r="Y673">
        <f t="shared" si="214"/>
        <v>0</v>
      </c>
      <c r="Z673">
        <f t="shared" si="215"/>
        <v>3</v>
      </c>
    </row>
    <row r="674" spans="4:26">
      <c r="D674" s="1">
        <v>671</v>
      </c>
      <c r="E674">
        <v>36.1</v>
      </c>
      <c r="F674">
        <f t="shared" si="200"/>
        <v>58.097174000000003</v>
      </c>
      <c r="G674">
        <f t="shared" si="201"/>
        <v>16.138103888888889</v>
      </c>
      <c r="H674" s="12">
        <f t="shared" si="216"/>
        <v>0.35763111111111101</v>
      </c>
      <c r="I674">
        <f t="shared" si="217"/>
        <v>16.316919444444444</v>
      </c>
      <c r="J674">
        <f t="shared" si="218"/>
        <v>71.377608381163057</v>
      </c>
      <c r="K674" s="12">
        <f t="shared" si="219"/>
        <v>3</v>
      </c>
      <c r="L674">
        <f t="shared" si="202"/>
        <v>5.4638999999999998</v>
      </c>
      <c r="M674">
        <f t="shared" si="203"/>
        <v>390.00011443383681</v>
      </c>
      <c r="N674">
        <f t="shared" si="204"/>
        <v>3724.2280927630381</v>
      </c>
      <c r="O674">
        <f t="shared" si="205"/>
        <v>20.058706566054244</v>
      </c>
      <c r="P674">
        <f t="shared" si="206"/>
        <v>685.8455873870065</v>
      </c>
      <c r="Q674">
        <f t="shared" si="207"/>
        <v>100.38500352921832</v>
      </c>
      <c r="R674">
        <f t="shared" si="208"/>
        <v>269.28449999999998</v>
      </c>
      <c r="S674">
        <f t="shared" si="209"/>
        <v>1055.5150909162248</v>
      </c>
      <c r="T674">
        <f t="shared" si="210"/>
        <v>44.160901514202131</v>
      </c>
      <c r="U674" s="14">
        <f t="shared" si="211"/>
        <v>17.222756644040231</v>
      </c>
      <c r="V674" s="20">
        <f>'BSFC (Drive Cycle)'!C678</f>
        <v>531.6926412639441</v>
      </c>
      <c r="W674">
        <f t="shared" si="212"/>
        <v>2.5436702694210811</v>
      </c>
      <c r="X674">
        <f t="shared" si="213"/>
        <v>0</v>
      </c>
      <c r="Y674">
        <f t="shared" si="214"/>
        <v>0</v>
      </c>
      <c r="Z674">
        <f t="shared" si="215"/>
        <v>3</v>
      </c>
    </row>
    <row r="675" spans="4:26">
      <c r="D675" s="1">
        <v>672</v>
      </c>
      <c r="E675">
        <v>36.1</v>
      </c>
      <c r="F675">
        <f t="shared" si="200"/>
        <v>58.097174000000003</v>
      </c>
      <c r="G675">
        <f t="shared" si="201"/>
        <v>16.138103888888889</v>
      </c>
      <c r="H675" s="12">
        <f t="shared" si="216"/>
        <v>0</v>
      </c>
      <c r="I675">
        <f t="shared" si="217"/>
        <v>16.138103888888889</v>
      </c>
      <c r="J675">
        <f t="shared" si="218"/>
        <v>70.595388015342095</v>
      </c>
      <c r="K675" s="12">
        <f t="shared" si="219"/>
        <v>3</v>
      </c>
      <c r="L675">
        <f t="shared" si="202"/>
        <v>5.4638999999999998</v>
      </c>
      <c r="M675">
        <f t="shared" si="203"/>
        <v>385.72614057702765</v>
      </c>
      <c r="N675">
        <f t="shared" si="204"/>
        <v>3683.4146342122103</v>
      </c>
      <c r="O675">
        <f t="shared" si="205"/>
        <v>20.058706566054244</v>
      </c>
      <c r="P675">
        <f t="shared" si="206"/>
        <v>0</v>
      </c>
      <c r="Q675">
        <f t="shared" si="207"/>
        <v>100.38500352921832</v>
      </c>
      <c r="R675">
        <f t="shared" si="208"/>
        <v>269.28449999999998</v>
      </c>
      <c r="S675">
        <f t="shared" si="209"/>
        <v>369.66950352921833</v>
      </c>
      <c r="T675">
        <f t="shared" si="210"/>
        <v>15.46632414699744</v>
      </c>
      <c r="U675" s="14">
        <f t="shared" si="211"/>
        <v>5.9657655221346122</v>
      </c>
      <c r="V675" s="20">
        <f>'BSFC (Drive Cycle)'!C679</f>
        <v>1722.6978012969012</v>
      </c>
      <c r="W675">
        <f t="shared" si="212"/>
        <v>2.8547808744539322</v>
      </c>
      <c r="X675">
        <f t="shared" si="213"/>
        <v>0</v>
      </c>
      <c r="Y675">
        <f t="shared" si="214"/>
        <v>0</v>
      </c>
      <c r="Z675">
        <f t="shared" si="215"/>
        <v>3</v>
      </c>
    </row>
    <row r="676" spans="4:26">
      <c r="D676" s="1">
        <v>673</v>
      </c>
      <c r="E676">
        <v>36.9</v>
      </c>
      <c r="F676">
        <f t="shared" si="200"/>
        <v>59.384645999999996</v>
      </c>
      <c r="G676">
        <f t="shared" si="201"/>
        <v>16.495735</v>
      </c>
      <c r="H676" s="12">
        <f t="shared" si="216"/>
        <v>0.35763111111111101</v>
      </c>
      <c r="I676">
        <f t="shared" si="217"/>
        <v>16.674550555555555</v>
      </c>
      <c r="J676">
        <f t="shared" si="218"/>
        <v>72.942049112804995</v>
      </c>
      <c r="K676" s="12">
        <f t="shared" si="219"/>
        <v>3</v>
      </c>
      <c r="L676">
        <f t="shared" si="202"/>
        <v>5.4638999999999998</v>
      </c>
      <c r="M676">
        <f t="shared" si="203"/>
        <v>398.5480621474552</v>
      </c>
      <c r="N676">
        <f t="shared" si="204"/>
        <v>3805.8550098646942</v>
      </c>
      <c r="O676">
        <f t="shared" si="205"/>
        <v>20.058706566054244</v>
      </c>
      <c r="P676">
        <f t="shared" si="206"/>
        <v>685.8455873870065</v>
      </c>
      <c r="Q676">
        <f t="shared" si="207"/>
        <v>104.88349894139776</v>
      </c>
      <c r="R676">
        <f t="shared" si="208"/>
        <v>269.28449999999998</v>
      </c>
      <c r="S676">
        <f t="shared" si="209"/>
        <v>1060.0135863284042</v>
      </c>
      <c r="T676">
        <f t="shared" si="210"/>
        <v>44.349110678210288</v>
      </c>
      <c r="U676" s="14">
        <f t="shared" si="211"/>
        <v>17.675252118763723</v>
      </c>
      <c r="V676" s="20">
        <f>'BSFC (Drive Cycle)'!C680</f>
        <v>533.37531858556031</v>
      </c>
      <c r="W676">
        <f t="shared" si="212"/>
        <v>2.6187620083126948</v>
      </c>
      <c r="X676">
        <f t="shared" si="213"/>
        <v>0</v>
      </c>
      <c r="Y676">
        <f t="shared" si="214"/>
        <v>0</v>
      </c>
      <c r="Z676">
        <f t="shared" si="215"/>
        <v>3</v>
      </c>
    </row>
    <row r="677" spans="4:26">
      <c r="D677" s="1">
        <v>674</v>
      </c>
      <c r="E677">
        <v>36.9</v>
      </c>
      <c r="F677">
        <f t="shared" si="200"/>
        <v>59.384645999999996</v>
      </c>
      <c r="G677">
        <f t="shared" si="201"/>
        <v>16.495735</v>
      </c>
      <c r="H677" s="12">
        <f t="shared" si="216"/>
        <v>0</v>
      </c>
      <c r="I677">
        <f t="shared" si="217"/>
        <v>16.495735</v>
      </c>
      <c r="J677">
        <f t="shared" si="218"/>
        <v>72.159828746984033</v>
      </c>
      <c r="K677" s="12">
        <f t="shared" si="219"/>
        <v>3</v>
      </c>
      <c r="L677">
        <f t="shared" si="202"/>
        <v>5.4638999999999998</v>
      </c>
      <c r="M677">
        <f t="shared" si="203"/>
        <v>394.27408829064603</v>
      </c>
      <c r="N677">
        <f t="shared" si="204"/>
        <v>3765.0415513138664</v>
      </c>
      <c r="O677">
        <f t="shared" si="205"/>
        <v>20.058706566054244</v>
      </c>
      <c r="P677">
        <f t="shared" si="206"/>
        <v>0</v>
      </c>
      <c r="Q677">
        <f t="shared" si="207"/>
        <v>104.88349894139776</v>
      </c>
      <c r="R677">
        <f t="shared" si="208"/>
        <v>269.28449999999998</v>
      </c>
      <c r="S677">
        <f t="shared" si="209"/>
        <v>374.16799894139774</v>
      </c>
      <c r="T677">
        <f t="shared" si="210"/>
        <v>15.654533311005606</v>
      </c>
      <c r="U677" s="14">
        <f t="shared" si="211"/>
        <v>6.172176848812283</v>
      </c>
      <c r="V677" s="20">
        <f>'BSFC (Drive Cycle)'!C681</f>
        <v>1716.692444886623</v>
      </c>
      <c r="W677">
        <f t="shared" si="212"/>
        <v>2.9432581569056029</v>
      </c>
      <c r="X677">
        <f t="shared" si="213"/>
        <v>0</v>
      </c>
      <c r="Y677">
        <f t="shared" si="214"/>
        <v>0</v>
      </c>
      <c r="Z677">
        <f t="shared" si="215"/>
        <v>3</v>
      </c>
    </row>
    <row r="678" spans="4:26">
      <c r="D678" s="1">
        <v>675</v>
      </c>
      <c r="E678">
        <v>37.6</v>
      </c>
      <c r="F678">
        <f t="shared" si="200"/>
        <v>60.511184</v>
      </c>
      <c r="G678">
        <f t="shared" si="201"/>
        <v>16.808662222222225</v>
      </c>
      <c r="H678" s="12">
        <f t="shared" si="216"/>
        <v>0.3129272222222248</v>
      </c>
      <c r="I678">
        <f t="shared" si="217"/>
        <v>16.965125833333339</v>
      </c>
      <c r="J678">
        <f t="shared" si="218"/>
        <v>74.213157207264075</v>
      </c>
      <c r="K678" s="12">
        <f t="shared" si="219"/>
        <v>3</v>
      </c>
      <c r="L678">
        <f t="shared" si="202"/>
        <v>5.4638999999999998</v>
      </c>
      <c r="M678">
        <f t="shared" si="203"/>
        <v>405.49326966477014</v>
      </c>
      <c r="N678">
        <f t="shared" si="204"/>
        <v>3872.1768800097898</v>
      </c>
      <c r="O678">
        <f t="shared" si="205"/>
        <v>20.058706566054244</v>
      </c>
      <c r="P678">
        <f t="shared" si="206"/>
        <v>600.11488896363585</v>
      </c>
      <c r="Q678">
        <f t="shared" si="207"/>
        <v>108.90056290963679</v>
      </c>
      <c r="R678">
        <f t="shared" si="208"/>
        <v>269.28449999999998</v>
      </c>
      <c r="S678">
        <f t="shared" si="209"/>
        <v>978.29995187327268</v>
      </c>
      <c r="T678">
        <f t="shared" si="210"/>
        <v>40.930355423457634</v>
      </c>
      <c r="U678" s="14">
        <f t="shared" si="211"/>
        <v>16.596983649198993</v>
      </c>
      <c r="V678" s="20">
        <f>'BSFC (Drive Cycle)'!C682</f>
        <v>628.70324657496712</v>
      </c>
      <c r="W678">
        <f t="shared" si="212"/>
        <v>2.8984937510008479</v>
      </c>
      <c r="X678">
        <f t="shared" si="213"/>
        <v>0</v>
      </c>
      <c r="Y678">
        <f t="shared" si="214"/>
        <v>0</v>
      </c>
      <c r="Z678">
        <f t="shared" si="215"/>
        <v>3</v>
      </c>
    </row>
    <row r="679" spans="4:26">
      <c r="D679" s="1">
        <v>676</v>
      </c>
      <c r="E679">
        <v>37.6</v>
      </c>
      <c r="F679">
        <f t="shared" si="200"/>
        <v>60.511184</v>
      </c>
      <c r="G679">
        <f t="shared" si="201"/>
        <v>16.808662222222225</v>
      </c>
      <c r="H679" s="12">
        <f t="shared" si="216"/>
        <v>0</v>
      </c>
      <c r="I679">
        <f t="shared" si="217"/>
        <v>16.808662222222225</v>
      </c>
      <c r="J679">
        <f t="shared" si="218"/>
        <v>73.528714387170723</v>
      </c>
      <c r="K679" s="12">
        <f t="shared" si="219"/>
        <v>3</v>
      </c>
      <c r="L679">
        <f t="shared" si="202"/>
        <v>5.4638999999999998</v>
      </c>
      <c r="M679">
        <f t="shared" si="203"/>
        <v>401.75354254006209</v>
      </c>
      <c r="N679">
        <f t="shared" si="204"/>
        <v>3836.4651037778149</v>
      </c>
      <c r="O679">
        <f t="shared" si="205"/>
        <v>20.058706566054244</v>
      </c>
      <c r="P679">
        <f t="shared" si="206"/>
        <v>0</v>
      </c>
      <c r="Q679">
        <f t="shared" si="207"/>
        <v>108.90056290963679</v>
      </c>
      <c r="R679">
        <f t="shared" si="208"/>
        <v>269.28449999999998</v>
      </c>
      <c r="S679">
        <f t="shared" si="209"/>
        <v>378.18506290963677</v>
      </c>
      <c r="T679">
        <f t="shared" si="210"/>
        <v>15.822600227153309</v>
      </c>
      <c r="U679" s="14">
        <f t="shared" si="211"/>
        <v>6.3567856934540332</v>
      </c>
      <c r="V679" s="20">
        <f>'BSFC (Drive Cycle)'!C683</f>
        <v>1712.3757902356629</v>
      </c>
      <c r="W679">
        <f t="shared" si="212"/>
        <v>3.0236683125519743</v>
      </c>
      <c r="X679">
        <f t="shared" si="213"/>
        <v>0</v>
      </c>
      <c r="Y679">
        <f t="shared" si="214"/>
        <v>0</v>
      </c>
      <c r="Z679">
        <f t="shared" si="215"/>
        <v>3</v>
      </c>
    </row>
    <row r="680" spans="4:26">
      <c r="D680" s="1">
        <v>677</v>
      </c>
      <c r="E680">
        <v>38.4</v>
      </c>
      <c r="F680">
        <f t="shared" si="200"/>
        <v>61.798655999999994</v>
      </c>
      <c r="G680">
        <f t="shared" si="201"/>
        <v>17.166293333333332</v>
      </c>
      <c r="H680" s="12">
        <f t="shared" si="216"/>
        <v>0.35763111111110746</v>
      </c>
      <c r="I680">
        <f t="shared" si="217"/>
        <v>17.345108888888888</v>
      </c>
      <c r="J680">
        <f t="shared" si="218"/>
        <v>75.875375484633608</v>
      </c>
      <c r="K680" s="12">
        <f t="shared" si="219"/>
        <v>3</v>
      </c>
      <c r="L680">
        <f t="shared" si="202"/>
        <v>5.4638999999999998</v>
      </c>
      <c r="M680">
        <f t="shared" si="203"/>
        <v>414.57546411048958</v>
      </c>
      <c r="N680">
        <f t="shared" si="204"/>
        <v>3958.9054794302983</v>
      </c>
      <c r="O680">
        <f t="shared" si="205"/>
        <v>20.058706566054244</v>
      </c>
      <c r="P680">
        <f t="shared" si="206"/>
        <v>685.84558738699968</v>
      </c>
      <c r="Q680">
        <f t="shared" si="207"/>
        <v>113.58392799628929</v>
      </c>
      <c r="R680">
        <f t="shared" si="208"/>
        <v>269.28449999999998</v>
      </c>
      <c r="S680">
        <f t="shared" si="209"/>
        <v>1068.7140153832888</v>
      </c>
      <c r="T680">
        <f t="shared" si="210"/>
        <v>44.713121381544283</v>
      </c>
      <c r="U680" s="14">
        <f t="shared" si="211"/>
        <v>18.536963048582376</v>
      </c>
      <c r="V680" s="20">
        <f>'BSFC (Drive Cycle)'!C684</f>
        <v>541.94961558177783</v>
      </c>
      <c r="W680">
        <f t="shared" si="212"/>
        <v>2.7905833328424552</v>
      </c>
      <c r="X680">
        <f t="shared" si="213"/>
        <v>0</v>
      </c>
      <c r="Y680">
        <f t="shared" si="214"/>
        <v>0</v>
      </c>
      <c r="Z680">
        <f t="shared" si="215"/>
        <v>3</v>
      </c>
    </row>
    <row r="681" spans="4:26">
      <c r="D681" s="1">
        <v>678</v>
      </c>
      <c r="E681">
        <v>38</v>
      </c>
      <c r="F681">
        <f t="shared" si="200"/>
        <v>61.154919999999997</v>
      </c>
      <c r="G681">
        <f t="shared" si="201"/>
        <v>16.987477777777777</v>
      </c>
      <c r="H681" s="12">
        <f t="shared" si="216"/>
        <v>-0.17881555555555551</v>
      </c>
      <c r="I681">
        <f t="shared" si="217"/>
        <v>16.898069999999997</v>
      </c>
      <c r="J681">
        <f t="shared" si="218"/>
        <v>73.91982457008119</v>
      </c>
      <c r="K681" s="12">
        <f t="shared" si="219"/>
        <v>3</v>
      </c>
      <c r="L681">
        <f t="shared" si="202"/>
        <v>5.4638999999999998</v>
      </c>
      <c r="M681">
        <f t="shared" si="203"/>
        <v>403.89052946846658</v>
      </c>
      <c r="N681">
        <f t="shared" si="204"/>
        <v>3856.8718330532283</v>
      </c>
      <c r="O681">
        <f t="shared" si="205"/>
        <v>20.058706566054244</v>
      </c>
      <c r="P681">
        <f t="shared" si="206"/>
        <v>-342.92279369350325</v>
      </c>
      <c r="Q681">
        <f t="shared" si="207"/>
        <v>111.22992080799814</v>
      </c>
      <c r="R681">
        <f t="shared" si="208"/>
        <v>269.28449999999998</v>
      </c>
      <c r="S681">
        <f t="shared" si="209"/>
        <v>37.591627114494884</v>
      </c>
      <c r="T681">
        <f t="shared" si="210"/>
        <v>0</v>
      </c>
      <c r="U681" s="14">
        <f t="shared" si="211"/>
        <v>0</v>
      </c>
      <c r="V681" s="20">
        <f>'BSFC (Drive Cycle)'!C685</f>
        <v>0</v>
      </c>
      <c r="W681">
        <f t="shared" si="212"/>
        <v>0</v>
      </c>
      <c r="X681">
        <f t="shared" si="213"/>
        <v>0</v>
      </c>
      <c r="Y681">
        <f t="shared" si="214"/>
        <v>0</v>
      </c>
      <c r="Z681">
        <f t="shared" si="215"/>
        <v>3</v>
      </c>
    </row>
    <row r="682" spans="4:26">
      <c r="D682" s="1">
        <v>679</v>
      </c>
      <c r="E682">
        <v>37.6</v>
      </c>
      <c r="F682">
        <f t="shared" si="200"/>
        <v>60.511184</v>
      </c>
      <c r="G682">
        <f t="shared" si="201"/>
        <v>16.808662222222225</v>
      </c>
      <c r="H682" s="12">
        <f t="shared" si="216"/>
        <v>-0.17881555555555195</v>
      </c>
      <c r="I682">
        <f t="shared" si="217"/>
        <v>16.719254444444449</v>
      </c>
      <c r="J682">
        <f t="shared" si="218"/>
        <v>73.137604204260256</v>
      </c>
      <c r="K682" s="12">
        <f t="shared" si="219"/>
        <v>3</v>
      </c>
      <c r="L682">
        <f t="shared" si="202"/>
        <v>5.4638999999999998</v>
      </c>
      <c r="M682">
        <f t="shared" si="203"/>
        <v>399.61655561165759</v>
      </c>
      <c r="N682">
        <f t="shared" si="204"/>
        <v>3816.0583745024019</v>
      </c>
      <c r="O682">
        <f t="shared" si="205"/>
        <v>20.058706566054244</v>
      </c>
      <c r="P682">
        <f t="shared" si="206"/>
        <v>-342.92279369349643</v>
      </c>
      <c r="Q682">
        <f t="shared" si="207"/>
        <v>108.90056290963679</v>
      </c>
      <c r="R682">
        <f t="shared" si="208"/>
        <v>269.28449999999998</v>
      </c>
      <c r="S682">
        <f t="shared" si="209"/>
        <v>35.262269216140339</v>
      </c>
      <c r="T682">
        <f t="shared" si="210"/>
        <v>0</v>
      </c>
      <c r="U682" s="14">
        <f t="shared" si="211"/>
        <v>0</v>
      </c>
      <c r="V682" s="20">
        <f>'BSFC (Drive Cycle)'!C686</f>
        <v>0</v>
      </c>
      <c r="W682">
        <f t="shared" si="212"/>
        <v>0</v>
      </c>
      <c r="X682">
        <f t="shared" si="213"/>
        <v>0</v>
      </c>
      <c r="Y682">
        <f t="shared" si="214"/>
        <v>0</v>
      </c>
      <c r="Z682">
        <f t="shared" si="215"/>
        <v>3</v>
      </c>
    </row>
    <row r="683" spans="4:26">
      <c r="D683" s="1">
        <v>680</v>
      </c>
      <c r="E683">
        <v>37.6</v>
      </c>
      <c r="F683">
        <f t="shared" si="200"/>
        <v>60.511184</v>
      </c>
      <c r="G683">
        <f t="shared" si="201"/>
        <v>16.808662222222225</v>
      </c>
      <c r="H683" s="12">
        <f t="shared" si="216"/>
        <v>0</v>
      </c>
      <c r="I683">
        <f t="shared" si="217"/>
        <v>16.808662222222225</v>
      </c>
      <c r="J683">
        <f t="shared" si="218"/>
        <v>73.528714387170723</v>
      </c>
      <c r="K683" s="12">
        <f t="shared" si="219"/>
        <v>3</v>
      </c>
      <c r="L683">
        <f t="shared" si="202"/>
        <v>5.4638999999999998</v>
      </c>
      <c r="M683">
        <f t="shared" si="203"/>
        <v>401.75354254006209</v>
      </c>
      <c r="N683">
        <f t="shared" si="204"/>
        <v>3836.4651037778149</v>
      </c>
      <c r="O683">
        <f t="shared" si="205"/>
        <v>20.058706566054244</v>
      </c>
      <c r="P683">
        <f t="shared" si="206"/>
        <v>0</v>
      </c>
      <c r="Q683">
        <f t="shared" si="207"/>
        <v>108.90056290963679</v>
      </c>
      <c r="R683">
        <f t="shared" si="208"/>
        <v>269.28449999999998</v>
      </c>
      <c r="S683">
        <f t="shared" si="209"/>
        <v>378.18506290963677</v>
      </c>
      <c r="T683">
        <f t="shared" si="210"/>
        <v>15.822600227153309</v>
      </c>
      <c r="U683" s="14">
        <f t="shared" si="211"/>
        <v>6.3567856934540332</v>
      </c>
      <c r="V683" s="20">
        <f>'BSFC (Drive Cycle)'!C687</f>
        <v>1712.3757902356629</v>
      </c>
      <c r="W683">
        <f t="shared" si="212"/>
        <v>3.0236683125519743</v>
      </c>
      <c r="X683">
        <f t="shared" si="213"/>
        <v>0</v>
      </c>
      <c r="Y683">
        <f t="shared" si="214"/>
        <v>0</v>
      </c>
      <c r="Z683">
        <f t="shared" si="215"/>
        <v>3</v>
      </c>
    </row>
    <row r="684" spans="4:26">
      <c r="D684" s="1">
        <v>681</v>
      </c>
      <c r="E684">
        <v>37.200000000000003</v>
      </c>
      <c r="F684">
        <f t="shared" si="200"/>
        <v>59.867448000000003</v>
      </c>
      <c r="G684">
        <f t="shared" si="201"/>
        <v>16.629846666666669</v>
      </c>
      <c r="H684" s="12">
        <f t="shared" si="216"/>
        <v>-0.17881555555555551</v>
      </c>
      <c r="I684">
        <f t="shared" si="217"/>
        <v>16.540438888888893</v>
      </c>
      <c r="J684">
        <f t="shared" si="218"/>
        <v>72.35538383843928</v>
      </c>
      <c r="K684" s="12">
        <f t="shared" si="219"/>
        <v>3</v>
      </c>
      <c r="L684">
        <f t="shared" si="202"/>
        <v>5.4638999999999998</v>
      </c>
      <c r="M684">
        <f t="shared" si="203"/>
        <v>395.34258175484837</v>
      </c>
      <c r="N684">
        <f t="shared" si="204"/>
        <v>3775.2449159515736</v>
      </c>
      <c r="O684">
        <f t="shared" si="205"/>
        <v>20.058706566054244</v>
      </c>
      <c r="P684">
        <f t="shared" si="206"/>
        <v>-342.92279369350325</v>
      </c>
      <c r="Q684">
        <f t="shared" si="207"/>
        <v>106.59585430120514</v>
      </c>
      <c r="R684">
        <f t="shared" si="208"/>
        <v>269.28449999999998</v>
      </c>
      <c r="S684">
        <f t="shared" si="209"/>
        <v>32.957560607701851</v>
      </c>
      <c r="T684">
        <f t="shared" si="210"/>
        <v>0</v>
      </c>
      <c r="U684" s="14">
        <f t="shared" si="211"/>
        <v>0</v>
      </c>
      <c r="V684" s="20">
        <f>'BSFC (Drive Cycle)'!C688</f>
        <v>0</v>
      </c>
      <c r="W684">
        <f t="shared" si="212"/>
        <v>0</v>
      </c>
      <c r="X684">
        <f t="shared" si="213"/>
        <v>0</v>
      </c>
      <c r="Y684">
        <f t="shared" si="214"/>
        <v>0</v>
      </c>
      <c r="Z684">
        <f t="shared" si="215"/>
        <v>3</v>
      </c>
    </row>
    <row r="685" spans="4:26">
      <c r="D685" s="1">
        <v>682</v>
      </c>
      <c r="E685">
        <v>36.9</v>
      </c>
      <c r="F685">
        <f t="shared" si="200"/>
        <v>59.384645999999996</v>
      </c>
      <c r="G685">
        <f t="shared" si="201"/>
        <v>16.495735</v>
      </c>
      <c r="H685" s="12">
        <f t="shared" si="216"/>
        <v>-0.13411166666666929</v>
      </c>
      <c r="I685">
        <f t="shared" si="217"/>
        <v>16.428679166666665</v>
      </c>
      <c r="J685">
        <f t="shared" si="218"/>
        <v>71.866496109801147</v>
      </c>
      <c r="K685" s="12">
        <f t="shared" si="219"/>
        <v>3</v>
      </c>
      <c r="L685">
        <f t="shared" si="202"/>
        <v>5.4638999999999998</v>
      </c>
      <c r="M685">
        <f t="shared" si="203"/>
        <v>392.67134809434248</v>
      </c>
      <c r="N685">
        <f t="shared" si="204"/>
        <v>3749.736504357305</v>
      </c>
      <c r="O685">
        <f t="shared" si="205"/>
        <v>20.058706566054244</v>
      </c>
      <c r="P685">
        <f t="shared" si="206"/>
        <v>-257.19209527013254</v>
      </c>
      <c r="Q685">
        <f t="shared" si="207"/>
        <v>104.88349894139776</v>
      </c>
      <c r="R685">
        <f t="shared" si="208"/>
        <v>269.28449999999998</v>
      </c>
      <c r="S685">
        <f t="shared" si="209"/>
        <v>116.9759036712652</v>
      </c>
      <c r="T685">
        <f t="shared" si="210"/>
        <v>0</v>
      </c>
      <c r="U685" s="14">
        <f t="shared" si="211"/>
        <v>0</v>
      </c>
      <c r="V685" s="20">
        <f>'BSFC (Drive Cycle)'!C689</f>
        <v>0</v>
      </c>
      <c r="W685">
        <f t="shared" si="212"/>
        <v>0</v>
      </c>
      <c r="X685">
        <f t="shared" si="213"/>
        <v>0</v>
      </c>
      <c r="Y685">
        <f t="shared" si="214"/>
        <v>0</v>
      </c>
      <c r="Z685">
        <f t="shared" si="215"/>
        <v>3</v>
      </c>
    </row>
    <row r="686" spans="4:26">
      <c r="D686" s="1">
        <v>683</v>
      </c>
      <c r="E686">
        <v>36.1</v>
      </c>
      <c r="F686">
        <f t="shared" si="200"/>
        <v>58.097174000000003</v>
      </c>
      <c r="G686">
        <f t="shared" si="201"/>
        <v>16.138103888888889</v>
      </c>
      <c r="H686" s="12">
        <f t="shared" si="216"/>
        <v>-0.35763111111111101</v>
      </c>
      <c r="I686">
        <f t="shared" si="217"/>
        <v>15.959288333333333</v>
      </c>
      <c r="J686">
        <f t="shared" si="218"/>
        <v>69.813167649521134</v>
      </c>
      <c r="K686" s="12">
        <f t="shared" si="219"/>
        <v>3</v>
      </c>
      <c r="L686">
        <f t="shared" si="202"/>
        <v>5.4638999999999998</v>
      </c>
      <c r="M686">
        <f t="shared" si="203"/>
        <v>381.45216672021849</v>
      </c>
      <c r="N686">
        <f t="shared" si="204"/>
        <v>3642.6011756613825</v>
      </c>
      <c r="O686">
        <f t="shared" si="205"/>
        <v>20.058706566054244</v>
      </c>
      <c r="P686">
        <f t="shared" si="206"/>
        <v>-685.8455873870065</v>
      </c>
      <c r="Q686">
        <f t="shared" si="207"/>
        <v>100.38500352921832</v>
      </c>
      <c r="R686">
        <f t="shared" si="208"/>
        <v>269.28449999999998</v>
      </c>
      <c r="S686">
        <f t="shared" si="209"/>
        <v>-316.17608385778817</v>
      </c>
      <c r="T686">
        <f t="shared" si="210"/>
        <v>0</v>
      </c>
      <c r="U686" s="14">
        <f t="shared" si="211"/>
        <v>0</v>
      </c>
      <c r="V686" s="20">
        <f>'BSFC (Drive Cycle)'!C690</f>
        <v>0</v>
      </c>
      <c r="W686">
        <f t="shared" si="212"/>
        <v>0</v>
      </c>
      <c r="X686">
        <f t="shared" si="213"/>
        <v>0</v>
      </c>
      <c r="Y686">
        <f t="shared" si="214"/>
        <v>0</v>
      </c>
      <c r="Z686">
        <f t="shared" si="215"/>
        <v>3</v>
      </c>
    </row>
    <row r="687" spans="4:26">
      <c r="D687" s="1">
        <v>684</v>
      </c>
      <c r="E687">
        <v>35.700000000000003</v>
      </c>
      <c r="F687">
        <f t="shared" si="200"/>
        <v>57.453438000000006</v>
      </c>
      <c r="G687">
        <f t="shared" si="201"/>
        <v>15.959288333333335</v>
      </c>
      <c r="H687" s="12">
        <f t="shared" si="216"/>
        <v>-0.17881555555555373</v>
      </c>
      <c r="I687">
        <f t="shared" si="217"/>
        <v>15.869880555555557</v>
      </c>
      <c r="J687">
        <f t="shared" si="218"/>
        <v>69.422057466610653</v>
      </c>
      <c r="K687" s="12">
        <f t="shared" si="219"/>
        <v>3</v>
      </c>
      <c r="L687">
        <f t="shared" si="202"/>
        <v>5.4638999999999998</v>
      </c>
      <c r="M687">
        <f t="shared" si="203"/>
        <v>379.31517979181393</v>
      </c>
      <c r="N687">
        <f t="shared" si="204"/>
        <v>3622.1944463859691</v>
      </c>
      <c r="O687">
        <f t="shared" si="205"/>
        <v>20.058706566054244</v>
      </c>
      <c r="P687">
        <f t="shared" si="206"/>
        <v>-342.92279369349984</v>
      </c>
      <c r="Q687">
        <f t="shared" si="207"/>
        <v>98.172729758023266</v>
      </c>
      <c r="R687">
        <f t="shared" si="208"/>
        <v>269.28449999999998</v>
      </c>
      <c r="S687">
        <f t="shared" si="209"/>
        <v>24.534436064523391</v>
      </c>
      <c r="T687">
        <f t="shared" si="210"/>
        <v>0</v>
      </c>
      <c r="U687" s="14">
        <f t="shared" si="211"/>
        <v>0</v>
      </c>
      <c r="V687" s="20">
        <f>'BSFC (Drive Cycle)'!C691</f>
        <v>0</v>
      </c>
      <c r="W687">
        <f t="shared" si="212"/>
        <v>0</v>
      </c>
      <c r="X687">
        <f t="shared" si="213"/>
        <v>0</v>
      </c>
      <c r="Y687">
        <f t="shared" si="214"/>
        <v>0</v>
      </c>
      <c r="Z687">
        <f t="shared" si="215"/>
        <v>3</v>
      </c>
    </row>
    <row r="688" spans="4:26">
      <c r="D688" s="1">
        <v>685</v>
      </c>
      <c r="E688">
        <v>36.1</v>
      </c>
      <c r="F688">
        <f t="shared" si="200"/>
        <v>58.097174000000003</v>
      </c>
      <c r="G688">
        <f t="shared" si="201"/>
        <v>16.138103888888889</v>
      </c>
      <c r="H688" s="12">
        <f t="shared" si="216"/>
        <v>0.17881555555555373</v>
      </c>
      <c r="I688">
        <f t="shared" si="217"/>
        <v>16.227511666666665</v>
      </c>
      <c r="J688">
        <f t="shared" si="218"/>
        <v>70.986498198252562</v>
      </c>
      <c r="K688" s="12">
        <f t="shared" si="219"/>
        <v>3</v>
      </c>
      <c r="L688">
        <f t="shared" si="202"/>
        <v>5.4638999999999998</v>
      </c>
      <c r="M688">
        <f t="shared" si="203"/>
        <v>387.86312750543215</v>
      </c>
      <c r="N688">
        <f t="shared" si="204"/>
        <v>3703.8213634876233</v>
      </c>
      <c r="O688">
        <f t="shared" si="205"/>
        <v>20.058706566054244</v>
      </c>
      <c r="P688">
        <f t="shared" si="206"/>
        <v>342.92279369349984</v>
      </c>
      <c r="Q688">
        <f t="shared" si="207"/>
        <v>100.38500352921832</v>
      </c>
      <c r="R688">
        <f t="shared" si="208"/>
        <v>269.28449999999998</v>
      </c>
      <c r="S688">
        <f t="shared" si="209"/>
        <v>712.59229722271812</v>
      </c>
      <c r="T688">
        <f t="shared" si="210"/>
        <v>29.813612830599642</v>
      </c>
      <c r="U688" s="14">
        <f t="shared" si="211"/>
        <v>11.563601114712457</v>
      </c>
      <c r="V688" s="20">
        <f>'BSFC (Drive Cycle)'!C692</f>
        <v>992.23697472739332</v>
      </c>
      <c r="W688">
        <f t="shared" si="212"/>
        <v>3.1871757186157224</v>
      </c>
      <c r="X688">
        <f t="shared" si="213"/>
        <v>0</v>
      </c>
      <c r="Y688">
        <f t="shared" si="214"/>
        <v>0</v>
      </c>
      <c r="Z688">
        <f t="shared" si="215"/>
        <v>3</v>
      </c>
    </row>
    <row r="689" spans="4:26">
      <c r="D689" s="1">
        <v>686</v>
      </c>
      <c r="E689">
        <v>35.700000000000003</v>
      </c>
      <c r="F689">
        <f t="shared" si="200"/>
        <v>57.453438000000006</v>
      </c>
      <c r="G689">
        <f t="shared" si="201"/>
        <v>15.959288333333335</v>
      </c>
      <c r="H689" s="12">
        <f t="shared" si="216"/>
        <v>-0.17881555555555373</v>
      </c>
      <c r="I689">
        <f t="shared" si="217"/>
        <v>15.869880555555557</v>
      </c>
      <c r="J689">
        <f t="shared" si="218"/>
        <v>69.422057466610653</v>
      </c>
      <c r="K689" s="12">
        <f t="shared" si="219"/>
        <v>3</v>
      </c>
      <c r="L689">
        <f t="shared" si="202"/>
        <v>5.4638999999999998</v>
      </c>
      <c r="M689">
        <f t="shared" si="203"/>
        <v>379.31517979181393</v>
      </c>
      <c r="N689">
        <f t="shared" si="204"/>
        <v>3622.1944463859691</v>
      </c>
      <c r="O689">
        <f t="shared" si="205"/>
        <v>20.058706566054244</v>
      </c>
      <c r="P689">
        <f t="shared" si="206"/>
        <v>-342.92279369349984</v>
      </c>
      <c r="Q689">
        <f t="shared" si="207"/>
        <v>98.172729758023266</v>
      </c>
      <c r="R689">
        <f t="shared" si="208"/>
        <v>269.28449999999998</v>
      </c>
      <c r="S689">
        <f t="shared" si="209"/>
        <v>24.534436064523391</v>
      </c>
      <c r="T689">
        <f t="shared" si="210"/>
        <v>0</v>
      </c>
      <c r="U689" s="14">
        <f t="shared" si="211"/>
        <v>0</v>
      </c>
      <c r="V689" s="20">
        <f>'BSFC (Drive Cycle)'!C693</f>
        <v>0</v>
      </c>
      <c r="W689">
        <f t="shared" si="212"/>
        <v>0</v>
      </c>
      <c r="X689">
        <f t="shared" si="213"/>
        <v>0</v>
      </c>
      <c r="Y689">
        <f t="shared" si="214"/>
        <v>0</v>
      </c>
      <c r="Z689">
        <f t="shared" si="215"/>
        <v>3</v>
      </c>
    </row>
    <row r="690" spans="4:26">
      <c r="D690" s="1">
        <v>687</v>
      </c>
      <c r="E690">
        <v>35.700000000000003</v>
      </c>
      <c r="F690">
        <f t="shared" si="200"/>
        <v>57.453438000000006</v>
      </c>
      <c r="G690">
        <f t="shared" si="201"/>
        <v>15.959288333333335</v>
      </c>
      <c r="H690" s="12">
        <f t="shared" si="216"/>
        <v>0</v>
      </c>
      <c r="I690">
        <f t="shared" si="217"/>
        <v>15.959288333333335</v>
      </c>
      <c r="J690">
        <f t="shared" si="218"/>
        <v>69.813167649521148</v>
      </c>
      <c r="K690" s="12">
        <f t="shared" si="219"/>
        <v>3</v>
      </c>
      <c r="L690">
        <f t="shared" si="202"/>
        <v>5.4638999999999998</v>
      </c>
      <c r="M690">
        <f t="shared" si="203"/>
        <v>381.4521667202186</v>
      </c>
      <c r="N690">
        <f t="shared" si="204"/>
        <v>3642.6011756613839</v>
      </c>
      <c r="O690">
        <f t="shared" si="205"/>
        <v>20.058706566054244</v>
      </c>
      <c r="P690">
        <f t="shared" si="206"/>
        <v>0</v>
      </c>
      <c r="Q690">
        <f t="shared" si="207"/>
        <v>98.172729758023266</v>
      </c>
      <c r="R690">
        <f t="shared" si="208"/>
        <v>269.28449999999998</v>
      </c>
      <c r="S690">
        <f t="shared" si="209"/>
        <v>367.45722975802323</v>
      </c>
      <c r="T690">
        <f t="shared" si="210"/>
        <v>15.373766489629041</v>
      </c>
      <c r="U690" s="14">
        <f t="shared" si="211"/>
        <v>5.8643565381196865</v>
      </c>
      <c r="V690" s="20">
        <f>'BSFC (Drive Cycle)'!C694</f>
        <v>1725.9255374446038</v>
      </c>
      <c r="W690">
        <f t="shared" si="212"/>
        <v>2.8115118638391654</v>
      </c>
      <c r="X690">
        <f t="shared" si="213"/>
        <v>0</v>
      </c>
      <c r="Y690">
        <f t="shared" si="214"/>
        <v>0</v>
      </c>
      <c r="Z690">
        <f t="shared" si="215"/>
        <v>3</v>
      </c>
    </row>
    <row r="691" spans="4:26">
      <c r="D691" s="1">
        <v>688</v>
      </c>
      <c r="E691">
        <v>35.700000000000003</v>
      </c>
      <c r="F691">
        <f t="shared" si="200"/>
        <v>57.453438000000006</v>
      </c>
      <c r="G691">
        <f t="shared" si="201"/>
        <v>15.959288333333335</v>
      </c>
      <c r="H691" s="12">
        <f t="shared" si="216"/>
        <v>0</v>
      </c>
      <c r="I691">
        <f t="shared" si="217"/>
        <v>15.959288333333335</v>
      </c>
      <c r="J691">
        <f t="shared" si="218"/>
        <v>69.813167649521148</v>
      </c>
      <c r="K691" s="12">
        <f t="shared" si="219"/>
        <v>3</v>
      </c>
      <c r="L691">
        <f t="shared" si="202"/>
        <v>5.4638999999999998</v>
      </c>
      <c r="M691">
        <f t="shared" si="203"/>
        <v>381.4521667202186</v>
      </c>
      <c r="N691">
        <f t="shared" si="204"/>
        <v>3642.6011756613839</v>
      </c>
      <c r="O691">
        <f t="shared" si="205"/>
        <v>20.058706566054244</v>
      </c>
      <c r="P691">
        <f t="shared" si="206"/>
        <v>0</v>
      </c>
      <c r="Q691">
        <f t="shared" si="207"/>
        <v>98.172729758023266</v>
      </c>
      <c r="R691">
        <f t="shared" si="208"/>
        <v>269.28449999999998</v>
      </c>
      <c r="S691">
        <f t="shared" si="209"/>
        <v>367.45722975802323</v>
      </c>
      <c r="T691">
        <f t="shared" si="210"/>
        <v>15.373766489629041</v>
      </c>
      <c r="U691" s="14">
        <f t="shared" si="211"/>
        <v>5.8643565381196865</v>
      </c>
      <c r="V691" s="20">
        <f>'BSFC (Drive Cycle)'!C695</f>
        <v>1725.9255374446038</v>
      </c>
      <c r="W691">
        <f t="shared" si="212"/>
        <v>2.8115118638391654</v>
      </c>
      <c r="X691">
        <f t="shared" si="213"/>
        <v>0</v>
      </c>
      <c r="Y691">
        <f t="shared" si="214"/>
        <v>0</v>
      </c>
      <c r="Z691">
        <f t="shared" si="215"/>
        <v>3</v>
      </c>
    </row>
    <row r="692" spans="4:26">
      <c r="D692" s="1">
        <v>689</v>
      </c>
      <c r="E692">
        <v>36.1</v>
      </c>
      <c r="F692">
        <f t="shared" si="200"/>
        <v>58.097174000000003</v>
      </c>
      <c r="G692">
        <f t="shared" si="201"/>
        <v>16.138103888888889</v>
      </c>
      <c r="H692" s="12">
        <f t="shared" si="216"/>
        <v>0.17881555555555373</v>
      </c>
      <c r="I692">
        <f t="shared" si="217"/>
        <v>16.227511666666665</v>
      </c>
      <c r="J692">
        <f t="shared" si="218"/>
        <v>70.986498198252562</v>
      </c>
      <c r="K692" s="12">
        <f t="shared" si="219"/>
        <v>3</v>
      </c>
      <c r="L692">
        <f t="shared" si="202"/>
        <v>5.4638999999999998</v>
      </c>
      <c r="M692">
        <f t="shared" si="203"/>
        <v>387.86312750543215</v>
      </c>
      <c r="N692">
        <f t="shared" si="204"/>
        <v>3703.8213634876233</v>
      </c>
      <c r="O692">
        <f t="shared" si="205"/>
        <v>20.058706566054244</v>
      </c>
      <c r="P692">
        <f t="shared" si="206"/>
        <v>342.92279369349984</v>
      </c>
      <c r="Q692">
        <f t="shared" si="207"/>
        <v>100.38500352921832</v>
      </c>
      <c r="R692">
        <f t="shared" si="208"/>
        <v>269.28449999999998</v>
      </c>
      <c r="S692">
        <f t="shared" si="209"/>
        <v>712.59229722271812</v>
      </c>
      <c r="T692">
        <f t="shared" si="210"/>
        <v>29.813612830599642</v>
      </c>
      <c r="U692" s="14">
        <f t="shared" si="211"/>
        <v>11.563601114712457</v>
      </c>
      <c r="V692" s="20">
        <f>'BSFC (Drive Cycle)'!C696</f>
        <v>992.23697472739332</v>
      </c>
      <c r="W692">
        <f t="shared" si="212"/>
        <v>3.1871757186157224</v>
      </c>
      <c r="X692">
        <f t="shared" si="213"/>
        <v>0</v>
      </c>
      <c r="Y692">
        <f t="shared" si="214"/>
        <v>0</v>
      </c>
      <c r="Z692">
        <f t="shared" si="215"/>
        <v>3</v>
      </c>
    </row>
    <row r="693" spans="4:26">
      <c r="D693" s="1">
        <v>690</v>
      </c>
      <c r="E693">
        <v>36.1</v>
      </c>
      <c r="F693">
        <f t="shared" si="200"/>
        <v>58.097174000000003</v>
      </c>
      <c r="G693">
        <f t="shared" si="201"/>
        <v>16.138103888888889</v>
      </c>
      <c r="H693" s="12">
        <f t="shared" si="216"/>
        <v>0</v>
      </c>
      <c r="I693">
        <f t="shared" si="217"/>
        <v>16.138103888888889</v>
      </c>
      <c r="J693">
        <f t="shared" si="218"/>
        <v>70.595388015342095</v>
      </c>
      <c r="K693" s="12">
        <f t="shared" si="219"/>
        <v>3</v>
      </c>
      <c r="L693">
        <f t="shared" si="202"/>
        <v>5.4638999999999998</v>
      </c>
      <c r="M693">
        <f t="shared" si="203"/>
        <v>385.72614057702765</v>
      </c>
      <c r="N693">
        <f t="shared" si="204"/>
        <v>3683.4146342122103</v>
      </c>
      <c r="O693">
        <f t="shared" si="205"/>
        <v>20.058706566054244</v>
      </c>
      <c r="P693">
        <f t="shared" si="206"/>
        <v>0</v>
      </c>
      <c r="Q693">
        <f t="shared" si="207"/>
        <v>100.38500352921832</v>
      </c>
      <c r="R693">
        <f t="shared" si="208"/>
        <v>269.28449999999998</v>
      </c>
      <c r="S693">
        <f t="shared" si="209"/>
        <v>369.66950352921833</v>
      </c>
      <c r="T693">
        <f t="shared" si="210"/>
        <v>15.46632414699744</v>
      </c>
      <c r="U693" s="14">
        <f t="shared" si="211"/>
        <v>5.9657655221346122</v>
      </c>
      <c r="V693" s="20">
        <f>'BSFC (Drive Cycle)'!C697</f>
        <v>1722.6978012969012</v>
      </c>
      <c r="W693">
        <f t="shared" si="212"/>
        <v>2.8547808744539322</v>
      </c>
      <c r="X693">
        <f t="shared" si="213"/>
        <v>0</v>
      </c>
      <c r="Y693">
        <f t="shared" si="214"/>
        <v>0</v>
      </c>
      <c r="Z693">
        <f t="shared" si="215"/>
        <v>3</v>
      </c>
    </row>
    <row r="694" spans="4:26">
      <c r="D694" s="1">
        <v>691</v>
      </c>
      <c r="E694">
        <v>35.700000000000003</v>
      </c>
      <c r="F694">
        <f t="shared" si="200"/>
        <v>57.453438000000006</v>
      </c>
      <c r="G694">
        <f t="shared" si="201"/>
        <v>15.959288333333335</v>
      </c>
      <c r="H694" s="12">
        <f t="shared" si="216"/>
        <v>-0.17881555555555373</v>
      </c>
      <c r="I694">
        <f t="shared" si="217"/>
        <v>15.869880555555557</v>
      </c>
      <c r="J694">
        <f t="shared" si="218"/>
        <v>69.422057466610653</v>
      </c>
      <c r="K694" s="12">
        <f t="shared" si="219"/>
        <v>3</v>
      </c>
      <c r="L694">
        <f t="shared" si="202"/>
        <v>5.4638999999999998</v>
      </c>
      <c r="M694">
        <f t="shared" si="203"/>
        <v>379.31517979181393</v>
      </c>
      <c r="N694">
        <f t="shared" si="204"/>
        <v>3622.1944463859691</v>
      </c>
      <c r="O694">
        <f t="shared" si="205"/>
        <v>20.058706566054244</v>
      </c>
      <c r="P694">
        <f t="shared" si="206"/>
        <v>-342.92279369349984</v>
      </c>
      <c r="Q694">
        <f t="shared" si="207"/>
        <v>98.172729758023266</v>
      </c>
      <c r="R694">
        <f t="shared" si="208"/>
        <v>269.28449999999998</v>
      </c>
      <c r="S694">
        <f t="shared" si="209"/>
        <v>24.534436064523391</v>
      </c>
      <c r="T694">
        <f t="shared" si="210"/>
        <v>0</v>
      </c>
      <c r="U694" s="14">
        <f t="shared" si="211"/>
        <v>0</v>
      </c>
      <c r="V694" s="20">
        <f>'BSFC (Drive Cycle)'!C698</f>
        <v>0</v>
      </c>
      <c r="W694">
        <f t="shared" si="212"/>
        <v>0</v>
      </c>
      <c r="X694">
        <f t="shared" si="213"/>
        <v>0</v>
      </c>
      <c r="Y694">
        <f t="shared" si="214"/>
        <v>0</v>
      </c>
      <c r="Z694">
        <f t="shared" si="215"/>
        <v>3</v>
      </c>
    </row>
    <row r="695" spans="4:26">
      <c r="D695" s="1">
        <v>692</v>
      </c>
      <c r="E695">
        <v>35.700000000000003</v>
      </c>
      <c r="F695">
        <f t="shared" si="200"/>
        <v>57.453438000000006</v>
      </c>
      <c r="G695">
        <f t="shared" si="201"/>
        <v>15.959288333333335</v>
      </c>
      <c r="H695" s="12">
        <f t="shared" si="216"/>
        <v>0</v>
      </c>
      <c r="I695">
        <f t="shared" si="217"/>
        <v>15.959288333333335</v>
      </c>
      <c r="J695">
        <f t="shared" si="218"/>
        <v>69.813167649521148</v>
      </c>
      <c r="K695" s="12">
        <f t="shared" si="219"/>
        <v>3</v>
      </c>
      <c r="L695">
        <f t="shared" si="202"/>
        <v>5.4638999999999998</v>
      </c>
      <c r="M695">
        <f t="shared" si="203"/>
        <v>381.4521667202186</v>
      </c>
      <c r="N695">
        <f t="shared" si="204"/>
        <v>3642.6011756613839</v>
      </c>
      <c r="O695">
        <f t="shared" si="205"/>
        <v>20.058706566054244</v>
      </c>
      <c r="P695">
        <f t="shared" si="206"/>
        <v>0</v>
      </c>
      <c r="Q695">
        <f t="shared" si="207"/>
        <v>98.172729758023266</v>
      </c>
      <c r="R695">
        <f t="shared" si="208"/>
        <v>269.28449999999998</v>
      </c>
      <c r="S695">
        <f t="shared" si="209"/>
        <v>367.45722975802323</v>
      </c>
      <c r="T695">
        <f t="shared" si="210"/>
        <v>15.373766489629041</v>
      </c>
      <c r="U695" s="14">
        <f t="shared" si="211"/>
        <v>5.8643565381196865</v>
      </c>
      <c r="V695" s="20">
        <f>'BSFC (Drive Cycle)'!C699</f>
        <v>1725.9255374446038</v>
      </c>
      <c r="W695">
        <f t="shared" si="212"/>
        <v>2.8115118638391654</v>
      </c>
      <c r="X695">
        <f t="shared" si="213"/>
        <v>0</v>
      </c>
      <c r="Y695">
        <f t="shared" si="214"/>
        <v>0</v>
      </c>
      <c r="Z695">
        <f t="shared" si="215"/>
        <v>3</v>
      </c>
    </row>
    <row r="696" spans="4:26">
      <c r="D696" s="1">
        <v>693</v>
      </c>
      <c r="E696">
        <v>34.9</v>
      </c>
      <c r="F696">
        <f t="shared" si="200"/>
        <v>56.165965999999997</v>
      </c>
      <c r="G696">
        <f t="shared" si="201"/>
        <v>15.601657222222222</v>
      </c>
      <c r="H696" s="12">
        <f t="shared" si="216"/>
        <v>-0.35763111111111279</v>
      </c>
      <c r="I696">
        <f t="shared" si="217"/>
        <v>15.422841666666667</v>
      </c>
      <c r="J696">
        <f t="shared" si="218"/>
        <v>67.466506552058235</v>
      </c>
      <c r="K696" s="12">
        <f t="shared" si="219"/>
        <v>3</v>
      </c>
      <c r="L696">
        <f t="shared" si="202"/>
        <v>5.4638999999999998</v>
      </c>
      <c r="M696">
        <f t="shared" si="203"/>
        <v>368.63024514979099</v>
      </c>
      <c r="N696">
        <f t="shared" si="204"/>
        <v>3520.1608000088995</v>
      </c>
      <c r="O696">
        <f t="shared" si="205"/>
        <v>20.058706566054244</v>
      </c>
      <c r="P696">
        <f t="shared" si="206"/>
        <v>-685.8455873870098</v>
      </c>
      <c r="Q696">
        <f t="shared" si="207"/>
        <v>93.82213008542233</v>
      </c>
      <c r="R696">
        <f t="shared" si="208"/>
        <v>269.28449999999998</v>
      </c>
      <c r="S696">
        <f t="shared" si="209"/>
        <v>-322.73895730158745</v>
      </c>
      <c r="T696">
        <f t="shared" si="210"/>
        <v>0</v>
      </c>
      <c r="U696" s="14">
        <f t="shared" si="211"/>
        <v>0</v>
      </c>
      <c r="V696" s="20">
        <f>'BSFC (Drive Cycle)'!C700</f>
        <v>0</v>
      </c>
      <c r="W696">
        <f t="shared" si="212"/>
        <v>0</v>
      </c>
      <c r="X696">
        <f t="shared" si="213"/>
        <v>0</v>
      </c>
      <c r="Y696">
        <f t="shared" si="214"/>
        <v>0</v>
      </c>
      <c r="Z696">
        <f t="shared" si="215"/>
        <v>3</v>
      </c>
    </row>
    <row r="697" spans="4:26">
      <c r="D697" s="1">
        <v>694</v>
      </c>
      <c r="E697">
        <v>34.6</v>
      </c>
      <c r="F697">
        <f t="shared" si="200"/>
        <v>55.683164000000005</v>
      </c>
      <c r="G697">
        <f t="shared" si="201"/>
        <v>15.467545555555558</v>
      </c>
      <c r="H697" s="12">
        <f t="shared" si="216"/>
        <v>-0.13411166666666396</v>
      </c>
      <c r="I697">
        <f t="shared" si="217"/>
        <v>15.400489722222225</v>
      </c>
      <c r="J697">
        <f t="shared" si="218"/>
        <v>67.368729006330625</v>
      </c>
      <c r="K697" s="12">
        <f t="shared" si="219"/>
        <v>3</v>
      </c>
      <c r="L697">
        <f t="shared" si="202"/>
        <v>5.4638999999999998</v>
      </c>
      <c r="M697">
        <f t="shared" si="203"/>
        <v>368.09599841768988</v>
      </c>
      <c r="N697">
        <f t="shared" si="204"/>
        <v>3515.0591176900462</v>
      </c>
      <c r="O697">
        <f t="shared" si="205"/>
        <v>20.058706566054244</v>
      </c>
      <c r="P697">
        <f t="shared" si="206"/>
        <v>-257.19209527012231</v>
      </c>
      <c r="Q697">
        <f t="shared" si="207"/>
        <v>92.216074788437069</v>
      </c>
      <c r="R697">
        <f t="shared" si="208"/>
        <v>269.28449999999998</v>
      </c>
      <c r="S697">
        <f t="shared" si="209"/>
        <v>104.30847951831475</v>
      </c>
      <c r="T697">
        <f t="shared" si="210"/>
        <v>0</v>
      </c>
      <c r="U697" s="14">
        <f t="shared" si="211"/>
        <v>0</v>
      </c>
      <c r="V697" s="20">
        <f>'BSFC (Drive Cycle)'!C701</f>
        <v>0</v>
      </c>
      <c r="W697">
        <f t="shared" si="212"/>
        <v>0</v>
      </c>
      <c r="X697">
        <f t="shared" si="213"/>
        <v>0</v>
      </c>
      <c r="Y697">
        <f t="shared" si="214"/>
        <v>0</v>
      </c>
      <c r="Z697">
        <f t="shared" si="215"/>
        <v>3</v>
      </c>
    </row>
    <row r="698" spans="4:26">
      <c r="D698" s="1">
        <v>695</v>
      </c>
      <c r="E698">
        <v>34.200000000000003</v>
      </c>
      <c r="F698">
        <f t="shared" si="200"/>
        <v>55.039428000000001</v>
      </c>
      <c r="G698">
        <f t="shared" si="201"/>
        <v>15.288730000000001</v>
      </c>
      <c r="H698" s="12">
        <f t="shared" si="216"/>
        <v>-0.17881555555555728</v>
      </c>
      <c r="I698">
        <f t="shared" si="217"/>
        <v>15.199322222222222</v>
      </c>
      <c r="J698">
        <f t="shared" si="218"/>
        <v>66.488731094782025</v>
      </c>
      <c r="K698" s="12">
        <f t="shared" si="219"/>
        <v>3</v>
      </c>
      <c r="L698">
        <f t="shared" si="202"/>
        <v>5.4638999999999998</v>
      </c>
      <c r="M698">
        <f t="shared" si="203"/>
        <v>363.2877778287795</v>
      </c>
      <c r="N698">
        <f t="shared" si="204"/>
        <v>3469.1439768203641</v>
      </c>
      <c r="O698">
        <f t="shared" si="205"/>
        <v>20.058706566054244</v>
      </c>
      <c r="P698">
        <f t="shared" si="206"/>
        <v>-342.92279369350666</v>
      </c>
      <c r="Q698">
        <f t="shared" si="207"/>
        <v>90.096235854478522</v>
      </c>
      <c r="R698">
        <f t="shared" si="208"/>
        <v>269.28449999999998</v>
      </c>
      <c r="S698">
        <f t="shared" si="209"/>
        <v>16.457942160971839</v>
      </c>
      <c r="T698">
        <f t="shared" si="210"/>
        <v>0</v>
      </c>
      <c r="U698" s="14">
        <f t="shared" si="211"/>
        <v>0</v>
      </c>
      <c r="V698" s="20">
        <f>'BSFC (Drive Cycle)'!C702</f>
        <v>0</v>
      </c>
      <c r="W698">
        <f t="shared" si="212"/>
        <v>0</v>
      </c>
      <c r="X698">
        <f t="shared" si="213"/>
        <v>0</v>
      </c>
      <c r="Y698">
        <f t="shared" si="214"/>
        <v>0</v>
      </c>
      <c r="Z698">
        <f t="shared" si="215"/>
        <v>3</v>
      </c>
    </row>
    <row r="699" spans="4:26">
      <c r="D699" s="1">
        <v>696</v>
      </c>
      <c r="E699">
        <v>33.799999999999997</v>
      </c>
      <c r="F699">
        <f t="shared" si="200"/>
        <v>54.395691999999997</v>
      </c>
      <c r="G699">
        <f t="shared" si="201"/>
        <v>15.109914444444444</v>
      </c>
      <c r="H699" s="12">
        <f t="shared" si="216"/>
        <v>-0.17881555555555728</v>
      </c>
      <c r="I699">
        <f t="shared" si="217"/>
        <v>15.020506666666666</v>
      </c>
      <c r="J699">
        <f t="shared" si="218"/>
        <v>65.706510728961064</v>
      </c>
      <c r="K699" s="12">
        <f t="shared" si="219"/>
        <v>3</v>
      </c>
      <c r="L699">
        <f t="shared" si="202"/>
        <v>5.4638999999999998</v>
      </c>
      <c r="M699">
        <f t="shared" si="203"/>
        <v>359.01380397197033</v>
      </c>
      <c r="N699">
        <f t="shared" si="204"/>
        <v>3428.3305182695367</v>
      </c>
      <c r="O699">
        <f t="shared" si="205"/>
        <v>20.058706566054244</v>
      </c>
      <c r="P699">
        <f t="shared" si="206"/>
        <v>-342.92279369350666</v>
      </c>
      <c r="Q699">
        <f t="shared" si="207"/>
        <v>88.001046210449715</v>
      </c>
      <c r="R699">
        <f t="shared" si="208"/>
        <v>269.28449999999998</v>
      </c>
      <c r="S699">
        <f t="shared" si="209"/>
        <v>14.362752516943033</v>
      </c>
      <c r="T699">
        <f t="shared" si="210"/>
        <v>0</v>
      </c>
      <c r="U699" s="14">
        <f t="shared" si="211"/>
        <v>0</v>
      </c>
      <c r="V699" s="20">
        <f>'BSFC (Drive Cycle)'!C703</f>
        <v>0</v>
      </c>
      <c r="W699">
        <f t="shared" si="212"/>
        <v>0</v>
      </c>
      <c r="X699">
        <f t="shared" si="213"/>
        <v>0</v>
      </c>
      <c r="Y699">
        <f t="shared" si="214"/>
        <v>0</v>
      </c>
      <c r="Z699">
        <f t="shared" si="215"/>
        <v>3</v>
      </c>
    </row>
    <row r="700" spans="4:26">
      <c r="D700" s="1">
        <v>697</v>
      </c>
      <c r="E700">
        <v>33.4</v>
      </c>
      <c r="F700">
        <f t="shared" si="200"/>
        <v>53.751956</v>
      </c>
      <c r="G700">
        <f t="shared" si="201"/>
        <v>14.93109888888889</v>
      </c>
      <c r="H700" s="12">
        <f t="shared" si="216"/>
        <v>-0.17881555555555373</v>
      </c>
      <c r="I700">
        <f t="shared" si="217"/>
        <v>14.841691111111114</v>
      </c>
      <c r="J700">
        <f t="shared" si="218"/>
        <v>64.924290363140116</v>
      </c>
      <c r="K700" s="12">
        <f t="shared" si="219"/>
        <v>3</v>
      </c>
      <c r="L700">
        <f t="shared" si="202"/>
        <v>5.4638999999999998</v>
      </c>
      <c r="M700">
        <f t="shared" si="203"/>
        <v>354.73983011516128</v>
      </c>
      <c r="N700">
        <f t="shared" si="204"/>
        <v>3387.5170597187098</v>
      </c>
      <c r="O700">
        <f t="shared" si="205"/>
        <v>20.058706566054244</v>
      </c>
      <c r="P700">
        <f t="shared" si="206"/>
        <v>-342.92279369349984</v>
      </c>
      <c r="Q700">
        <f t="shared" si="207"/>
        <v>85.93050585635072</v>
      </c>
      <c r="R700">
        <f t="shared" si="208"/>
        <v>269.28449999999998</v>
      </c>
      <c r="S700">
        <f t="shared" si="209"/>
        <v>12.292212162850888</v>
      </c>
      <c r="T700">
        <f t="shared" si="210"/>
        <v>0</v>
      </c>
      <c r="U700" s="14">
        <f t="shared" si="211"/>
        <v>0</v>
      </c>
      <c r="V700" s="20">
        <f>'BSFC (Drive Cycle)'!C704</f>
        <v>0</v>
      </c>
      <c r="W700">
        <f t="shared" si="212"/>
        <v>0</v>
      </c>
      <c r="X700">
        <f t="shared" si="213"/>
        <v>0</v>
      </c>
      <c r="Y700">
        <f t="shared" si="214"/>
        <v>0</v>
      </c>
      <c r="Z700">
        <f t="shared" si="215"/>
        <v>3</v>
      </c>
    </row>
    <row r="701" spans="4:26">
      <c r="D701" s="1">
        <v>698</v>
      </c>
      <c r="E701">
        <v>33</v>
      </c>
      <c r="F701">
        <f t="shared" si="200"/>
        <v>53.108220000000003</v>
      </c>
      <c r="G701">
        <f t="shared" si="201"/>
        <v>14.752283333333335</v>
      </c>
      <c r="H701" s="12">
        <f t="shared" si="216"/>
        <v>-0.17881555555555551</v>
      </c>
      <c r="I701">
        <f t="shared" si="217"/>
        <v>14.662875555555557</v>
      </c>
      <c r="J701">
        <f t="shared" si="218"/>
        <v>64.14206999731914</v>
      </c>
      <c r="K701" s="12">
        <f t="shared" si="219"/>
        <v>3</v>
      </c>
      <c r="L701">
        <f t="shared" si="202"/>
        <v>5.4638999999999998</v>
      </c>
      <c r="M701">
        <f t="shared" si="203"/>
        <v>350.46585625835206</v>
      </c>
      <c r="N701">
        <f t="shared" si="204"/>
        <v>3346.7036011678815</v>
      </c>
      <c r="O701">
        <f t="shared" si="205"/>
        <v>20.058706566054244</v>
      </c>
      <c r="P701">
        <f t="shared" si="206"/>
        <v>-342.92279369350325</v>
      </c>
      <c r="Q701">
        <f t="shared" si="207"/>
        <v>83.884614792181452</v>
      </c>
      <c r="R701">
        <f t="shared" si="208"/>
        <v>269.28449999999998</v>
      </c>
      <c r="S701">
        <f t="shared" si="209"/>
        <v>10.246321098678209</v>
      </c>
      <c r="T701">
        <f t="shared" si="210"/>
        <v>0</v>
      </c>
      <c r="U701" s="14">
        <f t="shared" si="211"/>
        <v>0</v>
      </c>
      <c r="V701" s="20">
        <f>'BSFC (Drive Cycle)'!C705</f>
        <v>0</v>
      </c>
      <c r="W701">
        <f t="shared" si="212"/>
        <v>0</v>
      </c>
      <c r="X701">
        <f t="shared" si="213"/>
        <v>0</v>
      </c>
      <c r="Y701">
        <f t="shared" si="214"/>
        <v>0</v>
      </c>
      <c r="Z701">
        <f t="shared" si="215"/>
        <v>3</v>
      </c>
    </row>
    <row r="702" spans="4:26">
      <c r="D702" s="1">
        <v>699</v>
      </c>
      <c r="E702">
        <v>30.3</v>
      </c>
      <c r="F702">
        <f t="shared" si="200"/>
        <v>48.763002</v>
      </c>
      <c r="G702">
        <f t="shared" si="201"/>
        <v>13.545278333333334</v>
      </c>
      <c r="H702" s="12">
        <f t="shared" si="216"/>
        <v>-1.2070050000000005</v>
      </c>
      <c r="I702">
        <f t="shared" si="217"/>
        <v>12.941775833333335</v>
      </c>
      <c r="J702">
        <f t="shared" si="218"/>
        <v>56.613198976292352</v>
      </c>
      <c r="K702" s="12">
        <f t="shared" si="219"/>
        <v>3</v>
      </c>
      <c r="L702">
        <f t="shared" si="202"/>
        <v>5.4638999999999998</v>
      </c>
      <c r="M702">
        <f t="shared" si="203"/>
        <v>309.32885788656375</v>
      </c>
      <c r="N702">
        <f t="shared" si="204"/>
        <v>2953.8740626161634</v>
      </c>
      <c r="O702">
        <f t="shared" si="205"/>
        <v>20.058706566054244</v>
      </c>
      <c r="P702">
        <f t="shared" si="206"/>
        <v>-2314.7288574311488</v>
      </c>
      <c r="Q702">
        <f t="shared" si="207"/>
        <v>70.719583098763877</v>
      </c>
      <c r="R702">
        <f t="shared" si="208"/>
        <v>269.28449999999998</v>
      </c>
      <c r="S702">
        <f t="shared" si="209"/>
        <v>-1974.7247743323849</v>
      </c>
      <c r="T702">
        <f t="shared" si="210"/>
        <v>0</v>
      </c>
      <c r="U702" s="14">
        <f t="shared" si="211"/>
        <v>0</v>
      </c>
      <c r="V702" s="20">
        <f>'BSFC (Drive Cycle)'!C706</f>
        <v>0</v>
      </c>
      <c r="W702">
        <f t="shared" si="212"/>
        <v>0</v>
      </c>
      <c r="X702">
        <f t="shared" si="213"/>
        <v>0</v>
      </c>
      <c r="Y702">
        <f t="shared" si="214"/>
        <v>0</v>
      </c>
      <c r="Z702">
        <f t="shared" si="215"/>
        <v>3</v>
      </c>
    </row>
    <row r="703" spans="4:26">
      <c r="D703" s="1">
        <v>700</v>
      </c>
      <c r="E703">
        <v>29.2</v>
      </c>
      <c r="F703">
        <f t="shared" si="200"/>
        <v>46.992728</v>
      </c>
      <c r="G703">
        <f t="shared" si="201"/>
        <v>13.053535555555555</v>
      </c>
      <c r="H703" s="12">
        <f t="shared" si="216"/>
        <v>-0.49174277777777853</v>
      </c>
      <c r="I703">
        <f t="shared" si="217"/>
        <v>12.807664166666665</v>
      </c>
      <c r="J703">
        <f t="shared" si="218"/>
        <v>56.026533701926617</v>
      </c>
      <c r="K703" s="12">
        <f t="shared" si="219"/>
        <v>3</v>
      </c>
      <c r="L703">
        <f t="shared" si="202"/>
        <v>5.4638999999999998</v>
      </c>
      <c r="M703">
        <f t="shared" si="203"/>
        <v>306.12337749395681</v>
      </c>
      <c r="N703">
        <f t="shared" si="204"/>
        <v>2923.2639687030419</v>
      </c>
      <c r="O703">
        <f t="shared" si="205"/>
        <v>20.058706566054244</v>
      </c>
      <c r="P703">
        <f t="shared" si="206"/>
        <v>-943.03768265713563</v>
      </c>
      <c r="Q703">
        <f t="shared" si="207"/>
        <v>65.678033017819629</v>
      </c>
      <c r="R703">
        <f t="shared" si="208"/>
        <v>269.28449999999998</v>
      </c>
      <c r="S703">
        <f t="shared" si="209"/>
        <v>-608.07514963931601</v>
      </c>
      <c r="T703">
        <f t="shared" si="210"/>
        <v>0</v>
      </c>
      <c r="U703" s="14">
        <f t="shared" si="211"/>
        <v>0</v>
      </c>
      <c r="V703" s="20">
        <f>'BSFC (Drive Cycle)'!C707</f>
        <v>0</v>
      </c>
      <c r="W703">
        <f t="shared" si="212"/>
        <v>0</v>
      </c>
      <c r="X703">
        <f t="shared" si="213"/>
        <v>0</v>
      </c>
      <c r="Y703">
        <f t="shared" si="214"/>
        <v>0</v>
      </c>
      <c r="Z703">
        <f t="shared" si="215"/>
        <v>3</v>
      </c>
    </row>
    <row r="704" spans="4:26">
      <c r="D704" s="1">
        <v>701</v>
      </c>
      <c r="E704">
        <v>28.4</v>
      </c>
      <c r="F704">
        <f t="shared" si="200"/>
        <v>45.705255999999999</v>
      </c>
      <c r="G704">
        <f t="shared" si="201"/>
        <v>12.695904444444444</v>
      </c>
      <c r="H704" s="12">
        <f t="shared" si="216"/>
        <v>-0.35763111111111101</v>
      </c>
      <c r="I704">
        <f t="shared" si="217"/>
        <v>12.517088888888889</v>
      </c>
      <c r="J704">
        <f t="shared" si="218"/>
        <v>54.755425607467558</v>
      </c>
      <c r="K704" s="12">
        <f t="shared" si="219"/>
        <v>3</v>
      </c>
      <c r="L704">
        <f t="shared" si="202"/>
        <v>5.4638999999999998</v>
      </c>
      <c r="M704">
        <f t="shared" si="203"/>
        <v>299.17816997664198</v>
      </c>
      <c r="N704">
        <f t="shared" si="204"/>
        <v>2856.9420985579472</v>
      </c>
      <c r="O704">
        <f t="shared" si="205"/>
        <v>20.058706566054244</v>
      </c>
      <c r="P704">
        <f t="shared" si="206"/>
        <v>-685.8455873870065</v>
      </c>
      <c r="Q704">
        <f t="shared" si="207"/>
        <v>62.128535267935597</v>
      </c>
      <c r="R704">
        <f t="shared" si="208"/>
        <v>269.28449999999998</v>
      </c>
      <c r="S704">
        <f t="shared" si="209"/>
        <v>-354.43255211907092</v>
      </c>
      <c r="T704">
        <f t="shared" si="210"/>
        <v>0</v>
      </c>
      <c r="U704" s="14">
        <f t="shared" si="211"/>
        <v>0</v>
      </c>
      <c r="V704" s="20">
        <f>'BSFC (Drive Cycle)'!C708</f>
        <v>0</v>
      </c>
      <c r="W704">
        <f t="shared" si="212"/>
        <v>0</v>
      </c>
      <c r="X704">
        <f t="shared" si="213"/>
        <v>0</v>
      </c>
      <c r="Y704">
        <f t="shared" si="214"/>
        <v>0</v>
      </c>
      <c r="Z704">
        <f t="shared" si="215"/>
        <v>3</v>
      </c>
    </row>
    <row r="705" spans="4:26">
      <c r="D705" s="1">
        <v>702</v>
      </c>
      <c r="E705">
        <v>25</v>
      </c>
      <c r="F705">
        <f t="shared" si="200"/>
        <v>40.233499999999999</v>
      </c>
      <c r="G705">
        <f t="shared" si="201"/>
        <v>11.175972222222223</v>
      </c>
      <c r="H705" s="12">
        <f t="shared" si="216"/>
        <v>-1.5199322222222218</v>
      </c>
      <c r="I705">
        <f t="shared" si="217"/>
        <v>10.416006111111113</v>
      </c>
      <c r="J705">
        <f t="shared" si="218"/>
        <v>45.564336309071216</v>
      </c>
      <c r="K705" s="12">
        <f t="shared" si="219"/>
        <v>3</v>
      </c>
      <c r="L705">
        <f t="shared" si="202"/>
        <v>5.4638999999999998</v>
      </c>
      <c r="M705">
        <f t="shared" si="203"/>
        <v>248.95897715913421</v>
      </c>
      <c r="N705">
        <f t="shared" si="204"/>
        <v>2377.3839605857206</v>
      </c>
      <c r="O705">
        <f t="shared" si="205"/>
        <v>20.058706566054244</v>
      </c>
      <c r="P705">
        <f t="shared" si="206"/>
        <v>-2914.8437463947776</v>
      </c>
      <c r="Q705">
        <f t="shared" si="207"/>
        <v>48.143144394043524</v>
      </c>
      <c r="R705">
        <f t="shared" si="208"/>
        <v>269.28449999999998</v>
      </c>
      <c r="S705">
        <f t="shared" si="209"/>
        <v>-2597.4161020007341</v>
      </c>
      <c r="T705">
        <f t="shared" si="210"/>
        <v>0</v>
      </c>
      <c r="U705" s="14">
        <f t="shared" si="211"/>
        <v>0</v>
      </c>
      <c r="V705" s="20">
        <f>'BSFC (Drive Cycle)'!C709</f>
        <v>0</v>
      </c>
      <c r="W705">
        <f t="shared" si="212"/>
        <v>0</v>
      </c>
      <c r="X705">
        <f t="shared" si="213"/>
        <v>0</v>
      </c>
      <c r="Y705">
        <f t="shared" si="214"/>
        <v>0</v>
      </c>
      <c r="Z705">
        <f t="shared" si="215"/>
        <v>3</v>
      </c>
    </row>
    <row r="706" spans="4:26">
      <c r="D706" s="1">
        <v>703</v>
      </c>
      <c r="E706">
        <v>21.1</v>
      </c>
      <c r="F706">
        <f t="shared" si="200"/>
        <v>33.957073999999999</v>
      </c>
      <c r="G706">
        <f t="shared" si="201"/>
        <v>9.4325205555555556</v>
      </c>
      <c r="H706" s="12">
        <f t="shared" si="216"/>
        <v>-1.7434516666666671</v>
      </c>
      <c r="I706">
        <f t="shared" si="217"/>
        <v>8.5607947222222229</v>
      </c>
      <c r="J706">
        <f t="shared" si="218"/>
        <v>37.448800013678706</v>
      </c>
      <c r="K706" s="12">
        <f t="shared" si="219"/>
        <v>3</v>
      </c>
      <c r="L706">
        <f t="shared" si="202"/>
        <v>5.4638999999999998</v>
      </c>
      <c r="M706">
        <f t="shared" si="203"/>
        <v>204.61649839473907</v>
      </c>
      <c r="N706">
        <f t="shared" si="204"/>
        <v>1953.9443281208819</v>
      </c>
      <c r="O706">
        <f t="shared" si="205"/>
        <v>20.058706566054244</v>
      </c>
      <c r="P706">
        <f t="shared" si="206"/>
        <v>-3343.4972385116585</v>
      </c>
      <c r="Q706">
        <f t="shared" si="207"/>
        <v>34.294094905075383</v>
      </c>
      <c r="R706">
        <f t="shared" si="208"/>
        <v>269.28449999999998</v>
      </c>
      <c r="S706">
        <f t="shared" si="209"/>
        <v>-3039.9186436065829</v>
      </c>
      <c r="T706">
        <f t="shared" si="210"/>
        <v>0</v>
      </c>
      <c r="U706" s="14">
        <f t="shared" si="211"/>
        <v>0</v>
      </c>
      <c r="V706" s="20">
        <f>'BSFC (Drive Cycle)'!C710</f>
        <v>0</v>
      </c>
      <c r="W706">
        <f t="shared" si="212"/>
        <v>0</v>
      </c>
      <c r="X706">
        <f t="shared" si="213"/>
        <v>0</v>
      </c>
      <c r="Y706">
        <f t="shared" si="214"/>
        <v>0</v>
      </c>
      <c r="Z706">
        <f t="shared" si="215"/>
        <v>3</v>
      </c>
    </row>
    <row r="707" spans="4:26">
      <c r="D707" s="1">
        <v>704</v>
      </c>
      <c r="E707">
        <v>16.899999999999999</v>
      </c>
      <c r="F707">
        <f t="shared" si="200"/>
        <v>27.197845999999998</v>
      </c>
      <c r="G707">
        <f t="shared" si="201"/>
        <v>7.5549572222222219</v>
      </c>
      <c r="H707" s="12">
        <f t="shared" si="216"/>
        <v>-1.8775633333333337</v>
      </c>
      <c r="I707">
        <f t="shared" si="217"/>
        <v>6.6161755555555555</v>
      </c>
      <c r="J707">
        <f t="shared" si="218"/>
        <v>28.942153535375706</v>
      </c>
      <c r="K707" s="12">
        <f t="shared" si="219"/>
        <v>3</v>
      </c>
      <c r="L707">
        <f t="shared" si="202"/>
        <v>5.4638999999999998</v>
      </c>
      <c r="M707">
        <f t="shared" si="203"/>
        <v>158.13703270193932</v>
      </c>
      <c r="N707">
        <f t="shared" si="204"/>
        <v>1510.0979663806293</v>
      </c>
      <c r="O707">
        <f t="shared" si="205"/>
        <v>20.058706566054244</v>
      </c>
      <c r="P707">
        <f t="shared" si="206"/>
        <v>-3600.6893337817855</v>
      </c>
      <c r="Q707">
        <f t="shared" si="207"/>
        <v>22.000261552612429</v>
      </c>
      <c r="R707">
        <f t="shared" si="208"/>
        <v>269.28449999999998</v>
      </c>
      <c r="S707">
        <f t="shared" si="209"/>
        <v>-3309.404572229173</v>
      </c>
      <c r="T707">
        <f t="shared" si="210"/>
        <v>0</v>
      </c>
      <c r="U707" s="14">
        <f t="shared" si="211"/>
        <v>0</v>
      </c>
      <c r="V707" s="20">
        <f>'BSFC (Drive Cycle)'!C711</f>
        <v>0</v>
      </c>
      <c r="W707">
        <f t="shared" si="212"/>
        <v>0</v>
      </c>
      <c r="X707">
        <f t="shared" si="213"/>
        <v>1</v>
      </c>
      <c r="Y707">
        <f t="shared" si="214"/>
        <v>0</v>
      </c>
      <c r="Z707">
        <f t="shared" si="215"/>
        <v>2</v>
      </c>
    </row>
    <row r="708" spans="4:26">
      <c r="D708" s="1">
        <v>705</v>
      </c>
      <c r="E708">
        <v>13.4</v>
      </c>
      <c r="F708">
        <f t="shared" ref="F708:F771" si="220">E708*1.60934</f>
        <v>21.565156000000002</v>
      </c>
      <c r="G708">
        <f t="shared" ref="G708:G771" si="221">F708*(1000/3600)</f>
        <v>5.9903211111111121</v>
      </c>
      <c r="H708" s="12">
        <f t="shared" si="216"/>
        <v>-1.5646361111111098</v>
      </c>
      <c r="I708">
        <f t="shared" si="217"/>
        <v>5.2080030555555572</v>
      </c>
      <c r="J708">
        <f t="shared" si="218"/>
        <v>22.782168154535615</v>
      </c>
      <c r="K708" s="12">
        <f t="shared" si="219"/>
        <v>2</v>
      </c>
      <c r="L708">
        <f t="shared" ref="L708:L771" si="222">LOOKUP(K708,$A$5:$B$12)*$B$13</f>
        <v>8.4698856000000013</v>
      </c>
      <c r="M708">
        <f t="shared" ref="M708:M771" si="223">J708*L708</f>
        <v>192.9623579888798</v>
      </c>
      <c r="N708">
        <f t="shared" ref="N708:N771" si="224">M708*9.5493</f>
        <v>1842.65544514321</v>
      </c>
      <c r="O708">
        <f t="shared" ref="O708:O771" si="225">(POWER(L708,2)*$B$28+4*$B$29)/$B$27</f>
        <v>38.380998283940237</v>
      </c>
      <c r="P708">
        <f t="shared" ref="P708:P771" si="226">(H708*(O708+$B$26*$B$27))/$B$27</f>
        <v>-3125.9800408816532</v>
      </c>
      <c r="Q708">
        <f t="shared" ref="Q708:Q771" si="227">($B$34*$B$31*$B$30*POWER(G708,2))/2</f>
        <v>13.831332811831132</v>
      </c>
      <c r="R708">
        <f t="shared" ref="R708:R771" si="228">$B$32*$B$26*9.81</f>
        <v>269.28449999999998</v>
      </c>
      <c r="S708">
        <f t="shared" ref="S708:S771" si="229">P708+Q708+R708</f>
        <v>-2842.8642080698219</v>
      </c>
      <c r="T708">
        <f t="shared" ref="T708:T771" si="230">IF(H708&lt;0,0,(S708*$B$27)/L708)</f>
        <v>0</v>
      </c>
      <c r="U708" s="14">
        <f t="shared" ref="U708:U771" si="231">(T708*M708)/1000</f>
        <v>0</v>
      </c>
      <c r="V708" s="20">
        <f>'BSFC (Drive Cycle)'!C712</f>
        <v>0</v>
      </c>
      <c r="W708">
        <f t="shared" ref="W708:W771" si="232">(V708*U708)/3600</f>
        <v>0</v>
      </c>
      <c r="X708">
        <f t="shared" ref="X708:X771" si="233">IF(AND(K708&gt;1,(N708&lt;$B$15)),1,0)</f>
        <v>0</v>
      </c>
      <c r="Y708">
        <f t="shared" ref="Y708:Y771" si="234">IF(N708&gt;$B$14,1,0)</f>
        <v>0</v>
      </c>
      <c r="Z708">
        <f t="shared" ref="Z708:Z771" si="235">IF(AND(X708=0,Y708=0),K708,IF(AND(X708=0,Y708=1),K708+1, IF(AND(X708=1,Y708=0),K708-1)))</f>
        <v>2</v>
      </c>
    </row>
    <row r="709" spans="4:26">
      <c r="D709" s="1">
        <v>706</v>
      </c>
      <c r="E709">
        <v>13.1</v>
      </c>
      <c r="F709">
        <f t="shared" si="220"/>
        <v>21.082353999999999</v>
      </c>
      <c r="G709">
        <f t="shared" si="221"/>
        <v>5.8562094444444446</v>
      </c>
      <c r="H709" s="12">
        <f t="shared" ref="H709:H772" si="236">(G709-G708)/(D709-D708)</f>
        <v>-0.13411166666666752</v>
      </c>
      <c r="I709">
        <f t="shared" ref="I709:I772" si="237">G709*(D709-D708)+0.5*H709*POWER(D709-D708,2)</f>
        <v>5.7891536111111108</v>
      </c>
      <c r="J709">
        <f t="shared" ref="J709:J772" si="238">(2*PI()*I709)/($B$2*(D709-D708))</f>
        <v>25.324384343453744</v>
      </c>
      <c r="K709" s="12">
        <f t="shared" ref="K709:K772" si="239">Z708</f>
        <v>2</v>
      </c>
      <c r="L709">
        <f t="shared" si="222"/>
        <v>8.4698856000000013</v>
      </c>
      <c r="M709">
        <f t="shared" si="223"/>
        <v>214.49463827948435</v>
      </c>
      <c r="N709">
        <f t="shared" si="224"/>
        <v>2048.2736493222801</v>
      </c>
      <c r="O709">
        <f t="shared" si="225"/>
        <v>38.380998283940237</v>
      </c>
      <c r="P709">
        <f t="shared" si="226"/>
        <v>-267.94114636128648</v>
      </c>
      <c r="Q709">
        <f t="shared" si="227"/>
        <v>13.218952015138894</v>
      </c>
      <c r="R709">
        <f t="shared" si="228"/>
        <v>269.28449999999998</v>
      </c>
      <c r="S709">
        <f t="shared" si="229"/>
        <v>14.562305653852377</v>
      </c>
      <c r="T709">
        <f t="shared" si="230"/>
        <v>0</v>
      </c>
      <c r="U709" s="14">
        <f t="shared" si="231"/>
        <v>0</v>
      </c>
      <c r="V709" s="20">
        <f>'BSFC (Drive Cycle)'!C713</f>
        <v>0</v>
      </c>
      <c r="W709">
        <f t="shared" si="232"/>
        <v>0</v>
      </c>
      <c r="X709">
        <f t="shared" si="233"/>
        <v>0</v>
      </c>
      <c r="Y709">
        <f t="shared" si="234"/>
        <v>0</v>
      </c>
      <c r="Z709">
        <f t="shared" si="235"/>
        <v>2</v>
      </c>
    </row>
    <row r="710" spans="4:26">
      <c r="D710" s="1">
        <v>707</v>
      </c>
      <c r="E710">
        <v>12.3</v>
      </c>
      <c r="F710">
        <f t="shared" si="220"/>
        <v>19.794882000000001</v>
      </c>
      <c r="G710">
        <f t="shared" si="221"/>
        <v>5.4985783333333336</v>
      </c>
      <c r="H710" s="12">
        <f t="shared" si="236"/>
        <v>-0.35763111111111101</v>
      </c>
      <c r="I710">
        <f t="shared" si="237"/>
        <v>5.3197627777777781</v>
      </c>
      <c r="J710">
        <f t="shared" si="238"/>
        <v>23.271055883173712</v>
      </c>
      <c r="K710" s="12">
        <f t="shared" si="239"/>
        <v>2</v>
      </c>
      <c r="L710">
        <f t="shared" si="222"/>
        <v>8.4698856000000013</v>
      </c>
      <c r="M710">
        <f t="shared" si="223"/>
        <v>197.10318112168835</v>
      </c>
      <c r="N710">
        <f t="shared" si="224"/>
        <v>1882.1974074853388</v>
      </c>
      <c r="O710">
        <f t="shared" si="225"/>
        <v>38.380998283940237</v>
      </c>
      <c r="P710">
        <f t="shared" si="226"/>
        <v>-714.50972363009259</v>
      </c>
      <c r="Q710">
        <f t="shared" si="227"/>
        <v>11.653722104599751</v>
      </c>
      <c r="R710">
        <f t="shared" si="228"/>
        <v>269.28449999999998</v>
      </c>
      <c r="S710">
        <f t="shared" si="229"/>
        <v>-433.57150152549286</v>
      </c>
      <c r="T710">
        <f t="shared" si="230"/>
        <v>0</v>
      </c>
      <c r="U710" s="14">
        <f t="shared" si="231"/>
        <v>0</v>
      </c>
      <c r="V710" s="20">
        <f>'BSFC (Drive Cycle)'!C714</f>
        <v>0</v>
      </c>
      <c r="W710">
        <f t="shared" si="232"/>
        <v>0</v>
      </c>
      <c r="X710">
        <f t="shared" si="233"/>
        <v>0</v>
      </c>
      <c r="Y710">
        <f t="shared" si="234"/>
        <v>0</v>
      </c>
      <c r="Z710">
        <f t="shared" si="235"/>
        <v>2</v>
      </c>
    </row>
    <row r="711" spans="4:26">
      <c r="D711" s="1">
        <v>708</v>
      </c>
      <c r="E711">
        <v>12.7</v>
      </c>
      <c r="F711">
        <f t="shared" si="220"/>
        <v>20.438617999999998</v>
      </c>
      <c r="G711">
        <f t="shared" si="221"/>
        <v>5.6773938888888891</v>
      </c>
      <c r="H711" s="12">
        <f t="shared" si="236"/>
        <v>0.17881555555555551</v>
      </c>
      <c r="I711">
        <f t="shared" si="237"/>
        <v>5.7668016666666668</v>
      </c>
      <c r="J711">
        <f t="shared" si="238"/>
        <v>25.226606797726124</v>
      </c>
      <c r="K711" s="12">
        <f t="shared" si="239"/>
        <v>2</v>
      </c>
      <c r="L711">
        <f t="shared" si="222"/>
        <v>8.4698856000000013</v>
      </c>
      <c r="M711">
        <f t="shared" si="223"/>
        <v>213.66647365292263</v>
      </c>
      <c r="N711">
        <f t="shared" si="224"/>
        <v>2040.3652568538541</v>
      </c>
      <c r="O711">
        <f t="shared" si="225"/>
        <v>38.380998283940237</v>
      </c>
      <c r="P711">
        <f t="shared" si="226"/>
        <v>357.2548618150463</v>
      </c>
      <c r="Q711">
        <f t="shared" si="227"/>
        <v>12.42401241490445</v>
      </c>
      <c r="R711">
        <f t="shared" si="228"/>
        <v>269.28449999999998</v>
      </c>
      <c r="S711">
        <f t="shared" si="229"/>
        <v>638.96337422995066</v>
      </c>
      <c r="T711">
        <f t="shared" si="230"/>
        <v>17.245454572487578</v>
      </c>
      <c r="U711" s="14">
        <f t="shared" si="231"/>
        <v>3.684775465045091</v>
      </c>
      <c r="V711" s="20">
        <f>'BSFC (Drive Cycle)'!C715</f>
        <v>1526.5005424703804</v>
      </c>
      <c r="W711">
        <f t="shared" si="232"/>
        <v>1.5624477072980221</v>
      </c>
      <c r="X711">
        <f t="shared" si="233"/>
        <v>0</v>
      </c>
      <c r="Y711">
        <f t="shared" si="234"/>
        <v>0</v>
      </c>
      <c r="Z711">
        <f t="shared" si="235"/>
        <v>2</v>
      </c>
    </row>
    <row r="712" spans="4:26">
      <c r="D712" s="1">
        <v>709</v>
      </c>
      <c r="E712">
        <v>15.7</v>
      </c>
      <c r="F712">
        <f t="shared" si="220"/>
        <v>25.266638</v>
      </c>
      <c r="G712">
        <f t="shared" si="221"/>
        <v>7.0185105555555563</v>
      </c>
      <c r="H712" s="12">
        <f t="shared" si="236"/>
        <v>1.3411166666666672</v>
      </c>
      <c r="I712">
        <f t="shared" si="237"/>
        <v>7.6890688888888903</v>
      </c>
      <c r="J712">
        <f t="shared" si="238"/>
        <v>33.635475730301508</v>
      </c>
      <c r="K712" s="12">
        <f t="shared" si="239"/>
        <v>2</v>
      </c>
      <c r="L712">
        <f t="shared" si="222"/>
        <v>8.4698856000000013</v>
      </c>
      <c r="M712">
        <f t="shared" si="223"/>
        <v>284.88863153723025</v>
      </c>
      <c r="N712">
        <f t="shared" si="224"/>
        <v>2720.4870091384732</v>
      </c>
      <c r="O712">
        <f t="shared" si="225"/>
        <v>38.380998283940237</v>
      </c>
      <c r="P712">
        <f t="shared" si="226"/>
        <v>2679.4114636128488</v>
      </c>
      <c r="Q712">
        <f t="shared" si="227"/>
        <v>18.986885858700465</v>
      </c>
      <c r="R712">
        <f t="shared" si="228"/>
        <v>269.28449999999998</v>
      </c>
      <c r="S712">
        <f t="shared" si="229"/>
        <v>2967.6828494715492</v>
      </c>
      <c r="T712">
        <f t="shared" si="230"/>
        <v>80.096984945014611</v>
      </c>
      <c r="U712" s="14">
        <f t="shared" si="231"/>
        <v>22.818720431243346</v>
      </c>
      <c r="V712" s="20">
        <f>'BSFC (Drive Cycle)'!C716</f>
        <v>54.016853516115589</v>
      </c>
      <c r="W712">
        <f t="shared" si="232"/>
        <v>0.3423876330443516</v>
      </c>
      <c r="X712">
        <f t="shared" si="233"/>
        <v>0</v>
      </c>
      <c r="Y712">
        <f t="shared" si="234"/>
        <v>0</v>
      </c>
      <c r="Z712">
        <f t="shared" si="235"/>
        <v>2</v>
      </c>
    </row>
    <row r="713" spans="4:26">
      <c r="D713" s="1">
        <v>710</v>
      </c>
      <c r="E713">
        <v>19.2</v>
      </c>
      <c r="F713">
        <f t="shared" si="220"/>
        <v>30.899327999999997</v>
      </c>
      <c r="G713">
        <f t="shared" si="221"/>
        <v>8.583146666666666</v>
      </c>
      <c r="H713" s="12">
        <f t="shared" si="236"/>
        <v>1.5646361111111098</v>
      </c>
      <c r="I713">
        <f t="shared" si="237"/>
        <v>9.3654647222222209</v>
      </c>
      <c r="J713">
        <f t="shared" si="238"/>
        <v>40.968791659873041</v>
      </c>
      <c r="K713" s="12">
        <f t="shared" si="239"/>
        <v>2</v>
      </c>
      <c r="L713">
        <f t="shared" si="222"/>
        <v>8.4698856000000013</v>
      </c>
      <c r="M713">
        <f t="shared" si="223"/>
        <v>347.0009785293588</v>
      </c>
      <c r="N713">
        <f t="shared" si="224"/>
        <v>3313.6164442704062</v>
      </c>
      <c r="O713">
        <f t="shared" si="225"/>
        <v>38.380998283940237</v>
      </c>
      <c r="P713">
        <f t="shared" si="226"/>
        <v>3125.9800408816532</v>
      </c>
      <c r="Q713">
        <f t="shared" si="227"/>
        <v>28.395981999072323</v>
      </c>
      <c r="R713">
        <f t="shared" si="228"/>
        <v>269.28449999999998</v>
      </c>
      <c r="S713">
        <f t="shared" si="229"/>
        <v>3423.6605228807257</v>
      </c>
      <c r="T713">
        <f t="shared" si="230"/>
        <v>92.40370324842803</v>
      </c>
      <c r="U713" s="14">
        <f t="shared" si="231"/>
        <v>32.064175446941022</v>
      </c>
      <c r="V713" s="20">
        <f>'BSFC (Drive Cycle)'!C717</f>
        <v>97.403029410870658</v>
      </c>
      <c r="W713">
        <f t="shared" si="232"/>
        <v>0.86754106224825367</v>
      </c>
      <c r="X713">
        <f t="shared" si="233"/>
        <v>0</v>
      </c>
      <c r="Y713">
        <f t="shared" si="234"/>
        <v>0</v>
      </c>
      <c r="Z713">
        <f t="shared" si="235"/>
        <v>2</v>
      </c>
    </row>
    <row r="714" spans="4:26">
      <c r="D714" s="1">
        <v>711</v>
      </c>
      <c r="E714">
        <v>22.3</v>
      </c>
      <c r="F714">
        <f t="shared" si="220"/>
        <v>35.888282000000004</v>
      </c>
      <c r="G714">
        <f t="shared" si="221"/>
        <v>9.9689672222222239</v>
      </c>
      <c r="H714" s="12">
        <f t="shared" si="236"/>
        <v>1.3858205555555578</v>
      </c>
      <c r="I714">
        <f t="shared" si="237"/>
        <v>10.661877500000003</v>
      </c>
      <c r="J714">
        <f t="shared" si="238"/>
        <v>46.639889312075056</v>
      </c>
      <c r="K714" s="12">
        <f t="shared" si="239"/>
        <v>2</v>
      </c>
      <c r="L714">
        <f t="shared" si="222"/>
        <v>8.4698856000000013</v>
      </c>
      <c r="M714">
        <f t="shared" si="223"/>
        <v>395.03452686993847</v>
      </c>
      <c r="N714">
        <f t="shared" si="224"/>
        <v>3772.3032074391035</v>
      </c>
      <c r="O714">
        <f t="shared" si="225"/>
        <v>38.380998283940237</v>
      </c>
      <c r="P714">
        <f t="shared" si="226"/>
        <v>2768.7251790666141</v>
      </c>
      <c r="Q714">
        <f t="shared" si="227"/>
        <v>38.305766841142258</v>
      </c>
      <c r="R714">
        <f t="shared" si="228"/>
        <v>269.28449999999998</v>
      </c>
      <c r="S714">
        <f t="shared" si="229"/>
        <v>3076.3154459077559</v>
      </c>
      <c r="T714">
        <f t="shared" si="230"/>
        <v>83.02895034786691</v>
      </c>
      <c r="U714" s="14">
        <f t="shared" si="231"/>
        <v>32.79930211717722</v>
      </c>
      <c r="V714" s="20">
        <f>'BSFC (Drive Cycle)'!C718</f>
        <v>121.79418199520842</v>
      </c>
      <c r="W714">
        <f t="shared" si="232"/>
        <v>1.1096567142709186</v>
      </c>
      <c r="X714">
        <f t="shared" si="233"/>
        <v>0</v>
      </c>
      <c r="Y714">
        <f t="shared" si="234"/>
        <v>0</v>
      </c>
      <c r="Z714">
        <f t="shared" si="235"/>
        <v>2</v>
      </c>
    </row>
    <row r="715" spans="4:26">
      <c r="D715" s="1">
        <v>712</v>
      </c>
      <c r="E715">
        <v>24.6</v>
      </c>
      <c r="F715">
        <f t="shared" si="220"/>
        <v>39.589764000000002</v>
      </c>
      <c r="G715">
        <f t="shared" si="221"/>
        <v>10.997156666666667</v>
      </c>
      <c r="H715" s="12">
        <f t="shared" si="236"/>
        <v>1.0281894444444433</v>
      </c>
      <c r="I715">
        <f t="shared" si="237"/>
        <v>11.511251388888889</v>
      </c>
      <c r="J715">
        <f t="shared" si="238"/>
        <v>50.355436049724624</v>
      </c>
      <c r="K715" s="12">
        <f t="shared" si="239"/>
        <v>2</v>
      </c>
      <c r="L715">
        <f t="shared" si="222"/>
        <v>8.4698856000000013</v>
      </c>
      <c r="M715">
        <f t="shared" si="223"/>
        <v>426.50478267928355</v>
      </c>
      <c r="N715">
        <f t="shared" si="224"/>
        <v>4072.8221212392828</v>
      </c>
      <c r="O715">
        <f t="shared" si="225"/>
        <v>38.380998283940237</v>
      </c>
      <c r="P715">
        <f t="shared" si="226"/>
        <v>2054.2154554365143</v>
      </c>
      <c r="Q715">
        <f t="shared" si="227"/>
        <v>46.614888418399005</v>
      </c>
      <c r="R715">
        <f t="shared" si="228"/>
        <v>269.28449999999998</v>
      </c>
      <c r="S715">
        <f t="shared" si="229"/>
        <v>2370.1148438549135</v>
      </c>
      <c r="T715">
        <f t="shared" si="230"/>
        <v>63.968780558881818</v>
      </c>
      <c r="U715" s="14">
        <f t="shared" si="231"/>
        <v>27.282990850524669</v>
      </c>
      <c r="V715" s="20">
        <f>'BSFC (Drive Cycle)'!C719</f>
        <v>253.1412332499749</v>
      </c>
      <c r="W715">
        <f t="shared" si="232"/>
        <v>1.9184583196248879</v>
      </c>
      <c r="X715">
        <f t="shared" si="233"/>
        <v>0</v>
      </c>
      <c r="Y715">
        <f t="shared" si="234"/>
        <v>0</v>
      </c>
      <c r="Z715">
        <f t="shared" si="235"/>
        <v>2</v>
      </c>
    </row>
    <row r="716" spans="4:26">
      <c r="D716" s="1">
        <v>713</v>
      </c>
      <c r="E716">
        <v>25.7</v>
      </c>
      <c r="F716">
        <f t="shared" si="220"/>
        <v>41.360037999999996</v>
      </c>
      <c r="G716">
        <f t="shared" si="221"/>
        <v>11.488899444444444</v>
      </c>
      <c r="H716" s="12">
        <f t="shared" si="236"/>
        <v>0.49174277777777675</v>
      </c>
      <c r="I716">
        <f t="shared" si="237"/>
        <v>11.734770833333332</v>
      </c>
      <c r="J716">
        <f t="shared" si="238"/>
        <v>51.333211507000826</v>
      </c>
      <c r="K716" s="12">
        <f t="shared" si="239"/>
        <v>2</v>
      </c>
      <c r="L716">
        <f t="shared" si="222"/>
        <v>8.4698856000000013</v>
      </c>
      <c r="M716">
        <f t="shared" si="223"/>
        <v>434.78642894490065</v>
      </c>
      <c r="N716">
        <f t="shared" si="224"/>
        <v>4151.9060459235398</v>
      </c>
      <c r="O716">
        <f t="shared" si="225"/>
        <v>38.380998283940237</v>
      </c>
      <c r="P716">
        <f t="shared" si="226"/>
        <v>982.4508699913755</v>
      </c>
      <c r="Q716">
        <f t="shared" si="227"/>
        <v>50.876904705314878</v>
      </c>
      <c r="R716">
        <f t="shared" si="228"/>
        <v>269.28449999999998</v>
      </c>
      <c r="S716">
        <f t="shared" si="229"/>
        <v>1302.6122746966903</v>
      </c>
      <c r="T716">
        <f t="shared" si="230"/>
        <v>35.157165050217834</v>
      </c>
      <c r="U716" s="14">
        <f t="shared" si="231"/>
        <v>15.285858244010679</v>
      </c>
      <c r="V716" s="20">
        <f>'BSFC (Drive Cycle)'!C720</f>
        <v>860.83583371675741</v>
      </c>
      <c r="W716">
        <f t="shared" si="232"/>
        <v>3.6551707015441948</v>
      </c>
      <c r="X716">
        <f t="shared" si="233"/>
        <v>0</v>
      </c>
      <c r="Y716">
        <f t="shared" si="234"/>
        <v>0</v>
      </c>
      <c r="Z716">
        <f t="shared" si="235"/>
        <v>2</v>
      </c>
    </row>
    <row r="717" spans="4:26">
      <c r="D717" s="1">
        <v>714</v>
      </c>
      <c r="E717">
        <v>26.5</v>
      </c>
      <c r="F717">
        <f t="shared" si="220"/>
        <v>42.647509999999997</v>
      </c>
      <c r="G717">
        <f t="shared" si="221"/>
        <v>11.846530555555555</v>
      </c>
      <c r="H717" s="12">
        <f t="shared" si="236"/>
        <v>0.35763111111111101</v>
      </c>
      <c r="I717">
        <f t="shared" si="237"/>
        <v>12.02534611111111</v>
      </c>
      <c r="J717">
        <f t="shared" si="238"/>
        <v>52.604319601459899</v>
      </c>
      <c r="K717" s="12">
        <f t="shared" si="239"/>
        <v>2</v>
      </c>
      <c r="L717">
        <f t="shared" si="222"/>
        <v>8.4698856000000013</v>
      </c>
      <c r="M717">
        <f t="shared" si="223"/>
        <v>445.55256909020301</v>
      </c>
      <c r="N717">
        <f t="shared" si="224"/>
        <v>4254.715148013076</v>
      </c>
      <c r="O717">
        <f t="shared" si="225"/>
        <v>38.380998283940237</v>
      </c>
      <c r="P717">
        <f t="shared" si="226"/>
        <v>714.50972363009259</v>
      </c>
      <c r="Q717">
        <f t="shared" si="227"/>
        <v>54.093637041147296</v>
      </c>
      <c r="R717">
        <f t="shared" si="228"/>
        <v>269.28449999999998</v>
      </c>
      <c r="S717">
        <f t="shared" si="229"/>
        <v>1037.8878606712399</v>
      </c>
      <c r="T717">
        <f t="shared" si="230"/>
        <v>28.012322261996715</v>
      </c>
      <c r="U717" s="14">
        <f t="shared" si="231"/>
        <v>12.480962150015323</v>
      </c>
      <c r="V717" s="20">
        <f>'BSFC (Drive Cycle)'!C721</f>
        <v>1175.567855479334</v>
      </c>
      <c r="W717">
        <f t="shared" si="232"/>
        <v>4.0756160858367361</v>
      </c>
      <c r="X717">
        <f t="shared" si="233"/>
        <v>0</v>
      </c>
      <c r="Y717">
        <f t="shared" si="234"/>
        <v>0</v>
      </c>
      <c r="Z717">
        <f t="shared" si="235"/>
        <v>2</v>
      </c>
    </row>
    <row r="718" spans="4:26">
      <c r="D718" s="1">
        <v>715</v>
      </c>
      <c r="E718">
        <v>26.5</v>
      </c>
      <c r="F718">
        <f t="shared" si="220"/>
        <v>42.647509999999997</v>
      </c>
      <c r="G718">
        <f t="shared" si="221"/>
        <v>11.846530555555555</v>
      </c>
      <c r="H718" s="12">
        <f t="shared" si="236"/>
        <v>0</v>
      </c>
      <c r="I718">
        <f t="shared" si="237"/>
        <v>11.846530555555555</v>
      </c>
      <c r="J718">
        <f t="shared" si="238"/>
        <v>51.82209923563893</v>
      </c>
      <c r="K718" s="12">
        <f t="shared" si="239"/>
        <v>2</v>
      </c>
      <c r="L718">
        <f t="shared" si="222"/>
        <v>8.4698856000000013</v>
      </c>
      <c r="M718">
        <f t="shared" si="223"/>
        <v>438.92725207770923</v>
      </c>
      <c r="N718">
        <f t="shared" si="224"/>
        <v>4191.4480082656692</v>
      </c>
      <c r="O718">
        <f t="shared" si="225"/>
        <v>38.380998283940237</v>
      </c>
      <c r="P718">
        <f t="shared" si="226"/>
        <v>0</v>
      </c>
      <c r="Q718">
        <f t="shared" si="227"/>
        <v>54.093637041147296</v>
      </c>
      <c r="R718">
        <f t="shared" si="228"/>
        <v>269.28449999999998</v>
      </c>
      <c r="S718">
        <f t="shared" si="229"/>
        <v>323.37813704114728</v>
      </c>
      <c r="T718">
        <f t="shared" si="230"/>
        <v>8.7278914519939033</v>
      </c>
      <c r="U718" s="14">
        <f t="shared" si="231"/>
        <v>3.8309094114562119</v>
      </c>
      <c r="V718" s="20">
        <f>'BSFC (Drive Cycle)'!C722</f>
        <v>2266.2160781840885</v>
      </c>
      <c r="W718">
        <f t="shared" si="232"/>
        <v>2.4115745839746694</v>
      </c>
      <c r="X718">
        <f t="shared" si="233"/>
        <v>0</v>
      </c>
      <c r="Y718">
        <f t="shared" si="234"/>
        <v>0</v>
      </c>
      <c r="Z718">
        <f t="shared" si="235"/>
        <v>2</v>
      </c>
    </row>
    <row r="719" spans="4:26">
      <c r="D719" s="1">
        <v>716</v>
      </c>
      <c r="E719">
        <v>26.9</v>
      </c>
      <c r="F719">
        <f t="shared" si="220"/>
        <v>43.291246000000001</v>
      </c>
      <c r="G719">
        <f t="shared" si="221"/>
        <v>12.025346111111112</v>
      </c>
      <c r="H719" s="12">
        <f t="shared" si="236"/>
        <v>0.17881555555555728</v>
      </c>
      <c r="I719">
        <f t="shared" si="237"/>
        <v>12.114753888888892</v>
      </c>
      <c r="J719">
        <f t="shared" si="238"/>
        <v>52.995429784370394</v>
      </c>
      <c r="K719" s="12">
        <f t="shared" si="239"/>
        <v>2</v>
      </c>
      <c r="L719">
        <f t="shared" si="222"/>
        <v>8.4698856000000013</v>
      </c>
      <c r="M719">
        <f t="shared" si="223"/>
        <v>448.86522759644998</v>
      </c>
      <c r="N719">
        <f t="shared" si="224"/>
        <v>4286.3487178867799</v>
      </c>
      <c r="O719">
        <f t="shared" si="225"/>
        <v>38.380998283940237</v>
      </c>
      <c r="P719">
        <f t="shared" si="226"/>
        <v>357.25486181504982</v>
      </c>
      <c r="Q719">
        <f t="shared" si="227"/>
        <v>55.738977143958138</v>
      </c>
      <c r="R719">
        <f t="shared" si="228"/>
        <v>269.28449999999998</v>
      </c>
      <c r="S719">
        <f t="shared" si="229"/>
        <v>682.2783389590079</v>
      </c>
      <c r="T719">
        <f t="shared" si="230"/>
        <v>18.414514156605513</v>
      </c>
      <c r="U719" s="14">
        <f t="shared" si="231"/>
        <v>8.2656350879827833</v>
      </c>
      <c r="V719" s="20">
        <f>'BSFC (Drive Cycle)'!C723</f>
        <v>1671.138024168391</v>
      </c>
      <c r="W719">
        <f t="shared" si="232"/>
        <v>3.8369491915079093</v>
      </c>
      <c r="X719">
        <f t="shared" si="233"/>
        <v>0</v>
      </c>
      <c r="Y719">
        <f t="shared" si="234"/>
        <v>0</v>
      </c>
      <c r="Z719">
        <f t="shared" si="235"/>
        <v>2</v>
      </c>
    </row>
    <row r="720" spans="4:26">
      <c r="D720" s="1">
        <v>717</v>
      </c>
      <c r="E720">
        <v>27.3</v>
      </c>
      <c r="F720">
        <f t="shared" si="220"/>
        <v>43.934981999999998</v>
      </c>
      <c r="G720">
        <f t="shared" si="221"/>
        <v>12.204161666666666</v>
      </c>
      <c r="H720" s="12">
        <f t="shared" si="236"/>
        <v>0.17881555555555373</v>
      </c>
      <c r="I720">
        <f t="shared" si="237"/>
        <v>12.293569444444444</v>
      </c>
      <c r="J720">
        <f t="shared" si="238"/>
        <v>53.777650150191342</v>
      </c>
      <c r="K720" s="12">
        <f t="shared" si="239"/>
        <v>2</v>
      </c>
      <c r="L720">
        <f t="shared" si="222"/>
        <v>8.4698856000000013</v>
      </c>
      <c r="M720">
        <f t="shared" si="223"/>
        <v>455.49054460894354</v>
      </c>
      <c r="N720">
        <f t="shared" si="224"/>
        <v>4349.615857634185</v>
      </c>
      <c r="O720">
        <f t="shared" si="225"/>
        <v>38.380998283940237</v>
      </c>
      <c r="P720">
        <f t="shared" si="226"/>
        <v>357.25486181504272</v>
      </c>
      <c r="Q720">
        <f t="shared" si="227"/>
        <v>57.408966536698706</v>
      </c>
      <c r="R720">
        <f t="shared" si="228"/>
        <v>269.28449999999998</v>
      </c>
      <c r="S720">
        <f t="shared" si="229"/>
        <v>683.94832835174134</v>
      </c>
      <c r="T720">
        <f t="shared" si="230"/>
        <v>18.459586734112211</v>
      </c>
      <c r="U720" s="14">
        <f t="shared" si="231"/>
        <v>8.4081672147767996</v>
      </c>
      <c r="V720" s="20">
        <f>'BSFC (Drive Cycle)'!C724</f>
        <v>1705.4242206990311</v>
      </c>
      <c r="W720">
        <f t="shared" si="232"/>
        <v>3.9831922277132965</v>
      </c>
      <c r="X720">
        <f t="shared" si="233"/>
        <v>0</v>
      </c>
      <c r="Y720">
        <f t="shared" si="234"/>
        <v>0</v>
      </c>
      <c r="Z720">
        <f t="shared" si="235"/>
        <v>2</v>
      </c>
    </row>
    <row r="721" spans="4:26">
      <c r="D721" s="1">
        <v>718</v>
      </c>
      <c r="E721">
        <v>27.3</v>
      </c>
      <c r="F721">
        <f t="shared" si="220"/>
        <v>43.934981999999998</v>
      </c>
      <c r="G721">
        <f t="shared" si="221"/>
        <v>12.204161666666666</v>
      </c>
      <c r="H721" s="12">
        <f t="shared" si="236"/>
        <v>0</v>
      </c>
      <c r="I721">
        <f t="shared" si="237"/>
        <v>12.204161666666666</v>
      </c>
      <c r="J721">
        <f t="shared" si="238"/>
        <v>53.386539967280861</v>
      </c>
      <c r="K721" s="12">
        <f t="shared" si="239"/>
        <v>2</v>
      </c>
      <c r="L721">
        <f t="shared" si="222"/>
        <v>8.4698856000000013</v>
      </c>
      <c r="M721">
        <f t="shared" si="223"/>
        <v>452.17788610269673</v>
      </c>
      <c r="N721">
        <f t="shared" si="224"/>
        <v>4317.982287760482</v>
      </c>
      <c r="O721">
        <f t="shared" si="225"/>
        <v>38.380998283940237</v>
      </c>
      <c r="P721">
        <f t="shared" si="226"/>
        <v>0</v>
      </c>
      <c r="Q721">
        <f t="shared" si="227"/>
        <v>57.408966536698706</v>
      </c>
      <c r="R721">
        <f t="shared" si="228"/>
        <v>269.28449999999998</v>
      </c>
      <c r="S721">
        <f t="shared" si="229"/>
        <v>326.69346653669868</v>
      </c>
      <c r="T721">
        <f t="shared" si="230"/>
        <v>8.8173713291109035</v>
      </c>
      <c r="U721" s="14">
        <f t="shared" si="231"/>
        <v>3.9870203285798937</v>
      </c>
      <c r="V721" s="20">
        <f>'BSFC (Drive Cycle)'!C725</f>
        <v>2318.8170112371226</v>
      </c>
      <c r="W721">
        <f t="shared" si="232"/>
        <v>2.5681029339053558</v>
      </c>
      <c r="X721">
        <f t="shared" si="233"/>
        <v>0</v>
      </c>
      <c r="Y721">
        <f t="shared" si="234"/>
        <v>0</v>
      </c>
      <c r="Z721">
        <f t="shared" si="235"/>
        <v>2</v>
      </c>
    </row>
    <row r="722" spans="4:26">
      <c r="D722" s="1">
        <v>719</v>
      </c>
      <c r="E722">
        <v>27.6</v>
      </c>
      <c r="F722">
        <f t="shared" si="220"/>
        <v>44.417784000000005</v>
      </c>
      <c r="G722">
        <f t="shared" si="221"/>
        <v>12.338273333333335</v>
      </c>
      <c r="H722" s="12">
        <f t="shared" si="236"/>
        <v>0.13411166666666929</v>
      </c>
      <c r="I722">
        <f t="shared" si="237"/>
        <v>12.40532916666667</v>
      </c>
      <c r="J722">
        <f t="shared" si="238"/>
        <v>54.266537878829467</v>
      </c>
      <c r="K722" s="12">
        <f t="shared" si="239"/>
        <v>2</v>
      </c>
      <c r="L722">
        <f t="shared" si="222"/>
        <v>8.4698856000000013</v>
      </c>
      <c r="M722">
        <f t="shared" si="223"/>
        <v>459.63136774175234</v>
      </c>
      <c r="N722">
        <f t="shared" si="224"/>
        <v>4389.1578199763162</v>
      </c>
      <c r="O722">
        <f t="shared" si="225"/>
        <v>38.380998283940237</v>
      </c>
      <c r="P722">
        <f t="shared" si="226"/>
        <v>267.94114636129007</v>
      </c>
      <c r="Q722">
        <f t="shared" si="227"/>
        <v>58.67763467777057</v>
      </c>
      <c r="R722">
        <f t="shared" si="228"/>
        <v>269.28449999999998</v>
      </c>
      <c r="S722">
        <f t="shared" si="229"/>
        <v>595.90328103906063</v>
      </c>
      <c r="T722">
        <f t="shared" si="230"/>
        <v>16.083273904612032</v>
      </c>
      <c r="U722" s="14">
        <f t="shared" si="231"/>
        <v>7.3923771825420621</v>
      </c>
      <c r="V722" s="20">
        <f>'BSFC (Drive Cycle)'!C726</f>
        <v>1873.6849974770794</v>
      </c>
      <c r="W722">
        <f t="shared" si="232"/>
        <v>3.8474961729502617</v>
      </c>
      <c r="X722">
        <f t="shared" si="233"/>
        <v>0</v>
      </c>
      <c r="Y722">
        <f t="shared" si="234"/>
        <v>0</v>
      </c>
      <c r="Z722">
        <f t="shared" si="235"/>
        <v>2</v>
      </c>
    </row>
    <row r="723" spans="4:26">
      <c r="D723" s="1">
        <v>720</v>
      </c>
      <c r="E723">
        <v>28.4</v>
      </c>
      <c r="F723">
        <f t="shared" si="220"/>
        <v>45.705255999999999</v>
      </c>
      <c r="G723">
        <f t="shared" si="221"/>
        <v>12.695904444444444</v>
      </c>
      <c r="H723" s="12">
        <f t="shared" si="236"/>
        <v>0.35763111111110923</v>
      </c>
      <c r="I723">
        <f t="shared" si="237"/>
        <v>12.87472</v>
      </c>
      <c r="J723">
        <f t="shared" si="238"/>
        <v>56.319866339109488</v>
      </c>
      <c r="K723" s="12">
        <f t="shared" si="239"/>
        <v>2</v>
      </c>
      <c r="L723">
        <f t="shared" si="222"/>
        <v>8.4698856000000013</v>
      </c>
      <c r="M723">
        <f t="shared" si="223"/>
        <v>477.02282489954825</v>
      </c>
      <c r="N723">
        <f t="shared" si="224"/>
        <v>4555.2340618132566</v>
      </c>
      <c r="O723">
        <f t="shared" si="225"/>
        <v>38.380998283940237</v>
      </c>
      <c r="P723">
        <f t="shared" si="226"/>
        <v>714.50972363008907</v>
      </c>
      <c r="Q723">
        <f t="shared" si="227"/>
        <v>62.128535267935597</v>
      </c>
      <c r="R723">
        <f t="shared" si="228"/>
        <v>269.28449999999998</v>
      </c>
      <c r="S723">
        <f t="shared" si="229"/>
        <v>1045.9227588980248</v>
      </c>
      <c r="T723">
        <f t="shared" si="230"/>
        <v>28.229182066412847</v>
      </c>
      <c r="U723" s="14">
        <f t="shared" si="231"/>
        <v>13.465964173923924</v>
      </c>
      <c r="V723" s="20">
        <f>'BSFC (Drive Cycle)'!C727</f>
        <v>1408.3556403137245</v>
      </c>
      <c r="W723">
        <f t="shared" si="232"/>
        <v>5.2680184990578622</v>
      </c>
      <c r="X723">
        <f t="shared" si="233"/>
        <v>0</v>
      </c>
      <c r="Y723">
        <f t="shared" si="234"/>
        <v>0</v>
      </c>
      <c r="Z723">
        <f t="shared" si="235"/>
        <v>2</v>
      </c>
    </row>
    <row r="724" spans="4:26">
      <c r="D724" s="1">
        <v>721</v>
      </c>
      <c r="E724">
        <v>28.8</v>
      </c>
      <c r="F724">
        <f t="shared" si="220"/>
        <v>46.348992000000003</v>
      </c>
      <c r="G724">
        <f t="shared" si="221"/>
        <v>12.874720000000002</v>
      </c>
      <c r="H724" s="12">
        <f t="shared" si="236"/>
        <v>0.17881555555555728</v>
      </c>
      <c r="I724">
        <f t="shared" si="237"/>
        <v>12.964127777777779</v>
      </c>
      <c r="J724">
        <f t="shared" si="238"/>
        <v>56.710976522019969</v>
      </c>
      <c r="K724" s="12">
        <f t="shared" si="239"/>
        <v>2</v>
      </c>
      <c r="L724">
        <f t="shared" si="222"/>
        <v>8.4698856000000013</v>
      </c>
      <c r="M724">
        <f t="shared" si="223"/>
        <v>480.33548340579512</v>
      </c>
      <c r="N724">
        <f t="shared" si="224"/>
        <v>4586.8676316869596</v>
      </c>
      <c r="O724">
        <f t="shared" si="225"/>
        <v>38.380998283940237</v>
      </c>
      <c r="P724">
        <f t="shared" si="226"/>
        <v>357.25486181504982</v>
      </c>
      <c r="Q724">
        <f t="shared" si="227"/>
        <v>63.890959497912753</v>
      </c>
      <c r="R724">
        <f t="shared" si="228"/>
        <v>269.28449999999998</v>
      </c>
      <c r="S724">
        <f t="shared" si="229"/>
        <v>690.43032131296263</v>
      </c>
      <c r="T724">
        <f t="shared" si="230"/>
        <v>18.63453403103145</v>
      </c>
      <c r="U724" s="14">
        <f t="shared" si="231"/>
        <v>8.9508279118372318</v>
      </c>
      <c r="V724" s="20">
        <f>'BSFC (Drive Cycle)'!C728</f>
        <v>1926.4453428000979</v>
      </c>
      <c r="W724">
        <f t="shared" si="232"/>
        <v>4.7898002069344336</v>
      </c>
      <c r="X724">
        <f t="shared" si="233"/>
        <v>0</v>
      </c>
      <c r="Y724">
        <f t="shared" si="234"/>
        <v>0</v>
      </c>
      <c r="Z724">
        <f t="shared" si="235"/>
        <v>2</v>
      </c>
    </row>
    <row r="725" spans="4:26">
      <c r="D725" s="1">
        <v>722</v>
      </c>
      <c r="E725">
        <v>28.8</v>
      </c>
      <c r="F725">
        <f t="shared" si="220"/>
        <v>46.348992000000003</v>
      </c>
      <c r="G725">
        <f t="shared" si="221"/>
        <v>12.874720000000002</v>
      </c>
      <c r="H725" s="12">
        <f t="shared" si="236"/>
        <v>0</v>
      </c>
      <c r="I725">
        <f t="shared" si="237"/>
        <v>12.874720000000002</v>
      </c>
      <c r="J725">
        <f t="shared" si="238"/>
        <v>56.319866339109495</v>
      </c>
      <c r="K725" s="12">
        <f t="shared" si="239"/>
        <v>2</v>
      </c>
      <c r="L725">
        <f t="shared" si="222"/>
        <v>8.4698856000000013</v>
      </c>
      <c r="M725">
        <f t="shared" si="223"/>
        <v>477.02282489954831</v>
      </c>
      <c r="N725">
        <f t="shared" si="224"/>
        <v>4555.2340618132566</v>
      </c>
      <c r="O725">
        <f t="shared" si="225"/>
        <v>38.380998283940237</v>
      </c>
      <c r="P725">
        <f t="shared" si="226"/>
        <v>0</v>
      </c>
      <c r="Q725">
        <f t="shared" si="227"/>
        <v>63.890959497912753</v>
      </c>
      <c r="R725">
        <f t="shared" si="228"/>
        <v>269.28449999999998</v>
      </c>
      <c r="S725">
        <f t="shared" si="229"/>
        <v>333.17545949791275</v>
      </c>
      <c r="T725">
        <f t="shared" si="230"/>
        <v>8.992318626029947</v>
      </c>
      <c r="U725" s="14">
        <f t="shared" si="231"/>
        <v>4.2895412333856306</v>
      </c>
      <c r="V725" s="20">
        <f>'BSFC (Drive Cycle)'!C729</f>
        <v>2514.9162606092486</v>
      </c>
      <c r="W725">
        <f t="shared" si="232"/>
        <v>2.9966213884431596</v>
      </c>
      <c r="X725">
        <f t="shared" si="233"/>
        <v>0</v>
      </c>
      <c r="Y725">
        <f t="shared" si="234"/>
        <v>0</v>
      </c>
      <c r="Z725">
        <f t="shared" si="235"/>
        <v>2</v>
      </c>
    </row>
    <row r="726" spans="4:26">
      <c r="D726" s="1">
        <v>723</v>
      </c>
      <c r="E726">
        <v>29.2</v>
      </c>
      <c r="F726">
        <f t="shared" si="220"/>
        <v>46.992728</v>
      </c>
      <c r="G726">
        <f t="shared" si="221"/>
        <v>13.053535555555555</v>
      </c>
      <c r="H726" s="12">
        <f t="shared" si="236"/>
        <v>0.17881555555555373</v>
      </c>
      <c r="I726">
        <f t="shared" si="237"/>
        <v>13.142943333333331</v>
      </c>
      <c r="J726">
        <f t="shared" si="238"/>
        <v>57.493196887840917</v>
      </c>
      <c r="K726" s="12">
        <f t="shared" si="239"/>
        <v>2</v>
      </c>
      <c r="L726">
        <f t="shared" si="222"/>
        <v>8.4698856000000013</v>
      </c>
      <c r="M726">
        <f t="shared" si="223"/>
        <v>486.96080041828867</v>
      </c>
      <c r="N726">
        <f t="shared" si="224"/>
        <v>4650.1347714343647</v>
      </c>
      <c r="O726">
        <f t="shared" si="225"/>
        <v>38.380998283940237</v>
      </c>
      <c r="P726">
        <f t="shared" si="226"/>
        <v>357.25486181504272</v>
      </c>
      <c r="Q726">
        <f t="shared" si="227"/>
        <v>65.678033017819629</v>
      </c>
      <c r="R726">
        <f t="shared" si="228"/>
        <v>269.28449999999998</v>
      </c>
      <c r="S726">
        <f t="shared" si="229"/>
        <v>692.21739483286228</v>
      </c>
      <c r="T726">
        <f t="shared" si="230"/>
        <v>18.682766678547853</v>
      </c>
      <c r="U726" s="14">
        <f t="shared" si="231"/>
        <v>9.0977750158137951</v>
      </c>
      <c r="V726" s="20">
        <f>'BSFC (Drive Cycle)'!C730</f>
        <v>2018.7224226652179</v>
      </c>
      <c r="W726">
        <f t="shared" si="232"/>
        <v>5.1016340057740877</v>
      </c>
      <c r="X726">
        <f t="shared" si="233"/>
        <v>0</v>
      </c>
      <c r="Y726">
        <f t="shared" si="234"/>
        <v>0</v>
      </c>
      <c r="Z726">
        <f t="shared" si="235"/>
        <v>2</v>
      </c>
    </row>
    <row r="727" spans="4:26">
      <c r="D727" s="1">
        <v>724</v>
      </c>
      <c r="E727">
        <v>28.8</v>
      </c>
      <c r="F727">
        <f t="shared" si="220"/>
        <v>46.348992000000003</v>
      </c>
      <c r="G727">
        <f t="shared" si="221"/>
        <v>12.874720000000002</v>
      </c>
      <c r="H727" s="12">
        <f t="shared" si="236"/>
        <v>-0.17881555555555373</v>
      </c>
      <c r="I727">
        <f t="shared" si="237"/>
        <v>12.785312222222224</v>
      </c>
      <c r="J727">
        <f t="shared" si="238"/>
        <v>55.928756156199007</v>
      </c>
      <c r="K727" s="12">
        <f t="shared" si="239"/>
        <v>2</v>
      </c>
      <c r="L727">
        <f t="shared" si="222"/>
        <v>8.4698856000000013</v>
      </c>
      <c r="M727">
        <f t="shared" si="223"/>
        <v>473.71016639330139</v>
      </c>
      <c r="N727">
        <f t="shared" si="224"/>
        <v>4523.6004919395536</v>
      </c>
      <c r="O727">
        <f t="shared" si="225"/>
        <v>38.380998283940237</v>
      </c>
      <c r="P727">
        <f t="shared" si="226"/>
        <v>-357.25486181504272</v>
      </c>
      <c r="Q727">
        <f t="shared" si="227"/>
        <v>63.890959497912753</v>
      </c>
      <c r="R727">
        <f t="shared" si="228"/>
        <v>269.28449999999998</v>
      </c>
      <c r="S727">
        <f t="shared" si="229"/>
        <v>-24.079402317129961</v>
      </c>
      <c r="T727">
        <f t="shared" si="230"/>
        <v>0</v>
      </c>
      <c r="U727" s="14">
        <f t="shared" si="231"/>
        <v>0</v>
      </c>
      <c r="V727" s="20">
        <f>'BSFC (Drive Cycle)'!C731</f>
        <v>0</v>
      </c>
      <c r="W727">
        <f t="shared" si="232"/>
        <v>0</v>
      </c>
      <c r="X727">
        <f t="shared" si="233"/>
        <v>0</v>
      </c>
      <c r="Y727">
        <f t="shared" si="234"/>
        <v>0</v>
      </c>
      <c r="Z727">
        <f t="shared" si="235"/>
        <v>2</v>
      </c>
    </row>
    <row r="728" spans="4:26">
      <c r="D728" s="1">
        <v>725</v>
      </c>
      <c r="E728">
        <v>28.8</v>
      </c>
      <c r="F728">
        <f t="shared" si="220"/>
        <v>46.348992000000003</v>
      </c>
      <c r="G728">
        <f t="shared" si="221"/>
        <v>12.874720000000002</v>
      </c>
      <c r="H728" s="12">
        <f t="shared" si="236"/>
        <v>0</v>
      </c>
      <c r="I728">
        <f t="shared" si="237"/>
        <v>12.874720000000002</v>
      </c>
      <c r="J728">
        <f t="shared" si="238"/>
        <v>56.319866339109495</v>
      </c>
      <c r="K728" s="12">
        <f t="shared" si="239"/>
        <v>2</v>
      </c>
      <c r="L728">
        <f t="shared" si="222"/>
        <v>8.4698856000000013</v>
      </c>
      <c r="M728">
        <f t="shared" si="223"/>
        <v>477.02282489954831</v>
      </c>
      <c r="N728">
        <f t="shared" si="224"/>
        <v>4555.2340618132566</v>
      </c>
      <c r="O728">
        <f t="shared" si="225"/>
        <v>38.380998283940237</v>
      </c>
      <c r="P728">
        <f t="shared" si="226"/>
        <v>0</v>
      </c>
      <c r="Q728">
        <f t="shared" si="227"/>
        <v>63.890959497912753</v>
      </c>
      <c r="R728">
        <f t="shared" si="228"/>
        <v>269.28449999999998</v>
      </c>
      <c r="S728">
        <f t="shared" si="229"/>
        <v>333.17545949791275</v>
      </c>
      <c r="T728">
        <f t="shared" si="230"/>
        <v>8.992318626029947</v>
      </c>
      <c r="U728" s="14">
        <f t="shared" si="231"/>
        <v>4.2895412333856306</v>
      </c>
      <c r="V728" s="20">
        <f>'BSFC (Drive Cycle)'!C732</f>
        <v>2514.9162606092486</v>
      </c>
      <c r="W728">
        <f t="shared" si="232"/>
        <v>2.9966213884431596</v>
      </c>
      <c r="X728">
        <f t="shared" si="233"/>
        <v>0</v>
      </c>
      <c r="Y728">
        <f t="shared" si="234"/>
        <v>0</v>
      </c>
      <c r="Z728">
        <f t="shared" si="235"/>
        <v>2</v>
      </c>
    </row>
    <row r="729" spans="4:26">
      <c r="D729" s="1">
        <v>726</v>
      </c>
      <c r="E729">
        <v>28</v>
      </c>
      <c r="F729">
        <f t="shared" si="220"/>
        <v>45.061520000000002</v>
      </c>
      <c r="G729">
        <f t="shared" si="221"/>
        <v>12.517088888888891</v>
      </c>
      <c r="H729" s="12">
        <f t="shared" si="236"/>
        <v>-0.35763111111111101</v>
      </c>
      <c r="I729">
        <f t="shared" si="237"/>
        <v>12.338273333333335</v>
      </c>
      <c r="J729">
        <f t="shared" si="238"/>
        <v>53.973205241646596</v>
      </c>
      <c r="K729" s="12">
        <f t="shared" si="239"/>
        <v>2</v>
      </c>
      <c r="L729">
        <f t="shared" si="222"/>
        <v>8.4698856000000013</v>
      </c>
      <c r="M729">
        <f t="shared" si="223"/>
        <v>457.14687386206708</v>
      </c>
      <c r="N729">
        <f t="shared" si="224"/>
        <v>4365.4326425710378</v>
      </c>
      <c r="O729">
        <f t="shared" si="225"/>
        <v>38.380998283940237</v>
      </c>
      <c r="P729">
        <f t="shared" si="226"/>
        <v>-714.50972363009259</v>
      </c>
      <c r="Q729">
        <f t="shared" si="227"/>
        <v>60.390760327888216</v>
      </c>
      <c r="R729">
        <f t="shared" si="228"/>
        <v>269.28449999999998</v>
      </c>
      <c r="S729">
        <f t="shared" si="229"/>
        <v>-384.83446330220443</v>
      </c>
      <c r="T729">
        <f t="shared" si="230"/>
        <v>0</v>
      </c>
      <c r="U729" s="14">
        <f t="shared" si="231"/>
        <v>0</v>
      </c>
      <c r="V729" s="20">
        <f>'BSFC (Drive Cycle)'!C733</f>
        <v>0</v>
      </c>
      <c r="W729">
        <f t="shared" si="232"/>
        <v>0</v>
      </c>
      <c r="X729">
        <f t="shared" si="233"/>
        <v>0</v>
      </c>
      <c r="Y729">
        <f t="shared" si="234"/>
        <v>0</v>
      </c>
      <c r="Z729">
        <f t="shared" si="235"/>
        <v>2</v>
      </c>
    </row>
    <row r="730" spans="4:26">
      <c r="D730" s="1">
        <v>727</v>
      </c>
      <c r="E730">
        <v>28</v>
      </c>
      <c r="F730">
        <f t="shared" si="220"/>
        <v>45.061520000000002</v>
      </c>
      <c r="G730">
        <f t="shared" si="221"/>
        <v>12.517088888888891</v>
      </c>
      <c r="H730" s="12">
        <f t="shared" si="236"/>
        <v>0</v>
      </c>
      <c r="I730">
        <f t="shared" si="237"/>
        <v>12.517088888888891</v>
      </c>
      <c r="J730">
        <f t="shared" si="238"/>
        <v>54.755425607467558</v>
      </c>
      <c r="K730" s="12">
        <f t="shared" si="239"/>
        <v>2</v>
      </c>
      <c r="L730">
        <f t="shared" si="222"/>
        <v>8.4698856000000013</v>
      </c>
      <c r="M730">
        <f t="shared" si="223"/>
        <v>463.77219087456081</v>
      </c>
      <c r="N730">
        <f t="shared" si="224"/>
        <v>4428.6997823184438</v>
      </c>
      <c r="O730">
        <f t="shared" si="225"/>
        <v>38.380998283940237</v>
      </c>
      <c r="P730">
        <f t="shared" si="226"/>
        <v>0</v>
      </c>
      <c r="Q730">
        <f t="shared" si="227"/>
        <v>60.390760327888216</v>
      </c>
      <c r="R730">
        <f t="shared" si="228"/>
        <v>269.28449999999998</v>
      </c>
      <c r="S730">
        <f t="shared" si="229"/>
        <v>329.67526032788817</v>
      </c>
      <c r="T730">
        <f t="shared" si="230"/>
        <v>8.8978491646870914</v>
      </c>
      <c r="U730" s="14">
        <f t="shared" si="231"/>
        <v>4.1265750011783133</v>
      </c>
      <c r="V730" s="20">
        <f>'BSFC (Drive Cycle)'!C734</f>
        <v>2390.98532845929</v>
      </c>
      <c r="W730">
        <f t="shared" si="232"/>
        <v>2.7407167457233959</v>
      </c>
      <c r="X730">
        <f t="shared" si="233"/>
        <v>0</v>
      </c>
      <c r="Y730">
        <f t="shared" si="234"/>
        <v>0</v>
      </c>
      <c r="Z730">
        <f t="shared" si="235"/>
        <v>2</v>
      </c>
    </row>
    <row r="731" spans="4:26">
      <c r="D731" s="1">
        <v>728</v>
      </c>
      <c r="E731">
        <v>27.6</v>
      </c>
      <c r="F731">
        <f t="shared" si="220"/>
        <v>44.417784000000005</v>
      </c>
      <c r="G731">
        <f t="shared" si="221"/>
        <v>12.338273333333335</v>
      </c>
      <c r="H731" s="12">
        <f t="shared" si="236"/>
        <v>-0.17881555555555551</v>
      </c>
      <c r="I731">
        <f t="shared" si="237"/>
        <v>12.248865555555557</v>
      </c>
      <c r="J731">
        <f t="shared" si="238"/>
        <v>53.582095058736115</v>
      </c>
      <c r="K731" s="12">
        <f t="shared" si="239"/>
        <v>2</v>
      </c>
      <c r="L731">
        <f t="shared" si="222"/>
        <v>8.4698856000000013</v>
      </c>
      <c r="M731">
        <f t="shared" si="223"/>
        <v>453.83421535582028</v>
      </c>
      <c r="N731">
        <f t="shared" si="224"/>
        <v>4333.7990726973349</v>
      </c>
      <c r="O731">
        <f t="shared" si="225"/>
        <v>38.380998283940237</v>
      </c>
      <c r="P731">
        <f t="shared" si="226"/>
        <v>-357.2548618150463</v>
      </c>
      <c r="Q731">
        <f t="shared" si="227"/>
        <v>58.67763467777057</v>
      </c>
      <c r="R731">
        <f t="shared" si="228"/>
        <v>269.28449999999998</v>
      </c>
      <c r="S731">
        <f t="shared" si="229"/>
        <v>-29.292727137275733</v>
      </c>
      <c r="T731">
        <f t="shared" si="230"/>
        <v>0</v>
      </c>
      <c r="U731" s="14">
        <f t="shared" si="231"/>
        <v>0</v>
      </c>
      <c r="V731" s="20">
        <f>'BSFC (Drive Cycle)'!C735</f>
        <v>0</v>
      </c>
      <c r="W731">
        <f t="shared" si="232"/>
        <v>0</v>
      </c>
      <c r="X731">
        <f t="shared" si="233"/>
        <v>0</v>
      </c>
      <c r="Y731">
        <f t="shared" si="234"/>
        <v>0</v>
      </c>
      <c r="Z731">
        <f t="shared" si="235"/>
        <v>2</v>
      </c>
    </row>
    <row r="732" spans="4:26">
      <c r="D732" s="1">
        <v>729</v>
      </c>
      <c r="E732">
        <v>26.5</v>
      </c>
      <c r="F732">
        <f t="shared" si="220"/>
        <v>42.647509999999997</v>
      </c>
      <c r="G732">
        <f t="shared" si="221"/>
        <v>11.846530555555555</v>
      </c>
      <c r="H732" s="12">
        <f t="shared" si="236"/>
        <v>-0.4917427777777803</v>
      </c>
      <c r="I732">
        <f t="shared" si="237"/>
        <v>11.600659166666665</v>
      </c>
      <c r="J732">
        <f t="shared" si="238"/>
        <v>50.746546232635097</v>
      </c>
      <c r="K732" s="12">
        <f t="shared" si="239"/>
        <v>2</v>
      </c>
      <c r="L732">
        <f t="shared" si="222"/>
        <v>8.4698856000000013</v>
      </c>
      <c r="M732">
        <f t="shared" si="223"/>
        <v>429.81744118553036</v>
      </c>
      <c r="N732">
        <f t="shared" si="224"/>
        <v>4104.4556911129848</v>
      </c>
      <c r="O732">
        <f t="shared" si="225"/>
        <v>38.380998283940237</v>
      </c>
      <c r="P732">
        <f t="shared" si="226"/>
        <v>-982.45086999138255</v>
      </c>
      <c r="Q732">
        <f t="shared" si="227"/>
        <v>54.093637041147296</v>
      </c>
      <c r="R732">
        <f t="shared" si="228"/>
        <v>269.28449999999998</v>
      </c>
      <c r="S732">
        <f t="shared" si="229"/>
        <v>-659.07273295023526</v>
      </c>
      <c r="T732">
        <f t="shared" si="230"/>
        <v>0</v>
      </c>
      <c r="U732" s="14">
        <f t="shared" si="231"/>
        <v>0</v>
      </c>
      <c r="V732" s="20">
        <f>'BSFC (Drive Cycle)'!C736</f>
        <v>0</v>
      </c>
      <c r="W732">
        <f t="shared" si="232"/>
        <v>0</v>
      </c>
      <c r="X732">
        <f t="shared" si="233"/>
        <v>0</v>
      </c>
      <c r="Y732">
        <f t="shared" si="234"/>
        <v>0</v>
      </c>
      <c r="Z732">
        <f t="shared" si="235"/>
        <v>2</v>
      </c>
    </row>
    <row r="733" spans="4:26">
      <c r="D733" s="1">
        <v>730</v>
      </c>
      <c r="E733">
        <v>24.6</v>
      </c>
      <c r="F733">
        <f t="shared" si="220"/>
        <v>39.589764000000002</v>
      </c>
      <c r="G733">
        <f t="shared" si="221"/>
        <v>10.997156666666667</v>
      </c>
      <c r="H733" s="12">
        <f t="shared" si="236"/>
        <v>-0.84937388888888776</v>
      </c>
      <c r="I733">
        <f t="shared" si="237"/>
        <v>10.572469722222223</v>
      </c>
      <c r="J733">
        <f t="shared" si="238"/>
        <v>46.248779129164561</v>
      </c>
      <c r="K733" s="12">
        <f t="shared" si="239"/>
        <v>2</v>
      </c>
      <c r="L733">
        <f t="shared" si="222"/>
        <v>8.4698856000000013</v>
      </c>
      <c r="M733">
        <f t="shared" si="223"/>
        <v>391.7218683636915</v>
      </c>
      <c r="N733">
        <f t="shared" si="224"/>
        <v>3740.6696375653996</v>
      </c>
      <c r="O733">
        <f t="shared" si="225"/>
        <v>38.380998283940237</v>
      </c>
      <c r="P733">
        <f t="shared" si="226"/>
        <v>-1696.9605936214682</v>
      </c>
      <c r="Q733">
        <f t="shared" si="227"/>
        <v>46.614888418399005</v>
      </c>
      <c r="R733">
        <f t="shared" si="228"/>
        <v>269.28449999999998</v>
      </c>
      <c r="S733">
        <f t="shared" si="229"/>
        <v>-1381.0612052030692</v>
      </c>
      <c r="T733">
        <f t="shared" si="230"/>
        <v>0</v>
      </c>
      <c r="U733" s="14">
        <f t="shared" si="231"/>
        <v>0</v>
      </c>
      <c r="V733" s="20">
        <f>'BSFC (Drive Cycle)'!C737</f>
        <v>0</v>
      </c>
      <c r="W733">
        <f t="shared" si="232"/>
        <v>0</v>
      </c>
      <c r="X733">
        <f t="shared" si="233"/>
        <v>0</v>
      </c>
      <c r="Y733">
        <f t="shared" si="234"/>
        <v>0</v>
      </c>
      <c r="Z733">
        <f t="shared" si="235"/>
        <v>2</v>
      </c>
    </row>
    <row r="734" spans="4:26">
      <c r="D734" s="1">
        <v>731</v>
      </c>
      <c r="E734">
        <v>20.7</v>
      </c>
      <c r="F734">
        <f t="shared" si="220"/>
        <v>33.313338000000002</v>
      </c>
      <c r="G734">
        <f t="shared" si="221"/>
        <v>9.2537050000000001</v>
      </c>
      <c r="H734" s="12">
        <f t="shared" si="236"/>
        <v>-1.7434516666666671</v>
      </c>
      <c r="I734">
        <f t="shared" si="237"/>
        <v>8.3819791666666674</v>
      </c>
      <c r="J734">
        <f t="shared" si="238"/>
        <v>36.666579647857738</v>
      </c>
      <c r="K734" s="12">
        <f t="shared" si="239"/>
        <v>2</v>
      </c>
      <c r="L734">
        <f t="shared" si="222"/>
        <v>8.4698856000000013</v>
      </c>
      <c r="M734">
        <f t="shared" si="223"/>
        <v>310.56173496064338</v>
      </c>
      <c r="N734">
        <f t="shared" si="224"/>
        <v>2965.647175659672</v>
      </c>
      <c r="O734">
        <f t="shared" si="225"/>
        <v>38.380998283940237</v>
      </c>
      <c r="P734">
        <f t="shared" si="226"/>
        <v>-3483.2349026967031</v>
      </c>
      <c r="Q734">
        <f t="shared" si="227"/>
        <v>33.006169506245932</v>
      </c>
      <c r="R734">
        <f t="shared" si="228"/>
        <v>269.28449999999998</v>
      </c>
      <c r="S734">
        <f t="shared" si="229"/>
        <v>-3180.9442331904575</v>
      </c>
      <c r="T734">
        <f t="shared" si="230"/>
        <v>0</v>
      </c>
      <c r="U734" s="14">
        <f t="shared" si="231"/>
        <v>0</v>
      </c>
      <c r="V734" s="20">
        <f>'BSFC (Drive Cycle)'!C738</f>
        <v>0</v>
      </c>
      <c r="W734">
        <f t="shared" si="232"/>
        <v>0</v>
      </c>
      <c r="X734">
        <f t="shared" si="233"/>
        <v>0</v>
      </c>
      <c r="Y734">
        <f t="shared" si="234"/>
        <v>0</v>
      </c>
      <c r="Z734">
        <f t="shared" si="235"/>
        <v>2</v>
      </c>
    </row>
    <row r="735" spans="4:26">
      <c r="D735" s="1">
        <v>732</v>
      </c>
      <c r="E735">
        <v>16.5</v>
      </c>
      <c r="F735">
        <f t="shared" si="220"/>
        <v>26.554110000000001</v>
      </c>
      <c r="G735">
        <f t="shared" si="221"/>
        <v>7.3761416666666673</v>
      </c>
      <c r="H735" s="12">
        <f t="shared" si="236"/>
        <v>-1.8775633333333328</v>
      </c>
      <c r="I735">
        <f t="shared" si="237"/>
        <v>6.4373600000000009</v>
      </c>
      <c r="J735">
        <f t="shared" si="238"/>
        <v>28.159933169554748</v>
      </c>
      <c r="K735" s="12">
        <f t="shared" si="239"/>
        <v>2</v>
      </c>
      <c r="L735">
        <f t="shared" si="222"/>
        <v>8.4698856000000013</v>
      </c>
      <c r="M735">
        <f t="shared" si="223"/>
        <v>238.51141244977416</v>
      </c>
      <c r="N735">
        <f t="shared" si="224"/>
        <v>2277.6170309066283</v>
      </c>
      <c r="O735">
        <f t="shared" si="225"/>
        <v>38.380998283940237</v>
      </c>
      <c r="P735">
        <f t="shared" si="226"/>
        <v>-3751.1760490579859</v>
      </c>
      <c r="Q735">
        <f t="shared" si="227"/>
        <v>20.971153698045363</v>
      </c>
      <c r="R735">
        <f t="shared" si="228"/>
        <v>269.28449999999998</v>
      </c>
      <c r="S735">
        <f t="shared" si="229"/>
        <v>-3460.9203953599408</v>
      </c>
      <c r="T735">
        <f t="shared" si="230"/>
        <v>0</v>
      </c>
      <c r="U735" s="14">
        <f t="shared" si="231"/>
        <v>0</v>
      </c>
      <c r="V735" s="20">
        <f>'BSFC (Drive Cycle)'!C739</f>
        <v>0</v>
      </c>
      <c r="W735">
        <f t="shared" si="232"/>
        <v>0</v>
      </c>
      <c r="X735">
        <f t="shared" si="233"/>
        <v>0</v>
      </c>
      <c r="Y735">
        <f t="shared" si="234"/>
        <v>0</v>
      </c>
      <c r="Z735">
        <f t="shared" si="235"/>
        <v>2</v>
      </c>
    </row>
    <row r="736" spans="4:26">
      <c r="D736" s="1">
        <v>733</v>
      </c>
      <c r="E736">
        <v>15</v>
      </c>
      <c r="F736">
        <f t="shared" si="220"/>
        <v>24.1401</v>
      </c>
      <c r="G736">
        <f t="shared" si="221"/>
        <v>6.7055833333333341</v>
      </c>
      <c r="H736" s="12">
        <f t="shared" si="236"/>
        <v>-0.67055833333333315</v>
      </c>
      <c r="I736">
        <f t="shared" si="237"/>
        <v>6.3703041666666671</v>
      </c>
      <c r="J736">
        <f t="shared" si="238"/>
        <v>27.866600532371884</v>
      </c>
      <c r="K736" s="12">
        <f t="shared" si="239"/>
        <v>2</v>
      </c>
      <c r="L736">
        <f t="shared" si="222"/>
        <v>8.4698856000000013</v>
      </c>
      <c r="M736">
        <f t="shared" si="223"/>
        <v>236.02691857008898</v>
      </c>
      <c r="N736">
        <f t="shared" si="224"/>
        <v>2253.8918535013509</v>
      </c>
      <c r="O736">
        <f t="shared" si="225"/>
        <v>38.380998283940237</v>
      </c>
      <c r="P736">
        <f t="shared" si="226"/>
        <v>-1339.7057318064237</v>
      </c>
      <c r="Q736">
        <f t="shared" si="227"/>
        <v>17.331531981855672</v>
      </c>
      <c r="R736">
        <f t="shared" si="228"/>
        <v>269.28449999999998</v>
      </c>
      <c r="S736">
        <f t="shared" si="229"/>
        <v>-1053.089699824568</v>
      </c>
      <c r="T736">
        <f t="shared" si="230"/>
        <v>0</v>
      </c>
      <c r="U736" s="14">
        <f t="shared" si="231"/>
        <v>0</v>
      </c>
      <c r="V736" s="20">
        <f>'BSFC (Drive Cycle)'!C740</f>
        <v>0</v>
      </c>
      <c r="W736">
        <f t="shared" si="232"/>
        <v>0</v>
      </c>
      <c r="X736">
        <f t="shared" si="233"/>
        <v>0</v>
      </c>
      <c r="Y736">
        <f t="shared" si="234"/>
        <v>0</v>
      </c>
      <c r="Z736">
        <f t="shared" si="235"/>
        <v>2</v>
      </c>
    </row>
    <row r="737" spans="4:26">
      <c r="D737" s="1">
        <v>734</v>
      </c>
      <c r="E737">
        <v>14.2</v>
      </c>
      <c r="F737">
        <f t="shared" si="220"/>
        <v>22.852627999999999</v>
      </c>
      <c r="G737">
        <f t="shared" si="221"/>
        <v>6.3479522222222222</v>
      </c>
      <c r="H737" s="12">
        <f t="shared" si="236"/>
        <v>-0.3576311111111119</v>
      </c>
      <c r="I737">
        <f t="shared" si="237"/>
        <v>6.1691366666666667</v>
      </c>
      <c r="J737">
        <f t="shared" si="238"/>
        <v>26.986602620823295</v>
      </c>
      <c r="K737" s="12">
        <f t="shared" si="239"/>
        <v>2</v>
      </c>
      <c r="L737">
        <f t="shared" si="222"/>
        <v>8.4698856000000013</v>
      </c>
      <c r="M737">
        <f t="shared" si="223"/>
        <v>228.57343693103351</v>
      </c>
      <c r="N737">
        <f t="shared" si="224"/>
        <v>2182.7163212855185</v>
      </c>
      <c r="O737">
        <f t="shared" si="225"/>
        <v>38.380998283940237</v>
      </c>
      <c r="P737">
        <f t="shared" si="226"/>
        <v>-714.50972363009441</v>
      </c>
      <c r="Q737">
        <f t="shared" si="227"/>
        <v>15.532133816983899</v>
      </c>
      <c r="R737">
        <f t="shared" si="228"/>
        <v>269.28449999999998</v>
      </c>
      <c r="S737">
        <f t="shared" si="229"/>
        <v>-429.69308981311053</v>
      </c>
      <c r="T737">
        <f t="shared" si="230"/>
        <v>0</v>
      </c>
      <c r="U737" s="14">
        <f t="shared" si="231"/>
        <v>0</v>
      </c>
      <c r="V737" s="20">
        <f>'BSFC (Drive Cycle)'!C741</f>
        <v>0</v>
      </c>
      <c r="W737">
        <f t="shared" si="232"/>
        <v>0</v>
      </c>
      <c r="X737">
        <f t="shared" si="233"/>
        <v>0</v>
      </c>
      <c r="Y737">
        <f t="shared" si="234"/>
        <v>0</v>
      </c>
      <c r="Z737">
        <f t="shared" si="235"/>
        <v>2</v>
      </c>
    </row>
    <row r="738" spans="4:26">
      <c r="D738" s="1">
        <v>735</v>
      </c>
      <c r="E738">
        <v>14.2</v>
      </c>
      <c r="F738">
        <f t="shared" si="220"/>
        <v>22.852627999999999</v>
      </c>
      <c r="G738">
        <f t="shared" si="221"/>
        <v>6.3479522222222222</v>
      </c>
      <c r="H738" s="12">
        <f t="shared" si="236"/>
        <v>0</v>
      </c>
      <c r="I738">
        <f t="shared" si="237"/>
        <v>6.3479522222222222</v>
      </c>
      <c r="J738">
        <f t="shared" si="238"/>
        <v>27.76882298664426</v>
      </c>
      <c r="K738" s="12">
        <f t="shared" si="239"/>
        <v>2</v>
      </c>
      <c r="L738">
        <f t="shared" si="222"/>
        <v>8.4698856000000013</v>
      </c>
      <c r="M738">
        <f t="shared" si="223"/>
        <v>235.19875394352724</v>
      </c>
      <c r="N738">
        <f t="shared" si="224"/>
        <v>2245.9834610329249</v>
      </c>
      <c r="O738">
        <f t="shared" si="225"/>
        <v>38.380998283940237</v>
      </c>
      <c r="P738">
        <f t="shared" si="226"/>
        <v>0</v>
      </c>
      <c r="Q738">
        <f t="shared" si="227"/>
        <v>15.532133816983899</v>
      </c>
      <c r="R738">
        <f t="shared" si="228"/>
        <v>269.28449999999998</v>
      </c>
      <c r="S738">
        <f t="shared" si="229"/>
        <v>284.81663381698388</v>
      </c>
      <c r="T738">
        <f t="shared" si="230"/>
        <v>7.6871265522833632</v>
      </c>
      <c r="U738" s="14">
        <f t="shared" si="231"/>
        <v>1.8080025865032496</v>
      </c>
      <c r="V738" s="20">
        <f>'BSFC (Drive Cycle)'!C742</f>
        <v>2176.6911318775637</v>
      </c>
      <c r="W738">
        <f t="shared" si="232"/>
        <v>1.0931842212370337</v>
      </c>
      <c r="X738">
        <f t="shared" si="233"/>
        <v>0</v>
      </c>
      <c r="Y738">
        <f t="shared" si="234"/>
        <v>0</v>
      </c>
      <c r="Z738">
        <f t="shared" si="235"/>
        <v>2</v>
      </c>
    </row>
    <row r="739" spans="4:26">
      <c r="D739" s="1">
        <v>736</v>
      </c>
      <c r="E739">
        <v>13.8</v>
      </c>
      <c r="F739">
        <f t="shared" si="220"/>
        <v>22.208892000000002</v>
      </c>
      <c r="G739">
        <f t="shared" si="221"/>
        <v>6.1691366666666676</v>
      </c>
      <c r="H739" s="12">
        <f t="shared" si="236"/>
        <v>-0.17881555555555462</v>
      </c>
      <c r="I739">
        <f t="shared" si="237"/>
        <v>6.0797288888888907</v>
      </c>
      <c r="J739">
        <f t="shared" si="238"/>
        <v>26.595492437912821</v>
      </c>
      <c r="K739" s="12">
        <f t="shared" si="239"/>
        <v>2</v>
      </c>
      <c r="L739">
        <f t="shared" si="222"/>
        <v>8.4698856000000013</v>
      </c>
      <c r="M739">
        <f t="shared" si="223"/>
        <v>225.26077842478674</v>
      </c>
      <c r="N739">
        <f t="shared" si="224"/>
        <v>2151.0827514118159</v>
      </c>
      <c r="O739">
        <f t="shared" si="225"/>
        <v>38.380998283940237</v>
      </c>
      <c r="P739">
        <f t="shared" si="226"/>
        <v>-357.25486181504453</v>
      </c>
      <c r="Q739">
        <f t="shared" si="227"/>
        <v>14.669408669442642</v>
      </c>
      <c r="R739">
        <f t="shared" si="228"/>
        <v>269.28449999999998</v>
      </c>
      <c r="S739">
        <f t="shared" si="229"/>
        <v>-73.300953145601909</v>
      </c>
      <c r="T739">
        <f t="shared" si="230"/>
        <v>0</v>
      </c>
      <c r="U739" s="14">
        <f t="shared" si="231"/>
        <v>0</v>
      </c>
      <c r="V739" s="20">
        <f>'BSFC (Drive Cycle)'!C743</f>
        <v>0</v>
      </c>
      <c r="W739">
        <f t="shared" si="232"/>
        <v>0</v>
      </c>
      <c r="X739">
        <f t="shared" si="233"/>
        <v>0</v>
      </c>
      <c r="Y739">
        <f t="shared" si="234"/>
        <v>0</v>
      </c>
      <c r="Z739">
        <f t="shared" si="235"/>
        <v>2</v>
      </c>
    </row>
    <row r="740" spans="4:26">
      <c r="D740" s="1">
        <v>737</v>
      </c>
      <c r="E740">
        <v>13.8</v>
      </c>
      <c r="F740">
        <f t="shared" si="220"/>
        <v>22.208892000000002</v>
      </c>
      <c r="G740">
        <f t="shared" si="221"/>
        <v>6.1691366666666676</v>
      </c>
      <c r="H740" s="12">
        <f t="shared" si="236"/>
        <v>0</v>
      </c>
      <c r="I740">
        <f t="shared" si="237"/>
        <v>6.1691366666666676</v>
      </c>
      <c r="J740">
        <f t="shared" si="238"/>
        <v>26.986602620823298</v>
      </c>
      <c r="K740" s="12">
        <f t="shared" si="239"/>
        <v>2</v>
      </c>
      <c r="L740">
        <f t="shared" si="222"/>
        <v>8.4698856000000013</v>
      </c>
      <c r="M740">
        <f t="shared" si="223"/>
        <v>228.57343693103354</v>
      </c>
      <c r="N740">
        <f t="shared" si="224"/>
        <v>2182.7163212855189</v>
      </c>
      <c r="O740">
        <f t="shared" si="225"/>
        <v>38.380998283940237</v>
      </c>
      <c r="P740">
        <f t="shared" si="226"/>
        <v>0</v>
      </c>
      <c r="Q740">
        <f t="shared" si="227"/>
        <v>14.669408669442642</v>
      </c>
      <c r="R740">
        <f t="shared" si="228"/>
        <v>269.28449999999998</v>
      </c>
      <c r="S740">
        <f t="shared" si="229"/>
        <v>283.95390866944263</v>
      </c>
      <c r="T740">
        <f t="shared" si="230"/>
        <v>7.6638418258960401</v>
      </c>
      <c r="U740" s="14">
        <f t="shared" si="231"/>
        <v>1.7517506662408655</v>
      </c>
      <c r="V740" s="20">
        <f>'BSFC (Drive Cycle)'!C744</f>
        <v>2177.3875067043427</v>
      </c>
      <c r="W740">
        <f t="shared" si="232"/>
        <v>1.0595111154260748</v>
      </c>
      <c r="X740">
        <f t="shared" si="233"/>
        <v>0</v>
      </c>
      <c r="Y740">
        <f t="shared" si="234"/>
        <v>0</v>
      </c>
      <c r="Z740">
        <f t="shared" si="235"/>
        <v>2</v>
      </c>
    </row>
    <row r="741" spans="4:26">
      <c r="D741" s="1">
        <v>738</v>
      </c>
      <c r="E741">
        <v>11.9</v>
      </c>
      <c r="F741">
        <f t="shared" si="220"/>
        <v>19.151146000000001</v>
      </c>
      <c r="G741">
        <f t="shared" si="221"/>
        <v>5.3197627777777781</v>
      </c>
      <c r="H741" s="12">
        <f t="shared" si="236"/>
        <v>-0.84937388888888954</v>
      </c>
      <c r="I741">
        <f t="shared" si="237"/>
        <v>4.8950758333333333</v>
      </c>
      <c r="J741">
        <f t="shared" si="238"/>
        <v>21.413282514348918</v>
      </c>
      <c r="K741" s="12">
        <f t="shared" si="239"/>
        <v>2</v>
      </c>
      <c r="L741">
        <f t="shared" si="222"/>
        <v>8.4698856000000013</v>
      </c>
      <c r="M741">
        <f t="shared" si="223"/>
        <v>181.36805321701573</v>
      </c>
      <c r="N741">
        <f t="shared" si="224"/>
        <v>1731.9379505852485</v>
      </c>
      <c r="O741">
        <f t="shared" si="225"/>
        <v>38.380998283940237</v>
      </c>
      <c r="P741">
        <f t="shared" si="226"/>
        <v>-1696.9605936214716</v>
      </c>
      <c r="Q741">
        <f t="shared" si="227"/>
        <v>10.908081084224806</v>
      </c>
      <c r="R741">
        <f t="shared" si="228"/>
        <v>269.28449999999998</v>
      </c>
      <c r="S741">
        <f t="shared" si="229"/>
        <v>-1416.7680125372469</v>
      </c>
      <c r="T741">
        <f t="shared" si="230"/>
        <v>0</v>
      </c>
      <c r="U741" s="14">
        <f t="shared" si="231"/>
        <v>0</v>
      </c>
      <c r="V741" s="20">
        <f>'BSFC (Drive Cycle)'!C745</f>
        <v>0</v>
      </c>
      <c r="W741">
        <f t="shared" si="232"/>
        <v>0</v>
      </c>
      <c r="X741">
        <f t="shared" si="233"/>
        <v>1</v>
      </c>
      <c r="Y741">
        <f t="shared" si="234"/>
        <v>0</v>
      </c>
      <c r="Z741">
        <f t="shared" si="235"/>
        <v>1</v>
      </c>
    </row>
    <row r="742" spans="4:26">
      <c r="D742" s="1">
        <v>739</v>
      </c>
      <c r="E742">
        <v>8.4</v>
      </c>
      <c r="F742">
        <f t="shared" si="220"/>
        <v>13.518456</v>
      </c>
      <c r="G742">
        <f t="shared" si="221"/>
        <v>3.7551266666666669</v>
      </c>
      <c r="H742" s="12">
        <f t="shared" si="236"/>
        <v>-1.5646361111111111</v>
      </c>
      <c r="I742">
        <f t="shared" si="237"/>
        <v>2.9728086111111116</v>
      </c>
      <c r="J742">
        <f t="shared" si="238"/>
        <v>13.004413581773546</v>
      </c>
      <c r="K742" s="12">
        <f t="shared" si="239"/>
        <v>1</v>
      </c>
      <c r="L742">
        <f t="shared" si="222"/>
        <v>14.7105</v>
      </c>
      <c r="M742">
        <f t="shared" si="223"/>
        <v>191.30142599467976</v>
      </c>
      <c r="N742">
        <f t="shared" si="224"/>
        <v>1826.7947072509955</v>
      </c>
      <c r="O742">
        <f t="shared" si="225"/>
        <v>101.66177176290465</v>
      </c>
      <c r="P742">
        <f t="shared" si="226"/>
        <v>-3559.1007028424165</v>
      </c>
      <c r="Q742">
        <f t="shared" si="227"/>
        <v>5.4351684295099378</v>
      </c>
      <c r="R742">
        <f t="shared" si="228"/>
        <v>269.28449999999998</v>
      </c>
      <c r="S742">
        <f t="shared" si="229"/>
        <v>-3284.381034412907</v>
      </c>
      <c r="T742">
        <f t="shared" si="230"/>
        <v>0</v>
      </c>
      <c r="U742" s="14">
        <f t="shared" si="231"/>
        <v>0</v>
      </c>
      <c r="V742" s="20">
        <f>'BSFC (Drive Cycle)'!C746</f>
        <v>0</v>
      </c>
      <c r="W742">
        <f t="shared" si="232"/>
        <v>0</v>
      </c>
      <c r="X742">
        <f t="shared" si="233"/>
        <v>0</v>
      </c>
      <c r="Y742">
        <f t="shared" si="234"/>
        <v>0</v>
      </c>
      <c r="Z742">
        <f t="shared" si="235"/>
        <v>1</v>
      </c>
    </row>
    <row r="743" spans="4:26">
      <c r="D743" s="1">
        <v>740</v>
      </c>
      <c r="E743">
        <v>4.2</v>
      </c>
      <c r="F743">
        <f t="shared" si="220"/>
        <v>6.7592280000000002</v>
      </c>
      <c r="G743">
        <f t="shared" si="221"/>
        <v>1.8775633333333335</v>
      </c>
      <c r="H743" s="12">
        <f t="shared" si="236"/>
        <v>-1.8775633333333335</v>
      </c>
      <c r="I743">
        <f t="shared" si="237"/>
        <v>0.93878166666666674</v>
      </c>
      <c r="J743">
        <f t="shared" si="238"/>
        <v>4.1066569205600674</v>
      </c>
      <c r="K743" s="12">
        <f t="shared" si="239"/>
        <v>1</v>
      </c>
      <c r="L743">
        <f t="shared" si="222"/>
        <v>14.7105</v>
      </c>
      <c r="M743">
        <f t="shared" si="223"/>
        <v>60.410976629898869</v>
      </c>
      <c r="N743">
        <f t="shared" si="224"/>
        <v>576.88253913189328</v>
      </c>
      <c r="O743">
        <f t="shared" si="225"/>
        <v>101.66177176290465</v>
      </c>
      <c r="P743">
        <f t="shared" si="226"/>
        <v>-4270.9208434109005</v>
      </c>
      <c r="Q743">
        <f t="shared" si="227"/>
        <v>1.3587921073774845</v>
      </c>
      <c r="R743">
        <f t="shared" si="228"/>
        <v>269.28449999999998</v>
      </c>
      <c r="S743">
        <f t="shared" si="229"/>
        <v>-4000.2775513035231</v>
      </c>
      <c r="T743">
        <f t="shared" si="230"/>
        <v>0</v>
      </c>
      <c r="U743" s="14">
        <f t="shared" si="231"/>
        <v>0</v>
      </c>
      <c r="V743" s="20">
        <f>'BSFC (Drive Cycle)'!C747</f>
        <v>0</v>
      </c>
      <c r="W743">
        <f t="shared" si="232"/>
        <v>0</v>
      </c>
      <c r="X743">
        <f t="shared" si="233"/>
        <v>0</v>
      </c>
      <c r="Y743">
        <f t="shared" si="234"/>
        <v>0</v>
      </c>
      <c r="Z743">
        <f t="shared" si="235"/>
        <v>1</v>
      </c>
    </row>
    <row r="744" spans="4:26">
      <c r="D744" s="1">
        <v>741</v>
      </c>
      <c r="E744">
        <v>1.2</v>
      </c>
      <c r="F744">
        <f t="shared" si="220"/>
        <v>1.9312079999999998</v>
      </c>
      <c r="G744">
        <f t="shared" si="221"/>
        <v>0.53644666666666663</v>
      </c>
      <c r="H744" s="12">
        <f t="shared" si="236"/>
        <v>-1.3411166666666667</v>
      </c>
      <c r="I744">
        <f t="shared" si="237"/>
        <v>-0.13411166666666674</v>
      </c>
      <c r="J744">
        <f t="shared" si="238"/>
        <v>-0.58666527436572413</v>
      </c>
      <c r="K744" s="12">
        <f t="shared" si="239"/>
        <v>1</v>
      </c>
      <c r="L744">
        <f t="shared" si="222"/>
        <v>14.7105</v>
      </c>
      <c r="M744">
        <f t="shared" si="223"/>
        <v>-8.6301395185569838</v>
      </c>
      <c r="N744">
        <f t="shared" si="224"/>
        <v>-82.411791304556203</v>
      </c>
      <c r="O744">
        <f t="shared" si="225"/>
        <v>101.66177176290465</v>
      </c>
      <c r="P744">
        <f t="shared" si="226"/>
        <v>-3050.6577452935003</v>
      </c>
      <c r="Q744">
        <f t="shared" si="227"/>
        <v>0.11092180468387626</v>
      </c>
      <c r="R744">
        <f t="shared" si="228"/>
        <v>269.28449999999998</v>
      </c>
      <c r="S744">
        <f t="shared" si="229"/>
        <v>-2781.262323488816</v>
      </c>
      <c r="T744">
        <f t="shared" si="230"/>
        <v>0</v>
      </c>
      <c r="U744" s="14">
        <f t="shared" si="231"/>
        <v>0</v>
      </c>
      <c r="V744" s="20">
        <f>'BSFC (Drive Cycle)'!C748</f>
        <v>0</v>
      </c>
      <c r="W744">
        <f t="shared" si="232"/>
        <v>0</v>
      </c>
      <c r="X744">
        <f t="shared" si="233"/>
        <v>0</v>
      </c>
      <c r="Y744">
        <f t="shared" si="234"/>
        <v>0</v>
      </c>
      <c r="Z744">
        <f t="shared" si="235"/>
        <v>1</v>
      </c>
    </row>
    <row r="745" spans="4:26">
      <c r="D745" s="1">
        <v>742</v>
      </c>
      <c r="E745">
        <v>0</v>
      </c>
      <c r="F745">
        <f t="shared" si="220"/>
        <v>0</v>
      </c>
      <c r="G745">
        <f t="shared" si="221"/>
        <v>0</v>
      </c>
      <c r="H745" s="12">
        <f t="shared" si="236"/>
        <v>-0.53644666666666663</v>
      </c>
      <c r="I745">
        <f t="shared" si="237"/>
        <v>-0.26822333333333331</v>
      </c>
      <c r="J745">
        <f t="shared" si="238"/>
        <v>-1.1733305487314474</v>
      </c>
      <c r="K745" s="12">
        <f t="shared" si="239"/>
        <v>1</v>
      </c>
      <c r="L745">
        <f t="shared" si="222"/>
        <v>14.7105</v>
      </c>
      <c r="M745">
        <f t="shared" si="223"/>
        <v>-17.260279037113957</v>
      </c>
      <c r="N745">
        <f t="shared" si="224"/>
        <v>-164.82358260911232</v>
      </c>
      <c r="O745">
        <f t="shared" si="225"/>
        <v>101.66177176290465</v>
      </c>
      <c r="P745">
        <f t="shared" si="226"/>
        <v>-1220.2630981174</v>
      </c>
      <c r="Q745">
        <f t="shared" si="227"/>
        <v>0</v>
      </c>
      <c r="R745">
        <f t="shared" si="228"/>
        <v>269.28449999999998</v>
      </c>
      <c r="S745">
        <f t="shared" si="229"/>
        <v>-950.9785981174</v>
      </c>
      <c r="T745">
        <f t="shared" si="230"/>
        <v>0</v>
      </c>
      <c r="U745" s="14">
        <f t="shared" si="231"/>
        <v>0</v>
      </c>
      <c r="V745" s="20">
        <f>'BSFC (Drive Cycle)'!C749</f>
        <v>0</v>
      </c>
      <c r="W745">
        <f t="shared" si="232"/>
        <v>0</v>
      </c>
      <c r="X745">
        <f t="shared" si="233"/>
        <v>0</v>
      </c>
      <c r="Y745">
        <f t="shared" si="234"/>
        <v>0</v>
      </c>
      <c r="Z745">
        <f t="shared" si="235"/>
        <v>1</v>
      </c>
    </row>
    <row r="746" spans="4:26">
      <c r="D746" s="1">
        <v>743</v>
      </c>
      <c r="E746">
        <v>0</v>
      </c>
      <c r="F746">
        <f t="shared" si="220"/>
        <v>0</v>
      </c>
      <c r="G746">
        <f t="shared" si="221"/>
        <v>0</v>
      </c>
      <c r="H746" s="12">
        <f t="shared" si="236"/>
        <v>0</v>
      </c>
      <c r="I746">
        <f t="shared" si="237"/>
        <v>0</v>
      </c>
      <c r="J746">
        <f t="shared" si="238"/>
        <v>0</v>
      </c>
      <c r="K746" s="12">
        <f t="shared" si="239"/>
        <v>1</v>
      </c>
      <c r="L746">
        <f t="shared" si="222"/>
        <v>14.7105</v>
      </c>
      <c r="M746">
        <f t="shared" si="223"/>
        <v>0</v>
      </c>
      <c r="N746">
        <f t="shared" si="224"/>
        <v>0</v>
      </c>
      <c r="O746">
        <f t="shared" si="225"/>
        <v>101.66177176290465</v>
      </c>
      <c r="P746">
        <f t="shared" si="226"/>
        <v>0</v>
      </c>
      <c r="Q746">
        <f t="shared" si="227"/>
        <v>0</v>
      </c>
      <c r="R746">
        <f t="shared" si="228"/>
        <v>269.28449999999998</v>
      </c>
      <c r="S746">
        <f t="shared" si="229"/>
        <v>269.28449999999998</v>
      </c>
      <c r="T746">
        <f t="shared" si="230"/>
        <v>4.1846597124502907</v>
      </c>
      <c r="U746" s="14">
        <f t="shared" si="231"/>
        <v>0</v>
      </c>
      <c r="V746" s="20">
        <f>'BSFC (Drive Cycle)'!C750</f>
        <v>0</v>
      </c>
      <c r="W746">
        <f t="shared" si="232"/>
        <v>0</v>
      </c>
      <c r="X746">
        <f t="shared" si="233"/>
        <v>0</v>
      </c>
      <c r="Y746">
        <f t="shared" si="234"/>
        <v>0</v>
      </c>
      <c r="Z746">
        <f t="shared" si="235"/>
        <v>1</v>
      </c>
    </row>
    <row r="747" spans="4:26">
      <c r="D747" s="1">
        <v>744</v>
      </c>
      <c r="E747">
        <v>0</v>
      </c>
      <c r="F747">
        <f t="shared" si="220"/>
        <v>0</v>
      </c>
      <c r="G747">
        <f t="shared" si="221"/>
        <v>0</v>
      </c>
      <c r="H747" s="12">
        <f t="shared" si="236"/>
        <v>0</v>
      </c>
      <c r="I747">
        <f t="shared" si="237"/>
        <v>0</v>
      </c>
      <c r="J747">
        <f t="shared" si="238"/>
        <v>0</v>
      </c>
      <c r="K747" s="12">
        <f t="shared" si="239"/>
        <v>1</v>
      </c>
      <c r="L747">
        <f t="shared" si="222"/>
        <v>14.7105</v>
      </c>
      <c r="M747">
        <f t="shared" si="223"/>
        <v>0</v>
      </c>
      <c r="N747">
        <f t="shared" si="224"/>
        <v>0</v>
      </c>
      <c r="O747">
        <f t="shared" si="225"/>
        <v>101.66177176290465</v>
      </c>
      <c r="P747">
        <f t="shared" si="226"/>
        <v>0</v>
      </c>
      <c r="Q747">
        <f t="shared" si="227"/>
        <v>0</v>
      </c>
      <c r="R747">
        <f t="shared" si="228"/>
        <v>269.28449999999998</v>
      </c>
      <c r="S747">
        <f t="shared" si="229"/>
        <v>269.28449999999998</v>
      </c>
      <c r="T747">
        <f t="shared" si="230"/>
        <v>4.1846597124502907</v>
      </c>
      <c r="U747" s="14">
        <f t="shared" si="231"/>
        <v>0</v>
      </c>
      <c r="V747" s="20">
        <f>'BSFC (Drive Cycle)'!C751</f>
        <v>0</v>
      </c>
      <c r="W747">
        <f t="shared" si="232"/>
        <v>0</v>
      </c>
      <c r="X747">
        <f t="shared" si="233"/>
        <v>0</v>
      </c>
      <c r="Y747">
        <f t="shared" si="234"/>
        <v>0</v>
      </c>
      <c r="Z747">
        <f t="shared" si="235"/>
        <v>1</v>
      </c>
    </row>
    <row r="748" spans="4:26">
      <c r="D748" s="1">
        <v>745</v>
      </c>
      <c r="E748">
        <v>0</v>
      </c>
      <c r="F748">
        <f t="shared" si="220"/>
        <v>0</v>
      </c>
      <c r="G748">
        <f t="shared" si="221"/>
        <v>0</v>
      </c>
      <c r="H748" s="12">
        <f t="shared" si="236"/>
        <v>0</v>
      </c>
      <c r="I748">
        <f t="shared" si="237"/>
        <v>0</v>
      </c>
      <c r="J748">
        <f t="shared" si="238"/>
        <v>0</v>
      </c>
      <c r="K748" s="12">
        <f t="shared" si="239"/>
        <v>1</v>
      </c>
      <c r="L748">
        <f t="shared" si="222"/>
        <v>14.7105</v>
      </c>
      <c r="M748">
        <f t="shared" si="223"/>
        <v>0</v>
      </c>
      <c r="N748">
        <f t="shared" si="224"/>
        <v>0</v>
      </c>
      <c r="O748">
        <f t="shared" si="225"/>
        <v>101.66177176290465</v>
      </c>
      <c r="P748">
        <f t="shared" si="226"/>
        <v>0</v>
      </c>
      <c r="Q748">
        <f t="shared" si="227"/>
        <v>0</v>
      </c>
      <c r="R748">
        <f t="shared" si="228"/>
        <v>269.28449999999998</v>
      </c>
      <c r="S748">
        <f t="shared" si="229"/>
        <v>269.28449999999998</v>
      </c>
      <c r="T748">
        <f t="shared" si="230"/>
        <v>4.1846597124502907</v>
      </c>
      <c r="U748" s="14">
        <f t="shared" si="231"/>
        <v>0</v>
      </c>
      <c r="V748" s="20">
        <f>'BSFC (Drive Cycle)'!C752</f>
        <v>0</v>
      </c>
      <c r="W748">
        <f t="shared" si="232"/>
        <v>0</v>
      </c>
      <c r="X748">
        <f t="shared" si="233"/>
        <v>0</v>
      </c>
      <c r="Y748">
        <f t="shared" si="234"/>
        <v>0</v>
      </c>
      <c r="Z748">
        <f t="shared" si="235"/>
        <v>1</v>
      </c>
    </row>
    <row r="749" spans="4:26">
      <c r="D749" s="1">
        <v>746</v>
      </c>
      <c r="E749">
        <v>0</v>
      </c>
      <c r="F749">
        <f t="shared" si="220"/>
        <v>0</v>
      </c>
      <c r="G749">
        <f t="shared" si="221"/>
        <v>0</v>
      </c>
      <c r="H749" s="12">
        <f t="shared" si="236"/>
        <v>0</v>
      </c>
      <c r="I749">
        <f t="shared" si="237"/>
        <v>0</v>
      </c>
      <c r="J749">
        <f t="shared" si="238"/>
        <v>0</v>
      </c>
      <c r="K749" s="12">
        <f t="shared" si="239"/>
        <v>1</v>
      </c>
      <c r="L749">
        <f t="shared" si="222"/>
        <v>14.7105</v>
      </c>
      <c r="M749">
        <f t="shared" si="223"/>
        <v>0</v>
      </c>
      <c r="N749">
        <f t="shared" si="224"/>
        <v>0</v>
      </c>
      <c r="O749">
        <f t="shared" si="225"/>
        <v>101.66177176290465</v>
      </c>
      <c r="P749">
        <f t="shared" si="226"/>
        <v>0</v>
      </c>
      <c r="Q749">
        <f t="shared" si="227"/>
        <v>0</v>
      </c>
      <c r="R749">
        <f t="shared" si="228"/>
        <v>269.28449999999998</v>
      </c>
      <c r="S749">
        <f t="shared" si="229"/>
        <v>269.28449999999998</v>
      </c>
      <c r="T749">
        <f t="shared" si="230"/>
        <v>4.1846597124502907</v>
      </c>
      <c r="U749" s="14">
        <f t="shared" si="231"/>
        <v>0</v>
      </c>
      <c r="V749" s="20">
        <f>'BSFC (Drive Cycle)'!C753</f>
        <v>0</v>
      </c>
      <c r="W749">
        <f t="shared" si="232"/>
        <v>0</v>
      </c>
      <c r="X749">
        <f t="shared" si="233"/>
        <v>0</v>
      </c>
      <c r="Y749">
        <f t="shared" si="234"/>
        <v>0</v>
      </c>
      <c r="Z749">
        <f t="shared" si="235"/>
        <v>1</v>
      </c>
    </row>
    <row r="750" spans="4:26">
      <c r="D750" s="1">
        <v>747</v>
      </c>
      <c r="E750">
        <v>0</v>
      </c>
      <c r="F750">
        <f t="shared" si="220"/>
        <v>0</v>
      </c>
      <c r="G750">
        <f t="shared" si="221"/>
        <v>0</v>
      </c>
      <c r="H750" s="12">
        <f t="shared" si="236"/>
        <v>0</v>
      </c>
      <c r="I750">
        <f t="shared" si="237"/>
        <v>0</v>
      </c>
      <c r="J750">
        <f t="shared" si="238"/>
        <v>0</v>
      </c>
      <c r="K750" s="12">
        <f t="shared" si="239"/>
        <v>1</v>
      </c>
      <c r="L750">
        <f t="shared" si="222"/>
        <v>14.7105</v>
      </c>
      <c r="M750">
        <f t="shared" si="223"/>
        <v>0</v>
      </c>
      <c r="N750">
        <f t="shared" si="224"/>
        <v>0</v>
      </c>
      <c r="O750">
        <f t="shared" si="225"/>
        <v>101.66177176290465</v>
      </c>
      <c r="P750">
        <f t="shared" si="226"/>
        <v>0</v>
      </c>
      <c r="Q750">
        <f t="shared" si="227"/>
        <v>0</v>
      </c>
      <c r="R750">
        <f t="shared" si="228"/>
        <v>269.28449999999998</v>
      </c>
      <c r="S750">
        <f t="shared" si="229"/>
        <v>269.28449999999998</v>
      </c>
      <c r="T750">
        <f t="shared" si="230"/>
        <v>4.1846597124502907</v>
      </c>
      <c r="U750" s="14">
        <f t="shared" si="231"/>
        <v>0</v>
      </c>
      <c r="V750" s="20">
        <f>'BSFC (Drive Cycle)'!C754</f>
        <v>0</v>
      </c>
      <c r="W750">
        <f t="shared" si="232"/>
        <v>0</v>
      </c>
      <c r="X750">
        <f t="shared" si="233"/>
        <v>0</v>
      </c>
      <c r="Y750">
        <f t="shared" si="234"/>
        <v>0</v>
      </c>
      <c r="Z750">
        <f t="shared" si="235"/>
        <v>1</v>
      </c>
    </row>
    <row r="751" spans="4:26">
      <c r="D751" s="1">
        <v>748</v>
      </c>
      <c r="E751">
        <v>0</v>
      </c>
      <c r="F751">
        <f t="shared" si="220"/>
        <v>0</v>
      </c>
      <c r="G751">
        <f t="shared" si="221"/>
        <v>0</v>
      </c>
      <c r="H751" s="12">
        <f t="shared" si="236"/>
        <v>0</v>
      </c>
      <c r="I751">
        <f t="shared" si="237"/>
        <v>0</v>
      </c>
      <c r="J751">
        <f t="shared" si="238"/>
        <v>0</v>
      </c>
      <c r="K751" s="12">
        <f t="shared" si="239"/>
        <v>1</v>
      </c>
      <c r="L751">
        <f t="shared" si="222"/>
        <v>14.7105</v>
      </c>
      <c r="M751">
        <f t="shared" si="223"/>
        <v>0</v>
      </c>
      <c r="N751">
        <f t="shared" si="224"/>
        <v>0</v>
      </c>
      <c r="O751">
        <f t="shared" si="225"/>
        <v>101.66177176290465</v>
      </c>
      <c r="P751">
        <f t="shared" si="226"/>
        <v>0</v>
      </c>
      <c r="Q751">
        <f t="shared" si="227"/>
        <v>0</v>
      </c>
      <c r="R751">
        <f t="shared" si="228"/>
        <v>269.28449999999998</v>
      </c>
      <c r="S751">
        <f t="shared" si="229"/>
        <v>269.28449999999998</v>
      </c>
      <c r="T751">
        <f t="shared" si="230"/>
        <v>4.1846597124502907</v>
      </c>
      <c r="U751" s="14">
        <f t="shared" si="231"/>
        <v>0</v>
      </c>
      <c r="V751" s="20">
        <f>'BSFC (Drive Cycle)'!C755</f>
        <v>0</v>
      </c>
      <c r="W751">
        <f t="shared" si="232"/>
        <v>0</v>
      </c>
      <c r="X751">
        <f t="shared" si="233"/>
        <v>0</v>
      </c>
      <c r="Y751">
        <f t="shared" si="234"/>
        <v>0</v>
      </c>
      <c r="Z751">
        <f t="shared" si="235"/>
        <v>1</v>
      </c>
    </row>
    <row r="752" spans="4:26">
      <c r="D752" s="1">
        <v>749</v>
      </c>
      <c r="E752">
        <v>0</v>
      </c>
      <c r="F752">
        <f t="shared" si="220"/>
        <v>0</v>
      </c>
      <c r="G752">
        <f t="shared" si="221"/>
        <v>0</v>
      </c>
      <c r="H752" s="12">
        <f t="shared" si="236"/>
        <v>0</v>
      </c>
      <c r="I752">
        <f t="shared" si="237"/>
        <v>0</v>
      </c>
      <c r="J752">
        <f t="shared" si="238"/>
        <v>0</v>
      </c>
      <c r="K752" s="12">
        <f t="shared" si="239"/>
        <v>1</v>
      </c>
      <c r="L752">
        <f t="shared" si="222"/>
        <v>14.7105</v>
      </c>
      <c r="M752">
        <f t="shared" si="223"/>
        <v>0</v>
      </c>
      <c r="N752">
        <f t="shared" si="224"/>
        <v>0</v>
      </c>
      <c r="O752">
        <f t="shared" si="225"/>
        <v>101.66177176290465</v>
      </c>
      <c r="P752">
        <f t="shared" si="226"/>
        <v>0</v>
      </c>
      <c r="Q752">
        <f t="shared" si="227"/>
        <v>0</v>
      </c>
      <c r="R752">
        <f t="shared" si="228"/>
        <v>269.28449999999998</v>
      </c>
      <c r="S752">
        <f t="shared" si="229"/>
        <v>269.28449999999998</v>
      </c>
      <c r="T752">
        <f t="shared" si="230"/>
        <v>4.1846597124502907</v>
      </c>
      <c r="U752" s="14">
        <f t="shared" si="231"/>
        <v>0</v>
      </c>
      <c r="V752" s="20">
        <f>'BSFC (Drive Cycle)'!C756</f>
        <v>0</v>
      </c>
      <c r="W752">
        <f t="shared" si="232"/>
        <v>0</v>
      </c>
      <c r="X752">
        <f t="shared" si="233"/>
        <v>0</v>
      </c>
      <c r="Y752">
        <f t="shared" si="234"/>
        <v>0</v>
      </c>
      <c r="Z752">
        <f t="shared" si="235"/>
        <v>1</v>
      </c>
    </row>
    <row r="753" spans="4:26">
      <c r="D753" s="1">
        <v>750</v>
      </c>
      <c r="E753">
        <v>0</v>
      </c>
      <c r="F753">
        <f t="shared" si="220"/>
        <v>0</v>
      </c>
      <c r="G753">
        <f t="shared" si="221"/>
        <v>0</v>
      </c>
      <c r="H753" s="12">
        <f t="shared" si="236"/>
        <v>0</v>
      </c>
      <c r="I753">
        <f t="shared" si="237"/>
        <v>0</v>
      </c>
      <c r="J753">
        <f t="shared" si="238"/>
        <v>0</v>
      </c>
      <c r="K753" s="12">
        <f t="shared" si="239"/>
        <v>1</v>
      </c>
      <c r="L753">
        <f t="shared" si="222"/>
        <v>14.7105</v>
      </c>
      <c r="M753">
        <f t="shared" si="223"/>
        <v>0</v>
      </c>
      <c r="N753">
        <f t="shared" si="224"/>
        <v>0</v>
      </c>
      <c r="O753">
        <f t="shared" si="225"/>
        <v>101.66177176290465</v>
      </c>
      <c r="P753">
        <f t="shared" si="226"/>
        <v>0</v>
      </c>
      <c r="Q753">
        <f t="shared" si="227"/>
        <v>0</v>
      </c>
      <c r="R753">
        <f t="shared" si="228"/>
        <v>269.28449999999998</v>
      </c>
      <c r="S753">
        <f t="shared" si="229"/>
        <v>269.28449999999998</v>
      </c>
      <c r="T753">
        <f t="shared" si="230"/>
        <v>4.1846597124502907</v>
      </c>
      <c r="U753" s="14">
        <f t="shared" si="231"/>
        <v>0</v>
      </c>
      <c r="V753" s="20">
        <f>'BSFC (Drive Cycle)'!C757</f>
        <v>0</v>
      </c>
      <c r="W753">
        <f t="shared" si="232"/>
        <v>0</v>
      </c>
      <c r="X753">
        <f t="shared" si="233"/>
        <v>0</v>
      </c>
      <c r="Y753">
        <f t="shared" si="234"/>
        <v>0</v>
      </c>
      <c r="Z753">
        <f t="shared" si="235"/>
        <v>1</v>
      </c>
    </row>
    <row r="754" spans="4:26">
      <c r="D754" s="1">
        <v>751</v>
      </c>
      <c r="E754">
        <v>0</v>
      </c>
      <c r="F754">
        <f t="shared" si="220"/>
        <v>0</v>
      </c>
      <c r="G754">
        <f t="shared" si="221"/>
        <v>0</v>
      </c>
      <c r="H754" s="12">
        <f t="shared" si="236"/>
        <v>0</v>
      </c>
      <c r="I754">
        <f t="shared" si="237"/>
        <v>0</v>
      </c>
      <c r="J754">
        <f t="shared" si="238"/>
        <v>0</v>
      </c>
      <c r="K754" s="12">
        <f t="shared" si="239"/>
        <v>1</v>
      </c>
      <c r="L754">
        <f t="shared" si="222"/>
        <v>14.7105</v>
      </c>
      <c r="M754">
        <f t="shared" si="223"/>
        <v>0</v>
      </c>
      <c r="N754">
        <f t="shared" si="224"/>
        <v>0</v>
      </c>
      <c r="O754">
        <f t="shared" si="225"/>
        <v>101.66177176290465</v>
      </c>
      <c r="P754">
        <f t="shared" si="226"/>
        <v>0</v>
      </c>
      <c r="Q754">
        <f t="shared" si="227"/>
        <v>0</v>
      </c>
      <c r="R754">
        <f t="shared" si="228"/>
        <v>269.28449999999998</v>
      </c>
      <c r="S754">
        <f t="shared" si="229"/>
        <v>269.28449999999998</v>
      </c>
      <c r="T754">
        <f t="shared" si="230"/>
        <v>4.1846597124502907</v>
      </c>
      <c r="U754" s="14">
        <f t="shared" si="231"/>
        <v>0</v>
      </c>
      <c r="V754" s="20">
        <f>'BSFC (Drive Cycle)'!C758</f>
        <v>0</v>
      </c>
      <c r="W754">
        <f t="shared" si="232"/>
        <v>0</v>
      </c>
      <c r="X754">
        <f t="shared" si="233"/>
        <v>0</v>
      </c>
      <c r="Y754">
        <f t="shared" si="234"/>
        <v>0</v>
      </c>
      <c r="Z754">
        <f t="shared" si="235"/>
        <v>1</v>
      </c>
    </row>
    <row r="755" spans="4:26">
      <c r="D755" s="1">
        <v>752</v>
      </c>
      <c r="E755">
        <v>0</v>
      </c>
      <c r="F755">
        <f t="shared" si="220"/>
        <v>0</v>
      </c>
      <c r="G755">
        <f t="shared" si="221"/>
        <v>0</v>
      </c>
      <c r="H755" s="12">
        <f t="shared" si="236"/>
        <v>0</v>
      </c>
      <c r="I755">
        <f t="shared" si="237"/>
        <v>0</v>
      </c>
      <c r="J755">
        <f t="shared" si="238"/>
        <v>0</v>
      </c>
      <c r="K755" s="12">
        <f t="shared" si="239"/>
        <v>1</v>
      </c>
      <c r="L755">
        <f t="shared" si="222"/>
        <v>14.7105</v>
      </c>
      <c r="M755">
        <f t="shared" si="223"/>
        <v>0</v>
      </c>
      <c r="N755">
        <f t="shared" si="224"/>
        <v>0</v>
      </c>
      <c r="O755">
        <f t="shared" si="225"/>
        <v>101.66177176290465</v>
      </c>
      <c r="P755">
        <f t="shared" si="226"/>
        <v>0</v>
      </c>
      <c r="Q755">
        <f t="shared" si="227"/>
        <v>0</v>
      </c>
      <c r="R755">
        <f t="shared" si="228"/>
        <v>269.28449999999998</v>
      </c>
      <c r="S755">
        <f t="shared" si="229"/>
        <v>269.28449999999998</v>
      </c>
      <c r="T755">
        <f t="shared" si="230"/>
        <v>4.1846597124502907</v>
      </c>
      <c r="U755" s="14">
        <f t="shared" si="231"/>
        <v>0</v>
      </c>
      <c r="V755" s="20">
        <f>'BSFC (Drive Cycle)'!C759</f>
        <v>0</v>
      </c>
      <c r="W755">
        <f t="shared" si="232"/>
        <v>0</v>
      </c>
      <c r="X755">
        <f t="shared" si="233"/>
        <v>0</v>
      </c>
      <c r="Y755">
        <f t="shared" si="234"/>
        <v>0</v>
      </c>
      <c r="Z755">
        <f t="shared" si="235"/>
        <v>1</v>
      </c>
    </row>
    <row r="756" spans="4:26">
      <c r="D756" s="1">
        <v>753</v>
      </c>
      <c r="E756">
        <v>0</v>
      </c>
      <c r="F756">
        <f t="shared" si="220"/>
        <v>0</v>
      </c>
      <c r="G756">
        <f t="shared" si="221"/>
        <v>0</v>
      </c>
      <c r="H756" s="12">
        <f t="shared" si="236"/>
        <v>0</v>
      </c>
      <c r="I756">
        <f t="shared" si="237"/>
        <v>0</v>
      </c>
      <c r="J756">
        <f t="shared" si="238"/>
        <v>0</v>
      </c>
      <c r="K756" s="12">
        <f t="shared" si="239"/>
        <v>1</v>
      </c>
      <c r="L756">
        <f t="shared" si="222"/>
        <v>14.7105</v>
      </c>
      <c r="M756">
        <f t="shared" si="223"/>
        <v>0</v>
      </c>
      <c r="N756">
        <f t="shared" si="224"/>
        <v>0</v>
      </c>
      <c r="O756">
        <f t="shared" si="225"/>
        <v>101.66177176290465</v>
      </c>
      <c r="P756">
        <f t="shared" si="226"/>
        <v>0</v>
      </c>
      <c r="Q756">
        <f t="shared" si="227"/>
        <v>0</v>
      </c>
      <c r="R756">
        <f t="shared" si="228"/>
        <v>269.28449999999998</v>
      </c>
      <c r="S756">
        <f t="shared" si="229"/>
        <v>269.28449999999998</v>
      </c>
      <c r="T756">
        <f t="shared" si="230"/>
        <v>4.1846597124502907</v>
      </c>
      <c r="U756" s="14">
        <f t="shared" si="231"/>
        <v>0</v>
      </c>
      <c r="V756" s="20">
        <f>'BSFC (Drive Cycle)'!C760</f>
        <v>0</v>
      </c>
      <c r="W756">
        <f t="shared" si="232"/>
        <v>0</v>
      </c>
      <c r="X756">
        <f t="shared" si="233"/>
        <v>0</v>
      </c>
      <c r="Y756">
        <f t="shared" si="234"/>
        <v>0</v>
      </c>
      <c r="Z756">
        <f t="shared" si="235"/>
        <v>1</v>
      </c>
    </row>
    <row r="757" spans="4:26">
      <c r="D757" s="1">
        <v>754</v>
      </c>
      <c r="E757">
        <v>0</v>
      </c>
      <c r="F757">
        <f t="shared" si="220"/>
        <v>0</v>
      </c>
      <c r="G757">
        <f t="shared" si="221"/>
        <v>0</v>
      </c>
      <c r="H757" s="12">
        <f t="shared" si="236"/>
        <v>0</v>
      </c>
      <c r="I757">
        <f t="shared" si="237"/>
        <v>0</v>
      </c>
      <c r="J757">
        <f t="shared" si="238"/>
        <v>0</v>
      </c>
      <c r="K757" s="12">
        <f t="shared" si="239"/>
        <v>1</v>
      </c>
      <c r="L757">
        <f t="shared" si="222"/>
        <v>14.7105</v>
      </c>
      <c r="M757">
        <f t="shared" si="223"/>
        <v>0</v>
      </c>
      <c r="N757">
        <f t="shared" si="224"/>
        <v>0</v>
      </c>
      <c r="O757">
        <f t="shared" si="225"/>
        <v>101.66177176290465</v>
      </c>
      <c r="P757">
        <f t="shared" si="226"/>
        <v>0</v>
      </c>
      <c r="Q757">
        <f t="shared" si="227"/>
        <v>0</v>
      </c>
      <c r="R757">
        <f t="shared" si="228"/>
        <v>269.28449999999998</v>
      </c>
      <c r="S757">
        <f t="shared" si="229"/>
        <v>269.28449999999998</v>
      </c>
      <c r="T757">
        <f t="shared" si="230"/>
        <v>4.1846597124502907</v>
      </c>
      <c r="U757" s="14">
        <f t="shared" si="231"/>
        <v>0</v>
      </c>
      <c r="V757" s="20">
        <f>'BSFC (Drive Cycle)'!C761</f>
        <v>0</v>
      </c>
      <c r="W757">
        <f t="shared" si="232"/>
        <v>0</v>
      </c>
      <c r="X757">
        <f t="shared" si="233"/>
        <v>0</v>
      </c>
      <c r="Y757">
        <f t="shared" si="234"/>
        <v>0</v>
      </c>
      <c r="Z757">
        <f t="shared" si="235"/>
        <v>1</v>
      </c>
    </row>
    <row r="758" spans="4:26">
      <c r="D758" s="1">
        <v>755</v>
      </c>
      <c r="E758">
        <v>0</v>
      </c>
      <c r="F758">
        <f t="shared" si="220"/>
        <v>0</v>
      </c>
      <c r="G758">
        <f t="shared" si="221"/>
        <v>0</v>
      </c>
      <c r="H758" s="12">
        <f t="shared" si="236"/>
        <v>0</v>
      </c>
      <c r="I758">
        <f t="shared" si="237"/>
        <v>0</v>
      </c>
      <c r="J758">
        <f t="shared" si="238"/>
        <v>0</v>
      </c>
      <c r="K758" s="12">
        <f t="shared" si="239"/>
        <v>1</v>
      </c>
      <c r="L758">
        <f t="shared" si="222"/>
        <v>14.7105</v>
      </c>
      <c r="M758">
        <f t="shared" si="223"/>
        <v>0</v>
      </c>
      <c r="N758">
        <f t="shared" si="224"/>
        <v>0</v>
      </c>
      <c r="O758">
        <f t="shared" si="225"/>
        <v>101.66177176290465</v>
      </c>
      <c r="P758">
        <f t="shared" si="226"/>
        <v>0</v>
      </c>
      <c r="Q758">
        <f t="shared" si="227"/>
        <v>0</v>
      </c>
      <c r="R758">
        <f t="shared" si="228"/>
        <v>269.28449999999998</v>
      </c>
      <c r="S758">
        <f t="shared" si="229"/>
        <v>269.28449999999998</v>
      </c>
      <c r="T758">
        <f t="shared" si="230"/>
        <v>4.1846597124502907</v>
      </c>
      <c r="U758" s="14">
        <f t="shared" si="231"/>
        <v>0</v>
      </c>
      <c r="V758" s="20">
        <f>'BSFC (Drive Cycle)'!C762</f>
        <v>0</v>
      </c>
      <c r="W758">
        <f t="shared" si="232"/>
        <v>0</v>
      </c>
      <c r="X758">
        <f t="shared" si="233"/>
        <v>0</v>
      </c>
      <c r="Y758">
        <f t="shared" si="234"/>
        <v>0</v>
      </c>
      <c r="Z758">
        <f t="shared" si="235"/>
        <v>1</v>
      </c>
    </row>
    <row r="759" spans="4:26">
      <c r="D759" s="1">
        <v>756</v>
      </c>
      <c r="E759">
        <v>0</v>
      </c>
      <c r="F759">
        <f t="shared" si="220"/>
        <v>0</v>
      </c>
      <c r="G759">
        <f t="shared" si="221"/>
        <v>0</v>
      </c>
      <c r="H759" s="12">
        <f t="shared" si="236"/>
        <v>0</v>
      </c>
      <c r="I759">
        <f t="shared" si="237"/>
        <v>0</v>
      </c>
      <c r="J759">
        <f t="shared" si="238"/>
        <v>0</v>
      </c>
      <c r="K759" s="12">
        <f t="shared" si="239"/>
        <v>1</v>
      </c>
      <c r="L759">
        <f t="shared" si="222"/>
        <v>14.7105</v>
      </c>
      <c r="M759">
        <f t="shared" si="223"/>
        <v>0</v>
      </c>
      <c r="N759">
        <f t="shared" si="224"/>
        <v>0</v>
      </c>
      <c r="O759">
        <f t="shared" si="225"/>
        <v>101.66177176290465</v>
      </c>
      <c r="P759">
        <f t="shared" si="226"/>
        <v>0</v>
      </c>
      <c r="Q759">
        <f t="shared" si="227"/>
        <v>0</v>
      </c>
      <c r="R759">
        <f t="shared" si="228"/>
        <v>269.28449999999998</v>
      </c>
      <c r="S759">
        <f t="shared" si="229"/>
        <v>269.28449999999998</v>
      </c>
      <c r="T759">
        <f t="shared" si="230"/>
        <v>4.1846597124502907</v>
      </c>
      <c r="U759" s="14">
        <f t="shared" si="231"/>
        <v>0</v>
      </c>
      <c r="V759" s="20">
        <f>'BSFC (Drive Cycle)'!C763</f>
        <v>0</v>
      </c>
      <c r="W759">
        <f t="shared" si="232"/>
        <v>0</v>
      </c>
      <c r="X759">
        <f t="shared" si="233"/>
        <v>0</v>
      </c>
      <c r="Y759">
        <f t="shared" si="234"/>
        <v>0</v>
      </c>
      <c r="Z759">
        <f t="shared" si="235"/>
        <v>1</v>
      </c>
    </row>
    <row r="760" spans="4:26">
      <c r="D760" s="1">
        <v>757</v>
      </c>
      <c r="E760">
        <v>0</v>
      </c>
      <c r="F760">
        <f t="shared" si="220"/>
        <v>0</v>
      </c>
      <c r="G760">
        <f t="shared" si="221"/>
        <v>0</v>
      </c>
      <c r="H760" s="12">
        <f t="shared" si="236"/>
        <v>0</v>
      </c>
      <c r="I760">
        <f t="shared" si="237"/>
        <v>0</v>
      </c>
      <c r="J760">
        <f t="shared" si="238"/>
        <v>0</v>
      </c>
      <c r="K760" s="12">
        <f t="shared" si="239"/>
        <v>1</v>
      </c>
      <c r="L760">
        <f t="shared" si="222"/>
        <v>14.7105</v>
      </c>
      <c r="M760">
        <f t="shared" si="223"/>
        <v>0</v>
      </c>
      <c r="N760">
        <f t="shared" si="224"/>
        <v>0</v>
      </c>
      <c r="O760">
        <f t="shared" si="225"/>
        <v>101.66177176290465</v>
      </c>
      <c r="P760">
        <f t="shared" si="226"/>
        <v>0</v>
      </c>
      <c r="Q760">
        <f t="shared" si="227"/>
        <v>0</v>
      </c>
      <c r="R760">
        <f t="shared" si="228"/>
        <v>269.28449999999998</v>
      </c>
      <c r="S760">
        <f t="shared" si="229"/>
        <v>269.28449999999998</v>
      </c>
      <c r="T760">
        <f t="shared" si="230"/>
        <v>4.1846597124502907</v>
      </c>
      <c r="U760" s="14">
        <f t="shared" si="231"/>
        <v>0</v>
      </c>
      <c r="V760" s="20">
        <f>'BSFC (Drive Cycle)'!C764</f>
        <v>0</v>
      </c>
      <c r="W760">
        <f t="shared" si="232"/>
        <v>0</v>
      </c>
      <c r="X760">
        <f t="shared" si="233"/>
        <v>0</v>
      </c>
      <c r="Y760">
        <f t="shared" si="234"/>
        <v>0</v>
      </c>
      <c r="Z760">
        <f t="shared" si="235"/>
        <v>1</v>
      </c>
    </row>
    <row r="761" spans="4:26">
      <c r="D761" s="1">
        <v>758</v>
      </c>
      <c r="E761">
        <v>0</v>
      </c>
      <c r="F761">
        <f t="shared" si="220"/>
        <v>0</v>
      </c>
      <c r="G761">
        <f t="shared" si="221"/>
        <v>0</v>
      </c>
      <c r="H761" s="12">
        <f t="shared" si="236"/>
        <v>0</v>
      </c>
      <c r="I761">
        <f t="shared" si="237"/>
        <v>0</v>
      </c>
      <c r="J761">
        <f t="shared" si="238"/>
        <v>0</v>
      </c>
      <c r="K761" s="12">
        <f t="shared" si="239"/>
        <v>1</v>
      </c>
      <c r="L761">
        <f t="shared" si="222"/>
        <v>14.7105</v>
      </c>
      <c r="M761">
        <f t="shared" si="223"/>
        <v>0</v>
      </c>
      <c r="N761">
        <f t="shared" si="224"/>
        <v>0</v>
      </c>
      <c r="O761">
        <f t="shared" si="225"/>
        <v>101.66177176290465</v>
      </c>
      <c r="P761">
        <f t="shared" si="226"/>
        <v>0</v>
      </c>
      <c r="Q761">
        <f t="shared" si="227"/>
        <v>0</v>
      </c>
      <c r="R761">
        <f t="shared" si="228"/>
        <v>269.28449999999998</v>
      </c>
      <c r="S761">
        <f t="shared" si="229"/>
        <v>269.28449999999998</v>
      </c>
      <c r="T761">
        <f t="shared" si="230"/>
        <v>4.1846597124502907</v>
      </c>
      <c r="U761" s="14">
        <f t="shared" si="231"/>
        <v>0</v>
      </c>
      <c r="V761" s="20">
        <f>'BSFC (Drive Cycle)'!C765</f>
        <v>0</v>
      </c>
      <c r="W761">
        <f t="shared" si="232"/>
        <v>0</v>
      </c>
      <c r="X761">
        <f t="shared" si="233"/>
        <v>0</v>
      </c>
      <c r="Y761">
        <f t="shared" si="234"/>
        <v>0</v>
      </c>
      <c r="Z761">
        <f t="shared" si="235"/>
        <v>1</v>
      </c>
    </row>
    <row r="762" spans="4:26">
      <c r="D762" s="1">
        <v>759</v>
      </c>
      <c r="E762">
        <v>0</v>
      </c>
      <c r="F762">
        <f t="shared" si="220"/>
        <v>0</v>
      </c>
      <c r="G762">
        <f t="shared" si="221"/>
        <v>0</v>
      </c>
      <c r="H762" s="12">
        <f t="shared" si="236"/>
        <v>0</v>
      </c>
      <c r="I762">
        <f t="shared" si="237"/>
        <v>0</v>
      </c>
      <c r="J762">
        <f t="shared" si="238"/>
        <v>0</v>
      </c>
      <c r="K762" s="12">
        <f t="shared" si="239"/>
        <v>1</v>
      </c>
      <c r="L762">
        <f t="shared" si="222"/>
        <v>14.7105</v>
      </c>
      <c r="M762">
        <f t="shared" si="223"/>
        <v>0</v>
      </c>
      <c r="N762">
        <f t="shared" si="224"/>
        <v>0</v>
      </c>
      <c r="O762">
        <f t="shared" si="225"/>
        <v>101.66177176290465</v>
      </c>
      <c r="P762">
        <f t="shared" si="226"/>
        <v>0</v>
      </c>
      <c r="Q762">
        <f t="shared" si="227"/>
        <v>0</v>
      </c>
      <c r="R762">
        <f t="shared" si="228"/>
        <v>269.28449999999998</v>
      </c>
      <c r="S762">
        <f t="shared" si="229"/>
        <v>269.28449999999998</v>
      </c>
      <c r="T762">
        <f t="shared" si="230"/>
        <v>4.1846597124502907</v>
      </c>
      <c r="U762" s="14">
        <f t="shared" si="231"/>
        <v>0</v>
      </c>
      <c r="V762" s="20">
        <f>'BSFC (Drive Cycle)'!C766</f>
        <v>0</v>
      </c>
      <c r="W762">
        <f t="shared" si="232"/>
        <v>0</v>
      </c>
      <c r="X762">
        <f t="shared" si="233"/>
        <v>0</v>
      </c>
      <c r="Y762">
        <f t="shared" si="234"/>
        <v>0</v>
      </c>
      <c r="Z762">
        <f t="shared" si="235"/>
        <v>1</v>
      </c>
    </row>
    <row r="763" spans="4:26">
      <c r="D763" s="1">
        <v>760</v>
      </c>
      <c r="E763">
        <v>0</v>
      </c>
      <c r="F763">
        <f t="shared" si="220"/>
        <v>0</v>
      </c>
      <c r="G763">
        <f t="shared" si="221"/>
        <v>0</v>
      </c>
      <c r="H763" s="12">
        <f t="shared" si="236"/>
        <v>0</v>
      </c>
      <c r="I763">
        <f t="shared" si="237"/>
        <v>0</v>
      </c>
      <c r="J763">
        <f t="shared" si="238"/>
        <v>0</v>
      </c>
      <c r="K763" s="12">
        <f t="shared" si="239"/>
        <v>1</v>
      </c>
      <c r="L763">
        <f t="shared" si="222"/>
        <v>14.7105</v>
      </c>
      <c r="M763">
        <f t="shared" si="223"/>
        <v>0</v>
      </c>
      <c r="N763">
        <f t="shared" si="224"/>
        <v>0</v>
      </c>
      <c r="O763">
        <f t="shared" si="225"/>
        <v>101.66177176290465</v>
      </c>
      <c r="P763">
        <f t="shared" si="226"/>
        <v>0</v>
      </c>
      <c r="Q763">
        <f t="shared" si="227"/>
        <v>0</v>
      </c>
      <c r="R763">
        <f t="shared" si="228"/>
        <v>269.28449999999998</v>
      </c>
      <c r="S763">
        <f t="shared" si="229"/>
        <v>269.28449999999998</v>
      </c>
      <c r="T763">
        <f t="shared" si="230"/>
        <v>4.1846597124502907</v>
      </c>
      <c r="U763" s="14">
        <f t="shared" si="231"/>
        <v>0</v>
      </c>
      <c r="V763" s="20">
        <f>'BSFC (Drive Cycle)'!C767</f>
        <v>0</v>
      </c>
      <c r="W763">
        <f t="shared" si="232"/>
        <v>0</v>
      </c>
      <c r="X763">
        <f t="shared" si="233"/>
        <v>0</v>
      </c>
      <c r="Y763">
        <f t="shared" si="234"/>
        <v>0</v>
      </c>
      <c r="Z763">
        <f t="shared" si="235"/>
        <v>1</v>
      </c>
    </row>
    <row r="764" spans="4:26">
      <c r="D764" s="1">
        <v>761</v>
      </c>
      <c r="E764">
        <v>0</v>
      </c>
      <c r="F764">
        <f t="shared" si="220"/>
        <v>0</v>
      </c>
      <c r="G764">
        <f t="shared" si="221"/>
        <v>0</v>
      </c>
      <c r="H764" s="12">
        <f t="shared" si="236"/>
        <v>0</v>
      </c>
      <c r="I764">
        <f t="shared" si="237"/>
        <v>0</v>
      </c>
      <c r="J764">
        <f t="shared" si="238"/>
        <v>0</v>
      </c>
      <c r="K764" s="12">
        <f t="shared" si="239"/>
        <v>1</v>
      </c>
      <c r="L764">
        <f t="shared" si="222"/>
        <v>14.7105</v>
      </c>
      <c r="M764">
        <f t="shared" si="223"/>
        <v>0</v>
      </c>
      <c r="N764">
        <f t="shared" si="224"/>
        <v>0</v>
      </c>
      <c r="O764">
        <f t="shared" si="225"/>
        <v>101.66177176290465</v>
      </c>
      <c r="P764">
        <f t="shared" si="226"/>
        <v>0</v>
      </c>
      <c r="Q764">
        <f t="shared" si="227"/>
        <v>0</v>
      </c>
      <c r="R764">
        <f t="shared" si="228"/>
        <v>269.28449999999998</v>
      </c>
      <c r="S764">
        <f t="shared" si="229"/>
        <v>269.28449999999998</v>
      </c>
      <c r="T764">
        <f t="shared" si="230"/>
        <v>4.1846597124502907</v>
      </c>
      <c r="U764" s="14">
        <f t="shared" si="231"/>
        <v>0</v>
      </c>
      <c r="V764" s="20">
        <f>'BSFC (Drive Cycle)'!C768</f>
        <v>0</v>
      </c>
      <c r="W764">
        <f t="shared" si="232"/>
        <v>0</v>
      </c>
      <c r="X764">
        <f t="shared" si="233"/>
        <v>0</v>
      </c>
      <c r="Y764">
        <f t="shared" si="234"/>
        <v>0</v>
      </c>
      <c r="Z764">
        <f t="shared" si="235"/>
        <v>1</v>
      </c>
    </row>
    <row r="765" spans="4:26">
      <c r="D765" s="1">
        <v>762</v>
      </c>
      <c r="E765">
        <v>0</v>
      </c>
      <c r="F765">
        <f t="shared" si="220"/>
        <v>0</v>
      </c>
      <c r="G765">
        <f t="shared" si="221"/>
        <v>0</v>
      </c>
      <c r="H765" s="12">
        <f t="shared" si="236"/>
        <v>0</v>
      </c>
      <c r="I765">
        <f t="shared" si="237"/>
        <v>0</v>
      </c>
      <c r="J765">
        <f t="shared" si="238"/>
        <v>0</v>
      </c>
      <c r="K765" s="12">
        <f t="shared" si="239"/>
        <v>1</v>
      </c>
      <c r="L765">
        <f t="shared" si="222"/>
        <v>14.7105</v>
      </c>
      <c r="M765">
        <f t="shared" si="223"/>
        <v>0</v>
      </c>
      <c r="N765">
        <f t="shared" si="224"/>
        <v>0</v>
      </c>
      <c r="O765">
        <f t="shared" si="225"/>
        <v>101.66177176290465</v>
      </c>
      <c r="P765">
        <f t="shared" si="226"/>
        <v>0</v>
      </c>
      <c r="Q765">
        <f t="shared" si="227"/>
        <v>0</v>
      </c>
      <c r="R765">
        <f t="shared" si="228"/>
        <v>269.28449999999998</v>
      </c>
      <c r="S765">
        <f t="shared" si="229"/>
        <v>269.28449999999998</v>
      </c>
      <c r="T765">
        <f t="shared" si="230"/>
        <v>4.1846597124502907</v>
      </c>
      <c r="U765" s="14">
        <f t="shared" si="231"/>
        <v>0</v>
      </c>
      <c r="V765" s="20">
        <f>'BSFC (Drive Cycle)'!C769</f>
        <v>0</v>
      </c>
      <c r="W765">
        <f t="shared" si="232"/>
        <v>0</v>
      </c>
      <c r="X765">
        <f t="shared" si="233"/>
        <v>0</v>
      </c>
      <c r="Y765">
        <f t="shared" si="234"/>
        <v>0</v>
      </c>
      <c r="Z765">
        <f t="shared" si="235"/>
        <v>1</v>
      </c>
    </row>
    <row r="766" spans="4:26">
      <c r="D766" s="1">
        <v>763</v>
      </c>
      <c r="E766">
        <v>0</v>
      </c>
      <c r="F766">
        <f t="shared" si="220"/>
        <v>0</v>
      </c>
      <c r="G766">
        <f t="shared" si="221"/>
        <v>0</v>
      </c>
      <c r="H766" s="12">
        <f t="shared" si="236"/>
        <v>0</v>
      </c>
      <c r="I766">
        <f t="shared" si="237"/>
        <v>0</v>
      </c>
      <c r="J766">
        <f t="shared" si="238"/>
        <v>0</v>
      </c>
      <c r="K766" s="12">
        <f t="shared" si="239"/>
        <v>1</v>
      </c>
      <c r="L766">
        <f t="shared" si="222"/>
        <v>14.7105</v>
      </c>
      <c r="M766">
        <f t="shared" si="223"/>
        <v>0</v>
      </c>
      <c r="N766">
        <f t="shared" si="224"/>
        <v>0</v>
      </c>
      <c r="O766">
        <f t="shared" si="225"/>
        <v>101.66177176290465</v>
      </c>
      <c r="P766">
        <f t="shared" si="226"/>
        <v>0</v>
      </c>
      <c r="Q766">
        <f t="shared" si="227"/>
        <v>0</v>
      </c>
      <c r="R766">
        <f t="shared" si="228"/>
        <v>269.28449999999998</v>
      </c>
      <c r="S766">
        <f t="shared" si="229"/>
        <v>269.28449999999998</v>
      </c>
      <c r="T766">
        <f t="shared" si="230"/>
        <v>4.1846597124502907</v>
      </c>
      <c r="U766" s="14">
        <f t="shared" si="231"/>
        <v>0</v>
      </c>
      <c r="V766" s="20">
        <f>'BSFC (Drive Cycle)'!C770</f>
        <v>0</v>
      </c>
      <c r="W766">
        <f t="shared" si="232"/>
        <v>0</v>
      </c>
      <c r="X766">
        <f t="shared" si="233"/>
        <v>0</v>
      </c>
      <c r="Y766">
        <f t="shared" si="234"/>
        <v>0</v>
      </c>
      <c r="Z766">
        <f t="shared" si="235"/>
        <v>1</v>
      </c>
    </row>
    <row r="767" spans="4:26">
      <c r="D767" s="1">
        <v>764</v>
      </c>
      <c r="E767">
        <v>0</v>
      </c>
      <c r="F767">
        <f t="shared" si="220"/>
        <v>0</v>
      </c>
      <c r="G767">
        <f t="shared" si="221"/>
        <v>0</v>
      </c>
      <c r="H767" s="12">
        <f t="shared" si="236"/>
        <v>0</v>
      </c>
      <c r="I767">
        <f t="shared" si="237"/>
        <v>0</v>
      </c>
      <c r="J767">
        <f t="shared" si="238"/>
        <v>0</v>
      </c>
      <c r="K767" s="12">
        <f t="shared" si="239"/>
        <v>1</v>
      </c>
      <c r="L767">
        <f t="shared" si="222"/>
        <v>14.7105</v>
      </c>
      <c r="M767">
        <f t="shared" si="223"/>
        <v>0</v>
      </c>
      <c r="N767">
        <f t="shared" si="224"/>
        <v>0</v>
      </c>
      <c r="O767">
        <f t="shared" si="225"/>
        <v>101.66177176290465</v>
      </c>
      <c r="P767">
        <f t="shared" si="226"/>
        <v>0</v>
      </c>
      <c r="Q767">
        <f t="shared" si="227"/>
        <v>0</v>
      </c>
      <c r="R767">
        <f t="shared" si="228"/>
        <v>269.28449999999998</v>
      </c>
      <c r="S767">
        <f t="shared" si="229"/>
        <v>269.28449999999998</v>
      </c>
      <c r="T767">
        <f t="shared" si="230"/>
        <v>4.1846597124502907</v>
      </c>
      <c r="U767" s="14">
        <f t="shared" si="231"/>
        <v>0</v>
      </c>
      <c r="V767" s="20">
        <f>'BSFC (Drive Cycle)'!C771</f>
        <v>0</v>
      </c>
      <c r="W767">
        <f t="shared" si="232"/>
        <v>0</v>
      </c>
      <c r="X767">
        <f t="shared" si="233"/>
        <v>0</v>
      </c>
      <c r="Y767">
        <f t="shared" si="234"/>
        <v>0</v>
      </c>
      <c r="Z767">
        <f t="shared" si="235"/>
        <v>1</v>
      </c>
    </row>
    <row r="768" spans="4:26">
      <c r="D768" s="1">
        <v>765</v>
      </c>
      <c r="E768">
        <v>0</v>
      </c>
      <c r="F768">
        <f t="shared" si="220"/>
        <v>0</v>
      </c>
      <c r="G768">
        <f t="shared" si="221"/>
        <v>0</v>
      </c>
      <c r="H768" s="12">
        <f t="shared" si="236"/>
        <v>0</v>
      </c>
      <c r="I768">
        <f t="shared" si="237"/>
        <v>0</v>
      </c>
      <c r="J768">
        <f t="shared" si="238"/>
        <v>0</v>
      </c>
      <c r="K768" s="12">
        <f t="shared" si="239"/>
        <v>1</v>
      </c>
      <c r="L768">
        <f t="shared" si="222"/>
        <v>14.7105</v>
      </c>
      <c r="M768">
        <f t="shared" si="223"/>
        <v>0</v>
      </c>
      <c r="N768">
        <f t="shared" si="224"/>
        <v>0</v>
      </c>
      <c r="O768">
        <f t="shared" si="225"/>
        <v>101.66177176290465</v>
      </c>
      <c r="P768">
        <f t="shared" si="226"/>
        <v>0</v>
      </c>
      <c r="Q768">
        <f t="shared" si="227"/>
        <v>0</v>
      </c>
      <c r="R768">
        <f t="shared" si="228"/>
        <v>269.28449999999998</v>
      </c>
      <c r="S768">
        <f t="shared" si="229"/>
        <v>269.28449999999998</v>
      </c>
      <c r="T768">
        <f t="shared" si="230"/>
        <v>4.1846597124502907</v>
      </c>
      <c r="U768" s="14">
        <f t="shared" si="231"/>
        <v>0</v>
      </c>
      <c r="V768" s="20">
        <f>'BSFC (Drive Cycle)'!C772</f>
        <v>0</v>
      </c>
      <c r="W768">
        <f t="shared" si="232"/>
        <v>0</v>
      </c>
      <c r="X768">
        <f t="shared" si="233"/>
        <v>0</v>
      </c>
      <c r="Y768">
        <f t="shared" si="234"/>
        <v>0</v>
      </c>
      <c r="Z768">
        <f t="shared" si="235"/>
        <v>1</v>
      </c>
    </row>
    <row r="769" spans="4:26">
      <c r="D769" s="1">
        <v>766</v>
      </c>
      <c r="E769">
        <v>0</v>
      </c>
      <c r="F769">
        <f t="shared" si="220"/>
        <v>0</v>
      </c>
      <c r="G769">
        <f t="shared" si="221"/>
        <v>0</v>
      </c>
      <c r="H769" s="12">
        <f t="shared" si="236"/>
        <v>0</v>
      </c>
      <c r="I769">
        <f t="shared" si="237"/>
        <v>0</v>
      </c>
      <c r="J769">
        <f t="shared" si="238"/>
        <v>0</v>
      </c>
      <c r="K769" s="12">
        <f t="shared" si="239"/>
        <v>1</v>
      </c>
      <c r="L769">
        <f t="shared" si="222"/>
        <v>14.7105</v>
      </c>
      <c r="M769">
        <f t="shared" si="223"/>
        <v>0</v>
      </c>
      <c r="N769">
        <f t="shared" si="224"/>
        <v>0</v>
      </c>
      <c r="O769">
        <f t="shared" si="225"/>
        <v>101.66177176290465</v>
      </c>
      <c r="P769">
        <f t="shared" si="226"/>
        <v>0</v>
      </c>
      <c r="Q769">
        <f t="shared" si="227"/>
        <v>0</v>
      </c>
      <c r="R769">
        <f t="shared" si="228"/>
        <v>269.28449999999998</v>
      </c>
      <c r="S769">
        <f t="shared" si="229"/>
        <v>269.28449999999998</v>
      </c>
      <c r="T769">
        <f t="shared" si="230"/>
        <v>4.1846597124502907</v>
      </c>
      <c r="U769" s="14">
        <f t="shared" si="231"/>
        <v>0</v>
      </c>
      <c r="V769" s="20">
        <f>'BSFC (Drive Cycle)'!C773</f>
        <v>0</v>
      </c>
      <c r="W769">
        <f t="shared" si="232"/>
        <v>0</v>
      </c>
      <c r="X769">
        <f t="shared" si="233"/>
        <v>0</v>
      </c>
      <c r="Y769">
        <f t="shared" si="234"/>
        <v>0</v>
      </c>
      <c r="Z769">
        <f t="shared" si="235"/>
        <v>1</v>
      </c>
    </row>
    <row r="770" spans="4:26">
      <c r="D770" s="1">
        <v>767</v>
      </c>
      <c r="E770">
        <v>0</v>
      </c>
      <c r="F770">
        <f t="shared" si="220"/>
        <v>0</v>
      </c>
      <c r="G770">
        <f t="shared" si="221"/>
        <v>0</v>
      </c>
      <c r="H770" s="12">
        <f t="shared" si="236"/>
        <v>0</v>
      </c>
      <c r="I770">
        <f t="shared" si="237"/>
        <v>0</v>
      </c>
      <c r="J770">
        <f t="shared" si="238"/>
        <v>0</v>
      </c>
      <c r="K770" s="12">
        <f t="shared" si="239"/>
        <v>1</v>
      </c>
      <c r="L770">
        <f t="shared" si="222"/>
        <v>14.7105</v>
      </c>
      <c r="M770">
        <f t="shared" si="223"/>
        <v>0</v>
      </c>
      <c r="N770">
        <f t="shared" si="224"/>
        <v>0</v>
      </c>
      <c r="O770">
        <f t="shared" si="225"/>
        <v>101.66177176290465</v>
      </c>
      <c r="P770">
        <f t="shared" si="226"/>
        <v>0</v>
      </c>
      <c r="Q770">
        <f t="shared" si="227"/>
        <v>0</v>
      </c>
      <c r="R770">
        <f t="shared" si="228"/>
        <v>269.28449999999998</v>
      </c>
      <c r="S770">
        <f t="shared" si="229"/>
        <v>269.28449999999998</v>
      </c>
      <c r="T770">
        <f t="shared" si="230"/>
        <v>4.1846597124502907</v>
      </c>
      <c r="U770" s="14">
        <f t="shared" si="231"/>
        <v>0</v>
      </c>
      <c r="V770" s="20">
        <f>'BSFC (Drive Cycle)'!C774</f>
        <v>0</v>
      </c>
      <c r="W770">
        <f t="shared" si="232"/>
        <v>0</v>
      </c>
      <c r="X770">
        <f t="shared" si="233"/>
        <v>0</v>
      </c>
      <c r="Y770">
        <f t="shared" si="234"/>
        <v>0</v>
      </c>
      <c r="Z770">
        <f t="shared" si="235"/>
        <v>1</v>
      </c>
    </row>
    <row r="771" spans="4:26">
      <c r="D771" s="1">
        <v>768</v>
      </c>
      <c r="E771">
        <v>0</v>
      </c>
      <c r="F771">
        <f t="shared" si="220"/>
        <v>0</v>
      </c>
      <c r="G771">
        <f t="shared" si="221"/>
        <v>0</v>
      </c>
      <c r="H771" s="12">
        <f t="shared" si="236"/>
        <v>0</v>
      </c>
      <c r="I771">
        <f t="shared" si="237"/>
        <v>0</v>
      </c>
      <c r="J771">
        <f t="shared" si="238"/>
        <v>0</v>
      </c>
      <c r="K771" s="12">
        <f t="shared" si="239"/>
        <v>1</v>
      </c>
      <c r="L771">
        <f t="shared" si="222"/>
        <v>14.7105</v>
      </c>
      <c r="M771">
        <f t="shared" si="223"/>
        <v>0</v>
      </c>
      <c r="N771">
        <f t="shared" si="224"/>
        <v>0</v>
      </c>
      <c r="O771">
        <f t="shared" si="225"/>
        <v>101.66177176290465</v>
      </c>
      <c r="P771">
        <f t="shared" si="226"/>
        <v>0</v>
      </c>
      <c r="Q771">
        <f t="shared" si="227"/>
        <v>0</v>
      </c>
      <c r="R771">
        <f t="shared" si="228"/>
        <v>269.28449999999998</v>
      </c>
      <c r="S771">
        <f t="shared" si="229"/>
        <v>269.28449999999998</v>
      </c>
      <c r="T771">
        <f t="shared" si="230"/>
        <v>4.1846597124502907</v>
      </c>
      <c r="U771" s="14">
        <f t="shared" si="231"/>
        <v>0</v>
      </c>
      <c r="V771" s="20">
        <f>'BSFC (Drive Cycle)'!C775</f>
        <v>0</v>
      </c>
      <c r="W771">
        <f t="shared" si="232"/>
        <v>0</v>
      </c>
      <c r="X771">
        <f t="shared" si="233"/>
        <v>0</v>
      </c>
      <c r="Y771">
        <f t="shared" si="234"/>
        <v>0</v>
      </c>
      <c r="Z771">
        <f t="shared" si="235"/>
        <v>1</v>
      </c>
    </row>
    <row r="772" spans="4:26">
      <c r="D772" s="1">
        <v>769</v>
      </c>
      <c r="E772">
        <v>0</v>
      </c>
      <c r="F772">
        <f t="shared" ref="F772:F835" si="240">E772*1.60934</f>
        <v>0</v>
      </c>
      <c r="G772">
        <f t="shared" ref="G772:G835" si="241">F772*(1000/3600)</f>
        <v>0</v>
      </c>
      <c r="H772" s="12">
        <f t="shared" si="236"/>
        <v>0</v>
      </c>
      <c r="I772">
        <f t="shared" si="237"/>
        <v>0</v>
      </c>
      <c r="J772">
        <f t="shared" si="238"/>
        <v>0</v>
      </c>
      <c r="K772" s="12">
        <f t="shared" si="239"/>
        <v>1</v>
      </c>
      <c r="L772">
        <f t="shared" ref="L772:L835" si="242">LOOKUP(K772,$A$5:$B$12)*$B$13</f>
        <v>14.7105</v>
      </c>
      <c r="M772">
        <f t="shared" ref="M772:M835" si="243">J772*L772</f>
        <v>0</v>
      </c>
      <c r="N772">
        <f t="shared" ref="N772:N835" si="244">M772*9.5493</f>
        <v>0</v>
      </c>
      <c r="O772">
        <f t="shared" ref="O772:O835" si="245">(POWER(L772,2)*$B$28+4*$B$29)/$B$27</f>
        <v>101.66177176290465</v>
      </c>
      <c r="P772">
        <f t="shared" ref="P772:P835" si="246">(H772*(O772+$B$26*$B$27))/$B$27</f>
        <v>0</v>
      </c>
      <c r="Q772">
        <f t="shared" ref="Q772:Q835" si="247">($B$34*$B$31*$B$30*POWER(G772,2))/2</f>
        <v>0</v>
      </c>
      <c r="R772">
        <f t="shared" ref="R772:R835" si="248">$B$32*$B$26*9.81</f>
        <v>269.28449999999998</v>
      </c>
      <c r="S772">
        <f t="shared" ref="S772:S835" si="249">P772+Q772+R772</f>
        <v>269.28449999999998</v>
      </c>
      <c r="T772">
        <f t="shared" ref="T772:T835" si="250">IF(H772&lt;0,0,(S772*$B$27)/L772)</f>
        <v>4.1846597124502907</v>
      </c>
      <c r="U772" s="14">
        <f t="shared" ref="U772:U835" si="251">(T772*M772)/1000</f>
        <v>0</v>
      </c>
      <c r="V772" s="20">
        <f>'BSFC (Drive Cycle)'!C776</f>
        <v>0</v>
      </c>
      <c r="W772">
        <f t="shared" ref="W772:W835" si="252">(V772*U772)/3600</f>
        <v>0</v>
      </c>
      <c r="X772">
        <f t="shared" ref="X772:X835" si="253">IF(AND(K772&gt;1,(N772&lt;$B$15)),1,0)</f>
        <v>0</v>
      </c>
      <c r="Y772">
        <f t="shared" ref="Y772:Y835" si="254">IF(N772&gt;$B$14,1,0)</f>
        <v>0</v>
      </c>
      <c r="Z772">
        <f t="shared" ref="Z772:Z835" si="255">IF(AND(X772=0,Y772=0),K772,IF(AND(X772=0,Y772=1),K772+1, IF(AND(X772=1,Y772=0),K772-1)))</f>
        <v>1</v>
      </c>
    </row>
    <row r="773" spans="4:26">
      <c r="D773" s="1">
        <v>770</v>
      </c>
      <c r="E773">
        <v>0</v>
      </c>
      <c r="F773">
        <f t="shared" si="240"/>
        <v>0</v>
      </c>
      <c r="G773">
        <f t="shared" si="241"/>
        <v>0</v>
      </c>
      <c r="H773" s="12">
        <f t="shared" ref="H773:H836" si="256">(G773-G772)/(D773-D772)</f>
        <v>0</v>
      </c>
      <c r="I773">
        <f t="shared" ref="I773:I836" si="257">G773*(D773-D772)+0.5*H773*POWER(D773-D772,2)</f>
        <v>0</v>
      </c>
      <c r="J773">
        <f t="shared" ref="J773:J836" si="258">(2*PI()*I773)/($B$2*(D773-D772))</f>
        <v>0</v>
      </c>
      <c r="K773" s="12">
        <f t="shared" ref="K773:K836" si="259">Z772</f>
        <v>1</v>
      </c>
      <c r="L773">
        <f t="shared" si="242"/>
        <v>14.7105</v>
      </c>
      <c r="M773">
        <f t="shared" si="243"/>
        <v>0</v>
      </c>
      <c r="N773">
        <f t="shared" si="244"/>
        <v>0</v>
      </c>
      <c r="O773">
        <f t="shared" si="245"/>
        <v>101.66177176290465</v>
      </c>
      <c r="P773">
        <f t="shared" si="246"/>
        <v>0</v>
      </c>
      <c r="Q773">
        <f t="shared" si="247"/>
        <v>0</v>
      </c>
      <c r="R773">
        <f t="shared" si="248"/>
        <v>269.28449999999998</v>
      </c>
      <c r="S773">
        <f t="shared" si="249"/>
        <v>269.28449999999998</v>
      </c>
      <c r="T773">
        <f t="shared" si="250"/>
        <v>4.1846597124502907</v>
      </c>
      <c r="U773" s="14">
        <f t="shared" si="251"/>
        <v>0</v>
      </c>
      <c r="V773" s="20">
        <f>'BSFC (Drive Cycle)'!C777</f>
        <v>0</v>
      </c>
      <c r="W773">
        <f t="shared" si="252"/>
        <v>0</v>
      </c>
      <c r="X773">
        <f t="shared" si="253"/>
        <v>0</v>
      </c>
      <c r="Y773">
        <f t="shared" si="254"/>
        <v>0</v>
      </c>
      <c r="Z773">
        <f t="shared" si="255"/>
        <v>1</v>
      </c>
    </row>
    <row r="774" spans="4:26">
      <c r="D774" s="1">
        <v>771</v>
      </c>
      <c r="E774">
        <v>0</v>
      </c>
      <c r="F774">
        <f t="shared" si="240"/>
        <v>0</v>
      </c>
      <c r="G774">
        <f t="shared" si="241"/>
        <v>0</v>
      </c>
      <c r="H774" s="12">
        <f t="shared" si="256"/>
        <v>0</v>
      </c>
      <c r="I774">
        <f t="shared" si="257"/>
        <v>0</v>
      </c>
      <c r="J774">
        <f t="shared" si="258"/>
        <v>0</v>
      </c>
      <c r="K774" s="12">
        <f t="shared" si="259"/>
        <v>1</v>
      </c>
      <c r="L774">
        <f t="shared" si="242"/>
        <v>14.7105</v>
      </c>
      <c r="M774">
        <f t="shared" si="243"/>
        <v>0</v>
      </c>
      <c r="N774">
        <f t="shared" si="244"/>
        <v>0</v>
      </c>
      <c r="O774">
        <f t="shared" si="245"/>
        <v>101.66177176290465</v>
      </c>
      <c r="P774">
        <f t="shared" si="246"/>
        <v>0</v>
      </c>
      <c r="Q774">
        <f t="shared" si="247"/>
        <v>0</v>
      </c>
      <c r="R774">
        <f t="shared" si="248"/>
        <v>269.28449999999998</v>
      </c>
      <c r="S774">
        <f t="shared" si="249"/>
        <v>269.28449999999998</v>
      </c>
      <c r="T774">
        <f t="shared" si="250"/>
        <v>4.1846597124502907</v>
      </c>
      <c r="U774" s="14">
        <f t="shared" si="251"/>
        <v>0</v>
      </c>
      <c r="V774" s="20">
        <f>'BSFC (Drive Cycle)'!C778</f>
        <v>0</v>
      </c>
      <c r="W774">
        <f t="shared" si="252"/>
        <v>0</v>
      </c>
      <c r="X774">
        <f t="shared" si="253"/>
        <v>0</v>
      </c>
      <c r="Y774">
        <f t="shared" si="254"/>
        <v>0</v>
      </c>
      <c r="Z774">
        <f t="shared" si="255"/>
        <v>1</v>
      </c>
    </row>
    <row r="775" spans="4:26">
      <c r="D775" s="1">
        <v>772</v>
      </c>
      <c r="E775">
        <v>1.5</v>
      </c>
      <c r="F775">
        <f t="shared" si="240"/>
        <v>2.4140100000000002</v>
      </c>
      <c r="G775">
        <f t="shared" si="241"/>
        <v>0.67055833333333337</v>
      </c>
      <c r="H775" s="12">
        <f t="shared" si="256"/>
        <v>0.67055833333333337</v>
      </c>
      <c r="I775">
        <f t="shared" si="257"/>
        <v>1.0058375000000002</v>
      </c>
      <c r="J775">
        <f t="shared" si="258"/>
        <v>4.3999895577429289</v>
      </c>
      <c r="K775" s="12">
        <f t="shared" si="259"/>
        <v>1</v>
      </c>
      <c r="L775">
        <f t="shared" si="242"/>
        <v>14.7105</v>
      </c>
      <c r="M775">
        <f t="shared" si="243"/>
        <v>64.726046389177355</v>
      </c>
      <c r="N775">
        <f t="shared" si="244"/>
        <v>618.08843478417134</v>
      </c>
      <c r="O775">
        <f t="shared" si="245"/>
        <v>101.66177176290465</v>
      </c>
      <c r="P775">
        <f t="shared" si="246"/>
        <v>1525.3288726467501</v>
      </c>
      <c r="Q775">
        <f t="shared" si="247"/>
        <v>0.17331531981855669</v>
      </c>
      <c r="R775">
        <f t="shared" si="248"/>
        <v>269.28449999999998</v>
      </c>
      <c r="S775">
        <f t="shared" si="249"/>
        <v>1794.7866879665687</v>
      </c>
      <c r="T775">
        <f t="shared" si="250"/>
        <v>27.890842382594585</v>
      </c>
      <c r="U775" s="14">
        <f t="shared" si="251"/>
        <v>1.805263957889051</v>
      </c>
      <c r="V775" s="20">
        <f>'BSFC (Drive Cycle)'!C779</f>
        <v>1006.5235831010414</v>
      </c>
      <c r="W775">
        <f t="shared" si="252"/>
        <v>0.50473354092712641</v>
      </c>
      <c r="X775">
        <f t="shared" si="253"/>
        <v>0</v>
      </c>
      <c r="Y775">
        <f t="shared" si="254"/>
        <v>0</v>
      </c>
      <c r="Z775">
        <f t="shared" si="255"/>
        <v>1</v>
      </c>
    </row>
    <row r="776" spans="4:26">
      <c r="D776" s="1">
        <v>773</v>
      </c>
      <c r="E776">
        <v>5.4</v>
      </c>
      <c r="F776">
        <f t="shared" si="240"/>
        <v>8.690436</v>
      </c>
      <c r="G776">
        <f t="shared" si="241"/>
        <v>2.4140100000000002</v>
      </c>
      <c r="H776" s="12">
        <f t="shared" si="256"/>
        <v>1.7434516666666668</v>
      </c>
      <c r="I776">
        <f t="shared" si="257"/>
        <v>3.2857358333333337</v>
      </c>
      <c r="J776">
        <f t="shared" si="258"/>
        <v>14.373299221960234</v>
      </c>
      <c r="K776" s="12">
        <f t="shared" si="259"/>
        <v>1</v>
      </c>
      <c r="L776">
        <f t="shared" si="242"/>
        <v>14.7105</v>
      </c>
      <c r="M776">
        <f t="shared" si="243"/>
        <v>211.43841820464601</v>
      </c>
      <c r="N776">
        <f t="shared" si="244"/>
        <v>2019.0888869616263</v>
      </c>
      <c r="O776">
        <f t="shared" si="245"/>
        <v>101.66177176290465</v>
      </c>
      <c r="P776">
        <f t="shared" si="246"/>
        <v>3965.8550688815508</v>
      </c>
      <c r="Q776">
        <f t="shared" si="247"/>
        <v>2.2461665448484949</v>
      </c>
      <c r="R776">
        <f t="shared" si="248"/>
        <v>269.28449999999998</v>
      </c>
      <c r="S776">
        <f t="shared" si="249"/>
        <v>4237.3857354263992</v>
      </c>
      <c r="T776">
        <f t="shared" si="250"/>
        <v>65.848637307941601</v>
      </c>
      <c r="U776" s="14">
        <f t="shared" si="251"/>
        <v>13.922931713322612</v>
      </c>
      <c r="V776" s="20">
        <f>'BSFC (Drive Cycle)'!C780</f>
        <v>100.50353314747281</v>
      </c>
      <c r="W776">
        <f t="shared" si="252"/>
        <v>0.38869550804442204</v>
      </c>
      <c r="X776">
        <f t="shared" si="253"/>
        <v>0</v>
      </c>
      <c r="Y776">
        <f t="shared" si="254"/>
        <v>0</v>
      </c>
      <c r="Z776">
        <f t="shared" si="255"/>
        <v>1</v>
      </c>
    </row>
    <row r="777" spans="4:26">
      <c r="D777" s="1">
        <v>774</v>
      </c>
      <c r="E777">
        <v>9.1999999999999993</v>
      </c>
      <c r="F777">
        <f t="shared" si="240"/>
        <v>14.805927999999998</v>
      </c>
      <c r="G777">
        <f t="shared" si="241"/>
        <v>4.1127577777777775</v>
      </c>
      <c r="H777" s="12">
        <f t="shared" si="256"/>
        <v>1.6987477777777773</v>
      </c>
      <c r="I777">
        <f t="shared" si="257"/>
        <v>4.9621316666666662</v>
      </c>
      <c r="J777">
        <f t="shared" si="258"/>
        <v>21.706615151531778</v>
      </c>
      <c r="K777" s="12">
        <f t="shared" si="259"/>
        <v>1</v>
      </c>
      <c r="L777">
        <f t="shared" si="242"/>
        <v>14.7105</v>
      </c>
      <c r="M777">
        <f t="shared" si="243"/>
        <v>319.31516218660823</v>
      </c>
      <c r="N777">
        <f t="shared" si="244"/>
        <v>3049.2362782685782</v>
      </c>
      <c r="O777">
        <f t="shared" si="245"/>
        <v>101.66177176290465</v>
      </c>
      <c r="P777">
        <f t="shared" si="246"/>
        <v>3864.1664773717657</v>
      </c>
      <c r="Q777">
        <f t="shared" si="247"/>
        <v>6.5197371864189488</v>
      </c>
      <c r="R777">
        <f t="shared" si="248"/>
        <v>269.28449999999998</v>
      </c>
      <c r="S777">
        <f t="shared" si="249"/>
        <v>4139.9707145581842</v>
      </c>
      <c r="T777">
        <f t="shared" si="250"/>
        <v>64.334815631555756</v>
      </c>
      <c r="U777" s="14">
        <f t="shared" si="251"/>
        <v>20.543082087635764</v>
      </c>
      <c r="V777" s="20">
        <f>'BSFC (Drive Cycle)'!C781</f>
        <v>160.23605635375316</v>
      </c>
      <c r="W777">
        <f t="shared" si="252"/>
        <v>0.91437290529838366</v>
      </c>
      <c r="X777">
        <f t="shared" si="253"/>
        <v>0</v>
      </c>
      <c r="Y777">
        <f t="shared" si="254"/>
        <v>0</v>
      </c>
      <c r="Z777">
        <f t="shared" si="255"/>
        <v>1</v>
      </c>
    </row>
    <row r="778" spans="4:26">
      <c r="D778" s="1">
        <v>775</v>
      </c>
      <c r="E778">
        <v>11.5</v>
      </c>
      <c r="F778">
        <f t="shared" si="240"/>
        <v>18.50741</v>
      </c>
      <c r="G778">
        <f t="shared" si="241"/>
        <v>5.1409472222222226</v>
      </c>
      <c r="H778" s="12">
        <f t="shared" si="256"/>
        <v>1.028189444444445</v>
      </c>
      <c r="I778">
        <f t="shared" si="257"/>
        <v>5.6550419444444451</v>
      </c>
      <c r="J778">
        <f t="shared" si="258"/>
        <v>24.737719069088023</v>
      </c>
      <c r="K778" s="12">
        <f t="shared" si="259"/>
        <v>1</v>
      </c>
      <c r="L778">
        <f t="shared" si="242"/>
        <v>14.7105</v>
      </c>
      <c r="M778">
        <f t="shared" si="243"/>
        <v>363.90421636581937</v>
      </c>
      <c r="N778">
        <f t="shared" si="244"/>
        <v>3475.0305333421193</v>
      </c>
      <c r="O778">
        <f t="shared" si="245"/>
        <v>101.66177176290465</v>
      </c>
      <c r="P778">
        <f t="shared" si="246"/>
        <v>2338.8376047250181</v>
      </c>
      <c r="Q778">
        <f t="shared" si="247"/>
        <v>10.187089353779612</v>
      </c>
      <c r="R778">
        <f t="shared" si="248"/>
        <v>269.28449999999998</v>
      </c>
      <c r="S778">
        <f t="shared" si="249"/>
        <v>2618.3091940787981</v>
      </c>
      <c r="T778">
        <f t="shared" si="250"/>
        <v>40.688316628694686</v>
      </c>
      <c r="U778" s="14">
        <f t="shared" si="251"/>
        <v>14.806649978009476</v>
      </c>
      <c r="V778" s="20">
        <f>'BSFC (Drive Cycle)'!C782</f>
        <v>607.68461062421375</v>
      </c>
      <c r="W778">
        <f t="shared" si="252"/>
        <v>2.4993814795932532</v>
      </c>
      <c r="X778">
        <f t="shared" si="253"/>
        <v>0</v>
      </c>
      <c r="Y778">
        <f t="shared" si="254"/>
        <v>0</v>
      </c>
      <c r="Z778">
        <f t="shared" si="255"/>
        <v>1</v>
      </c>
    </row>
    <row r="779" spans="4:26">
      <c r="D779" s="1">
        <v>776</v>
      </c>
      <c r="E779">
        <v>14.6</v>
      </c>
      <c r="F779">
        <f t="shared" si="240"/>
        <v>23.496364</v>
      </c>
      <c r="G779">
        <f t="shared" si="241"/>
        <v>6.5267677777777777</v>
      </c>
      <c r="H779" s="12">
        <f t="shared" si="256"/>
        <v>1.3858205555555552</v>
      </c>
      <c r="I779">
        <f t="shared" si="257"/>
        <v>7.2196780555555549</v>
      </c>
      <c r="J779">
        <f t="shared" si="258"/>
        <v>31.582147270021458</v>
      </c>
      <c r="K779" s="12">
        <f t="shared" si="259"/>
        <v>1</v>
      </c>
      <c r="L779">
        <f t="shared" si="242"/>
        <v>14.7105</v>
      </c>
      <c r="M779">
        <f t="shared" si="243"/>
        <v>464.58917741565068</v>
      </c>
      <c r="N779">
        <f t="shared" si="244"/>
        <v>4436.5014318952735</v>
      </c>
      <c r="O779">
        <f t="shared" si="245"/>
        <v>101.66177176290465</v>
      </c>
      <c r="P779">
        <f t="shared" si="246"/>
        <v>3152.3463368032826</v>
      </c>
      <c r="Q779">
        <f t="shared" si="247"/>
        <v>16.419508254454907</v>
      </c>
      <c r="R779">
        <f t="shared" si="248"/>
        <v>269.28449999999998</v>
      </c>
      <c r="S779">
        <f t="shared" si="249"/>
        <v>3438.0503450577371</v>
      </c>
      <c r="T779">
        <f t="shared" si="250"/>
        <v>53.427028916773651</v>
      </c>
      <c r="U779" s="14">
        <f t="shared" si="251"/>
        <v>24.821619416206055</v>
      </c>
      <c r="V779" s="20">
        <f>'BSFC (Drive Cycle)'!C783</f>
        <v>567.2182588355372</v>
      </c>
      <c r="W779">
        <f t="shared" si="252"/>
        <v>3.9109099296496561</v>
      </c>
      <c r="X779">
        <f t="shared" si="253"/>
        <v>0</v>
      </c>
      <c r="Y779">
        <f t="shared" si="254"/>
        <v>0</v>
      </c>
      <c r="Z779">
        <f t="shared" si="255"/>
        <v>1</v>
      </c>
    </row>
    <row r="780" spans="4:26">
      <c r="D780" s="1">
        <v>777</v>
      </c>
      <c r="E780">
        <v>17.3</v>
      </c>
      <c r="F780">
        <f t="shared" si="240"/>
        <v>27.841582000000002</v>
      </c>
      <c r="G780">
        <f t="shared" si="241"/>
        <v>7.7337727777777792</v>
      </c>
      <c r="H780" s="12">
        <f t="shared" si="256"/>
        <v>1.2070050000000014</v>
      </c>
      <c r="I780">
        <f t="shared" si="257"/>
        <v>8.3372752777777794</v>
      </c>
      <c r="J780">
        <f t="shared" si="258"/>
        <v>36.471024556402504</v>
      </c>
      <c r="K780" s="12">
        <f t="shared" si="259"/>
        <v>1</v>
      </c>
      <c r="L780">
        <f t="shared" si="242"/>
        <v>14.7105</v>
      </c>
      <c r="M780">
        <f t="shared" si="243"/>
        <v>536.50700673695906</v>
      </c>
      <c r="N780">
        <f t="shared" si="244"/>
        <v>5123.2663594332435</v>
      </c>
      <c r="O780">
        <f t="shared" si="245"/>
        <v>101.66177176290465</v>
      </c>
      <c r="P780">
        <f t="shared" si="246"/>
        <v>2745.5919707641533</v>
      </c>
      <c r="Q780">
        <f t="shared" si="247"/>
        <v>23.054018697109267</v>
      </c>
      <c r="R780">
        <f t="shared" si="248"/>
        <v>269.28449999999998</v>
      </c>
      <c r="S780">
        <f t="shared" si="249"/>
        <v>3037.9304894612624</v>
      </c>
      <c r="T780">
        <f t="shared" si="250"/>
        <v>47.209198184347549</v>
      </c>
      <c r="U780" s="14">
        <f t="shared" si="251"/>
        <v>25.328065608336185</v>
      </c>
      <c r="V780" s="20">
        <f>'BSFC (Drive Cycle)'!C784</f>
        <v>2451.1102110377451</v>
      </c>
      <c r="W780">
        <f t="shared" si="252"/>
        <v>17.244966732896323</v>
      </c>
      <c r="X780">
        <f t="shared" si="253"/>
        <v>0</v>
      </c>
      <c r="Y780">
        <f t="shared" si="254"/>
        <v>1</v>
      </c>
      <c r="Z780">
        <f t="shared" si="255"/>
        <v>2</v>
      </c>
    </row>
    <row r="781" spans="4:26">
      <c r="D781" s="1">
        <v>778</v>
      </c>
      <c r="E781">
        <v>19.2</v>
      </c>
      <c r="F781">
        <f t="shared" si="240"/>
        <v>30.899327999999997</v>
      </c>
      <c r="G781">
        <f t="shared" si="241"/>
        <v>8.583146666666666</v>
      </c>
      <c r="H781" s="12">
        <f t="shared" si="256"/>
        <v>0.84937388888888687</v>
      </c>
      <c r="I781">
        <f t="shared" si="257"/>
        <v>9.0078336111111099</v>
      </c>
      <c r="J781">
        <f t="shared" si="258"/>
        <v>39.404350928231111</v>
      </c>
      <c r="K781" s="12">
        <f t="shared" si="259"/>
        <v>2</v>
      </c>
      <c r="L781">
        <f t="shared" si="242"/>
        <v>8.4698856000000013</v>
      </c>
      <c r="M781">
        <f t="shared" si="243"/>
        <v>333.75034450437136</v>
      </c>
      <c r="N781">
        <f t="shared" si="244"/>
        <v>3187.0821647755934</v>
      </c>
      <c r="O781">
        <f t="shared" si="245"/>
        <v>38.380998283940237</v>
      </c>
      <c r="P781">
        <f t="shared" si="246"/>
        <v>1696.9605936214664</v>
      </c>
      <c r="Q781">
        <f t="shared" si="247"/>
        <v>28.395981999072323</v>
      </c>
      <c r="R781">
        <f t="shared" si="248"/>
        <v>269.28449999999998</v>
      </c>
      <c r="S781">
        <f t="shared" si="249"/>
        <v>1994.6410756205387</v>
      </c>
      <c r="T781">
        <f t="shared" si="250"/>
        <v>53.834841628422353</v>
      </c>
      <c r="U781" s="14">
        <f t="shared" si="251"/>
        <v>17.967396939824233</v>
      </c>
      <c r="V781" s="20">
        <f>'BSFC (Drive Cycle)'!C785</f>
        <v>302.12219129013101</v>
      </c>
      <c r="W781">
        <f t="shared" si="252"/>
        <v>1.5078748153442476</v>
      </c>
      <c r="X781">
        <f t="shared" si="253"/>
        <v>0</v>
      </c>
      <c r="Y781">
        <f t="shared" si="254"/>
        <v>0</v>
      </c>
      <c r="Z781">
        <f t="shared" si="255"/>
        <v>2</v>
      </c>
    </row>
    <row r="782" spans="4:26">
      <c r="D782" s="1">
        <v>779</v>
      </c>
      <c r="E782">
        <v>21.1</v>
      </c>
      <c r="F782">
        <f t="shared" si="240"/>
        <v>33.957073999999999</v>
      </c>
      <c r="G782">
        <f t="shared" si="241"/>
        <v>9.4325205555555556</v>
      </c>
      <c r="H782" s="12">
        <f t="shared" si="256"/>
        <v>0.84937388888888954</v>
      </c>
      <c r="I782">
        <f t="shared" si="257"/>
        <v>9.8572075000000012</v>
      </c>
      <c r="J782">
        <f t="shared" si="258"/>
        <v>43.119897665880707</v>
      </c>
      <c r="K782" s="12">
        <f t="shared" si="259"/>
        <v>2</v>
      </c>
      <c r="L782">
        <f t="shared" si="242"/>
        <v>8.4698856000000013</v>
      </c>
      <c r="M782">
        <f t="shared" si="243"/>
        <v>365.22060031371666</v>
      </c>
      <c r="N782">
        <f t="shared" si="244"/>
        <v>3487.6010785757749</v>
      </c>
      <c r="O782">
        <f t="shared" si="245"/>
        <v>38.380998283940237</v>
      </c>
      <c r="P782">
        <f t="shared" si="246"/>
        <v>1696.9605936214716</v>
      </c>
      <c r="Q782">
        <f t="shared" si="247"/>
        <v>34.294094905075383</v>
      </c>
      <c r="R782">
        <f t="shared" si="248"/>
        <v>269.28449999999998</v>
      </c>
      <c r="S782">
        <f t="shared" si="249"/>
        <v>2000.5391885265469</v>
      </c>
      <c r="T782">
        <f t="shared" si="250"/>
        <v>53.994030155161546</v>
      </c>
      <c r="U782" s="14">
        <f t="shared" si="251"/>
        <v>19.71973210662502</v>
      </c>
      <c r="V782" s="20">
        <f>'BSFC (Drive Cycle)'!C786</f>
        <v>319.29555944159256</v>
      </c>
      <c r="W782">
        <f t="shared" si="252"/>
        <v>1.7490063597286585</v>
      </c>
      <c r="X782">
        <f t="shared" si="253"/>
        <v>0</v>
      </c>
      <c r="Y782">
        <f t="shared" si="254"/>
        <v>0</v>
      </c>
      <c r="Z782">
        <f t="shared" si="255"/>
        <v>2</v>
      </c>
    </row>
    <row r="783" spans="4:26">
      <c r="D783" s="1">
        <v>780</v>
      </c>
      <c r="E783">
        <v>20.7</v>
      </c>
      <c r="F783">
        <f t="shared" si="240"/>
        <v>33.313338000000002</v>
      </c>
      <c r="G783">
        <f t="shared" si="241"/>
        <v>9.2537050000000001</v>
      </c>
      <c r="H783" s="12">
        <f t="shared" si="256"/>
        <v>-0.17881555555555551</v>
      </c>
      <c r="I783">
        <f t="shared" si="257"/>
        <v>9.1642972222222223</v>
      </c>
      <c r="J783">
        <f t="shared" si="258"/>
        <v>40.088793748324456</v>
      </c>
      <c r="K783" s="12">
        <f t="shared" si="259"/>
        <v>2</v>
      </c>
      <c r="L783">
        <f t="shared" si="242"/>
        <v>8.4698856000000013</v>
      </c>
      <c r="M783">
        <f t="shared" si="243"/>
        <v>339.54749689030336</v>
      </c>
      <c r="N783">
        <f t="shared" si="244"/>
        <v>3242.4409120545743</v>
      </c>
      <c r="O783">
        <f t="shared" si="245"/>
        <v>38.380998283940237</v>
      </c>
      <c r="P783">
        <f t="shared" si="246"/>
        <v>-357.2548618150463</v>
      </c>
      <c r="Q783">
        <f t="shared" si="247"/>
        <v>33.006169506245932</v>
      </c>
      <c r="R783">
        <f t="shared" si="248"/>
        <v>269.28449999999998</v>
      </c>
      <c r="S783">
        <f t="shared" si="249"/>
        <v>-54.964192308800364</v>
      </c>
      <c r="T783">
        <f t="shared" si="250"/>
        <v>0</v>
      </c>
      <c r="U783" s="14">
        <f t="shared" si="251"/>
        <v>0</v>
      </c>
      <c r="V783" s="20">
        <f>'BSFC (Drive Cycle)'!C787</f>
        <v>0</v>
      </c>
      <c r="W783">
        <f t="shared" si="252"/>
        <v>0</v>
      </c>
      <c r="X783">
        <f t="shared" si="253"/>
        <v>0</v>
      </c>
      <c r="Y783">
        <f t="shared" si="254"/>
        <v>0</v>
      </c>
      <c r="Z783">
        <f t="shared" si="255"/>
        <v>2</v>
      </c>
    </row>
    <row r="784" spans="4:26">
      <c r="D784" s="1">
        <v>781</v>
      </c>
      <c r="E784">
        <v>20.7</v>
      </c>
      <c r="F784">
        <f t="shared" si="240"/>
        <v>33.313338000000002</v>
      </c>
      <c r="G784">
        <f t="shared" si="241"/>
        <v>9.2537050000000001</v>
      </c>
      <c r="H784" s="12">
        <f t="shared" si="256"/>
        <v>0</v>
      </c>
      <c r="I784">
        <f t="shared" si="257"/>
        <v>9.2537050000000001</v>
      </c>
      <c r="J784">
        <f t="shared" si="258"/>
        <v>40.479903931234944</v>
      </c>
      <c r="K784" s="12">
        <f t="shared" si="259"/>
        <v>2</v>
      </c>
      <c r="L784">
        <f t="shared" si="242"/>
        <v>8.4698856000000013</v>
      </c>
      <c r="M784">
        <f t="shared" si="243"/>
        <v>342.86015539655028</v>
      </c>
      <c r="N784">
        <f t="shared" si="244"/>
        <v>3274.0744819282777</v>
      </c>
      <c r="O784">
        <f t="shared" si="245"/>
        <v>38.380998283940237</v>
      </c>
      <c r="P784">
        <f t="shared" si="246"/>
        <v>0</v>
      </c>
      <c r="Q784">
        <f t="shared" si="247"/>
        <v>33.006169506245932</v>
      </c>
      <c r="R784">
        <f t="shared" si="248"/>
        <v>269.28449999999998</v>
      </c>
      <c r="S784">
        <f t="shared" si="249"/>
        <v>302.29066950624593</v>
      </c>
      <c r="T784">
        <f t="shared" si="250"/>
        <v>8.1587462112980376</v>
      </c>
      <c r="U784" s="14">
        <f t="shared" si="251"/>
        <v>2.7973089938466611</v>
      </c>
      <c r="V784" s="20">
        <f>'BSFC (Drive Cycle)'!C788</f>
        <v>2200.8516271923709</v>
      </c>
      <c r="W784">
        <f t="shared" si="252"/>
        <v>1.7101283474631328</v>
      </c>
      <c r="X784">
        <f t="shared" si="253"/>
        <v>0</v>
      </c>
      <c r="Y784">
        <f t="shared" si="254"/>
        <v>0</v>
      </c>
      <c r="Z784">
        <f t="shared" si="255"/>
        <v>2</v>
      </c>
    </row>
    <row r="785" spans="4:26">
      <c r="D785" s="1">
        <v>782</v>
      </c>
      <c r="E785">
        <v>19.600000000000001</v>
      </c>
      <c r="F785">
        <f t="shared" si="240"/>
        <v>31.543064000000001</v>
      </c>
      <c r="G785">
        <f t="shared" si="241"/>
        <v>8.7619622222222233</v>
      </c>
      <c r="H785" s="12">
        <f t="shared" si="256"/>
        <v>-0.49174277777777675</v>
      </c>
      <c r="I785">
        <f t="shared" si="257"/>
        <v>8.5160908333333349</v>
      </c>
      <c r="J785">
        <f t="shared" si="258"/>
        <v>37.253244922223466</v>
      </c>
      <c r="K785" s="12">
        <f t="shared" si="259"/>
        <v>2</v>
      </c>
      <c r="L785">
        <f t="shared" si="242"/>
        <v>8.4698856000000013</v>
      </c>
      <c r="M785">
        <f t="shared" si="243"/>
        <v>315.53072272001373</v>
      </c>
      <c r="N785">
        <f t="shared" si="244"/>
        <v>3013.0975304702274</v>
      </c>
      <c r="O785">
        <f t="shared" si="245"/>
        <v>38.380998283940237</v>
      </c>
      <c r="P785">
        <f t="shared" si="246"/>
        <v>-982.4508699913755</v>
      </c>
      <c r="Q785">
        <f t="shared" si="247"/>
        <v>29.59147256066522</v>
      </c>
      <c r="R785">
        <f t="shared" si="248"/>
        <v>269.28449999999998</v>
      </c>
      <c r="S785">
        <f t="shared" si="249"/>
        <v>-683.57489743071028</v>
      </c>
      <c r="T785">
        <f t="shared" si="250"/>
        <v>0</v>
      </c>
      <c r="U785" s="14">
        <f t="shared" si="251"/>
        <v>0</v>
      </c>
      <c r="V785" s="20">
        <f>'BSFC (Drive Cycle)'!C789</f>
        <v>0</v>
      </c>
      <c r="W785">
        <f t="shared" si="252"/>
        <v>0</v>
      </c>
      <c r="X785">
        <f t="shared" si="253"/>
        <v>0</v>
      </c>
      <c r="Y785">
        <f t="shared" si="254"/>
        <v>0</v>
      </c>
      <c r="Z785">
        <f t="shared" si="255"/>
        <v>2</v>
      </c>
    </row>
    <row r="786" spans="4:26">
      <c r="D786" s="1">
        <v>783</v>
      </c>
      <c r="E786">
        <v>18.399999999999999</v>
      </c>
      <c r="F786">
        <f t="shared" si="240"/>
        <v>29.611855999999996</v>
      </c>
      <c r="G786">
        <f t="shared" si="241"/>
        <v>8.225515555555555</v>
      </c>
      <c r="H786" s="12">
        <f t="shared" si="256"/>
        <v>-0.53644666666666829</v>
      </c>
      <c r="I786">
        <f t="shared" si="257"/>
        <v>7.9572922222222209</v>
      </c>
      <c r="J786">
        <f t="shared" si="258"/>
        <v>34.808806279032936</v>
      </c>
      <c r="K786" s="12">
        <f t="shared" si="259"/>
        <v>2</v>
      </c>
      <c r="L786">
        <f t="shared" si="242"/>
        <v>8.4698856000000013</v>
      </c>
      <c r="M786">
        <f t="shared" si="243"/>
        <v>294.82660705597067</v>
      </c>
      <c r="N786">
        <f t="shared" si="244"/>
        <v>2815.3877187595808</v>
      </c>
      <c r="O786">
        <f t="shared" si="245"/>
        <v>38.380998283940237</v>
      </c>
      <c r="P786">
        <f t="shared" si="246"/>
        <v>-1071.7645854451423</v>
      </c>
      <c r="Q786">
        <f t="shared" si="247"/>
        <v>26.078948745675795</v>
      </c>
      <c r="R786">
        <f t="shared" si="248"/>
        <v>269.28449999999998</v>
      </c>
      <c r="S786">
        <f t="shared" si="249"/>
        <v>-776.40113669946663</v>
      </c>
      <c r="T786">
        <f t="shared" si="250"/>
        <v>0</v>
      </c>
      <c r="U786" s="14">
        <f t="shared" si="251"/>
        <v>0</v>
      </c>
      <c r="V786" s="20">
        <f>'BSFC (Drive Cycle)'!C790</f>
        <v>0</v>
      </c>
      <c r="W786">
        <f t="shared" si="252"/>
        <v>0</v>
      </c>
      <c r="X786">
        <f t="shared" si="253"/>
        <v>0</v>
      </c>
      <c r="Y786">
        <f t="shared" si="254"/>
        <v>0</v>
      </c>
      <c r="Z786">
        <f t="shared" si="255"/>
        <v>2</v>
      </c>
    </row>
    <row r="787" spans="4:26">
      <c r="D787" s="1">
        <v>784</v>
      </c>
      <c r="E787">
        <v>16.899999999999999</v>
      </c>
      <c r="F787">
        <f t="shared" si="240"/>
        <v>27.197845999999998</v>
      </c>
      <c r="G787">
        <f t="shared" si="241"/>
        <v>7.5549572222222219</v>
      </c>
      <c r="H787" s="12">
        <f t="shared" si="256"/>
        <v>-0.67055833333333315</v>
      </c>
      <c r="I787">
        <f t="shared" si="257"/>
        <v>7.2196780555555549</v>
      </c>
      <c r="J787">
        <f t="shared" si="258"/>
        <v>31.582147270021458</v>
      </c>
      <c r="K787" s="12">
        <f t="shared" si="259"/>
        <v>2</v>
      </c>
      <c r="L787">
        <f t="shared" si="242"/>
        <v>8.4698856000000013</v>
      </c>
      <c r="M787">
        <f t="shared" si="243"/>
        <v>267.49717437943411</v>
      </c>
      <c r="N787">
        <f t="shared" si="244"/>
        <v>2554.4107673015305</v>
      </c>
      <c r="O787">
        <f t="shared" si="245"/>
        <v>38.380998283940237</v>
      </c>
      <c r="P787">
        <f t="shared" si="246"/>
        <v>-1339.7057318064237</v>
      </c>
      <c r="Q787">
        <f t="shared" si="247"/>
        <v>22.000261552612429</v>
      </c>
      <c r="R787">
        <f t="shared" si="248"/>
        <v>269.28449999999998</v>
      </c>
      <c r="S787">
        <f t="shared" si="249"/>
        <v>-1048.4209702538112</v>
      </c>
      <c r="T787">
        <f t="shared" si="250"/>
        <v>0</v>
      </c>
      <c r="U787" s="14">
        <f t="shared" si="251"/>
        <v>0</v>
      </c>
      <c r="V787" s="20">
        <f>'BSFC (Drive Cycle)'!C791</f>
        <v>0</v>
      </c>
      <c r="W787">
        <f t="shared" si="252"/>
        <v>0</v>
      </c>
      <c r="X787">
        <f t="shared" si="253"/>
        <v>0</v>
      </c>
      <c r="Y787">
        <f t="shared" si="254"/>
        <v>0</v>
      </c>
      <c r="Z787">
        <f t="shared" si="255"/>
        <v>2</v>
      </c>
    </row>
    <row r="788" spans="4:26">
      <c r="D788" s="1">
        <v>785</v>
      </c>
      <c r="E788">
        <v>16.899999999999999</v>
      </c>
      <c r="F788">
        <f t="shared" si="240"/>
        <v>27.197845999999998</v>
      </c>
      <c r="G788">
        <f t="shared" si="241"/>
        <v>7.5549572222222219</v>
      </c>
      <c r="H788" s="12">
        <f t="shared" si="256"/>
        <v>0</v>
      </c>
      <c r="I788">
        <f t="shared" si="257"/>
        <v>7.5549572222222219</v>
      </c>
      <c r="J788">
        <f t="shared" si="258"/>
        <v>33.048810455935772</v>
      </c>
      <c r="K788" s="12">
        <f t="shared" si="259"/>
        <v>2</v>
      </c>
      <c r="L788">
        <f t="shared" si="242"/>
        <v>8.4698856000000013</v>
      </c>
      <c r="M788">
        <f t="shared" si="243"/>
        <v>279.9196437778599</v>
      </c>
      <c r="N788">
        <f t="shared" si="244"/>
        <v>2673.0366543279179</v>
      </c>
      <c r="O788">
        <f t="shared" si="245"/>
        <v>38.380998283940237</v>
      </c>
      <c r="P788">
        <f t="shared" si="246"/>
        <v>0</v>
      </c>
      <c r="Q788">
        <f t="shared" si="247"/>
        <v>22.000261552612429</v>
      </c>
      <c r="R788">
        <f t="shared" si="248"/>
        <v>269.28449999999998</v>
      </c>
      <c r="S788">
        <f t="shared" si="249"/>
        <v>291.28476155261239</v>
      </c>
      <c r="T788">
        <f t="shared" si="250"/>
        <v>7.8616996303854654</v>
      </c>
      <c r="U788" s="14">
        <f t="shared" si="251"/>
        <v>2.2006441600260325</v>
      </c>
      <c r="V788" s="20">
        <f>'BSFC (Drive Cycle)'!C792</f>
        <v>2180.1866236241267</v>
      </c>
      <c r="W788">
        <f t="shared" si="252"/>
        <v>1.3327263780681413</v>
      </c>
      <c r="X788">
        <f t="shared" si="253"/>
        <v>0</v>
      </c>
      <c r="Y788">
        <f t="shared" si="254"/>
        <v>0</v>
      </c>
      <c r="Z788">
        <f t="shared" si="255"/>
        <v>2</v>
      </c>
    </row>
    <row r="789" spans="4:26">
      <c r="D789" s="1">
        <v>786</v>
      </c>
      <c r="E789">
        <v>16.5</v>
      </c>
      <c r="F789">
        <f t="shared" si="240"/>
        <v>26.554110000000001</v>
      </c>
      <c r="G789">
        <f t="shared" si="241"/>
        <v>7.3761416666666673</v>
      </c>
      <c r="H789" s="12">
        <f t="shared" si="256"/>
        <v>-0.17881555555555462</v>
      </c>
      <c r="I789">
        <f t="shared" si="257"/>
        <v>7.2867338888888895</v>
      </c>
      <c r="J789">
        <f t="shared" si="258"/>
        <v>31.87547990720433</v>
      </c>
      <c r="K789" s="12">
        <f t="shared" si="259"/>
        <v>2</v>
      </c>
      <c r="L789">
        <f t="shared" si="242"/>
        <v>8.4698856000000013</v>
      </c>
      <c r="M789">
        <f t="shared" si="243"/>
        <v>269.98166825911932</v>
      </c>
      <c r="N789">
        <f t="shared" si="244"/>
        <v>2578.1359447068085</v>
      </c>
      <c r="O789">
        <f t="shared" si="245"/>
        <v>38.380998283940237</v>
      </c>
      <c r="P789">
        <f t="shared" si="246"/>
        <v>-357.25486181504453</v>
      </c>
      <c r="Q789">
        <f t="shared" si="247"/>
        <v>20.971153698045363</v>
      </c>
      <c r="R789">
        <f t="shared" si="248"/>
        <v>269.28449999999998</v>
      </c>
      <c r="S789">
        <f t="shared" si="249"/>
        <v>-66.999208116999171</v>
      </c>
      <c r="T789">
        <f t="shared" si="250"/>
        <v>0</v>
      </c>
      <c r="U789" s="14">
        <f t="shared" si="251"/>
        <v>0</v>
      </c>
      <c r="V789" s="20">
        <f>'BSFC (Drive Cycle)'!C793</f>
        <v>0</v>
      </c>
      <c r="W789">
        <f t="shared" si="252"/>
        <v>0</v>
      </c>
      <c r="X789">
        <f t="shared" si="253"/>
        <v>0</v>
      </c>
      <c r="Y789">
        <f t="shared" si="254"/>
        <v>0</v>
      </c>
      <c r="Z789">
        <f t="shared" si="255"/>
        <v>2</v>
      </c>
    </row>
    <row r="790" spans="4:26">
      <c r="D790" s="1">
        <v>787</v>
      </c>
      <c r="E790">
        <v>16.899999999999999</v>
      </c>
      <c r="F790">
        <f t="shared" si="240"/>
        <v>27.197845999999998</v>
      </c>
      <c r="G790">
        <f t="shared" si="241"/>
        <v>7.5549572222222219</v>
      </c>
      <c r="H790" s="12">
        <f t="shared" si="256"/>
        <v>0.17881555555555462</v>
      </c>
      <c r="I790">
        <f t="shared" si="257"/>
        <v>7.6443649999999987</v>
      </c>
      <c r="J790">
        <f t="shared" si="258"/>
        <v>33.439920638846253</v>
      </c>
      <c r="K790" s="12">
        <f t="shared" si="259"/>
        <v>2</v>
      </c>
      <c r="L790">
        <f t="shared" si="242"/>
        <v>8.4698856000000013</v>
      </c>
      <c r="M790">
        <f t="shared" si="243"/>
        <v>283.23230228410671</v>
      </c>
      <c r="N790">
        <f t="shared" si="244"/>
        <v>2704.6702242016204</v>
      </c>
      <c r="O790">
        <f t="shared" si="245"/>
        <v>38.380998283940237</v>
      </c>
      <c r="P790">
        <f t="shared" si="246"/>
        <v>357.25486181504453</v>
      </c>
      <c r="Q790">
        <f t="shared" si="247"/>
        <v>22.000261552612429</v>
      </c>
      <c r="R790">
        <f t="shared" si="248"/>
        <v>269.28449999999998</v>
      </c>
      <c r="S790">
        <f t="shared" si="249"/>
        <v>648.53962336765699</v>
      </c>
      <c r="T790">
        <f t="shared" si="250"/>
        <v>17.503915035386825</v>
      </c>
      <c r="U790" s="14">
        <f t="shared" si="251"/>
        <v>4.9576741544580019</v>
      </c>
      <c r="V790" s="20">
        <f>'BSFC (Drive Cycle)'!C794</f>
        <v>1532.7412410813331</v>
      </c>
      <c r="W790">
        <f t="shared" si="252"/>
        <v>2.1107865656613352</v>
      </c>
      <c r="X790">
        <f t="shared" si="253"/>
        <v>0</v>
      </c>
      <c r="Y790">
        <f t="shared" si="254"/>
        <v>0</v>
      </c>
      <c r="Z790">
        <f t="shared" si="255"/>
        <v>2</v>
      </c>
    </row>
    <row r="791" spans="4:26">
      <c r="D791" s="1">
        <v>788</v>
      </c>
      <c r="E791">
        <v>16.899999999999999</v>
      </c>
      <c r="F791">
        <f t="shared" si="240"/>
        <v>27.197845999999998</v>
      </c>
      <c r="G791">
        <f t="shared" si="241"/>
        <v>7.5549572222222219</v>
      </c>
      <c r="H791" s="12">
        <f t="shared" si="256"/>
        <v>0</v>
      </c>
      <c r="I791">
        <f t="shared" si="257"/>
        <v>7.5549572222222219</v>
      </c>
      <c r="J791">
        <f t="shared" si="258"/>
        <v>33.048810455935772</v>
      </c>
      <c r="K791" s="12">
        <f t="shared" si="259"/>
        <v>2</v>
      </c>
      <c r="L791">
        <f t="shared" si="242"/>
        <v>8.4698856000000013</v>
      </c>
      <c r="M791">
        <f t="shared" si="243"/>
        <v>279.9196437778599</v>
      </c>
      <c r="N791">
        <f t="shared" si="244"/>
        <v>2673.0366543279179</v>
      </c>
      <c r="O791">
        <f t="shared" si="245"/>
        <v>38.380998283940237</v>
      </c>
      <c r="P791">
        <f t="shared" si="246"/>
        <v>0</v>
      </c>
      <c r="Q791">
        <f t="shared" si="247"/>
        <v>22.000261552612429</v>
      </c>
      <c r="R791">
        <f t="shared" si="248"/>
        <v>269.28449999999998</v>
      </c>
      <c r="S791">
        <f t="shared" si="249"/>
        <v>291.28476155261239</v>
      </c>
      <c r="T791">
        <f t="shared" si="250"/>
        <v>7.8616996303854654</v>
      </c>
      <c r="U791" s="14">
        <f t="shared" si="251"/>
        <v>2.2006441600260325</v>
      </c>
      <c r="V791" s="20">
        <f>'BSFC (Drive Cycle)'!C795</f>
        <v>2180.1866236241267</v>
      </c>
      <c r="W791">
        <f t="shared" si="252"/>
        <v>1.3327263780681413</v>
      </c>
      <c r="X791">
        <f t="shared" si="253"/>
        <v>0</v>
      </c>
      <c r="Y791">
        <f t="shared" si="254"/>
        <v>0</v>
      </c>
      <c r="Z791">
        <f t="shared" si="255"/>
        <v>2</v>
      </c>
    </row>
    <row r="792" spans="4:26">
      <c r="D792" s="1">
        <v>789</v>
      </c>
      <c r="E792">
        <v>16.899999999999999</v>
      </c>
      <c r="F792">
        <f t="shared" si="240"/>
        <v>27.197845999999998</v>
      </c>
      <c r="G792">
        <f t="shared" si="241"/>
        <v>7.5549572222222219</v>
      </c>
      <c r="H792" s="12">
        <f t="shared" si="256"/>
        <v>0</v>
      </c>
      <c r="I792">
        <f t="shared" si="257"/>
        <v>7.5549572222222219</v>
      </c>
      <c r="J792">
        <f t="shared" si="258"/>
        <v>33.048810455935772</v>
      </c>
      <c r="K792" s="12">
        <f t="shared" si="259"/>
        <v>2</v>
      </c>
      <c r="L792">
        <f t="shared" si="242"/>
        <v>8.4698856000000013</v>
      </c>
      <c r="M792">
        <f t="shared" si="243"/>
        <v>279.9196437778599</v>
      </c>
      <c r="N792">
        <f t="shared" si="244"/>
        <v>2673.0366543279179</v>
      </c>
      <c r="O792">
        <f t="shared" si="245"/>
        <v>38.380998283940237</v>
      </c>
      <c r="P792">
        <f t="shared" si="246"/>
        <v>0</v>
      </c>
      <c r="Q792">
        <f t="shared" si="247"/>
        <v>22.000261552612429</v>
      </c>
      <c r="R792">
        <f t="shared" si="248"/>
        <v>269.28449999999998</v>
      </c>
      <c r="S792">
        <f t="shared" si="249"/>
        <v>291.28476155261239</v>
      </c>
      <c r="T792">
        <f t="shared" si="250"/>
        <v>7.8616996303854654</v>
      </c>
      <c r="U792" s="14">
        <f t="shared" si="251"/>
        <v>2.2006441600260325</v>
      </c>
      <c r="V792" s="20">
        <f>'BSFC (Drive Cycle)'!C796</f>
        <v>2180.1866236241267</v>
      </c>
      <c r="W792">
        <f t="shared" si="252"/>
        <v>1.3327263780681413</v>
      </c>
      <c r="X792">
        <f t="shared" si="253"/>
        <v>0</v>
      </c>
      <c r="Y792">
        <f t="shared" si="254"/>
        <v>0</v>
      </c>
      <c r="Z792">
        <f t="shared" si="255"/>
        <v>2</v>
      </c>
    </row>
    <row r="793" spans="4:26">
      <c r="D793" s="1">
        <v>790</v>
      </c>
      <c r="E793">
        <v>17.3</v>
      </c>
      <c r="F793">
        <f t="shared" si="240"/>
        <v>27.841582000000002</v>
      </c>
      <c r="G793">
        <f t="shared" si="241"/>
        <v>7.7337727777777792</v>
      </c>
      <c r="H793" s="12">
        <f t="shared" si="256"/>
        <v>0.17881555555555728</v>
      </c>
      <c r="I793">
        <f t="shared" si="257"/>
        <v>7.8231805555555578</v>
      </c>
      <c r="J793">
        <f t="shared" si="258"/>
        <v>34.222141004667229</v>
      </c>
      <c r="K793" s="12">
        <f t="shared" si="259"/>
        <v>2</v>
      </c>
      <c r="L793">
        <f t="shared" si="242"/>
        <v>8.4698856000000013</v>
      </c>
      <c r="M793">
        <f t="shared" si="243"/>
        <v>289.85761929660055</v>
      </c>
      <c r="N793">
        <f t="shared" si="244"/>
        <v>2767.9373639490277</v>
      </c>
      <c r="O793">
        <f t="shared" si="245"/>
        <v>38.380998283940237</v>
      </c>
      <c r="P793">
        <f t="shared" si="246"/>
        <v>357.25486181504982</v>
      </c>
      <c r="Q793">
        <f t="shared" si="247"/>
        <v>23.054018697109267</v>
      </c>
      <c r="R793">
        <f t="shared" si="248"/>
        <v>269.28449999999998</v>
      </c>
      <c r="S793">
        <f t="shared" si="249"/>
        <v>649.593380512159</v>
      </c>
      <c r="T793">
        <f t="shared" si="250"/>
        <v>17.532355665474338</v>
      </c>
      <c r="U793" s="14">
        <f t="shared" si="251"/>
        <v>5.0818868738556588</v>
      </c>
      <c r="V793" s="20">
        <f>'BSFC (Drive Cycle)'!C797</f>
        <v>1535.1829282070339</v>
      </c>
      <c r="W793">
        <f t="shared" si="252"/>
        <v>2.1671183255062836</v>
      </c>
      <c r="X793">
        <f t="shared" si="253"/>
        <v>0</v>
      </c>
      <c r="Y793">
        <f t="shared" si="254"/>
        <v>0</v>
      </c>
      <c r="Z793">
        <f t="shared" si="255"/>
        <v>2</v>
      </c>
    </row>
    <row r="794" spans="4:26">
      <c r="D794" s="1">
        <v>791</v>
      </c>
      <c r="E794">
        <v>19.2</v>
      </c>
      <c r="F794">
        <f t="shared" si="240"/>
        <v>30.899327999999997</v>
      </c>
      <c r="G794">
        <f t="shared" si="241"/>
        <v>8.583146666666666</v>
      </c>
      <c r="H794" s="12">
        <f t="shared" si="256"/>
        <v>0.84937388888888687</v>
      </c>
      <c r="I794">
        <f t="shared" si="257"/>
        <v>9.0078336111111099</v>
      </c>
      <c r="J794">
        <f t="shared" si="258"/>
        <v>39.404350928231111</v>
      </c>
      <c r="K794" s="12">
        <f t="shared" si="259"/>
        <v>2</v>
      </c>
      <c r="L794">
        <f t="shared" si="242"/>
        <v>8.4698856000000013</v>
      </c>
      <c r="M794">
        <f t="shared" si="243"/>
        <v>333.75034450437136</v>
      </c>
      <c r="N794">
        <f t="shared" si="244"/>
        <v>3187.0821647755934</v>
      </c>
      <c r="O794">
        <f t="shared" si="245"/>
        <v>38.380998283940237</v>
      </c>
      <c r="P794">
        <f t="shared" si="246"/>
        <v>1696.9605936214664</v>
      </c>
      <c r="Q794">
        <f t="shared" si="247"/>
        <v>28.395981999072323</v>
      </c>
      <c r="R794">
        <f t="shared" si="248"/>
        <v>269.28449999999998</v>
      </c>
      <c r="S794">
        <f t="shared" si="249"/>
        <v>1994.6410756205387</v>
      </c>
      <c r="T794">
        <f t="shared" si="250"/>
        <v>53.834841628422353</v>
      </c>
      <c r="U794" s="14">
        <f t="shared" si="251"/>
        <v>17.967396939824233</v>
      </c>
      <c r="V794" s="20">
        <f>'BSFC (Drive Cycle)'!C798</f>
        <v>302.12219129013101</v>
      </c>
      <c r="W794">
        <f t="shared" si="252"/>
        <v>1.5078748153442476</v>
      </c>
      <c r="X794">
        <f t="shared" si="253"/>
        <v>0</v>
      </c>
      <c r="Y794">
        <f t="shared" si="254"/>
        <v>0</v>
      </c>
      <c r="Z794">
        <f t="shared" si="255"/>
        <v>2</v>
      </c>
    </row>
    <row r="795" spans="4:26">
      <c r="D795" s="1">
        <v>792</v>
      </c>
      <c r="E795">
        <v>20.399999999999999</v>
      </c>
      <c r="F795">
        <f t="shared" si="240"/>
        <v>32.830535999999995</v>
      </c>
      <c r="G795">
        <f t="shared" si="241"/>
        <v>9.1195933333333326</v>
      </c>
      <c r="H795" s="12">
        <f t="shared" si="256"/>
        <v>0.53644666666666652</v>
      </c>
      <c r="I795">
        <f t="shared" si="257"/>
        <v>9.3878166666666658</v>
      </c>
      <c r="J795">
        <f t="shared" si="258"/>
        <v>41.066569205600665</v>
      </c>
      <c r="K795" s="12">
        <f t="shared" si="259"/>
        <v>2</v>
      </c>
      <c r="L795">
        <f t="shared" si="242"/>
        <v>8.4698856000000013</v>
      </c>
      <c r="M795">
        <f t="shared" si="243"/>
        <v>347.82914315592058</v>
      </c>
      <c r="N795">
        <f t="shared" si="244"/>
        <v>3321.5248367388326</v>
      </c>
      <c r="O795">
        <f t="shared" si="245"/>
        <v>38.380998283940237</v>
      </c>
      <c r="P795">
        <f t="shared" si="246"/>
        <v>1071.7645854451389</v>
      </c>
      <c r="Q795">
        <f t="shared" si="247"/>
        <v>32.056401553640235</v>
      </c>
      <c r="R795">
        <f t="shared" si="248"/>
        <v>269.28449999999998</v>
      </c>
      <c r="S795">
        <f t="shared" si="249"/>
        <v>1373.105486998779</v>
      </c>
      <c r="T795">
        <f t="shared" si="250"/>
        <v>37.05975843734192</v>
      </c>
      <c r="U795" s="14">
        <f t="shared" si="251"/>
        <v>12.890464022826038</v>
      </c>
      <c r="V795" s="20">
        <f>'BSFC (Drive Cycle)'!C799</f>
        <v>706.65591001540452</v>
      </c>
      <c r="W795">
        <f t="shared" si="252"/>
        <v>2.5303118290474904</v>
      </c>
      <c r="X795">
        <f t="shared" si="253"/>
        <v>0</v>
      </c>
      <c r="Y795">
        <f t="shared" si="254"/>
        <v>0</v>
      </c>
      <c r="Z795">
        <f t="shared" si="255"/>
        <v>2</v>
      </c>
    </row>
    <row r="796" spans="4:26">
      <c r="D796" s="1">
        <v>793</v>
      </c>
      <c r="E796">
        <v>21.1</v>
      </c>
      <c r="F796">
        <f t="shared" si="240"/>
        <v>33.957073999999999</v>
      </c>
      <c r="G796">
        <f t="shared" si="241"/>
        <v>9.4325205555555556</v>
      </c>
      <c r="H796" s="12">
        <f t="shared" si="256"/>
        <v>0.31292722222222302</v>
      </c>
      <c r="I796">
        <f t="shared" si="257"/>
        <v>9.5889841666666662</v>
      </c>
      <c r="J796">
        <f t="shared" si="258"/>
        <v>41.94656711714925</v>
      </c>
      <c r="K796" s="12">
        <f t="shared" si="259"/>
        <v>2</v>
      </c>
      <c r="L796">
        <f t="shared" si="242"/>
        <v>8.4698856000000013</v>
      </c>
      <c r="M796">
        <f t="shared" si="243"/>
        <v>355.28262479497602</v>
      </c>
      <c r="N796">
        <f t="shared" si="244"/>
        <v>3392.7003689546646</v>
      </c>
      <c r="O796">
        <f t="shared" si="245"/>
        <v>38.380998283940237</v>
      </c>
      <c r="P796">
        <f t="shared" si="246"/>
        <v>625.19600817633284</v>
      </c>
      <c r="Q796">
        <f t="shared" si="247"/>
        <v>34.294094905075383</v>
      </c>
      <c r="R796">
        <f t="shared" si="248"/>
        <v>269.28449999999998</v>
      </c>
      <c r="S796">
        <f t="shared" si="249"/>
        <v>928.77460308140826</v>
      </c>
      <c r="T796">
        <f t="shared" si="250"/>
        <v>25.067383940157338</v>
      </c>
      <c r="U796" s="14">
        <f t="shared" si="251"/>
        <v>8.9060059630025261</v>
      </c>
      <c r="V796" s="20">
        <f>'BSFC (Drive Cycle)'!C800</f>
        <v>1181.8258833829732</v>
      </c>
      <c r="W796">
        <f t="shared" si="252"/>
        <v>2.9237078790665243</v>
      </c>
      <c r="X796">
        <f t="shared" si="253"/>
        <v>0</v>
      </c>
      <c r="Y796">
        <f t="shared" si="254"/>
        <v>0</v>
      </c>
      <c r="Z796">
        <f t="shared" si="255"/>
        <v>2</v>
      </c>
    </row>
    <row r="797" spans="4:26">
      <c r="D797" s="1">
        <v>794</v>
      </c>
      <c r="E797">
        <v>22.3</v>
      </c>
      <c r="F797">
        <f t="shared" si="240"/>
        <v>35.888282000000004</v>
      </c>
      <c r="G797">
        <f t="shared" si="241"/>
        <v>9.9689672222222239</v>
      </c>
      <c r="H797" s="12">
        <f t="shared" si="256"/>
        <v>0.53644666666666829</v>
      </c>
      <c r="I797">
        <f t="shared" si="257"/>
        <v>10.237190555555557</v>
      </c>
      <c r="J797">
        <f t="shared" si="258"/>
        <v>44.782115943250261</v>
      </c>
      <c r="K797" s="12">
        <f t="shared" si="259"/>
        <v>2</v>
      </c>
      <c r="L797">
        <f t="shared" si="242"/>
        <v>8.4698856000000013</v>
      </c>
      <c r="M797">
        <f t="shared" si="243"/>
        <v>379.29939896526588</v>
      </c>
      <c r="N797">
        <f t="shared" si="244"/>
        <v>3622.0437505390137</v>
      </c>
      <c r="O797">
        <f t="shared" si="245"/>
        <v>38.380998283940237</v>
      </c>
      <c r="P797">
        <f t="shared" si="246"/>
        <v>1071.7645854451423</v>
      </c>
      <c r="Q797">
        <f t="shared" si="247"/>
        <v>38.305766841142258</v>
      </c>
      <c r="R797">
        <f t="shared" si="248"/>
        <v>269.28449999999998</v>
      </c>
      <c r="S797">
        <f t="shared" si="249"/>
        <v>1379.3548522862845</v>
      </c>
      <c r="T797">
        <f t="shared" si="250"/>
        <v>37.228427174110188</v>
      </c>
      <c r="U797" s="14">
        <f t="shared" si="251"/>
        <v>14.120720051562166</v>
      </c>
      <c r="V797" s="20">
        <f>'BSFC (Drive Cycle)'!C801</f>
        <v>719.50217050283754</v>
      </c>
      <c r="W797">
        <f t="shared" si="252"/>
        <v>2.8221913128227549</v>
      </c>
      <c r="X797">
        <f t="shared" si="253"/>
        <v>0</v>
      </c>
      <c r="Y797">
        <f t="shared" si="254"/>
        <v>0</v>
      </c>
      <c r="Z797">
        <f t="shared" si="255"/>
        <v>2</v>
      </c>
    </row>
    <row r="798" spans="4:26">
      <c r="D798" s="1">
        <v>795</v>
      </c>
      <c r="E798">
        <v>22.3</v>
      </c>
      <c r="F798">
        <f t="shared" si="240"/>
        <v>35.888282000000004</v>
      </c>
      <c r="G798">
        <f t="shared" si="241"/>
        <v>9.9689672222222239</v>
      </c>
      <c r="H798" s="12">
        <f t="shared" si="256"/>
        <v>0</v>
      </c>
      <c r="I798">
        <f t="shared" si="257"/>
        <v>9.9689672222222239</v>
      </c>
      <c r="J798">
        <f t="shared" si="258"/>
        <v>43.608785394518804</v>
      </c>
      <c r="K798" s="12">
        <f t="shared" si="259"/>
        <v>2</v>
      </c>
      <c r="L798">
        <f t="shared" si="242"/>
        <v>8.4698856000000013</v>
      </c>
      <c r="M798">
        <f t="shared" si="243"/>
        <v>369.36142344652518</v>
      </c>
      <c r="N798">
        <f t="shared" si="244"/>
        <v>3527.1430409179029</v>
      </c>
      <c r="O798">
        <f t="shared" si="245"/>
        <v>38.380998283940237</v>
      </c>
      <c r="P798">
        <f t="shared" si="246"/>
        <v>0</v>
      </c>
      <c r="Q798">
        <f t="shared" si="247"/>
        <v>38.305766841142258</v>
      </c>
      <c r="R798">
        <f t="shared" si="248"/>
        <v>269.28449999999998</v>
      </c>
      <c r="S798">
        <f t="shared" si="249"/>
        <v>307.59026684114224</v>
      </c>
      <c r="T798">
        <f t="shared" si="250"/>
        <v>8.3017809591058835</v>
      </c>
      <c r="U798" s="14">
        <f t="shared" si="251"/>
        <v>3.0663576321966084</v>
      </c>
      <c r="V798" s="20">
        <f>'BSFC (Drive Cycle)'!C802</f>
        <v>2205.9153137683625</v>
      </c>
      <c r="W798">
        <f t="shared" si="252"/>
        <v>1.8789236828758318</v>
      </c>
      <c r="X798">
        <f t="shared" si="253"/>
        <v>0</v>
      </c>
      <c r="Y798">
        <f t="shared" si="254"/>
        <v>0</v>
      </c>
      <c r="Z798">
        <f t="shared" si="255"/>
        <v>2</v>
      </c>
    </row>
    <row r="799" spans="4:26">
      <c r="D799" s="1">
        <v>796</v>
      </c>
      <c r="E799">
        <v>22.7</v>
      </c>
      <c r="F799">
        <f t="shared" si="240"/>
        <v>36.532018000000001</v>
      </c>
      <c r="G799">
        <f t="shared" si="241"/>
        <v>10.147782777777778</v>
      </c>
      <c r="H799" s="12">
        <f t="shared" si="256"/>
        <v>0.17881555555555373</v>
      </c>
      <c r="I799">
        <f t="shared" si="257"/>
        <v>10.237190555555554</v>
      </c>
      <c r="J799">
        <f t="shared" si="258"/>
        <v>44.78211594325024</v>
      </c>
      <c r="K799" s="12">
        <f t="shared" si="259"/>
        <v>2</v>
      </c>
      <c r="L799">
        <f t="shared" si="242"/>
        <v>8.4698856000000013</v>
      </c>
      <c r="M799">
        <f t="shared" si="243"/>
        <v>379.29939896526571</v>
      </c>
      <c r="N799">
        <f t="shared" si="244"/>
        <v>3622.0437505390119</v>
      </c>
      <c r="O799">
        <f t="shared" si="245"/>
        <v>38.380998283940237</v>
      </c>
      <c r="P799">
        <f t="shared" si="246"/>
        <v>357.25486181504272</v>
      </c>
      <c r="Q799">
        <f t="shared" si="247"/>
        <v>39.692289399690701</v>
      </c>
      <c r="R799">
        <f t="shared" si="248"/>
        <v>269.28449999999998</v>
      </c>
      <c r="S799">
        <f t="shared" si="249"/>
        <v>666.23165121473335</v>
      </c>
      <c r="T799">
        <f t="shared" si="250"/>
        <v>17.981418245801102</v>
      </c>
      <c r="U799" s="14">
        <f t="shared" si="251"/>
        <v>6.8203411331754209</v>
      </c>
      <c r="V799" s="20">
        <f>'BSFC (Drive Cycle)'!C803</f>
        <v>1567.5570391435922</v>
      </c>
      <c r="W799">
        <f t="shared" si="252"/>
        <v>2.9697982646304761</v>
      </c>
      <c r="X799">
        <f t="shared" si="253"/>
        <v>0</v>
      </c>
      <c r="Y799">
        <f t="shared" si="254"/>
        <v>0</v>
      </c>
      <c r="Z799">
        <f t="shared" si="255"/>
        <v>2</v>
      </c>
    </row>
    <row r="800" spans="4:26">
      <c r="D800" s="1">
        <v>797</v>
      </c>
      <c r="E800">
        <v>22.3</v>
      </c>
      <c r="F800">
        <f t="shared" si="240"/>
        <v>35.888282000000004</v>
      </c>
      <c r="G800">
        <f t="shared" si="241"/>
        <v>9.9689672222222239</v>
      </c>
      <c r="H800" s="12">
        <f t="shared" si="256"/>
        <v>-0.17881555555555373</v>
      </c>
      <c r="I800">
        <f t="shared" si="257"/>
        <v>9.8795594444444461</v>
      </c>
      <c r="J800">
        <f t="shared" si="258"/>
        <v>43.217675211608331</v>
      </c>
      <c r="K800" s="12">
        <f t="shared" si="259"/>
        <v>2</v>
      </c>
      <c r="L800">
        <f t="shared" si="242"/>
        <v>8.4698856000000013</v>
      </c>
      <c r="M800">
        <f t="shared" si="243"/>
        <v>366.04876494027843</v>
      </c>
      <c r="N800">
        <f t="shared" si="244"/>
        <v>3495.5094710442008</v>
      </c>
      <c r="O800">
        <f t="shared" si="245"/>
        <v>38.380998283940237</v>
      </c>
      <c r="P800">
        <f t="shared" si="246"/>
        <v>-357.25486181504272</v>
      </c>
      <c r="Q800">
        <f t="shared" si="247"/>
        <v>38.305766841142258</v>
      </c>
      <c r="R800">
        <f t="shared" si="248"/>
        <v>269.28449999999998</v>
      </c>
      <c r="S800">
        <f t="shared" si="249"/>
        <v>-49.664594973900478</v>
      </c>
      <c r="T800">
        <f t="shared" si="250"/>
        <v>0</v>
      </c>
      <c r="U800" s="14">
        <f t="shared" si="251"/>
        <v>0</v>
      </c>
      <c r="V800" s="20">
        <f>'BSFC (Drive Cycle)'!C804</f>
        <v>0</v>
      </c>
      <c r="W800">
        <f t="shared" si="252"/>
        <v>0</v>
      </c>
      <c r="X800">
        <f t="shared" si="253"/>
        <v>0</v>
      </c>
      <c r="Y800">
        <f t="shared" si="254"/>
        <v>0</v>
      </c>
      <c r="Z800">
        <f t="shared" si="255"/>
        <v>2</v>
      </c>
    </row>
    <row r="801" spans="4:26">
      <c r="D801" s="1">
        <v>798</v>
      </c>
      <c r="E801">
        <v>22.7</v>
      </c>
      <c r="F801">
        <f t="shared" si="240"/>
        <v>36.532018000000001</v>
      </c>
      <c r="G801">
        <f t="shared" si="241"/>
        <v>10.147782777777778</v>
      </c>
      <c r="H801" s="12">
        <f t="shared" si="256"/>
        <v>0.17881555555555373</v>
      </c>
      <c r="I801">
        <f t="shared" si="257"/>
        <v>10.237190555555554</v>
      </c>
      <c r="J801">
        <f t="shared" si="258"/>
        <v>44.78211594325024</v>
      </c>
      <c r="K801" s="12">
        <f t="shared" si="259"/>
        <v>2</v>
      </c>
      <c r="L801">
        <f t="shared" si="242"/>
        <v>8.4698856000000013</v>
      </c>
      <c r="M801">
        <f t="shared" si="243"/>
        <v>379.29939896526571</v>
      </c>
      <c r="N801">
        <f t="shared" si="244"/>
        <v>3622.0437505390119</v>
      </c>
      <c r="O801">
        <f t="shared" si="245"/>
        <v>38.380998283940237</v>
      </c>
      <c r="P801">
        <f t="shared" si="246"/>
        <v>357.25486181504272</v>
      </c>
      <c r="Q801">
        <f t="shared" si="247"/>
        <v>39.692289399690701</v>
      </c>
      <c r="R801">
        <f t="shared" si="248"/>
        <v>269.28449999999998</v>
      </c>
      <c r="S801">
        <f t="shared" si="249"/>
        <v>666.23165121473335</v>
      </c>
      <c r="T801">
        <f t="shared" si="250"/>
        <v>17.981418245801102</v>
      </c>
      <c r="U801" s="14">
        <f t="shared" si="251"/>
        <v>6.8203411331754209</v>
      </c>
      <c r="V801" s="20">
        <f>'BSFC (Drive Cycle)'!C805</f>
        <v>1567.5570391435922</v>
      </c>
      <c r="W801">
        <f t="shared" si="252"/>
        <v>2.9697982646304761</v>
      </c>
      <c r="X801">
        <f t="shared" si="253"/>
        <v>0</v>
      </c>
      <c r="Y801">
        <f t="shared" si="254"/>
        <v>0</v>
      </c>
      <c r="Z801">
        <f t="shared" si="255"/>
        <v>2</v>
      </c>
    </row>
    <row r="802" spans="4:26">
      <c r="D802" s="1">
        <v>799</v>
      </c>
      <c r="E802">
        <v>22.3</v>
      </c>
      <c r="F802">
        <f t="shared" si="240"/>
        <v>35.888282000000004</v>
      </c>
      <c r="G802">
        <f t="shared" si="241"/>
        <v>9.9689672222222239</v>
      </c>
      <c r="H802" s="12">
        <f t="shared" si="256"/>
        <v>-0.17881555555555373</v>
      </c>
      <c r="I802">
        <f t="shared" si="257"/>
        <v>9.8795594444444461</v>
      </c>
      <c r="J802">
        <f t="shared" si="258"/>
        <v>43.217675211608331</v>
      </c>
      <c r="K802" s="12">
        <f t="shared" si="259"/>
        <v>2</v>
      </c>
      <c r="L802">
        <f t="shared" si="242"/>
        <v>8.4698856000000013</v>
      </c>
      <c r="M802">
        <f t="shared" si="243"/>
        <v>366.04876494027843</v>
      </c>
      <c r="N802">
        <f t="shared" si="244"/>
        <v>3495.5094710442008</v>
      </c>
      <c r="O802">
        <f t="shared" si="245"/>
        <v>38.380998283940237</v>
      </c>
      <c r="P802">
        <f t="shared" si="246"/>
        <v>-357.25486181504272</v>
      </c>
      <c r="Q802">
        <f t="shared" si="247"/>
        <v>38.305766841142258</v>
      </c>
      <c r="R802">
        <f t="shared" si="248"/>
        <v>269.28449999999998</v>
      </c>
      <c r="S802">
        <f t="shared" si="249"/>
        <v>-49.664594973900478</v>
      </c>
      <c r="T802">
        <f t="shared" si="250"/>
        <v>0</v>
      </c>
      <c r="U802" s="14">
        <f t="shared" si="251"/>
        <v>0</v>
      </c>
      <c r="V802" s="20">
        <f>'BSFC (Drive Cycle)'!C806</f>
        <v>0</v>
      </c>
      <c r="W802">
        <f t="shared" si="252"/>
        <v>0</v>
      </c>
      <c r="X802">
        <f t="shared" si="253"/>
        <v>0</v>
      </c>
      <c r="Y802">
        <f t="shared" si="254"/>
        <v>0</v>
      </c>
      <c r="Z802">
        <f t="shared" si="255"/>
        <v>2</v>
      </c>
    </row>
    <row r="803" spans="4:26">
      <c r="D803" s="1">
        <v>800</v>
      </c>
      <c r="E803">
        <v>23.8</v>
      </c>
      <c r="F803">
        <f t="shared" si="240"/>
        <v>38.302292000000001</v>
      </c>
      <c r="G803">
        <f t="shared" si="241"/>
        <v>10.639525555555556</v>
      </c>
      <c r="H803" s="12">
        <f t="shared" si="256"/>
        <v>0.67055833333333226</v>
      </c>
      <c r="I803">
        <f t="shared" si="257"/>
        <v>10.974804722222222</v>
      </c>
      <c r="J803">
        <f t="shared" si="258"/>
        <v>48.008774952261732</v>
      </c>
      <c r="K803" s="12">
        <f t="shared" si="259"/>
        <v>2</v>
      </c>
      <c r="L803">
        <f t="shared" si="242"/>
        <v>8.4698856000000013</v>
      </c>
      <c r="M803">
        <f t="shared" si="243"/>
        <v>406.62883164180238</v>
      </c>
      <c r="N803">
        <f t="shared" si="244"/>
        <v>3883.0207019970635</v>
      </c>
      <c r="O803">
        <f t="shared" si="245"/>
        <v>38.380998283940237</v>
      </c>
      <c r="P803">
        <f t="shared" si="246"/>
        <v>1339.7057318064219</v>
      </c>
      <c r="Q803">
        <f t="shared" si="247"/>
        <v>43.632324336899224</v>
      </c>
      <c r="R803">
        <f t="shared" si="248"/>
        <v>269.28449999999998</v>
      </c>
      <c r="S803">
        <f t="shared" si="249"/>
        <v>1652.6225561433212</v>
      </c>
      <c r="T803">
        <f t="shared" si="250"/>
        <v>44.603851123368557</v>
      </c>
      <c r="U803" s="14">
        <f t="shared" si="251"/>
        <v>18.137211869020252</v>
      </c>
      <c r="V803" s="20">
        <f>'BSFC (Drive Cycle)'!C807</f>
        <v>534.7680758373499</v>
      </c>
      <c r="W803">
        <f t="shared" si="252"/>
        <v>2.6942227478473071</v>
      </c>
      <c r="X803">
        <f t="shared" si="253"/>
        <v>0</v>
      </c>
      <c r="Y803">
        <f t="shared" si="254"/>
        <v>0</v>
      </c>
      <c r="Z803">
        <f t="shared" si="255"/>
        <v>2</v>
      </c>
    </row>
    <row r="804" spans="4:26">
      <c r="D804" s="1">
        <v>801</v>
      </c>
      <c r="E804">
        <v>25.7</v>
      </c>
      <c r="F804">
        <f t="shared" si="240"/>
        <v>41.360037999999996</v>
      </c>
      <c r="G804">
        <f t="shared" si="241"/>
        <v>11.488899444444444</v>
      </c>
      <c r="H804" s="12">
        <f t="shared" si="256"/>
        <v>0.84937388888888776</v>
      </c>
      <c r="I804">
        <f t="shared" si="257"/>
        <v>11.913586388888888</v>
      </c>
      <c r="J804">
        <f t="shared" si="258"/>
        <v>52.115431872821794</v>
      </c>
      <c r="K804" s="12">
        <f t="shared" si="259"/>
        <v>2</v>
      </c>
      <c r="L804">
        <f t="shared" si="242"/>
        <v>8.4698856000000013</v>
      </c>
      <c r="M804">
        <f t="shared" si="243"/>
        <v>441.41174595739443</v>
      </c>
      <c r="N804">
        <f t="shared" si="244"/>
        <v>4215.1731856709466</v>
      </c>
      <c r="O804">
        <f t="shared" si="245"/>
        <v>38.380998283940237</v>
      </c>
      <c r="P804">
        <f t="shared" si="246"/>
        <v>1696.9605936214682</v>
      </c>
      <c r="Q804">
        <f t="shared" si="247"/>
        <v>50.876904705314878</v>
      </c>
      <c r="R804">
        <f t="shared" si="248"/>
        <v>269.28449999999998</v>
      </c>
      <c r="S804">
        <f t="shared" si="249"/>
        <v>2017.1219983267831</v>
      </c>
      <c r="T804">
        <f t="shared" si="250"/>
        <v>54.441595860220652</v>
      </c>
      <c r="U804" s="14">
        <f t="shared" si="251"/>
        <v>24.031159881366854</v>
      </c>
      <c r="V804" s="20">
        <f>'BSFC (Drive Cycle)'!C808</f>
        <v>415.90857501868959</v>
      </c>
      <c r="W804">
        <f t="shared" si="252"/>
        <v>2.7763237395293303</v>
      </c>
      <c r="X804">
        <f t="shared" si="253"/>
        <v>0</v>
      </c>
      <c r="Y804">
        <f t="shared" si="254"/>
        <v>0</v>
      </c>
      <c r="Z804">
        <f t="shared" si="255"/>
        <v>2</v>
      </c>
    </row>
    <row r="805" spans="4:26">
      <c r="D805" s="1">
        <v>802</v>
      </c>
      <c r="E805">
        <v>27.6</v>
      </c>
      <c r="F805">
        <f t="shared" si="240"/>
        <v>44.417784000000005</v>
      </c>
      <c r="G805">
        <f t="shared" si="241"/>
        <v>12.338273333333335</v>
      </c>
      <c r="H805" s="12">
        <f t="shared" si="256"/>
        <v>0.84937388888889132</v>
      </c>
      <c r="I805">
        <f t="shared" si="257"/>
        <v>12.762960277777781</v>
      </c>
      <c r="J805">
        <f t="shared" si="258"/>
        <v>55.830978610471391</v>
      </c>
      <c r="K805" s="12">
        <f t="shared" si="259"/>
        <v>2</v>
      </c>
      <c r="L805">
        <f t="shared" si="242"/>
        <v>8.4698856000000013</v>
      </c>
      <c r="M805">
        <f t="shared" si="243"/>
        <v>472.88200176673973</v>
      </c>
      <c r="N805">
        <f t="shared" si="244"/>
        <v>4515.6920994711281</v>
      </c>
      <c r="O805">
        <f t="shared" si="245"/>
        <v>38.380998283940237</v>
      </c>
      <c r="P805">
        <f t="shared" si="246"/>
        <v>1696.960593621475</v>
      </c>
      <c r="Q805">
        <f t="shared" si="247"/>
        <v>58.67763467777057</v>
      </c>
      <c r="R805">
        <f t="shared" si="248"/>
        <v>269.28449999999998</v>
      </c>
      <c r="S805">
        <f t="shared" si="249"/>
        <v>2024.9227282992456</v>
      </c>
      <c r="T805">
        <f t="shared" si="250"/>
        <v>54.652135524617648</v>
      </c>
      <c r="U805" s="14">
        <f t="shared" si="251"/>
        <v>25.844011247708341</v>
      </c>
      <c r="V805" s="20">
        <f>'BSFC (Drive Cycle)'!C809</f>
        <v>625.31802389158656</v>
      </c>
      <c r="W805">
        <f t="shared" si="252"/>
        <v>4.4890905674580326</v>
      </c>
      <c r="X805">
        <f t="shared" si="253"/>
        <v>0</v>
      </c>
      <c r="Y805">
        <f t="shared" si="254"/>
        <v>0</v>
      </c>
      <c r="Z805">
        <f t="shared" si="255"/>
        <v>2</v>
      </c>
    </row>
    <row r="806" spans="4:26">
      <c r="D806" s="1">
        <v>803</v>
      </c>
      <c r="E806">
        <v>29.6</v>
      </c>
      <c r="F806">
        <f t="shared" si="240"/>
        <v>47.636464000000004</v>
      </c>
      <c r="G806">
        <f t="shared" si="241"/>
        <v>13.232351111111113</v>
      </c>
      <c r="H806" s="12">
        <f t="shared" si="256"/>
        <v>0.89407777777777753</v>
      </c>
      <c r="I806">
        <f t="shared" si="257"/>
        <v>13.679390000000001</v>
      </c>
      <c r="J806">
        <f t="shared" si="258"/>
        <v>59.839857985303837</v>
      </c>
      <c r="K806" s="12">
        <f t="shared" si="259"/>
        <v>2</v>
      </c>
      <c r="L806">
        <f t="shared" si="242"/>
        <v>8.4698856000000013</v>
      </c>
      <c r="M806">
        <f t="shared" si="243"/>
        <v>506.83675145577007</v>
      </c>
      <c r="N806">
        <f t="shared" si="244"/>
        <v>4839.9361906765853</v>
      </c>
      <c r="O806">
        <f t="shared" si="245"/>
        <v>38.380998283940237</v>
      </c>
      <c r="P806">
        <f t="shared" si="246"/>
        <v>1786.2743090752313</v>
      </c>
      <c r="Q806">
        <f t="shared" si="247"/>
        <v>67.489755827656296</v>
      </c>
      <c r="R806">
        <f t="shared" si="248"/>
        <v>269.28449999999998</v>
      </c>
      <c r="S806">
        <f t="shared" si="249"/>
        <v>2123.0485649028878</v>
      </c>
      <c r="T806">
        <f t="shared" si="250"/>
        <v>57.300526223966955</v>
      </c>
      <c r="U806" s="14">
        <f t="shared" si="251"/>
        <v>29.042012568061576</v>
      </c>
      <c r="V806" s="20">
        <f>'BSFC (Drive Cycle)'!C810</f>
        <v>1176.1964340522754</v>
      </c>
      <c r="W806">
        <f t="shared" si="252"/>
        <v>9.4886421167376085</v>
      </c>
      <c r="X806">
        <f t="shared" si="253"/>
        <v>0</v>
      </c>
      <c r="Y806">
        <f t="shared" si="254"/>
        <v>1</v>
      </c>
      <c r="Z806">
        <f t="shared" si="255"/>
        <v>3</v>
      </c>
    </row>
    <row r="807" spans="4:26">
      <c r="D807" s="1">
        <v>804</v>
      </c>
      <c r="E807">
        <v>30</v>
      </c>
      <c r="F807">
        <f t="shared" si="240"/>
        <v>48.280200000000001</v>
      </c>
      <c r="G807">
        <f t="shared" si="241"/>
        <v>13.411166666666668</v>
      </c>
      <c r="H807" s="12">
        <f t="shared" si="256"/>
        <v>0.17881555555555551</v>
      </c>
      <c r="I807">
        <f t="shared" si="257"/>
        <v>13.500574444444446</v>
      </c>
      <c r="J807">
        <f t="shared" si="258"/>
        <v>59.057637619482868</v>
      </c>
      <c r="K807" s="12">
        <f t="shared" si="259"/>
        <v>3</v>
      </c>
      <c r="L807">
        <f t="shared" si="242"/>
        <v>5.4638999999999998</v>
      </c>
      <c r="M807">
        <f t="shared" si="243"/>
        <v>322.68502618909241</v>
      </c>
      <c r="N807">
        <f t="shared" si="244"/>
        <v>3081.4161205875002</v>
      </c>
      <c r="O807">
        <f t="shared" si="245"/>
        <v>20.058706566054244</v>
      </c>
      <c r="P807">
        <f t="shared" si="246"/>
        <v>342.92279369350325</v>
      </c>
      <c r="Q807">
        <f t="shared" si="247"/>
        <v>69.326127927422689</v>
      </c>
      <c r="R807">
        <f t="shared" si="248"/>
        <v>269.28449999999998</v>
      </c>
      <c r="S807">
        <f t="shared" si="249"/>
        <v>681.53342162092599</v>
      </c>
      <c r="T807">
        <f t="shared" si="250"/>
        <v>28.514163909029026</v>
      </c>
      <c r="U807" s="14">
        <f t="shared" si="251"/>
        <v>9.2010937277451053</v>
      </c>
      <c r="V807" s="20">
        <f>'BSFC (Drive Cycle)'!C811</f>
        <v>1005.6250891216332</v>
      </c>
      <c r="W807">
        <f t="shared" si="252"/>
        <v>2.5702363055500479</v>
      </c>
      <c r="X807">
        <f t="shared" si="253"/>
        <v>0</v>
      </c>
      <c r="Y807">
        <f t="shared" si="254"/>
        <v>0</v>
      </c>
      <c r="Z807">
        <f t="shared" si="255"/>
        <v>3</v>
      </c>
    </row>
    <row r="808" spans="4:26">
      <c r="D808" s="1">
        <v>805</v>
      </c>
      <c r="E808">
        <v>29.2</v>
      </c>
      <c r="F808">
        <f t="shared" si="240"/>
        <v>46.992728</v>
      </c>
      <c r="G808">
        <f t="shared" si="241"/>
        <v>13.053535555555555</v>
      </c>
      <c r="H808" s="12">
        <f t="shared" si="256"/>
        <v>-0.35763111111111279</v>
      </c>
      <c r="I808">
        <f t="shared" si="257"/>
        <v>12.87472</v>
      </c>
      <c r="J808">
        <f t="shared" si="258"/>
        <v>56.319866339109488</v>
      </c>
      <c r="K808" s="12">
        <f t="shared" si="259"/>
        <v>3</v>
      </c>
      <c r="L808">
        <f t="shared" si="242"/>
        <v>5.4638999999999998</v>
      </c>
      <c r="M808">
        <f t="shared" si="243"/>
        <v>307.72611769026031</v>
      </c>
      <c r="N808">
        <f t="shared" si="244"/>
        <v>2938.5690156596029</v>
      </c>
      <c r="O808">
        <f t="shared" si="245"/>
        <v>20.058706566054244</v>
      </c>
      <c r="P808">
        <f t="shared" si="246"/>
        <v>-685.8455873870098</v>
      </c>
      <c r="Q808">
        <f t="shared" si="247"/>
        <v>65.678033017819629</v>
      </c>
      <c r="R808">
        <f t="shared" si="248"/>
        <v>269.28449999999998</v>
      </c>
      <c r="S808">
        <f t="shared" si="249"/>
        <v>-350.88305436919018</v>
      </c>
      <c r="T808">
        <f t="shared" si="250"/>
        <v>0</v>
      </c>
      <c r="U808" s="14">
        <f t="shared" si="251"/>
        <v>0</v>
      </c>
      <c r="V808" s="20">
        <f>'BSFC (Drive Cycle)'!C812</f>
        <v>0</v>
      </c>
      <c r="W808">
        <f t="shared" si="252"/>
        <v>0</v>
      </c>
      <c r="X808">
        <f t="shared" si="253"/>
        <v>0</v>
      </c>
      <c r="Y808">
        <f t="shared" si="254"/>
        <v>0</v>
      </c>
      <c r="Z808">
        <f t="shared" si="255"/>
        <v>3</v>
      </c>
    </row>
    <row r="809" spans="4:26">
      <c r="D809" s="1">
        <v>806</v>
      </c>
      <c r="E809">
        <v>27.6</v>
      </c>
      <c r="F809">
        <f t="shared" si="240"/>
        <v>44.417784000000005</v>
      </c>
      <c r="G809">
        <f t="shared" si="241"/>
        <v>12.338273333333335</v>
      </c>
      <c r="H809" s="12">
        <f t="shared" si="256"/>
        <v>-0.71526222222222025</v>
      </c>
      <c r="I809">
        <f t="shared" si="257"/>
        <v>11.980642222222226</v>
      </c>
      <c r="J809">
        <f t="shared" si="258"/>
        <v>52.408764510004673</v>
      </c>
      <c r="K809" s="12">
        <f t="shared" si="259"/>
        <v>3</v>
      </c>
      <c r="L809">
        <f t="shared" si="242"/>
        <v>5.4638999999999998</v>
      </c>
      <c r="M809">
        <f t="shared" si="243"/>
        <v>286.35624840621455</v>
      </c>
      <c r="N809">
        <f t="shared" si="244"/>
        <v>2734.5017229054647</v>
      </c>
      <c r="O809">
        <f t="shared" si="245"/>
        <v>20.058706566054244</v>
      </c>
      <c r="P809">
        <f t="shared" si="246"/>
        <v>-1371.6911747740096</v>
      </c>
      <c r="Q809">
        <f t="shared" si="247"/>
        <v>58.67763467777057</v>
      </c>
      <c r="R809">
        <f t="shared" si="248"/>
        <v>269.28449999999998</v>
      </c>
      <c r="S809">
        <f t="shared" si="249"/>
        <v>-1043.729040096239</v>
      </c>
      <c r="T809">
        <f t="shared" si="250"/>
        <v>0</v>
      </c>
      <c r="U809" s="14">
        <f t="shared" si="251"/>
        <v>0</v>
      </c>
      <c r="V809" s="20">
        <f>'BSFC (Drive Cycle)'!C813</f>
        <v>0</v>
      </c>
      <c r="W809">
        <f t="shared" si="252"/>
        <v>0</v>
      </c>
      <c r="X809">
        <f t="shared" si="253"/>
        <v>0</v>
      </c>
      <c r="Y809">
        <f t="shared" si="254"/>
        <v>0</v>
      </c>
      <c r="Z809">
        <f t="shared" si="255"/>
        <v>3</v>
      </c>
    </row>
    <row r="810" spans="4:26">
      <c r="D810" s="1">
        <v>807</v>
      </c>
      <c r="E810">
        <v>25</v>
      </c>
      <c r="F810">
        <f t="shared" si="240"/>
        <v>40.233499999999999</v>
      </c>
      <c r="G810">
        <f t="shared" si="241"/>
        <v>11.175972222222223</v>
      </c>
      <c r="H810" s="12">
        <f t="shared" si="256"/>
        <v>-1.1623011111111126</v>
      </c>
      <c r="I810">
        <f t="shared" si="257"/>
        <v>10.594821666666666</v>
      </c>
      <c r="J810">
        <f t="shared" si="258"/>
        <v>46.346556674892177</v>
      </c>
      <c r="K810" s="12">
        <f t="shared" si="259"/>
        <v>3</v>
      </c>
      <c r="L810">
        <f t="shared" si="242"/>
        <v>5.4638999999999998</v>
      </c>
      <c r="M810">
        <f t="shared" si="243"/>
        <v>253.23295101594334</v>
      </c>
      <c r="N810">
        <f t="shared" si="244"/>
        <v>2418.197419136548</v>
      </c>
      <c r="O810">
        <f t="shared" si="245"/>
        <v>20.058706566054244</v>
      </c>
      <c r="P810">
        <f t="shared" si="246"/>
        <v>-2228.9981590077746</v>
      </c>
      <c r="Q810">
        <f t="shared" si="247"/>
        <v>48.143144394043524</v>
      </c>
      <c r="R810">
        <f t="shared" si="248"/>
        <v>269.28449999999998</v>
      </c>
      <c r="S810">
        <f t="shared" si="249"/>
        <v>-1911.5705146137309</v>
      </c>
      <c r="T810">
        <f t="shared" si="250"/>
        <v>0</v>
      </c>
      <c r="U810" s="14">
        <f t="shared" si="251"/>
        <v>0</v>
      </c>
      <c r="V810" s="20">
        <f>'BSFC (Drive Cycle)'!C814</f>
        <v>0</v>
      </c>
      <c r="W810">
        <f t="shared" si="252"/>
        <v>0</v>
      </c>
      <c r="X810">
        <f t="shared" si="253"/>
        <v>0</v>
      </c>
      <c r="Y810">
        <f t="shared" si="254"/>
        <v>0</v>
      </c>
      <c r="Z810">
        <f t="shared" si="255"/>
        <v>3</v>
      </c>
    </row>
    <row r="811" spans="4:26">
      <c r="D811" s="1">
        <v>808</v>
      </c>
      <c r="E811">
        <v>23.8</v>
      </c>
      <c r="F811">
        <f t="shared" si="240"/>
        <v>38.302292000000001</v>
      </c>
      <c r="G811">
        <f t="shared" si="241"/>
        <v>10.639525555555556</v>
      </c>
      <c r="H811" s="12">
        <f t="shared" si="256"/>
        <v>-0.53644666666666652</v>
      </c>
      <c r="I811">
        <f t="shared" si="257"/>
        <v>10.371302222222223</v>
      </c>
      <c r="J811">
        <f t="shared" si="258"/>
        <v>45.368781217615975</v>
      </c>
      <c r="K811" s="12">
        <f t="shared" si="259"/>
        <v>3</v>
      </c>
      <c r="L811">
        <f t="shared" si="242"/>
        <v>5.4638999999999998</v>
      </c>
      <c r="M811">
        <f t="shared" si="243"/>
        <v>247.89048369493193</v>
      </c>
      <c r="N811">
        <f t="shared" si="244"/>
        <v>2367.1805959480134</v>
      </c>
      <c r="O811">
        <f t="shared" si="245"/>
        <v>20.058706566054244</v>
      </c>
      <c r="P811">
        <f t="shared" si="246"/>
        <v>-1028.7683810805097</v>
      </c>
      <c r="Q811">
        <f t="shared" si="247"/>
        <v>43.632324336899224</v>
      </c>
      <c r="R811">
        <f t="shared" si="248"/>
        <v>269.28449999999998</v>
      </c>
      <c r="S811">
        <f t="shared" si="249"/>
        <v>-715.85155674361044</v>
      </c>
      <c r="T811">
        <f t="shared" si="250"/>
        <v>0</v>
      </c>
      <c r="U811" s="14">
        <f t="shared" si="251"/>
        <v>0</v>
      </c>
      <c r="V811" s="20">
        <f>'BSFC (Drive Cycle)'!C815</f>
        <v>0</v>
      </c>
      <c r="W811">
        <f t="shared" si="252"/>
        <v>0</v>
      </c>
      <c r="X811">
        <f t="shared" si="253"/>
        <v>0</v>
      </c>
      <c r="Y811">
        <f t="shared" si="254"/>
        <v>0</v>
      </c>
      <c r="Z811">
        <f t="shared" si="255"/>
        <v>3</v>
      </c>
    </row>
    <row r="812" spans="4:26">
      <c r="D812" s="1">
        <v>809</v>
      </c>
      <c r="E812">
        <v>23.4</v>
      </c>
      <c r="F812">
        <f t="shared" si="240"/>
        <v>37.658555999999997</v>
      </c>
      <c r="G812">
        <f t="shared" si="241"/>
        <v>10.460709999999999</v>
      </c>
      <c r="H812" s="12">
        <f t="shared" si="256"/>
        <v>-0.17881555555555728</v>
      </c>
      <c r="I812">
        <f t="shared" si="257"/>
        <v>10.371302222222219</v>
      </c>
      <c r="J812">
        <f t="shared" si="258"/>
        <v>45.368781217615961</v>
      </c>
      <c r="K812" s="12">
        <f t="shared" si="259"/>
        <v>3</v>
      </c>
      <c r="L812">
        <f t="shared" si="242"/>
        <v>5.4638999999999998</v>
      </c>
      <c r="M812">
        <f t="shared" si="243"/>
        <v>247.89048369493185</v>
      </c>
      <c r="N812">
        <f t="shared" si="244"/>
        <v>2367.180595948013</v>
      </c>
      <c r="O812">
        <f t="shared" si="245"/>
        <v>20.058706566054244</v>
      </c>
      <c r="P812">
        <f t="shared" si="246"/>
        <v>-342.92279369350666</v>
      </c>
      <c r="Q812">
        <f t="shared" si="247"/>
        <v>42.178016231043941</v>
      </c>
      <c r="R812">
        <f t="shared" si="248"/>
        <v>269.28449999999998</v>
      </c>
      <c r="S812">
        <f t="shared" si="249"/>
        <v>-31.460277462462727</v>
      </c>
      <c r="T812">
        <f t="shared" si="250"/>
        <v>0</v>
      </c>
      <c r="U812" s="14">
        <f t="shared" si="251"/>
        <v>0</v>
      </c>
      <c r="V812" s="20">
        <f>'BSFC (Drive Cycle)'!C816</f>
        <v>0</v>
      </c>
      <c r="W812">
        <f t="shared" si="252"/>
        <v>0</v>
      </c>
      <c r="X812">
        <f t="shared" si="253"/>
        <v>0</v>
      </c>
      <c r="Y812">
        <f t="shared" si="254"/>
        <v>0</v>
      </c>
      <c r="Z812">
        <f t="shared" si="255"/>
        <v>3</v>
      </c>
    </row>
    <row r="813" spans="4:26">
      <c r="D813" s="1">
        <v>810</v>
      </c>
      <c r="E813">
        <v>24.2</v>
      </c>
      <c r="F813">
        <f t="shared" si="240"/>
        <v>38.946027999999998</v>
      </c>
      <c r="G813">
        <f t="shared" si="241"/>
        <v>10.818341111111112</v>
      </c>
      <c r="H813" s="12">
        <f t="shared" si="256"/>
        <v>0.35763111111111279</v>
      </c>
      <c r="I813">
        <f t="shared" si="257"/>
        <v>10.997156666666669</v>
      </c>
      <c r="J813">
        <f t="shared" si="258"/>
        <v>48.106552497989362</v>
      </c>
      <c r="K813" s="12">
        <f t="shared" si="259"/>
        <v>3</v>
      </c>
      <c r="L813">
        <f t="shared" si="242"/>
        <v>5.4638999999999998</v>
      </c>
      <c r="M813">
        <f t="shared" si="243"/>
        <v>262.84939219376406</v>
      </c>
      <c r="N813">
        <f t="shared" si="244"/>
        <v>2510.0277008759113</v>
      </c>
      <c r="O813">
        <f t="shared" si="245"/>
        <v>20.058706566054244</v>
      </c>
      <c r="P813">
        <f t="shared" si="246"/>
        <v>685.8455873870098</v>
      </c>
      <c r="Q813">
        <f t="shared" si="247"/>
        <v>45.11128173268424</v>
      </c>
      <c r="R813">
        <f t="shared" si="248"/>
        <v>269.28449999999998</v>
      </c>
      <c r="S813">
        <f t="shared" si="249"/>
        <v>1000.241369119694</v>
      </c>
      <c r="T813">
        <f t="shared" si="250"/>
        <v>41.848345866645076</v>
      </c>
      <c r="U813" s="14">
        <f t="shared" si="251"/>
        <v>10.999812275362077</v>
      </c>
      <c r="V813" s="20">
        <f>'BSFC (Drive Cycle)'!C817</f>
        <v>511.28602171609873</v>
      </c>
      <c r="W813">
        <f t="shared" si="252"/>
        <v>1.5622361827482734</v>
      </c>
      <c r="X813">
        <f t="shared" si="253"/>
        <v>0</v>
      </c>
      <c r="Y813">
        <f t="shared" si="254"/>
        <v>0</v>
      </c>
      <c r="Z813">
        <f t="shared" si="255"/>
        <v>3</v>
      </c>
    </row>
    <row r="814" spans="4:26">
      <c r="D814" s="1">
        <v>811</v>
      </c>
      <c r="E814">
        <v>23.4</v>
      </c>
      <c r="F814">
        <f t="shared" si="240"/>
        <v>37.658555999999997</v>
      </c>
      <c r="G814">
        <f t="shared" si="241"/>
        <v>10.460709999999999</v>
      </c>
      <c r="H814" s="12">
        <f t="shared" si="256"/>
        <v>-0.35763111111111279</v>
      </c>
      <c r="I814">
        <f t="shared" si="257"/>
        <v>10.281894444444443</v>
      </c>
      <c r="J814">
        <f t="shared" si="258"/>
        <v>44.977671034705487</v>
      </c>
      <c r="K814" s="12">
        <f t="shared" si="259"/>
        <v>3</v>
      </c>
      <c r="L814">
        <f t="shared" si="242"/>
        <v>5.4638999999999998</v>
      </c>
      <c r="M814">
        <f t="shared" si="243"/>
        <v>245.75349676652729</v>
      </c>
      <c r="N814">
        <f t="shared" si="244"/>
        <v>2346.7738666725991</v>
      </c>
      <c r="O814">
        <f t="shared" si="245"/>
        <v>20.058706566054244</v>
      </c>
      <c r="P814">
        <f t="shared" si="246"/>
        <v>-685.8455873870098</v>
      </c>
      <c r="Q814">
        <f t="shared" si="247"/>
        <v>42.178016231043941</v>
      </c>
      <c r="R814">
        <f t="shared" si="248"/>
        <v>269.28449999999998</v>
      </c>
      <c r="S814">
        <f t="shared" si="249"/>
        <v>-374.38307115596592</v>
      </c>
      <c r="T814">
        <f t="shared" si="250"/>
        <v>0</v>
      </c>
      <c r="U814" s="14">
        <f t="shared" si="251"/>
        <v>0</v>
      </c>
      <c r="V814" s="20">
        <f>'BSFC (Drive Cycle)'!C818</f>
        <v>0</v>
      </c>
      <c r="W814">
        <f t="shared" si="252"/>
        <v>0</v>
      </c>
      <c r="X814">
        <f t="shared" si="253"/>
        <v>0</v>
      </c>
      <c r="Y814">
        <f t="shared" si="254"/>
        <v>0</v>
      </c>
      <c r="Z814">
        <f t="shared" si="255"/>
        <v>3</v>
      </c>
    </row>
    <row r="815" spans="4:26">
      <c r="D815" s="1">
        <v>812</v>
      </c>
      <c r="E815">
        <v>23</v>
      </c>
      <c r="F815">
        <f t="shared" si="240"/>
        <v>37.01482</v>
      </c>
      <c r="G815">
        <f t="shared" si="241"/>
        <v>10.281894444444445</v>
      </c>
      <c r="H815" s="12">
        <f t="shared" si="256"/>
        <v>-0.17881555555555373</v>
      </c>
      <c r="I815">
        <f t="shared" si="257"/>
        <v>10.192486666666667</v>
      </c>
      <c r="J815">
        <f t="shared" si="258"/>
        <v>44.586560851795014</v>
      </c>
      <c r="K815" s="12">
        <f t="shared" si="259"/>
        <v>3</v>
      </c>
      <c r="L815">
        <f t="shared" si="242"/>
        <v>5.4638999999999998</v>
      </c>
      <c r="M815">
        <f t="shared" si="243"/>
        <v>243.61650983812277</v>
      </c>
      <c r="N815">
        <f t="shared" si="244"/>
        <v>2326.3671373971861</v>
      </c>
      <c r="O815">
        <f t="shared" si="245"/>
        <v>20.058706566054244</v>
      </c>
      <c r="P815">
        <f t="shared" si="246"/>
        <v>-342.92279369349984</v>
      </c>
      <c r="Q815">
        <f t="shared" si="247"/>
        <v>40.748357415118448</v>
      </c>
      <c r="R815">
        <f t="shared" si="248"/>
        <v>269.28449999999998</v>
      </c>
      <c r="S815">
        <f t="shared" si="249"/>
        <v>-32.889936278381413</v>
      </c>
      <c r="T815">
        <f t="shared" si="250"/>
        <v>0</v>
      </c>
      <c r="U815" s="14">
        <f t="shared" si="251"/>
        <v>0</v>
      </c>
      <c r="V815" s="20">
        <f>'BSFC (Drive Cycle)'!C819</f>
        <v>0</v>
      </c>
      <c r="W815">
        <f t="shared" si="252"/>
        <v>0</v>
      </c>
      <c r="X815">
        <f t="shared" si="253"/>
        <v>0</v>
      </c>
      <c r="Y815">
        <f t="shared" si="254"/>
        <v>0</v>
      </c>
      <c r="Z815">
        <f t="shared" si="255"/>
        <v>3</v>
      </c>
    </row>
    <row r="816" spans="4:26">
      <c r="D816" s="1">
        <v>813</v>
      </c>
      <c r="E816">
        <v>20.399999999999999</v>
      </c>
      <c r="F816">
        <f t="shared" si="240"/>
        <v>32.830535999999995</v>
      </c>
      <c r="G816">
        <f t="shared" si="241"/>
        <v>9.1195933333333326</v>
      </c>
      <c r="H816" s="12">
        <f t="shared" si="256"/>
        <v>-1.1623011111111126</v>
      </c>
      <c r="I816">
        <f t="shared" si="257"/>
        <v>8.5384427777777763</v>
      </c>
      <c r="J816">
        <f t="shared" si="258"/>
        <v>37.351022467951076</v>
      </c>
      <c r="K816" s="12">
        <f t="shared" si="259"/>
        <v>3</v>
      </c>
      <c r="L816">
        <f t="shared" si="242"/>
        <v>5.4638999999999998</v>
      </c>
      <c r="M816">
        <f t="shared" si="243"/>
        <v>204.08225166263787</v>
      </c>
      <c r="N816">
        <f t="shared" si="244"/>
        <v>1948.8426458020278</v>
      </c>
      <c r="O816">
        <f t="shared" si="245"/>
        <v>20.058706566054244</v>
      </c>
      <c r="P816">
        <f t="shared" si="246"/>
        <v>-2228.9981590077746</v>
      </c>
      <c r="Q816">
        <f t="shared" si="247"/>
        <v>32.056401553640235</v>
      </c>
      <c r="R816">
        <f t="shared" si="248"/>
        <v>269.28449999999998</v>
      </c>
      <c r="S816">
        <f t="shared" si="249"/>
        <v>-1927.6572574541344</v>
      </c>
      <c r="T816">
        <f t="shared" si="250"/>
        <v>0</v>
      </c>
      <c r="U816" s="14">
        <f t="shared" si="251"/>
        <v>0</v>
      </c>
      <c r="V816" s="20">
        <f>'BSFC (Drive Cycle)'!C820</f>
        <v>0</v>
      </c>
      <c r="W816">
        <f t="shared" si="252"/>
        <v>0</v>
      </c>
      <c r="X816">
        <f t="shared" si="253"/>
        <v>0</v>
      </c>
      <c r="Y816">
        <f t="shared" si="254"/>
        <v>0</v>
      </c>
      <c r="Z816">
        <f t="shared" si="255"/>
        <v>3</v>
      </c>
    </row>
    <row r="817" spans="4:26">
      <c r="D817" s="1">
        <v>814</v>
      </c>
      <c r="E817">
        <v>18.8</v>
      </c>
      <c r="F817">
        <f t="shared" si="240"/>
        <v>30.255592</v>
      </c>
      <c r="G817">
        <f t="shared" si="241"/>
        <v>8.4043311111111123</v>
      </c>
      <c r="H817" s="12">
        <f t="shared" si="256"/>
        <v>-0.71526222222222025</v>
      </c>
      <c r="I817">
        <f t="shared" si="257"/>
        <v>8.0467000000000013</v>
      </c>
      <c r="J817">
        <f t="shared" si="258"/>
        <v>35.199916461943431</v>
      </c>
      <c r="K817" s="12">
        <f t="shared" si="259"/>
        <v>3</v>
      </c>
      <c r="L817">
        <f t="shared" si="242"/>
        <v>5.4638999999999998</v>
      </c>
      <c r="M817">
        <f t="shared" si="243"/>
        <v>192.32882355641271</v>
      </c>
      <c r="N817">
        <f t="shared" si="244"/>
        <v>1836.605634787252</v>
      </c>
      <c r="O817">
        <f t="shared" si="245"/>
        <v>20.058706566054244</v>
      </c>
      <c r="P817">
        <f t="shared" si="246"/>
        <v>-1371.6911747740096</v>
      </c>
      <c r="Q817">
        <f t="shared" si="247"/>
        <v>27.225140727409197</v>
      </c>
      <c r="R817">
        <f t="shared" si="248"/>
        <v>269.28449999999998</v>
      </c>
      <c r="S817">
        <f t="shared" si="249"/>
        <v>-1075.1815340466005</v>
      </c>
      <c r="T817">
        <f t="shared" si="250"/>
        <v>0</v>
      </c>
      <c r="U817" s="14">
        <f t="shared" si="251"/>
        <v>0</v>
      </c>
      <c r="V817" s="20">
        <f>'BSFC (Drive Cycle)'!C821</f>
        <v>0</v>
      </c>
      <c r="W817">
        <f t="shared" si="252"/>
        <v>0</v>
      </c>
      <c r="X817">
        <f t="shared" si="253"/>
        <v>0</v>
      </c>
      <c r="Y817">
        <f t="shared" si="254"/>
        <v>0</v>
      </c>
      <c r="Z817">
        <f t="shared" si="255"/>
        <v>3</v>
      </c>
    </row>
    <row r="818" spans="4:26">
      <c r="D818" s="1">
        <v>815</v>
      </c>
      <c r="E818">
        <v>17.3</v>
      </c>
      <c r="F818">
        <f t="shared" si="240"/>
        <v>27.841582000000002</v>
      </c>
      <c r="G818">
        <f t="shared" si="241"/>
        <v>7.7337727777777792</v>
      </c>
      <c r="H818" s="12">
        <f t="shared" si="256"/>
        <v>-0.67055833333333315</v>
      </c>
      <c r="I818">
        <f t="shared" si="257"/>
        <v>7.3984936111111121</v>
      </c>
      <c r="J818">
        <f t="shared" si="258"/>
        <v>32.364367635842434</v>
      </c>
      <c r="K818" s="12">
        <f t="shared" si="259"/>
        <v>3</v>
      </c>
      <c r="L818">
        <f t="shared" si="242"/>
        <v>5.4638999999999998</v>
      </c>
      <c r="M818">
        <f t="shared" si="243"/>
        <v>176.83566832547947</v>
      </c>
      <c r="N818">
        <f t="shared" si="244"/>
        <v>1688.6568475405013</v>
      </c>
      <c r="O818">
        <f t="shared" si="245"/>
        <v>20.058706566054244</v>
      </c>
      <c r="P818">
        <f t="shared" si="246"/>
        <v>-1285.960476350637</v>
      </c>
      <c r="Q818">
        <f t="shared" si="247"/>
        <v>23.054018697109267</v>
      </c>
      <c r="R818">
        <f t="shared" si="248"/>
        <v>269.28449999999998</v>
      </c>
      <c r="S818">
        <f t="shared" si="249"/>
        <v>-993.62195765352772</v>
      </c>
      <c r="T818">
        <f t="shared" si="250"/>
        <v>0</v>
      </c>
      <c r="U818" s="14">
        <f t="shared" si="251"/>
        <v>0</v>
      </c>
      <c r="V818" s="20">
        <f>'BSFC (Drive Cycle)'!C822</f>
        <v>0</v>
      </c>
      <c r="W818">
        <f t="shared" si="252"/>
        <v>0</v>
      </c>
      <c r="X818">
        <f t="shared" si="253"/>
        <v>1</v>
      </c>
      <c r="Y818">
        <f t="shared" si="254"/>
        <v>0</v>
      </c>
      <c r="Z818">
        <f t="shared" si="255"/>
        <v>2</v>
      </c>
    </row>
    <row r="819" spans="4:26">
      <c r="D819" s="1">
        <v>816</v>
      </c>
      <c r="E819">
        <v>15</v>
      </c>
      <c r="F819">
        <f t="shared" si="240"/>
        <v>24.1401</v>
      </c>
      <c r="G819">
        <f t="shared" si="241"/>
        <v>6.7055833333333341</v>
      </c>
      <c r="H819" s="12">
        <f t="shared" si="256"/>
        <v>-1.028189444444445</v>
      </c>
      <c r="I819">
        <f t="shared" si="257"/>
        <v>6.1914886111111116</v>
      </c>
      <c r="J819">
        <f t="shared" si="258"/>
        <v>27.084380166550918</v>
      </c>
      <c r="K819" s="12">
        <f t="shared" si="259"/>
        <v>2</v>
      </c>
      <c r="L819">
        <f t="shared" si="242"/>
        <v>8.4698856000000013</v>
      </c>
      <c r="M819">
        <f t="shared" si="243"/>
        <v>229.40160155759526</v>
      </c>
      <c r="N819">
        <f t="shared" si="244"/>
        <v>2190.6247137539444</v>
      </c>
      <c r="O819">
        <f t="shared" si="245"/>
        <v>38.380998283940237</v>
      </c>
      <c r="P819">
        <f t="shared" si="246"/>
        <v>-2054.2154554365179</v>
      </c>
      <c r="Q819">
        <f t="shared" si="247"/>
        <v>17.331531981855672</v>
      </c>
      <c r="R819">
        <f t="shared" si="248"/>
        <v>269.28449999999998</v>
      </c>
      <c r="S819">
        <f t="shared" si="249"/>
        <v>-1767.5994234546622</v>
      </c>
      <c r="T819">
        <f t="shared" si="250"/>
        <v>0</v>
      </c>
      <c r="U819" s="14">
        <f t="shared" si="251"/>
        <v>0</v>
      </c>
      <c r="V819" s="20">
        <f>'BSFC (Drive Cycle)'!C823</f>
        <v>0</v>
      </c>
      <c r="W819">
        <f t="shared" si="252"/>
        <v>0</v>
      </c>
      <c r="X819">
        <f t="shared" si="253"/>
        <v>0</v>
      </c>
      <c r="Y819">
        <f t="shared" si="254"/>
        <v>0</v>
      </c>
      <c r="Z819">
        <f t="shared" si="255"/>
        <v>2</v>
      </c>
    </row>
    <row r="820" spans="4:26">
      <c r="D820" s="1">
        <v>817</v>
      </c>
      <c r="E820">
        <v>13.1</v>
      </c>
      <c r="F820">
        <f t="shared" si="240"/>
        <v>21.082353999999999</v>
      </c>
      <c r="G820">
        <f t="shared" si="241"/>
        <v>5.8562094444444446</v>
      </c>
      <c r="H820" s="12">
        <f t="shared" si="256"/>
        <v>-0.84937388888888954</v>
      </c>
      <c r="I820">
        <f t="shared" si="257"/>
        <v>5.4315224999999998</v>
      </c>
      <c r="J820">
        <f t="shared" si="258"/>
        <v>23.75994361181181</v>
      </c>
      <c r="K820" s="12">
        <f t="shared" si="259"/>
        <v>2</v>
      </c>
      <c r="L820">
        <f t="shared" si="242"/>
        <v>8.4698856000000013</v>
      </c>
      <c r="M820">
        <f t="shared" si="243"/>
        <v>201.24400425449687</v>
      </c>
      <c r="N820">
        <f t="shared" si="244"/>
        <v>1921.739369827467</v>
      </c>
      <c r="O820">
        <f t="shared" si="245"/>
        <v>38.380998283940237</v>
      </c>
      <c r="P820">
        <f t="shared" si="246"/>
        <v>-1696.9605936214716</v>
      </c>
      <c r="Q820">
        <f t="shared" si="247"/>
        <v>13.218952015138894</v>
      </c>
      <c r="R820">
        <f t="shared" si="248"/>
        <v>269.28449999999998</v>
      </c>
      <c r="S820">
        <f t="shared" si="249"/>
        <v>-1414.4571416063327</v>
      </c>
      <c r="T820">
        <f t="shared" si="250"/>
        <v>0</v>
      </c>
      <c r="U820" s="14">
        <f t="shared" si="251"/>
        <v>0</v>
      </c>
      <c r="V820" s="20">
        <f>'BSFC (Drive Cycle)'!C824</f>
        <v>0</v>
      </c>
      <c r="W820">
        <f t="shared" si="252"/>
        <v>0</v>
      </c>
      <c r="X820">
        <f t="shared" si="253"/>
        <v>0</v>
      </c>
      <c r="Y820">
        <f t="shared" si="254"/>
        <v>0</v>
      </c>
      <c r="Z820">
        <f t="shared" si="255"/>
        <v>2</v>
      </c>
    </row>
    <row r="821" spans="4:26">
      <c r="D821" s="1">
        <v>818</v>
      </c>
      <c r="E821">
        <v>9.1999999999999993</v>
      </c>
      <c r="F821">
        <f t="shared" si="240"/>
        <v>14.805927999999998</v>
      </c>
      <c r="G821">
        <f t="shared" si="241"/>
        <v>4.1127577777777775</v>
      </c>
      <c r="H821" s="12">
        <f t="shared" si="256"/>
        <v>-1.7434516666666671</v>
      </c>
      <c r="I821">
        <f t="shared" si="257"/>
        <v>3.241031944444444</v>
      </c>
      <c r="J821">
        <f t="shared" si="258"/>
        <v>14.17774413050499</v>
      </c>
      <c r="K821" s="12">
        <f t="shared" si="259"/>
        <v>2</v>
      </c>
      <c r="L821">
        <f t="shared" si="242"/>
        <v>8.4698856000000013</v>
      </c>
      <c r="M821">
        <f t="shared" si="243"/>
        <v>120.08387085144876</v>
      </c>
      <c r="N821">
        <f t="shared" si="244"/>
        <v>1146.7169079217397</v>
      </c>
      <c r="O821">
        <f t="shared" si="245"/>
        <v>38.380998283940237</v>
      </c>
      <c r="P821">
        <f t="shared" si="246"/>
        <v>-3483.2349026967031</v>
      </c>
      <c r="Q821">
        <f t="shared" si="247"/>
        <v>6.5197371864189488</v>
      </c>
      <c r="R821">
        <f t="shared" si="248"/>
        <v>269.28449999999998</v>
      </c>
      <c r="S821">
        <f t="shared" si="249"/>
        <v>-3207.4306655102846</v>
      </c>
      <c r="T821">
        <f t="shared" si="250"/>
        <v>0</v>
      </c>
      <c r="U821" s="14">
        <f t="shared" si="251"/>
        <v>0</v>
      </c>
      <c r="V821" s="20">
        <f>'BSFC (Drive Cycle)'!C825</f>
        <v>0</v>
      </c>
      <c r="W821">
        <f t="shared" si="252"/>
        <v>0</v>
      </c>
      <c r="X821">
        <f t="shared" si="253"/>
        <v>1</v>
      </c>
      <c r="Y821">
        <f t="shared" si="254"/>
        <v>0</v>
      </c>
      <c r="Z821">
        <f t="shared" si="255"/>
        <v>1</v>
      </c>
    </row>
    <row r="822" spans="4:26">
      <c r="D822" s="1">
        <v>819</v>
      </c>
      <c r="E822">
        <v>6.9</v>
      </c>
      <c r="F822">
        <f t="shared" si="240"/>
        <v>11.104446000000001</v>
      </c>
      <c r="G822">
        <f t="shared" si="241"/>
        <v>3.0845683333333338</v>
      </c>
      <c r="H822" s="12">
        <f t="shared" si="256"/>
        <v>-1.0281894444444437</v>
      </c>
      <c r="I822">
        <f t="shared" si="257"/>
        <v>2.5704736111111117</v>
      </c>
      <c r="J822">
        <f t="shared" si="258"/>
        <v>11.244417758676374</v>
      </c>
      <c r="K822" s="12">
        <f t="shared" si="259"/>
        <v>1</v>
      </c>
      <c r="L822">
        <f t="shared" si="242"/>
        <v>14.7105</v>
      </c>
      <c r="M822">
        <f t="shared" si="243"/>
        <v>165.41100743900878</v>
      </c>
      <c r="N822">
        <f t="shared" si="244"/>
        <v>1579.5593333373267</v>
      </c>
      <c r="O822">
        <f t="shared" si="245"/>
        <v>101.66177176290465</v>
      </c>
      <c r="P822">
        <f t="shared" si="246"/>
        <v>-2338.8376047250154</v>
      </c>
      <c r="Q822">
        <f t="shared" si="247"/>
        <v>3.6673521673606606</v>
      </c>
      <c r="R822">
        <f t="shared" si="248"/>
        <v>269.28449999999998</v>
      </c>
      <c r="S822">
        <f t="shared" si="249"/>
        <v>-2065.885752557655</v>
      </c>
      <c r="T822">
        <f t="shared" si="250"/>
        <v>0</v>
      </c>
      <c r="U822" s="14">
        <f t="shared" si="251"/>
        <v>0</v>
      </c>
      <c r="V822" s="20">
        <f>'BSFC (Drive Cycle)'!C826</f>
        <v>0</v>
      </c>
      <c r="W822">
        <f t="shared" si="252"/>
        <v>0</v>
      </c>
      <c r="X822">
        <f t="shared" si="253"/>
        <v>0</v>
      </c>
      <c r="Y822">
        <f t="shared" si="254"/>
        <v>0</v>
      </c>
      <c r="Z822">
        <f t="shared" si="255"/>
        <v>1</v>
      </c>
    </row>
    <row r="823" spans="4:26">
      <c r="D823" s="1">
        <v>820</v>
      </c>
      <c r="E823">
        <v>4.5999999999999996</v>
      </c>
      <c r="F823">
        <f t="shared" si="240"/>
        <v>7.402963999999999</v>
      </c>
      <c r="G823">
        <f t="shared" si="241"/>
        <v>2.0563788888888888</v>
      </c>
      <c r="H823" s="12">
        <f t="shared" si="256"/>
        <v>-1.028189444444445</v>
      </c>
      <c r="I823">
        <f t="shared" si="257"/>
        <v>1.5422841666666662</v>
      </c>
      <c r="J823">
        <f t="shared" si="258"/>
        <v>6.746650655205821</v>
      </c>
      <c r="K823" s="12">
        <f t="shared" si="259"/>
        <v>1</v>
      </c>
      <c r="L823">
        <f t="shared" si="242"/>
        <v>14.7105</v>
      </c>
      <c r="M823">
        <f t="shared" si="243"/>
        <v>99.246604463405234</v>
      </c>
      <c r="N823">
        <f t="shared" si="244"/>
        <v>947.7356000023957</v>
      </c>
      <c r="O823">
        <f t="shared" si="245"/>
        <v>101.66177176290465</v>
      </c>
      <c r="P823">
        <f t="shared" si="246"/>
        <v>-2338.8376047250181</v>
      </c>
      <c r="Q823">
        <f t="shared" si="247"/>
        <v>1.6299342966047372</v>
      </c>
      <c r="R823">
        <f t="shared" si="248"/>
        <v>269.28449999999998</v>
      </c>
      <c r="S823">
        <f t="shared" si="249"/>
        <v>-2067.923170428413</v>
      </c>
      <c r="T823">
        <f t="shared" si="250"/>
        <v>0</v>
      </c>
      <c r="U823" s="14">
        <f t="shared" si="251"/>
        <v>0</v>
      </c>
      <c r="V823" s="20">
        <f>'BSFC (Drive Cycle)'!C827</f>
        <v>0</v>
      </c>
      <c r="W823">
        <f t="shared" si="252"/>
        <v>0</v>
      </c>
      <c r="X823">
        <f t="shared" si="253"/>
        <v>0</v>
      </c>
      <c r="Y823">
        <f t="shared" si="254"/>
        <v>0</v>
      </c>
      <c r="Z823">
        <f t="shared" si="255"/>
        <v>1</v>
      </c>
    </row>
    <row r="824" spans="4:26">
      <c r="D824" s="1">
        <v>821</v>
      </c>
      <c r="E824">
        <v>4.5999999999999996</v>
      </c>
      <c r="F824">
        <f t="shared" si="240"/>
        <v>7.402963999999999</v>
      </c>
      <c r="G824">
        <f t="shared" si="241"/>
        <v>2.0563788888888888</v>
      </c>
      <c r="H824" s="12">
        <f t="shared" si="256"/>
        <v>0</v>
      </c>
      <c r="I824">
        <f t="shared" si="257"/>
        <v>2.0563788888888888</v>
      </c>
      <c r="J824">
        <f t="shared" si="258"/>
        <v>8.9955342069410982</v>
      </c>
      <c r="K824" s="12">
        <f t="shared" si="259"/>
        <v>1</v>
      </c>
      <c r="L824">
        <f t="shared" si="242"/>
        <v>14.7105</v>
      </c>
      <c r="M824">
        <f t="shared" si="243"/>
        <v>132.32880595120702</v>
      </c>
      <c r="N824">
        <f t="shared" si="244"/>
        <v>1263.6474666698612</v>
      </c>
      <c r="O824">
        <f t="shared" si="245"/>
        <v>101.66177176290465</v>
      </c>
      <c r="P824">
        <f t="shared" si="246"/>
        <v>0</v>
      </c>
      <c r="Q824">
        <f t="shared" si="247"/>
        <v>1.6299342966047372</v>
      </c>
      <c r="R824">
        <f t="shared" si="248"/>
        <v>269.28449999999998</v>
      </c>
      <c r="S824">
        <f t="shared" si="249"/>
        <v>270.91443429660472</v>
      </c>
      <c r="T824">
        <f t="shared" si="250"/>
        <v>4.209988761782661</v>
      </c>
      <c r="U824" s="14">
        <f t="shared" si="251"/>
        <v>0.55710278591469997</v>
      </c>
      <c r="V824" s="20">
        <f>'BSFC (Drive Cycle)'!C828</f>
        <v>2432.4398601847824</v>
      </c>
      <c r="W824">
        <f t="shared" si="252"/>
        <v>0.37642195074414042</v>
      </c>
      <c r="X824">
        <f t="shared" si="253"/>
        <v>0</v>
      </c>
      <c r="Y824">
        <f t="shared" si="254"/>
        <v>0</v>
      </c>
      <c r="Z824">
        <f t="shared" si="255"/>
        <v>1</v>
      </c>
    </row>
    <row r="825" spans="4:26">
      <c r="D825" s="1">
        <v>822</v>
      </c>
      <c r="E825">
        <v>4.5999999999999996</v>
      </c>
      <c r="F825">
        <f t="shared" si="240"/>
        <v>7.402963999999999</v>
      </c>
      <c r="G825">
        <f t="shared" si="241"/>
        <v>2.0563788888888888</v>
      </c>
      <c r="H825" s="12">
        <f t="shared" si="256"/>
        <v>0</v>
      </c>
      <c r="I825">
        <f t="shared" si="257"/>
        <v>2.0563788888888888</v>
      </c>
      <c r="J825">
        <f t="shared" si="258"/>
        <v>8.9955342069410982</v>
      </c>
      <c r="K825" s="12">
        <f t="shared" si="259"/>
        <v>1</v>
      </c>
      <c r="L825">
        <f t="shared" si="242"/>
        <v>14.7105</v>
      </c>
      <c r="M825">
        <f t="shared" si="243"/>
        <v>132.32880595120702</v>
      </c>
      <c r="N825">
        <f t="shared" si="244"/>
        <v>1263.6474666698612</v>
      </c>
      <c r="O825">
        <f t="shared" si="245"/>
        <v>101.66177176290465</v>
      </c>
      <c r="P825">
        <f t="shared" si="246"/>
        <v>0</v>
      </c>
      <c r="Q825">
        <f t="shared" si="247"/>
        <v>1.6299342966047372</v>
      </c>
      <c r="R825">
        <f t="shared" si="248"/>
        <v>269.28449999999998</v>
      </c>
      <c r="S825">
        <f t="shared" si="249"/>
        <v>270.91443429660472</v>
      </c>
      <c r="T825">
        <f t="shared" si="250"/>
        <v>4.209988761782661</v>
      </c>
      <c r="U825" s="14">
        <f t="shared" si="251"/>
        <v>0.55710278591469997</v>
      </c>
      <c r="V825" s="20">
        <f>'BSFC (Drive Cycle)'!C829</f>
        <v>2432.4398601847824</v>
      </c>
      <c r="W825">
        <f t="shared" si="252"/>
        <v>0.37642195074414042</v>
      </c>
      <c r="X825">
        <f t="shared" si="253"/>
        <v>0</v>
      </c>
      <c r="Y825">
        <f t="shared" si="254"/>
        <v>0</v>
      </c>
      <c r="Z825">
        <f t="shared" si="255"/>
        <v>1</v>
      </c>
    </row>
    <row r="826" spans="4:26">
      <c r="D826" s="1">
        <v>823</v>
      </c>
      <c r="E826">
        <v>4.2</v>
      </c>
      <c r="F826">
        <f t="shared" si="240"/>
        <v>6.7592280000000002</v>
      </c>
      <c r="G826">
        <f t="shared" si="241"/>
        <v>1.8775633333333335</v>
      </c>
      <c r="H826" s="12">
        <f t="shared" si="256"/>
        <v>-0.17881555555555528</v>
      </c>
      <c r="I826">
        <f t="shared" si="257"/>
        <v>1.7881555555555559</v>
      </c>
      <c r="J826">
        <f t="shared" si="258"/>
        <v>7.8222036582096521</v>
      </c>
      <c r="K826" s="12">
        <f t="shared" si="259"/>
        <v>1</v>
      </c>
      <c r="L826">
        <f t="shared" si="242"/>
        <v>14.7105</v>
      </c>
      <c r="M826">
        <f t="shared" si="243"/>
        <v>115.06852691409308</v>
      </c>
      <c r="N826">
        <f t="shared" si="244"/>
        <v>1098.8238840607492</v>
      </c>
      <c r="O826">
        <f t="shared" si="245"/>
        <v>101.66177176290465</v>
      </c>
      <c r="P826">
        <f t="shared" si="246"/>
        <v>-406.75436603913278</v>
      </c>
      <c r="Q826">
        <f t="shared" si="247"/>
        <v>1.3587921073774845</v>
      </c>
      <c r="R826">
        <f t="shared" si="248"/>
        <v>269.28449999999998</v>
      </c>
      <c r="S826">
        <f t="shared" si="249"/>
        <v>-136.1110739317553</v>
      </c>
      <c r="T826">
        <f t="shared" si="250"/>
        <v>0</v>
      </c>
      <c r="U826" s="14">
        <f t="shared" si="251"/>
        <v>0</v>
      </c>
      <c r="V826" s="20">
        <f>'BSFC (Drive Cycle)'!C830</f>
        <v>0</v>
      </c>
      <c r="W826">
        <f t="shared" si="252"/>
        <v>0</v>
      </c>
      <c r="X826">
        <f t="shared" si="253"/>
        <v>0</v>
      </c>
      <c r="Y826">
        <f t="shared" si="254"/>
        <v>0</v>
      </c>
      <c r="Z826">
        <f t="shared" si="255"/>
        <v>1</v>
      </c>
    </row>
    <row r="827" spans="4:26">
      <c r="D827" s="1">
        <v>824</v>
      </c>
      <c r="E827">
        <v>5.4</v>
      </c>
      <c r="F827">
        <f t="shared" si="240"/>
        <v>8.690436</v>
      </c>
      <c r="G827">
        <f t="shared" si="241"/>
        <v>2.4140100000000002</v>
      </c>
      <c r="H827" s="12">
        <f t="shared" si="256"/>
        <v>0.53644666666666674</v>
      </c>
      <c r="I827">
        <f t="shared" si="257"/>
        <v>2.6822333333333335</v>
      </c>
      <c r="J827">
        <f t="shared" si="258"/>
        <v>11.733305487314478</v>
      </c>
      <c r="K827" s="12">
        <f t="shared" si="259"/>
        <v>1</v>
      </c>
      <c r="L827">
        <f t="shared" si="242"/>
        <v>14.7105</v>
      </c>
      <c r="M827">
        <f t="shared" si="243"/>
        <v>172.60279037113963</v>
      </c>
      <c r="N827">
        <f t="shared" si="244"/>
        <v>1648.2358260911237</v>
      </c>
      <c r="O827">
        <f t="shared" si="245"/>
        <v>101.66177176290465</v>
      </c>
      <c r="P827">
        <f t="shared" si="246"/>
        <v>1220.2630981174002</v>
      </c>
      <c r="Q827">
        <f t="shared" si="247"/>
        <v>2.2461665448484949</v>
      </c>
      <c r="R827">
        <f t="shared" si="248"/>
        <v>269.28449999999998</v>
      </c>
      <c r="S827">
        <f t="shared" si="249"/>
        <v>1491.7937646622486</v>
      </c>
      <c r="T827">
        <f t="shared" si="250"/>
        <v>23.182356452995482</v>
      </c>
      <c r="U827" s="14">
        <f t="shared" si="251"/>
        <v>4.0013394111654152</v>
      </c>
      <c r="V827" s="20">
        <f>'BSFC (Drive Cycle)'!C831</f>
        <v>1197.8444895545244</v>
      </c>
      <c r="W827">
        <f t="shared" si="252"/>
        <v>1.3313839901393996</v>
      </c>
      <c r="X827">
        <f t="shared" si="253"/>
        <v>0</v>
      </c>
      <c r="Y827">
        <f t="shared" si="254"/>
        <v>0</v>
      </c>
      <c r="Z827">
        <f t="shared" si="255"/>
        <v>1</v>
      </c>
    </row>
    <row r="828" spans="4:26">
      <c r="D828" s="1">
        <v>825</v>
      </c>
      <c r="E828">
        <v>4.5999999999999996</v>
      </c>
      <c r="F828">
        <f t="shared" si="240"/>
        <v>7.402963999999999</v>
      </c>
      <c r="G828">
        <f t="shared" si="241"/>
        <v>2.0563788888888888</v>
      </c>
      <c r="H828" s="12">
        <f t="shared" si="256"/>
        <v>-0.35763111111111145</v>
      </c>
      <c r="I828">
        <f t="shared" si="257"/>
        <v>1.877563333333333</v>
      </c>
      <c r="J828">
        <f t="shared" si="258"/>
        <v>8.2133138411201312</v>
      </c>
      <c r="K828" s="12">
        <f t="shared" si="259"/>
        <v>1</v>
      </c>
      <c r="L828">
        <f t="shared" si="242"/>
        <v>14.7105</v>
      </c>
      <c r="M828">
        <f t="shared" si="243"/>
        <v>120.82195325979768</v>
      </c>
      <c r="N828">
        <f t="shared" si="244"/>
        <v>1153.7650782637861</v>
      </c>
      <c r="O828">
        <f t="shared" si="245"/>
        <v>101.66177176290465</v>
      </c>
      <c r="P828">
        <f t="shared" si="246"/>
        <v>-813.50873207826749</v>
      </c>
      <c r="Q828">
        <f t="shared" si="247"/>
        <v>1.6299342966047372</v>
      </c>
      <c r="R828">
        <f t="shared" si="248"/>
        <v>269.28449999999998</v>
      </c>
      <c r="S828">
        <f t="shared" si="249"/>
        <v>-542.59429778166282</v>
      </c>
      <c r="T828">
        <f t="shared" si="250"/>
        <v>0</v>
      </c>
      <c r="U828" s="14">
        <f t="shared" si="251"/>
        <v>0</v>
      </c>
      <c r="V828" s="20">
        <f>'BSFC (Drive Cycle)'!C832</f>
        <v>0</v>
      </c>
      <c r="W828">
        <f t="shared" si="252"/>
        <v>0</v>
      </c>
      <c r="X828">
        <f t="shared" si="253"/>
        <v>0</v>
      </c>
      <c r="Y828">
        <f t="shared" si="254"/>
        <v>0</v>
      </c>
      <c r="Z828">
        <f t="shared" si="255"/>
        <v>1</v>
      </c>
    </row>
    <row r="829" spans="4:26">
      <c r="D829" s="1">
        <v>826</v>
      </c>
      <c r="E829">
        <v>3.5</v>
      </c>
      <c r="F829">
        <f t="shared" si="240"/>
        <v>5.6326900000000002</v>
      </c>
      <c r="G829">
        <f t="shared" si="241"/>
        <v>1.5646361111111113</v>
      </c>
      <c r="H829" s="12">
        <f t="shared" si="256"/>
        <v>-0.49174277777777742</v>
      </c>
      <c r="I829">
        <f t="shared" si="257"/>
        <v>1.3187647222222227</v>
      </c>
      <c r="J829">
        <f t="shared" si="258"/>
        <v>5.7688751979296198</v>
      </c>
      <c r="K829" s="12">
        <f t="shared" si="259"/>
        <v>1</v>
      </c>
      <c r="L829">
        <f t="shared" si="242"/>
        <v>14.7105</v>
      </c>
      <c r="M829">
        <f t="shared" si="243"/>
        <v>84.863038599143664</v>
      </c>
      <c r="N829">
        <f t="shared" si="244"/>
        <v>810.38261449480262</v>
      </c>
      <c r="O829">
        <f t="shared" si="245"/>
        <v>101.66177176290465</v>
      </c>
      <c r="P829">
        <f t="shared" si="246"/>
        <v>-1118.5745066076158</v>
      </c>
      <c r="Q829">
        <f t="shared" si="247"/>
        <v>0.94360563012325338</v>
      </c>
      <c r="R829">
        <f t="shared" si="248"/>
        <v>269.28449999999998</v>
      </c>
      <c r="S829">
        <f t="shared" si="249"/>
        <v>-848.34640097749252</v>
      </c>
      <c r="T829">
        <f t="shared" si="250"/>
        <v>0</v>
      </c>
      <c r="U829" s="14">
        <f t="shared" si="251"/>
        <v>0</v>
      </c>
      <c r="V829" s="20">
        <f>'BSFC (Drive Cycle)'!C833</f>
        <v>0</v>
      </c>
      <c r="W829">
        <f t="shared" si="252"/>
        <v>0</v>
      </c>
      <c r="X829">
        <f t="shared" si="253"/>
        <v>0</v>
      </c>
      <c r="Y829">
        <f t="shared" si="254"/>
        <v>0</v>
      </c>
      <c r="Z829">
        <f t="shared" si="255"/>
        <v>1</v>
      </c>
    </row>
    <row r="830" spans="4:26">
      <c r="D830" s="1">
        <v>827</v>
      </c>
      <c r="E830">
        <v>2.2999999999999998</v>
      </c>
      <c r="F830">
        <f t="shared" si="240"/>
        <v>3.7014819999999995</v>
      </c>
      <c r="G830">
        <f t="shared" si="241"/>
        <v>1.0281894444444444</v>
      </c>
      <c r="H830" s="12">
        <f t="shared" si="256"/>
        <v>-0.53644666666666696</v>
      </c>
      <c r="I830">
        <f t="shared" si="257"/>
        <v>0.7599661111111109</v>
      </c>
      <c r="J830">
        <f t="shared" si="258"/>
        <v>3.3244365547391008</v>
      </c>
      <c r="K830" s="12">
        <f t="shared" si="259"/>
        <v>1</v>
      </c>
      <c r="L830">
        <f t="shared" si="242"/>
        <v>14.7105</v>
      </c>
      <c r="M830">
        <f t="shared" si="243"/>
        <v>48.904123938489541</v>
      </c>
      <c r="N830">
        <f t="shared" si="244"/>
        <v>467.00015072581817</v>
      </c>
      <c r="O830">
        <f t="shared" si="245"/>
        <v>101.66177176290465</v>
      </c>
      <c r="P830">
        <f t="shared" si="246"/>
        <v>-1220.2630981174007</v>
      </c>
      <c r="Q830">
        <f t="shared" si="247"/>
        <v>0.4074835741511843</v>
      </c>
      <c r="R830">
        <f t="shared" si="248"/>
        <v>269.28449999999998</v>
      </c>
      <c r="S830">
        <f t="shared" si="249"/>
        <v>-950.57111454324945</v>
      </c>
      <c r="T830">
        <f t="shared" si="250"/>
        <v>0</v>
      </c>
      <c r="U830" s="14">
        <f t="shared" si="251"/>
        <v>0</v>
      </c>
      <c r="V830" s="20">
        <f>'BSFC (Drive Cycle)'!C834</f>
        <v>0</v>
      </c>
      <c r="W830">
        <f t="shared" si="252"/>
        <v>0</v>
      </c>
      <c r="X830">
        <f t="shared" si="253"/>
        <v>0</v>
      </c>
      <c r="Y830">
        <f t="shared" si="254"/>
        <v>0</v>
      </c>
      <c r="Z830">
        <f t="shared" si="255"/>
        <v>1</v>
      </c>
    </row>
    <row r="831" spans="4:26">
      <c r="D831" s="1">
        <v>828</v>
      </c>
      <c r="E831">
        <v>2.2999999999999998</v>
      </c>
      <c r="F831">
        <f t="shared" si="240"/>
        <v>3.7014819999999995</v>
      </c>
      <c r="G831">
        <f t="shared" si="241"/>
        <v>1.0281894444444444</v>
      </c>
      <c r="H831" s="12">
        <f t="shared" si="256"/>
        <v>0</v>
      </c>
      <c r="I831">
        <f t="shared" si="257"/>
        <v>1.0281894444444444</v>
      </c>
      <c r="J831">
        <f t="shared" si="258"/>
        <v>4.4977671034705491</v>
      </c>
      <c r="K831" s="12">
        <f t="shared" si="259"/>
        <v>1</v>
      </c>
      <c r="L831">
        <f t="shared" si="242"/>
        <v>14.7105</v>
      </c>
      <c r="M831">
        <f t="shared" si="243"/>
        <v>66.164402975603508</v>
      </c>
      <c r="N831">
        <f t="shared" si="244"/>
        <v>631.82373333493058</v>
      </c>
      <c r="O831">
        <f t="shared" si="245"/>
        <v>101.66177176290465</v>
      </c>
      <c r="P831">
        <f t="shared" si="246"/>
        <v>0</v>
      </c>
      <c r="Q831">
        <f t="shared" si="247"/>
        <v>0.4074835741511843</v>
      </c>
      <c r="R831">
        <f t="shared" si="248"/>
        <v>269.28449999999998</v>
      </c>
      <c r="S831">
        <f t="shared" si="249"/>
        <v>269.69198357415115</v>
      </c>
      <c r="T831">
        <f t="shared" si="250"/>
        <v>4.1909919747833824</v>
      </c>
      <c r="U831" s="14">
        <f t="shared" si="251"/>
        <v>0.27729448188708805</v>
      </c>
      <c r="V831" s="20">
        <f>'BSFC (Drive Cycle)'!C835</f>
        <v>2472.4231249416421</v>
      </c>
      <c r="W831">
        <f t="shared" si="252"/>
        <v>0.19044146928787439</v>
      </c>
      <c r="X831">
        <f t="shared" si="253"/>
        <v>0</v>
      </c>
      <c r="Y831">
        <f t="shared" si="254"/>
        <v>0</v>
      </c>
      <c r="Z831">
        <f t="shared" si="255"/>
        <v>1</v>
      </c>
    </row>
    <row r="832" spans="4:26">
      <c r="D832" s="1">
        <v>829</v>
      </c>
      <c r="E832">
        <v>1.9</v>
      </c>
      <c r="F832">
        <f t="shared" si="240"/>
        <v>3.0577459999999999</v>
      </c>
      <c r="G832">
        <f t="shared" si="241"/>
        <v>0.84937388888888887</v>
      </c>
      <c r="H832" s="12">
        <f t="shared" si="256"/>
        <v>-0.17881555555555551</v>
      </c>
      <c r="I832">
        <f t="shared" si="257"/>
        <v>0.75996611111111112</v>
      </c>
      <c r="J832">
        <f t="shared" si="258"/>
        <v>3.3244365547391013</v>
      </c>
      <c r="K832" s="12">
        <f t="shared" si="259"/>
        <v>1</v>
      </c>
      <c r="L832">
        <f t="shared" si="242"/>
        <v>14.7105</v>
      </c>
      <c r="M832">
        <f t="shared" si="243"/>
        <v>48.904123938489548</v>
      </c>
      <c r="N832">
        <f t="shared" si="244"/>
        <v>467.00015072581829</v>
      </c>
      <c r="O832">
        <f t="shared" si="245"/>
        <v>101.66177176290465</v>
      </c>
      <c r="P832">
        <f t="shared" si="246"/>
        <v>-406.75436603913323</v>
      </c>
      <c r="Q832">
        <f t="shared" si="247"/>
        <v>0.2780748020199954</v>
      </c>
      <c r="R832">
        <f t="shared" si="248"/>
        <v>269.28449999999998</v>
      </c>
      <c r="S832">
        <f t="shared" si="249"/>
        <v>-137.19179123711325</v>
      </c>
      <c r="T832">
        <f t="shared" si="250"/>
        <v>0</v>
      </c>
      <c r="U832" s="14">
        <f t="shared" si="251"/>
        <v>0</v>
      </c>
      <c r="V832" s="20">
        <f>'BSFC (Drive Cycle)'!C836</f>
        <v>0</v>
      </c>
      <c r="W832">
        <f t="shared" si="252"/>
        <v>0</v>
      </c>
      <c r="X832">
        <f t="shared" si="253"/>
        <v>0</v>
      </c>
      <c r="Y832">
        <f t="shared" si="254"/>
        <v>0</v>
      </c>
      <c r="Z832">
        <f t="shared" si="255"/>
        <v>1</v>
      </c>
    </row>
    <row r="833" spans="4:26">
      <c r="D833" s="1">
        <v>830</v>
      </c>
      <c r="E833">
        <v>3.1</v>
      </c>
      <c r="F833">
        <f t="shared" si="240"/>
        <v>4.9889540000000006</v>
      </c>
      <c r="G833">
        <f t="shared" si="241"/>
        <v>1.3858205555555558</v>
      </c>
      <c r="H833" s="12">
        <f t="shared" si="256"/>
        <v>0.53644666666666696</v>
      </c>
      <c r="I833">
        <f t="shared" si="257"/>
        <v>1.6540438888888893</v>
      </c>
      <c r="J833">
        <f t="shared" si="258"/>
        <v>7.2355383838439291</v>
      </c>
      <c r="K833" s="12">
        <f t="shared" si="259"/>
        <v>1</v>
      </c>
      <c r="L833">
        <f t="shared" si="242"/>
        <v>14.7105</v>
      </c>
      <c r="M833">
        <f t="shared" si="243"/>
        <v>106.43838739553611</v>
      </c>
      <c r="N833">
        <f t="shared" si="244"/>
        <v>1016.412092756193</v>
      </c>
      <c r="O833">
        <f t="shared" si="245"/>
        <v>101.66177176290465</v>
      </c>
      <c r="P833">
        <f t="shared" si="246"/>
        <v>1220.2630981174007</v>
      </c>
      <c r="Q833">
        <f t="shared" si="247"/>
        <v>0.74024898820281348</v>
      </c>
      <c r="R833">
        <f t="shared" si="248"/>
        <v>269.28449999999998</v>
      </c>
      <c r="S833">
        <f t="shared" si="249"/>
        <v>1490.2878471056035</v>
      </c>
      <c r="T833">
        <f t="shared" si="250"/>
        <v>23.158954613938409</v>
      </c>
      <c r="U833" s="14">
        <f t="shared" si="251"/>
        <v>2.4650017828740145</v>
      </c>
      <c r="V833" s="20">
        <f>'BSFC (Drive Cycle)'!C837</f>
        <v>1174.0656570252941</v>
      </c>
      <c r="W833">
        <f t="shared" si="252"/>
        <v>0.8039094271606948</v>
      </c>
      <c r="X833">
        <f t="shared" si="253"/>
        <v>0</v>
      </c>
      <c r="Y833">
        <f t="shared" si="254"/>
        <v>0</v>
      </c>
      <c r="Z833">
        <f t="shared" si="255"/>
        <v>1</v>
      </c>
    </row>
    <row r="834" spans="4:26">
      <c r="D834" s="1">
        <v>831</v>
      </c>
      <c r="E834">
        <v>6.1</v>
      </c>
      <c r="F834">
        <f t="shared" si="240"/>
        <v>9.8169740000000001</v>
      </c>
      <c r="G834">
        <f t="shared" si="241"/>
        <v>2.7269372222222223</v>
      </c>
      <c r="H834" s="12">
        <f t="shared" si="256"/>
        <v>1.3411166666666665</v>
      </c>
      <c r="I834">
        <f t="shared" si="257"/>
        <v>3.3974955555555555</v>
      </c>
      <c r="J834">
        <f t="shared" si="258"/>
        <v>14.862186950598335</v>
      </c>
      <c r="K834" s="12">
        <f t="shared" si="259"/>
        <v>1</v>
      </c>
      <c r="L834">
        <f t="shared" si="242"/>
        <v>14.7105</v>
      </c>
      <c r="M834">
        <f t="shared" si="243"/>
        <v>218.6302011367768</v>
      </c>
      <c r="N834">
        <f t="shared" si="244"/>
        <v>2087.765379715423</v>
      </c>
      <c r="O834">
        <f t="shared" si="245"/>
        <v>101.66177176290465</v>
      </c>
      <c r="P834">
        <f t="shared" si="246"/>
        <v>3050.6577452934998</v>
      </c>
      <c r="Q834">
        <f t="shared" si="247"/>
        <v>2.8662502446437754</v>
      </c>
      <c r="R834">
        <f t="shared" si="248"/>
        <v>269.28449999999998</v>
      </c>
      <c r="S834">
        <f t="shared" si="249"/>
        <v>3322.8084955381437</v>
      </c>
      <c r="T834">
        <f t="shared" si="250"/>
        <v>51.636179741002657</v>
      </c>
      <c r="U834" s="14">
        <f t="shared" si="251"/>
        <v>11.289228362710169</v>
      </c>
      <c r="V834" s="20">
        <f>'BSFC (Drive Cycle)'!C838</f>
        <v>283.43302968463922</v>
      </c>
      <c r="W834">
        <f t="shared" si="252"/>
        <v>0.88881672156797287</v>
      </c>
      <c r="X834">
        <f t="shared" si="253"/>
        <v>0</v>
      </c>
      <c r="Y834">
        <f t="shared" si="254"/>
        <v>0</v>
      </c>
      <c r="Z834">
        <f t="shared" si="255"/>
        <v>1</v>
      </c>
    </row>
    <row r="835" spans="4:26">
      <c r="D835" s="1">
        <v>832</v>
      </c>
      <c r="E835">
        <v>4.5999999999999996</v>
      </c>
      <c r="F835">
        <f t="shared" si="240"/>
        <v>7.402963999999999</v>
      </c>
      <c r="G835">
        <f t="shared" si="241"/>
        <v>2.0563788888888888</v>
      </c>
      <c r="H835" s="12">
        <f t="shared" si="256"/>
        <v>-0.67055833333333359</v>
      </c>
      <c r="I835">
        <f t="shared" si="257"/>
        <v>1.721099722222222</v>
      </c>
      <c r="J835">
        <f t="shared" si="258"/>
        <v>7.5288710210267871</v>
      </c>
      <c r="K835" s="12">
        <f t="shared" si="259"/>
        <v>1</v>
      </c>
      <c r="L835">
        <f t="shared" si="242"/>
        <v>14.7105</v>
      </c>
      <c r="M835">
        <f t="shared" si="243"/>
        <v>110.75345715481455</v>
      </c>
      <c r="N835">
        <f t="shared" si="244"/>
        <v>1057.6179884084706</v>
      </c>
      <c r="O835">
        <f t="shared" si="245"/>
        <v>101.66177176290465</v>
      </c>
      <c r="P835">
        <f t="shared" si="246"/>
        <v>-1525.3288726467508</v>
      </c>
      <c r="Q835">
        <f t="shared" si="247"/>
        <v>1.6299342966047372</v>
      </c>
      <c r="R835">
        <f t="shared" si="248"/>
        <v>269.28449999999998</v>
      </c>
      <c r="S835">
        <f t="shared" si="249"/>
        <v>-1254.4144383501462</v>
      </c>
      <c r="T835">
        <f t="shared" si="250"/>
        <v>0</v>
      </c>
      <c r="U835" s="14">
        <f t="shared" si="251"/>
        <v>0</v>
      </c>
      <c r="V835" s="20">
        <f>'BSFC (Drive Cycle)'!C839</f>
        <v>0</v>
      </c>
      <c r="W835">
        <f t="shared" si="252"/>
        <v>0</v>
      </c>
      <c r="X835">
        <f t="shared" si="253"/>
        <v>0</v>
      </c>
      <c r="Y835">
        <f t="shared" si="254"/>
        <v>0</v>
      </c>
      <c r="Z835">
        <f t="shared" si="255"/>
        <v>1</v>
      </c>
    </row>
    <row r="836" spans="4:26">
      <c r="D836" s="1">
        <v>833</v>
      </c>
      <c r="E836">
        <v>2.7</v>
      </c>
      <c r="F836">
        <f t="shared" ref="F836:F899" si="260">E836*1.60934</f>
        <v>4.345218</v>
      </c>
      <c r="G836">
        <f t="shared" ref="G836:G899" si="261">F836*(1000/3600)</f>
        <v>1.2070050000000001</v>
      </c>
      <c r="H836" s="12">
        <f t="shared" si="256"/>
        <v>-0.84937388888888865</v>
      </c>
      <c r="I836">
        <f t="shared" si="257"/>
        <v>0.78231805555555578</v>
      </c>
      <c r="J836">
        <f t="shared" si="258"/>
        <v>3.4222141004667228</v>
      </c>
      <c r="K836" s="12">
        <f t="shared" si="259"/>
        <v>1</v>
      </c>
      <c r="L836">
        <f t="shared" ref="L836:L899" si="262">LOOKUP(K836,$A$5:$B$12)*$B$13</f>
        <v>14.7105</v>
      </c>
      <c r="M836">
        <f t="shared" ref="M836:M899" si="263">J836*L836</f>
        <v>50.342480524915722</v>
      </c>
      <c r="N836">
        <f t="shared" ref="N836:N899" si="264">M836*9.5493</f>
        <v>480.73544927657775</v>
      </c>
      <c r="O836">
        <f t="shared" ref="O836:O899" si="265">(POWER(L836,2)*$B$28+4*$B$29)/$B$27</f>
        <v>101.66177176290465</v>
      </c>
      <c r="P836">
        <f t="shared" ref="P836:P899" si="266">(H836*(O836+$B$26*$B$27))/$B$27</f>
        <v>-1932.0832386858829</v>
      </c>
      <c r="Q836">
        <f t="shared" ref="Q836:Q899" si="267">($B$34*$B$31*$B$30*POWER(G836,2))/2</f>
        <v>0.56154163621212372</v>
      </c>
      <c r="R836">
        <f t="shared" ref="R836:R899" si="268">$B$32*$B$26*9.81</f>
        <v>269.28449999999998</v>
      </c>
      <c r="S836">
        <f t="shared" ref="S836:S899" si="269">P836+Q836+R836</f>
        <v>-1662.2371970496708</v>
      </c>
      <c r="T836">
        <f t="shared" ref="T836:T899" si="270">IF(H836&lt;0,0,(S836*$B$27)/L836)</f>
        <v>0</v>
      </c>
      <c r="U836" s="14">
        <f t="shared" ref="U836:U899" si="271">(T836*M836)/1000</f>
        <v>0</v>
      </c>
      <c r="V836" s="20">
        <f>'BSFC (Drive Cycle)'!C840</f>
        <v>0</v>
      </c>
      <c r="W836">
        <f t="shared" ref="W836:W899" si="272">(V836*U836)/3600</f>
        <v>0</v>
      </c>
      <c r="X836">
        <f t="shared" ref="X836:X899" si="273">IF(AND(K836&gt;1,(N836&lt;$B$15)),1,0)</f>
        <v>0</v>
      </c>
      <c r="Y836">
        <f t="shared" ref="Y836:Y899" si="274">IF(N836&gt;$B$14,1,0)</f>
        <v>0</v>
      </c>
      <c r="Z836">
        <f t="shared" ref="Z836:Z899" si="275">IF(AND(X836=0,Y836=0),K836,IF(AND(X836=0,Y836=1),K836+1, IF(AND(X836=1,Y836=0),K836-1)))</f>
        <v>1</v>
      </c>
    </row>
    <row r="837" spans="4:26">
      <c r="D837" s="1">
        <v>834</v>
      </c>
      <c r="E837">
        <v>2.2999999999999998</v>
      </c>
      <c r="F837">
        <f t="shared" si="260"/>
        <v>3.7014819999999995</v>
      </c>
      <c r="G837">
        <f t="shared" si="261"/>
        <v>1.0281894444444444</v>
      </c>
      <c r="H837" s="12">
        <f t="shared" ref="H837:H900" si="276">(G837-G836)/(D837-D836)</f>
        <v>-0.17881555555555573</v>
      </c>
      <c r="I837">
        <f t="shared" ref="I837:I900" si="277">G837*(D837-D836)+0.5*H837*POWER(D837-D836,2)</f>
        <v>0.93878166666666651</v>
      </c>
      <c r="J837">
        <f t="shared" ref="J837:J900" si="278">(2*PI()*I837)/($B$2*(D837-D836))</f>
        <v>4.1066569205600656</v>
      </c>
      <c r="K837" s="12">
        <f t="shared" ref="K837:K900" si="279">Z836</f>
        <v>1</v>
      </c>
      <c r="L837">
        <f t="shared" si="262"/>
        <v>14.7105</v>
      </c>
      <c r="M837">
        <f t="shared" si="263"/>
        <v>60.41097662989884</v>
      </c>
      <c r="N837">
        <f t="shared" si="264"/>
        <v>576.88253913189305</v>
      </c>
      <c r="O837">
        <f t="shared" si="265"/>
        <v>101.66177176290465</v>
      </c>
      <c r="P837">
        <f t="shared" si="266"/>
        <v>-406.75436603913374</v>
      </c>
      <c r="Q837">
        <f t="shared" si="267"/>
        <v>0.4074835741511843</v>
      </c>
      <c r="R837">
        <f t="shared" si="268"/>
        <v>269.28449999999998</v>
      </c>
      <c r="S837">
        <f t="shared" si="269"/>
        <v>-137.06238246498259</v>
      </c>
      <c r="T837">
        <f t="shared" si="270"/>
        <v>0</v>
      </c>
      <c r="U837" s="14">
        <f t="shared" si="271"/>
        <v>0</v>
      </c>
      <c r="V837" s="20">
        <f>'BSFC (Drive Cycle)'!C841</f>
        <v>0</v>
      </c>
      <c r="W837">
        <f t="shared" si="272"/>
        <v>0</v>
      </c>
      <c r="X837">
        <f t="shared" si="273"/>
        <v>0</v>
      </c>
      <c r="Y837">
        <f t="shared" si="274"/>
        <v>0</v>
      </c>
      <c r="Z837">
        <f t="shared" si="275"/>
        <v>1</v>
      </c>
    </row>
    <row r="838" spans="4:26">
      <c r="D838" s="1">
        <v>835</v>
      </c>
      <c r="E838">
        <v>2.2999999999999998</v>
      </c>
      <c r="F838">
        <f t="shared" si="260"/>
        <v>3.7014819999999995</v>
      </c>
      <c r="G838">
        <f t="shared" si="261"/>
        <v>1.0281894444444444</v>
      </c>
      <c r="H838" s="12">
        <f t="shared" si="276"/>
        <v>0</v>
      </c>
      <c r="I838">
        <f t="shared" si="277"/>
        <v>1.0281894444444444</v>
      </c>
      <c r="J838">
        <f t="shared" si="278"/>
        <v>4.4977671034705491</v>
      </c>
      <c r="K838" s="12">
        <f t="shared" si="279"/>
        <v>1</v>
      </c>
      <c r="L838">
        <f t="shared" si="262"/>
        <v>14.7105</v>
      </c>
      <c r="M838">
        <f t="shared" si="263"/>
        <v>66.164402975603508</v>
      </c>
      <c r="N838">
        <f t="shared" si="264"/>
        <v>631.82373333493058</v>
      </c>
      <c r="O838">
        <f t="shared" si="265"/>
        <v>101.66177176290465</v>
      </c>
      <c r="P838">
        <f t="shared" si="266"/>
        <v>0</v>
      </c>
      <c r="Q838">
        <f t="shared" si="267"/>
        <v>0.4074835741511843</v>
      </c>
      <c r="R838">
        <f t="shared" si="268"/>
        <v>269.28449999999998</v>
      </c>
      <c r="S838">
        <f t="shared" si="269"/>
        <v>269.69198357415115</v>
      </c>
      <c r="T838">
        <f t="shared" si="270"/>
        <v>4.1909919747833824</v>
      </c>
      <c r="U838" s="14">
        <f t="shared" si="271"/>
        <v>0.27729448188708805</v>
      </c>
      <c r="V838" s="20">
        <f>'BSFC (Drive Cycle)'!C842</f>
        <v>2472.4231249416421</v>
      </c>
      <c r="W838">
        <f t="shared" si="272"/>
        <v>0.19044146928787439</v>
      </c>
      <c r="X838">
        <f t="shared" si="273"/>
        <v>0</v>
      </c>
      <c r="Y838">
        <f t="shared" si="274"/>
        <v>0</v>
      </c>
      <c r="Z838">
        <f t="shared" si="275"/>
        <v>1</v>
      </c>
    </row>
    <row r="839" spans="4:26">
      <c r="D839" s="1">
        <v>836</v>
      </c>
      <c r="E839">
        <v>3.1</v>
      </c>
      <c r="F839">
        <f t="shared" si="260"/>
        <v>4.9889540000000006</v>
      </c>
      <c r="G839">
        <f t="shared" si="261"/>
        <v>1.3858205555555558</v>
      </c>
      <c r="H839" s="12">
        <f t="shared" si="276"/>
        <v>0.35763111111111145</v>
      </c>
      <c r="I839">
        <f t="shared" si="277"/>
        <v>1.5646361111111116</v>
      </c>
      <c r="J839">
        <f t="shared" si="278"/>
        <v>6.8444282009334456</v>
      </c>
      <c r="K839" s="12">
        <f t="shared" si="279"/>
        <v>1</v>
      </c>
      <c r="L839">
        <f t="shared" si="262"/>
        <v>14.7105</v>
      </c>
      <c r="M839">
        <f t="shared" si="263"/>
        <v>100.68496104983144</v>
      </c>
      <c r="N839">
        <f t="shared" si="264"/>
        <v>961.47089855315551</v>
      </c>
      <c r="O839">
        <f t="shared" si="265"/>
        <v>101.66177176290465</v>
      </c>
      <c r="P839">
        <f t="shared" si="266"/>
        <v>813.50873207826749</v>
      </c>
      <c r="Q839">
        <f t="shared" si="267"/>
        <v>0.74024898820281348</v>
      </c>
      <c r="R839">
        <f t="shared" si="268"/>
        <v>269.28449999999998</v>
      </c>
      <c r="S839">
        <f t="shared" si="269"/>
        <v>1083.5334810664704</v>
      </c>
      <c r="T839">
        <f t="shared" si="270"/>
        <v>16.838024116909359</v>
      </c>
      <c r="U839" s="14">
        <f t="shared" si="271"/>
        <v>1.6953358023671412</v>
      </c>
      <c r="V839" s="20">
        <f>'BSFC (Drive Cycle)'!C843</f>
        <v>1520.9191887561269</v>
      </c>
      <c r="W839">
        <f t="shared" si="272"/>
        <v>0.71624132033484722</v>
      </c>
      <c r="X839">
        <f t="shared" si="273"/>
        <v>0</v>
      </c>
      <c r="Y839">
        <f t="shared" si="274"/>
        <v>0</v>
      </c>
      <c r="Z839">
        <f t="shared" si="275"/>
        <v>1</v>
      </c>
    </row>
    <row r="840" spans="4:26">
      <c r="D840" s="1">
        <v>837</v>
      </c>
      <c r="E840">
        <v>4.2</v>
      </c>
      <c r="F840">
        <f t="shared" si="260"/>
        <v>6.7592280000000002</v>
      </c>
      <c r="G840">
        <f t="shared" si="261"/>
        <v>1.8775633333333335</v>
      </c>
      <c r="H840" s="12">
        <f t="shared" si="276"/>
        <v>0.49174277777777764</v>
      </c>
      <c r="I840">
        <f t="shared" si="277"/>
        <v>2.1234347222222221</v>
      </c>
      <c r="J840">
        <f t="shared" si="278"/>
        <v>9.2888668441239606</v>
      </c>
      <c r="K840" s="12">
        <f t="shared" si="279"/>
        <v>1</v>
      </c>
      <c r="L840">
        <f t="shared" si="262"/>
        <v>14.7105</v>
      </c>
      <c r="M840">
        <f t="shared" si="263"/>
        <v>136.64387571048553</v>
      </c>
      <c r="N840">
        <f t="shared" si="264"/>
        <v>1304.8533623221397</v>
      </c>
      <c r="O840">
        <f t="shared" si="265"/>
        <v>101.66177176290465</v>
      </c>
      <c r="P840">
        <f t="shared" si="266"/>
        <v>1118.5745066076163</v>
      </c>
      <c r="Q840">
        <f t="shared" si="267"/>
        <v>1.3587921073774845</v>
      </c>
      <c r="R840">
        <f t="shared" si="268"/>
        <v>269.28449999999998</v>
      </c>
      <c r="S840">
        <f t="shared" si="269"/>
        <v>1389.2177987149937</v>
      </c>
      <c r="T840">
        <f t="shared" si="270"/>
        <v>21.588334100557258</v>
      </c>
      <c r="U840" s="14">
        <f t="shared" si="271"/>
        <v>2.9499136416329823</v>
      </c>
      <c r="V840" s="20">
        <f>'BSFC (Drive Cycle)'!C844</f>
        <v>1265.9994877473091</v>
      </c>
      <c r="W840">
        <f t="shared" si="272"/>
        <v>1.0373858775572653</v>
      </c>
      <c r="X840">
        <f t="shared" si="273"/>
        <v>0</v>
      </c>
      <c r="Y840">
        <f t="shared" si="274"/>
        <v>0</v>
      </c>
      <c r="Z840">
        <f t="shared" si="275"/>
        <v>1</v>
      </c>
    </row>
    <row r="841" spans="4:26">
      <c r="D841" s="1">
        <v>838</v>
      </c>
      <c r="E841">
        <v>3.5</v>
      </c>
      <c r="F841">
        <f t="shared" si="260"/>
        <v>5.6326900000000002</v>
      </c>
      <c r="G841">
        <f t="shared" si="261"/>
        <v>1.5646361111111113</v>
      </c>
      <c r="H841" s="12">
        <f t="shared" si="276"/>
        <v>-0.31292722222222213</v>
      </c>
      <c r="I841">
        <f t="shared" si="277"/>
        <v>1.4081725000000003</v>
      </c>
      <c r="J841">
        <f t="shared" si="278"/>
        <v>6.1599853808401006</v>
      </c>
      <c r="K841" s="12">
        <f t="shared" si="279"/>
        <v>1</v>
      </c>
      <c r="L841">
        <f t="shared" si="262"/>
        <v>14.7105</v>
      </c>
      <c r="M841">
        <f t="shared" si="263"/>
        <v>90.616464944848303</v>
      </c>
      <c r="N841">
        <f t="shared" si="264"/>
        <v>865.32380869783992</v>
      </c>
      <c r="O841">
        <f t="shared" si="265"/>
        <v>101.66177176290465</v>
      </c>
      <c r="P841">
        <f t="shared" si="266"/>
        <v>-711.82014056848311</v>
      </c>
      <c r="Q841">
        <f t="shared" si="267"/>
        <v>0.94360563012325338</v>
      </c>
      <c r="R841">
        <f t="shared" si="268"/>
        <v>269.28449999999998</v>
      </c>
      <c r="S841">
        <f t="shared" si="269"/>
        <v>-441.59203493835992</v>
      </c>
      <c r="T841">
        <f t="shared" si="270"/>
        <v>0</v>
      </c>
      <c r="U841" s="14">
        <f t="shared" si="271"/>
        <v>0</v>
      </c>
      <c r="V841" s="20">
        <f>'BSFC (Drive Cycle)'!C845</f>
        <v>0</v>
      </c>
      <c r="W841">
        <f t="shared" si="272"/>
        <v>0</v>
      </c>
      <c r="X841">
        <f t="shared" si="273"/>
        <v>0</v>
      </c>
      <c r="Y841">
        <f t="shared" si="274"/>
        <v>0</v>
      </c>
      <c r="Z841">
        <f t="shared" si="275"/>
        <v>1</v>
      </c>
    </row>
    <row r="842" spans="4:26">
      <c r="D842" s="1">
        <v>839</v>
      </c>
      <c r="E842">
        <v>3.8</v>
      </c>
      <c r="F842">
        <f t="shared" si="260"/>
        <v>6.1154919999999997</v>
      </c>
      <c r="G842">
        <f t="shared" si="261"/>
        <v>1.6987477777777777</v>
      </c>
      <c r="H842" s="12">
        <f t="shared" si="276"/>
        <v>0.13411166666666641</v>
      </c>
      <c r="I842">
        <f t="shared" si="277"/>
        <v>1.7658036111111111</v>
      </c>
      <c r="J842">
        <f t="shared" si="278"/>
        <v>7.7244261124820293</v>
      </c>
      <c r="K842" s="12">
        <f t="shared" si="279"/>
        <v>1</v>
      </c>
      <c r="L842">
        <f t="shared" si="262"/>
        <v>14.7105</v>
      </c>
      <c r="M842">
        <f t="shared" si="263"/>
        <v>113.63017032766689</v>
      </c>
      <c r="N842">
        <f t="shared" si="264"/>
        <v>1085.0885855099896</v>
      </c>
      <c r="O842">
        <f t="shared" si="265"/>
        <v>101.66177176290465</v>
      </c>
      <c r="P842">
        <f t="shared" si="266"/>
        <v>305.06577452934943</v>
      </c>
      <c r="Q842">
        <f t="shared" si="267"/>
        <v>1.1122992080799816</v>
      </c>
      <c r="R842">
        <f t="shared" si="268"/>
        <v>269.28449999999998</v>
      </c>
      <c r="S842">
        <f t="shared" si="269"/>
        <v>575.46257373742947</v>
      </c>
      <c r="T842">
        <f t="shared" si="270"/>
        <v>8.9426426264488885</v>
      </c>
      <c r="U842" s="14">
        <f t="shared" si="271"/>
        <v>1.0161540048228415</v>
      </c>
      <c r="V842" s="20">
        <f>'BSFC (Drive Cycle)'!C846</f>
        <v>2050.9523646798975</v>
      </c>
      <c r="W842">
        <f t="shared" si="272"/>
        <v>0.57891207196398742</v>
      </c>
      <c r="X842">
        <f t="shared" si="273"/>
        <v>0</v>
      </c>
      <c r="Y842">
        <f t="shared" si="274"/>
        <v>0</v>
      </c>
      <c r="Z842">
        <f t="shared" si="275"/>
        <v>1</v>
      </c>
    </row>
    <row r="843" spans="4:26">
      <c r="D843" s="1">
        <v>840</v>
      </c>
      <c r="E843">
        <v>4.2</v>
      </c>
      <c r="F843">
        <f t="shared" si="260"/>
        <v>6.7592280000000002</v>
      </c>
      <c r="G843">
        <f t="shared" si="261"/>
        <v>1.8775633333333335</v>
      </c>
      <c r="H843" s="12">
        <f t="shared" si="276"/>
        <v>0.17881555555555573</v>
      </c>
      <c r="I843">
        <f t="shared" si="277"/>
        <v>1.9669711111111114</v>
      </c>
      <c r="J843">
        <f t="shared" si="278"/>
        <v>8.6044240240306173</v>
      </c>
      <c r="K843" s="12">
        <f t="shared" si="279"/>
        <v>1</v>
      </c>
      <c r="L843">
        <f t="shared" si="262"/>
        <v>14.7105</v>
      </c>
      <c r="M843">
        <f t="shared" si="263"/>
        <v>126.57537960550239</v>
      </c>
      <c r="N843">
        <f t="shared" si="264"/>
        <v>1208.706272466824</v>
      </c>
      <c r="O843">
        <f t="shared" si="265"/>
        <v>101.66177176290465</v>
      </c>
      <c r="P843">
        <f t="shared" si="266"/>
        <v>406.75436603913374</v>
      </c>
      <c r="Q843">
        <f t="shared" si="267"/>
        <v>1.3587921073774845</v>
      </c>
      <c r="R843">
        <f t="shared" si="268"/>
        <v>269.28449999999998</v>
      </c>
      <c r="S843">
        <f t="shared" si="269"/>
        <v>677.39765814651128</v>
      </c>
      <c r="T843">
        <f t="shared" si="270"/>
        <v>10.526705730756431</v>
      </c>
      <c r="U843" s="14">
        <f t="shared" si="271"/>
        <v>1.3324217738659128</v>
      </c>
      <c r="V843" s="20">
        <f>'BSFC (Drive Cycle)'!C847</f>
        <v>1940.9774403906918</v>
      </c>
      <c r="W843">
        <f t="shared" si="272"/>
        <v>0.71838905671085673</v>
      </c>
      <c r="X843">
        <f t="shared" si="273"/>
        <v>0</v>
      </c>
      <c r="Y843">
        <f t="shared" si="274"/>
        <v>0</v>
      </c>
      <c r="Z843">
        <f t="shared" si="275"/>
        <v>1</v>
      </c>
    </row>
    <row r="844" spans="4:26">
      <c r="D844" s="1">
        <v>841</v>
      </c>
      <c r="E844">
        <v>3.5</v>
      </c>
      <c r="F844">
        <f t="shared" si="260"/>
        <v>5.6326900000000002</v>
      </c>
      <c r="G844">
        <f t="shared" si="261"/>
        <v>1.5646361111111113</v>
      </c>
      <c r="H844" s="12">
        <f t="shared" si="276"/>
        <v>-0.31292722222222213</v>
      </c>
      <c r="I844">
        <f t="shared" si="277"/>
        <v>1.4081725000000003</v>
      </c>
      <c r="J844">
        <f t="shared" si="278"/>
        <v>6.1599853808401006</v>
      </c>
      <c r="K844" s="12">
        <f t="shared" si="279"/>
        <v>1</v>
      </c>
      <c r="L844">
        <f t="shared" si="262"/>
        <v>14.7105</v>
      </c>
      <c r="M844">
        <f t="shared" si="263"/>
        <v>90.616464944848303</v>
      </c>
      <c r="N844">
        <f t="shared" si="264"/>
        <v>865.32380869783992</v>
      </c>
      <c r="O844">
        <f t="shared" si="265"/>
        <v>101.66177176290465</v>
      </c>
      <c r="P844">
        <f t="shared" si="266"/>
        <v>-711.82014056848311</v>
      </c>
      <c r="Q844">
        <f t="shared" si="267"/>
        <v>0.94360563012325338</v>
      </c>
      <c r="R844">
        <f t="shared" si="268"/>
        <v>269.28449999999998</v>
      </c>
      <c r="S844">
        <f t="shared" si="269"/>
        <v>-441.59203493835992</v>
      </c>
      <c r="T844">
        <f t="shared" si="270"/>
        <v>0</v>
      </c>
      <c r="U844" s="14">
        <f t="shared" si="271"/>
        <v>0</v>
      </c>
      <c r="V844" s="20">
        <f>'BSFC (Drive Cycle)'!C848</f>
        <v>0</v>
      </c>
      <c r="W844">
        <f t="shared" si="272"/>
        <v>0</v>
      </c>
      <c r="X844">
        <f t="shared" si="273"/>
        <v>0</v>
      </c>
      <c r="Y844">
        <f t="shared" si="274"/>
        <v>0</v>
      </c>
      <c r="Z844">
        <f t="shared" si="275"/>
        <v>1</v>
      </c>
    </row>
    <row r="845" spans="4:26">
      <c r="D845" s="1">
        <v>842</v>
      </c>
      <c r="E845">
        <v>3.5</v>
      </c>
      <c r="F845">
        <f t="shared" si="260"/>
        <v>5.6326900000000002</v>
      </c>
      <c r="G845">
        <f t="shared" si="261"/>
        <v>1.5646361111111113</v>
      </c>
      <c r="H845" s="12">
        <f t="shared" si="276"/>
        <v>0</v>
      </c>
      <c r="I845">
        <f t="shared" si="277"/>
        <v>1.5646361111111113</v>
      </c>
      <c r="J845">
        <f t="shared" si="278"/>
        <v>6.8444282009334447</v>
      </c>
      <c r="K845" s="12">
        <f t="shared" si="279"/>
        <v>1</v>
      </c>
      <c r="L845">
        <f t="shared" si="262"/>
        <v>14.7105</v>
      </c>
      <c r="M845">
        <f t="shared" si="263"/>
        <v>100.68496104983144</v>
      </c>
      <c r="N845">
        <f t="shared" si="264"/>
        <v>961.47089855315551</v>
      </c>
      <c r="O845">
        <f t="shared" si="265"/>
        <v>101.66177176290465</v>
      </c>
      <c r="P845">
        <f t="shared" si="266"/>
        <v>0</v>
      </c>
      <c r="Q845">
        <f t="shared" si="267"/>
        <v>0.94360563012325338</v>
      </c>
      <c r="R845">
        <f t="shared" si="268"/>
        <v>269.28449999999998</v>
      </c>
      <c r="S845">
        <f t="shared" si="269"/>
        <v>270.22810563012325</v>
      </c>
      <c r="T845">
        <f t="shared" si="270"/>
        <v>4.1993232688927078</v>
      </c>
      <c r="U845" s="14">
        <f t="shared" si="271"/>
        <v>0.42280869976411317</v>
      </c>
      <c r="V845" s="20">
        <f>'BSFC (Drive Cycle)'!C849</f>
        <v>2423.8046400651215</v>
      </c>
      <c r="W845">
        <f t="shared" si="272"/>
        <v>0.28466824676337732</v>
      </c>
      <c r="X845">
        <f t="shared" si="273"/>
        <v>0</v>
      </c>
      <c r="Y845">
        <f t="shared" si="274"/>
        <v>0</v>
      </c>
      <c r="Z845">
        <f t="shared" si="275"/>
        <v>1</v>
      </c>
    </row>
    <row r="846" spans="4:26">
      <c r="D846" s="1">
        <v>843</v>
      </c>
      <c r="E846">
        <v>3.5</v>
      </c>
      <c r="F846">
        <f t="shared" si="260"/>
        <v>5.6326900000000002</v>
      </c>
      <c r="G846">
        <f t="shared" si="261"/>
        <v>1.5646361111111113</v>
      </c>
      <c r="H846" s="12">
        <f t="shared" si="276"/>
        <v>0</v>
      </c>
      <c r="I846">
        <f t="shared" si="277"/>
        <v>1.5646361111111113</v>
      </c>
      <c r="J846">
        <f t="shared" si="278"/>
        <v>6.8444282009334447</v>
      </c>
      <c r="K846" s="12">
        <f t="shared" si="279"/>
        <v>1</v>
      </c>
      <c r="L846">
        <f t="shared" si="262"/>
        <v>14.7105</v>
      </c>
      <c r="M846">
        <f t="shared" si="263"/>
        <v>100.68496104983144</v>
      </c>
      <c r="N846">
        <f t="shared" si="264"/>
        <v>961.47089855315551</v>
      </c>
      <c r="O846">
        <f t="shared" si="265"/>
        <v>101.66177176290465</v>
      </c>
      <c r="P846">
        <f t="shared" si="266"/>
        <v>0</v>
      </c>
      <c r="Q846">
        <f t="shared" si="267"/>
        <v>0.94360563012325338</v>
      </c>
      <c r="R846">
        <f t="shared" si="268"/>
        <v>269.28449999999998</v>
      </c>
      <c r="S846">
        <f t="shared" si="269"/>
        <v>270.22810563012325</v>
      </c>
      <c r="T846">
        <f t="shared" si="270"/>
        <v>4.1993232688927078</v>
      </c>
      <c r="U846" s="14">
        <f t="shared" si="271"/>
        <v>0.42280869976411317</v>
      </c>
      <c r="V846" s="20">
        <f>'BSFC (Drive Cycle)'!C850</f>
        <v>2423.8046400651215</v>
      </c>
      <c r="W846">
        <f t="shared" si="272"/>
        <v>0.28466824676337732</v>
      </c>
      <c r="X846">
        <f t="shared" si="273"/>
        <v>0</v>
      </c>
      <c r="Y846">
        <f t="shared" si="274"/>
        <v>0</v>
      </c>
      <c r="Z846">
        <f t="shared" si="275"/>
        <v>1</v>
      </c>
    </row>
    <row r="847" spans="4:26">
      <c r="D847" s="1">
        <v>844</v>
      </c>
      <c r="E847">
        <v>4.5999999999999996</v>
      </c>
      <c r="F847">
        <f t="shared" si="260"/>
        <v>7.402963999999999</v>
      </c>
      <c r="G847">
        <f t="shared" si="261"/>
        <v>2.0563788888888888</v>
      </c>
      <c r="H847" s="12">
        <f t="shared" si="276"/>
        <v>0.49174277777777742</v>
      </c>
      <c r="I847">
        <f t="shared" si="277"/>
        <v>2.3022502777777776</v>
      </c>
      <c r="J847">
        <f t="shared" si="278"/>
        <v>10.071087209944924</v>
      </c>
      <c r="K847" s="12">
        <f t="shared" si="279"/>
        <v>1</v>
      </c>
      <c r="L847">
        <f t="shared" si="262"/>
        <v>14.7105</v>
      </c>
      <c r="M847">
        <f t="shared" si="263"/>
        <v>148.15072840189481</v>
      </c>
      <c r="N847">
        <f t="shared" si="264"/>
        <v>1414.7357507282143</v>
      </c>
      <c r="O847">
        <f t="shared" si="265"/>
        <v>101.66177176290465</v>
      </c>
      <c r="P847">
        <f t="shared" si="266"/>
        <v>1118.5745066076158</v>
      </c>
      <c r="Q847">
        <f t="shared" si="267"/>
        <v>1.6299342966047372</v>
      </c>
      <c r="R847">
        <f t="shared" si="268"/>
        <v>269.28449999999998</v>
      </c>
      <c r="S847">
        <f t="shared" si="269"/>
        <v>1389.4889409042205</v>
      </c>
      <c r="T847">
        <f t="shared" si="270"/>
        <v>21.592547628612543</v>
      </c>
      <c r="U847" s="14">
        <f t="shared" si="271"/>
        <v>3.1989516592315548</v>
      </c>
      <c r="V847" s="20">
        <f>'BSFC (Drive Cycle)'!C851</f>
        <v>1271.0800910597045</v>
      </c>
      <c r="W847">
        <f t="shared" si="272"/>
        <v>1.129478823975455</v>
      </c>
      <c r="X847">
        <f t="shared" si="273"/>
        <v>0</v>
      </c>
      <c r="Y847">
        <f t="shared" si="274"/>
        <v>0</v>
      </c>
      <c r="Z847">
        <f t="shared" si="275"/>
        <v>1</v>
      </c>
    </row>
    <row r="848" spans="4:26">
      <c r="D848" s="1">
        <v>845</v>
      </c>
      <c r="E848">
        <v>5.8</v>
      </c>
      <c r="F848">
        <f t="shared" si="260"/>
        <v>9.3341719999999988</v>
      </c>
      <c r="G848">
        <f t="shared" si="261"/>
        <v>2.5928255555555553</v>
      </c>
      <c r="H848" s="12">
        <f t="shared" si="276"/>
        <v>0.53644666666666652</v>
      </c>
      <c r="I848">
        <f t="shared" si="277"/>
        <v>2.8610488888888885</v>
      </c>
      <c r="J848">
        <f t="shared" si="278"/>
        <v>12.515525853135438</v>
      </c>
      <c r="K848" s="12">
        <f t="shared" si="279"/>
        <v>1</v>
      </c>
      <c r="L848">
        <f t="shared" si="262"/>
        <v>14.7105</v>
      </c>
      <c r="M848">
        <f t="shared" si="263"/>
        <v>184.10964306254886</v>
      </c>
      <c r="N848">
        <f t="shared" si="264"/>
        <v>1758.1182144971979</v>
      </c>
      <c r="O848">
        <f t="shared" si="265"/>
        <v>101.66177176290465</v>
      </c>
      <c r="P848">
        <f t="shared" si="266"/>
        <v>1220.2630981173997</v>
      </c>
      <c r="Q848">
        <f t="shared" si="267"/>
        <v>2.591256603864998</v>
      </c>
      <c r="R848">
        <f t="shared" si="268"/>
        <v>269.28449999999998</v>
      </c>
      <c r="S848">
        <f t="shared" si="269"/>
        <v>1492.1388547212648</v>
      </c>
      <c r="T848">
        <f t="shared" si="270"/>
        <v>23.187719125065847</v>
      </c>
      <c r="U848" s="14">
        <f t="shared" si="271"/>
        <v>4.2690826915505102</v>
      </c>
      <c r="V848" s="20">
        <f>'BSFC (Drive Cycle)'!C852</f>
        <v>1199.6854258663088</v>
      </c>
      <c r="W848">
        <f t="shared" si="272"/>
        <v>1.4226545241309061</v>
      </c>
      <c r="X848">
        <f t="shared" si="273"/>
        <v>0</v>
      </c>
      <c r="Y848">
        <f t="shared" si="274"/>
        <v>0</v>
      </c>
      <c r="Z848">
        <f t="shared" si="275"/>
        <v>1</v>
      </c>
    </row>
    <row r="849" spans="4:26">
      <c r="D849" s="1">
        <v>846</v>
      </c>
      <c r="E849">
        <v>3.5</v>
      </c>
      <c r="F849">
        <f t="shared" si="260"/>
        <v>5.6326900000000002</v>
      </c>
      <c r="G849">
        <f t="shared" si="261"/>
        <v>1.5646361111111113</v>
      </c>
      <c r="H849" s="12">
        <f t="shared" si="276"/>
        <v>-1.0281894444444439</v>
      </c>
      <c r="I849">
        <f t="shared" si="277"/>
        <v>1.0505413888888895</v>
      </c>
      <c r="J849">
        <f t="shared" si="278"/>
        <v>4.5955446491981728</v>
      </c>
      <c r="K849" s="12">
        <f t="shared" si="279"/>
        <v>1</v>
      </c>
      <c r="L849">
        <f t="shared" si="262"/>
        <v>14.7105</v>
      </c>
      <c r="M849">
        <f t="shared" si="263"/>
        <v>67.602759562029718</v>
      </c>
      <c r="N849">
        <f t="shared" si="264"/>
        <v>645.55903188569039</v>
      </c>
      <c r="O849">
        <f t="shared" si="265"/>
        <v>101.66177176290465</v>
      </c>
      <c r="P849">
        <f t="shared" si="266"/>
        <v>-2338.8376047250158</v>
      </c>
      <c r="Q849">
        <f t="shared" si="267"/>
        <v>0.94360563012325338</v>
      </c>
      <c r="R849">
        <f t="shared" si="268"/>
        <v>269.28449999999998</v>
      </c>
      <c r="S849">
        <f t="shared" si="269"/>
        <v>-2068.6094990948923</v>
      </c>
      <c r="T849">
        <f t="shared" si="270"/>
        <v>0</v>
      </c>
      <c r="U849" s="14">
        <f t="shared" si="271"/>
        <v>0</v>
      </c>
      <c r="V849" s="20">
        <f>'BSFC (Drive Cycle)'!C853</f>
        <v>0</v>
      </c>
      <c r="W849">
        <f t="shared" si="272"/>
        <v>0</v>
      </c>
      <c r="X849">
        <f t="shared" si="273"/>
        <v>0</v>
      </c>
      <c r="Y849">
        <f t="shared" si="274"/>
        <v>0</v>
      </c>
      <c r="Z849">
        <f t="shared" si="275"/>
        <v>1</v>
      </c>
    </row>
    <row r="850" spans="4:26">
      <c r="D850" s="1">
        <v>847</v>
      </c>
      <c r="E850">
        <v>0.8</v>
      </c>
      <c r="F850">
        <f t="shared" si="260"/>
        <v>1.2874720000000002</v>
      </c>
      <c r="G850">
        <f t="shared" si="261"/>
        <v>0.35763111111111118</v>
      </c>
      <c r="H850" s="12">
        <f t="shared" si="276"/>
        <v>-1.2070050000000001</v>
      </c>
      <c r="I850">
        <f t="shared" si="277"/>
        <v>-0.24587138888888888</v>
      </c>
      <c r="J850">
        <f t="shared" si="278"/>
        <v>-1.0755530030038267</v>
      </c>
      <c r="K850" s="12">
        <f t="shared" si="279"/>
        <v>1</v>
      </c>
      <c r="L850">
        <f t="shared" si="262"/>
        <v>14.7105</v>
      </c>
      <c r="M850">
        <f t="shared" si="263"/>
        <v>-15.821922450687794</v>
      </c>
      <c r="N850">
        <f t="shared" si="264"/>
        <v>-151.08828405835297</v>
      </c>
      <c r="O850">
        <f t="shared" si="265"/>
        <v>101.66177176290465</v>
      </c>
      <c r="P850">
        <f t="shared" si="266"/>
        <v>-2745.5919707641506</v>
      </c>
      <c r="Q850">
        <f t="shared" si="267"/>
        <v>4.9298579859500591E-2</v>
      </c>
      <c r="R850">
        <f t="shared" si="268"/>
        <v>269.28449999999998</v>
      </c>
      <c r="S850">
        <f t="shared" si="269"/>
        <v>-2476.2581721842907</v>
      </c>
      <c r="T850">
        <f t="shared" si="270"/>
        <v>0</v>
      </c>
      <c r="U850" s="14">
        <f t="shared" si="271"/>
        <v>0</v>
      </c>
      <c r="V850" s="20">
        <f>'BSFC (Drive Cycle)'!C854</f>
        <v>0</v>
      </c>
      <c r="W850">
        <f t="shared" si="272"/>
        <v>0</v>
      </c>
      <c r="X850">
        <f t="shared" si="273"/>
        <v>0</v>
      </c>
      <c r="Y850">
        <f t="shared" si="274"/>
        <v>0</v>
      </c>
      <c r="Z850">
        <f t="shared" si="275"/>
        <v>1</v>
      </c>
    </row>
    <row r="851" spans="4:26">
      <c r="D851" s="1">
        <v>848</v>
      </c>
      <c r="E851">
        <v>3.5</v>
      </c>
      <c r="F851">
        <f t="shared" si="260"/>
        <v>5.6326900000000002</v>
      </c>
      <c r="G851">
        <f t="shared" si="261"/>
        <v>1.5646361111111113</v>
      </c>
      <c r="H851" s="12">
        <f t="shared" si="276"/>
        <v>1.2070050000000001</v>
      </c>
      <c r="I851">
        <f t="shared" si="277"/>
        <v>2.1681386111111114</v>
      </c>
      <c r="J851">
        <f t="shared" si="278"/>
        <v>9.4844219355792028</v>
      </c>
      <c r="K851" s="12">
        <f t="shared" si="279"/>
        <v>1</v>
      </c>
      <c r="L851">
        <f t="shared" si="262"/>
        <v>14.7105</v>
      </c>
      <c r="M851">
        <f t="shared" si="263"/>
        <v>139.52058888333787</v>
      </c>
      <c r="N851">
        <f t="shared" si="264"/>
        <v>1332.3239594236584</v>
      </c>
      <c r="O851">
        <f t="shared" si="265"/>
        <v>101.66177176290465</v>
      </c>
      <c r="P851">
        <f t="shared" si="266"/>
        <v>2745.5919707641506</v>
      </c>
      <c r="Q851">
        <f t="shared" si="267"/>
        <v>0.94360563012325338</v>
      </c>
      <c r="R851">
        <f t="shared" si="268"/>
        <v>269.28449999999998</v>
      </c>
      <c r="S851">
        <f t="shared" si="269"/>
        <v>3015.8200763942741</v>
      </c>
      <c r="T851">
        <f t="shared" si="270"/>
        <v>46.865604123838821</v>
      </c>
      <c r="U851" s="14">
        <f t="shared" si="271"/>
        <v>6.5387166857313792</v>
      </c>
      <c r="V851" s="20">
        <f>'BSFC (Drive Cycle)'!C855</f>
        <v>361.17497488147364</v>
      </c>
      <c r="W851">
        <f t="shared" si="272"/>
        <v>0.65600578742391769</v>
      </c>
      <c r="X851">
        <f t="shared" si="273"/>
        <v>0</v>
      </c>
      <c r="Y851">
        <f t="shared" si="274"/>
        <v>0</v>
      </c>
      <c r="Z851">
        <f t="shared" si="275"/>
        <v>1</v>
      </c>
    </row>
    <row r="852" spans="4:26">
      <c r="D852" s="1">
        <v>849</v>
      </c>
      <c r="E852">
        <v>3.8</v>
      </c>
      <c r="F852">
        <f t="shared" si="260"/>
        <v>6.1154919999999997</v>
      </c>
      <c r="G852">
        <f t="shared" si="261"/>
        <v>1.6987477777777777</v>
      </c>
      <c r="H852" s="12">
        <f t="shared" si="276"/>
        <v>0.13411166666666641</v>
      </c>
      <c r="I852">
        <f t="shared" si="277"/>
        <v>1.7658036111111111</v>
      </c>
      <c r="J852">
        <f t="shared" si="278"/>
        <v>7.7244261124820293</v>
      </c>
      <c r="K852" s="12">
        <f t="shared" si="279"/>
        <v>1</v>
      </c>
      <c r="L852">
        <f t="shared" si="262"/>
        <v>14.7105</v>
      </c>
      <c r="M852">
        <f t="shared" si="263"/>
        <v>113.63017032766689</v>
      </c>
      <c r="N852">
        <f t="shared" si="264"/>
        <v>1085.0885855099896</v>
      </c>
      <c r="O852">
        <f t="shared" si="265"/>
        <v>101.66177176290465</v>
      </c>
      <c r="P852">
        <f t="shared" si="266"/>
        <v>305.06577452934943</v>
      </c>
      <c r="Q852">
        <f t="shared" si="267"/>
        <v>1.1122992080799816</v>
      </c>
      <c r="R852">
        <f t="shared" si="268"/>
        <v>269.28449999999998</v>
      </c>
      <c r="S852">
        <f t="shared" si="269"/>
        <v>575.46257373742947</v>
      </c>
      <c r="T852">
        <f t="shared" si="270"/>
        <v>8.9426426264488885</v>
      </c>
      <c r="U852" s="14">
        <f t="shared" si="271"/>
        <v>1.0161540048228415</v>
      </c>
      <c r="V852" s="20">
        <f>'BSFC (Drive Cycle)'!C856</f>
        <v>2050.9523646798975</v>
      </c>
      <c r="W852">
        <f t="shared" si="272"/>
        <v>0.57891207196398742</v>
      </c>
      <c r="X852">
        <f t="shared" si="273"/>
        <v>0</v>
      </c>
      <c r="Y852">
        <f t="shared" si="274"/>
        <v>0</v>
      </c>
      <c r="Z852">
        <f t="shared" si="275"/>
        <v>1</v>
      </c>
    </row>
    <row r="853" spans="4:26">
      <c r="D853" s="1">
        <v>850</v>
      </c>
      <c r="E853">
        <v>2.2999999999999998</v>
      </c>
      <c r="F853">
        <f t="shared" si="260"/>
        <v>3.7014819999999995</v>
      </c>
      <c r="G853">
        <f t="shared" si="261"/>
        <v>1.0281894444444444</v>
      </c>
      <c r="H853" s="12">
        <f t="shared" si="276"/>
        <v>-0.67055833333333337</v>
      </c>
      <c r="I853">
        <f t="shared" si="277"/>
        <v>0.69291027777777769</v>
      </c>
      <c r="J853">
        <f t="shared" si="278"/>
        <v>3.0311039175562393</v>
      </c>
      <c r="K853" s="12">
        <f t="shared" si="279"/>
        <v>1</v>
      </c>
      <c r="L853">
        <f t="shared" si="262"/>
        <v>14.7105</v>
      </c>
      <c r="M853">
        <f t="shared" si="263"/>
        <v>44.589054179211054</v>
      </c>
      <c r="N853">
        <f t="shared" si="264"/>
        <v>425.79425507354017</v>
      </c>
      <c r="O853">
        <f t="shared" si="265"/>
        <v>101.66177176290465</v>
      </c>
      <c r="P853">
        <f t="shared" si="266"/>
        <v>-1525.3288726467501</v>
      </c>
      <c r="Q853">
        <f t="shared" si="267"/>
        <v>0.4074835741511843</v>
      </c>
      <c r="R853">
        <f t="shared" si="268"/>
        <v>269.28449999999998</v>
      </c>
      <c r="S853">
        <f t="shared" si="269"/>
        <v>-1255.6368890725989</v>
      </c>
      <c r="T853">
        <f t="shared" si="270"/>
        <v>0</v>
      </c>
      <c r="U853" s="14">
        <f t="shared" si="271"/>
        <v>0</v>
      </c>
      <c r="V853" s="20">
        <f>'BSFC (Drive Cycle)'!C857</f>
        <v>0</v>
      </c>
      <c r="W853">
        <f t="shared" si="272"/>
        <v>0</v>
      </c>
      <c r="X853">
        <f t="shared" si="273"/>
        <v>0</v>
      </c>
      <c r="Y853">
        <f t="shared" si="274"/>
        <v>0</v>
      </c>
      <c r="Z853">
        <f t="shared" si="275"/>
        <v>1</v>
      </c>
    </row>
    <row r="854" spans="4:26">
      <c r="D854" s="1">
        <v>851</v>
      </c>
      <c r="E854">
        <v>0</v>
      </c>
      <c r="F854">
        <f t="shared" si="260"/>
        <v>0</v>
      </c>
      <c r="G854">
        <f t="shared" si="261"/>
        <v>0</v>
      </c>
      <c r="H854" s="12">
        <f t="shared" si="276"/>
        <v>-1.0281894444444444</v>
      </c>
      <c r="I854">
        <f t="shared" si="277"/>
        <v>-0.51409472222222219</v>
      </c>
      <c r="J854">
        <f t="shared" si="278"/>
        <v>-2.2488835517352745</v>
      </c>
      <c r="K854" s="12">
        <f t="shared" si="279"/>
        <v>1</v>
      </c>
      <c r="L854">
        <f t="shared" si="262"/>
        <v>14.7105</v>
      </c>
      <c r="M854">
        <f t="shared" si="263"/>
        <v>-33.082201487801754</v>
      </c>
      <c r="N854">
        <f t="shared" si="264"/>
        <v>-315.91186666746529</v>
      </c>
      <c r="O854">
        <f t="shared" si="265"/>
        <v>101.66177176290465</v>
      </c>
      <c r="P854">
        <f t="shared" si="266"/>
        <v>-2338.8376047250167</v>
      </c>
      <c r="Q854">
        <f t="shared" si="267"/>
        <v>0</v>
      </c>
      <c r="R854">
        <f t="shared" si="268"/>
        <v>269.28449999999998</v>
      </c>
      <c r="S854">
        <f t="shared" si="269"/>
        <v>-2069.553104725017</v>
      </c>
      <c r="T854">
        <f t="shared" si="270"/>
        <v>0</v>
      </c>
      <c r="U854" s="14">
        <f t="shared" si="271"/>
        <v>0</v>
      </c>
      <c r="V854" s="20">
        <f>'BSFC (Drive Cycle)'!C858</f>
        <v>0</v>
      </c>
      <c r="W854">
        <f t="shared" si="272"/>
        <v>0</v>
      </c>
      <c r="X854">
        <f t="shared" si="273"/>
        <v>0</v>
      </c>
      <c r="Y854">
        <f t="shared" si="274"/>
        <v>0</v>
      </c>
      <c r="Z854">
        <f t="shared" si="275"/>
        <v>1</v>
      </c>
    </row>
    <row r="855" spans="4:26">
      <c r="D855" s="1">
        <v>852</v>
      </c>
      <c r="E855">
        <v>1.2</v>
      </c>
      <c r="F855">
        <f t="shared" si="260"/>
        <v>1.9312079999999998</v>
      </c>
      <c r="G855">
        <f t="shared" si="261"/>
        <v>0.53644666666666663</v>
      </c>
      <c r="H855" s="12">
        <f t="shared" si="276"/>
        <v>0.53644666666666663</v>
      </c>
      <c r="I855">
        <f t="shared" si="277"/>
        <v>0.80467</v>
      </c>
      <c r="J855">
        <f t="shared" si="278"/>
        <v>3.519991646194343</v>
      </c>
      <c r="K855" s="12">
        <f t="shared" si="279"/>
        <v>1</v>
      </c>
      <c r="L855">
        <f t="shared" si="262"/>
        <v>14.7105</v>
      </c>
      <c r="M855">
        <f t="shared" si="263"/>
        <v>51.780837111341881</v>
      </c>
      <c r="N855">
        <f t="shared" si="264"/>
        <v>494.47074782733705</v>
      </c>
      <c r="O855">
        <f t="shared" si="265"/>
        <v>101.66177176290465</v>
      </c>
      <c r="P855">
        <f t="shared" si="266"/>
        <v>1220.2630981174</v>
      </c>
      <c r="Q855">
        <f t="shared" si="267"/>
        <v>0.11092180468387626</v>
      </c>
      <c r="R855">
        <f t="shared" si="268"/>
        <v>269.28449999999998</v>
      </c>
      <c r="S855">
        <f t="shared" si="269"/>
        <v>1489.6585199220838</v>
      </c>
      <c r="T855">
        <f t="shared" si="270"/>
        <v>23.149174919560064</v>
      </c>
      <c r="U855" s="14">
        <f t="shared" si="271"/>
        <v>1.1986836557717004</v>
      </c>
      <c r="V855" s="20">
        <f>'BSFC (Drive Cycle)'!C859</f>
        <v>1288.5593408441896</v>
      </c>
      <c r="W855">
        <f t="shared" si="272"/>
        <v>0.42904861704496827</v>
      </c>
      <c r="X855">
        <f t="shared" si="273"/>
        <v>0</v>
      </c>
      <c r="Y855">
        <f t="shared" si="274"/>
        <v>0</v>
      </c>
      <c r="Z855">
        <f t="shared" si="275"/>
        <v>1</v>
      </c>
    </row>
    <row r="856" spans="4:26">
      <c r="D856" s="1">
        <v>853</v>
      </c>
      <c r="E856">
        <v>6.9</v>
      </c>
      <c r="F856">
        <f t="shared" si="260"/>
        <v>11.104446000000001</v>
      </c>
      <c r="G856">
        <f t="shared" si="261"/>
        <v>3.0845683333333338</v>
      </c>
      <c r="H856" s="12">
        <f t="shared" si="276"/>
        <v>2.5481216666666673</v>
      </c>
      <c r="I856">
        <f t="shared" si="277"/>
        <v>4.3586291666666677</v>
      </c>
      <c r="J856">
        <f t="shared" si="278"/>
        <v>19.066621416886029</v>
      </c>
      <c r="K856" s="12">
        <f t="shared" si="279"/>
        <v>1</v>
      </c>
      <c r="L856">
        <f t="shared" si="262"/>
        <v>14.7105</v>
      </c>
      <c r="M856">
        <f t="shared" si="263"/>
        <v>280.47953435310194</v>
      </c>
      <c r="N856">
        <f t="shared" si="264"/>
        <v>2678.3832173980763</v>
      </c>
      <c r="O856">
        <f t="shared" si="265"/>
        <v>101.66177176290465</v>
      </c>
      <c r="P856">
        <f t="shared" si="266"/>
        <v>5796.2497160576513</v>
      </c>
      <c r="Q856">
        <f t="shared" si="267"/>
        <v>3.6673521673606606</v>
      </c>
      <c r="R856">
        <f t="shared" si="268"/>
        <v>269.28449999999998</v>
      </c>
      <c r="S856">
        <f t="shared" si="269"/>
        <v>6069.2015682250121</v>
      </c>
      <c r="T856">
        <f t="shared" si="270"/>
        <v>94.31490965611215</v>
      </c>
      <c r="U856" s="14">
        <f t="shared" si="271"/>
        <v>26.453401942901216</v>
      </c>
      <c r="V856" s="20">
        <f>'BSFC (Drive Cycle)'!C860</f>
        <v>55.339763122883596</v>
      </c>
      <c r="W856">
        <f t="shared" si="272"/>
        <v>0.4066458325873839</v>
      </c>
      <c r="X856">
        <f t="shared" si="273"/>
        <v>0</v>
      </c>
      <c r="Y856">
        <f t="shared" si="274"/>
        <v>0</v>
      </c>
      <c r="Z856">
        <f t="shared" si="275"/>
        <v>1</v>
      </c>
    </row>
    <row r="857" spans="4:26">
      <c r="D857" s="1">
        <v>854</v>
      </c>
      <c r="E857">
        <v>13.8</v>
      </c>
      <c r="F857">
        <f t="shared" si="260"/>
        <v>22.208892000000002</v>
      </c>
      <c r="G857">
        <f t="shared" si="261"/>
        <v>6.1691366666666676</v>
      </c>
      <c r="H857" s="12">
        <f t="shared" si="276"/>
        <v>3.0845683333333338</v>
      </c>
      <c r="I857">
        <f t="shared" si="277"/>
        <v>7.7114208333333343</v>
      </c>
      <c r="J857">
        <f t="shared" si="278"/>
        <v>33.733253276029124</v>
      </c>
      <c r="K857" s="12">
        <f t="shared" si="279"/>
        <v>1</v>
      </c>
      <c r="L857">
        <f t="shared" si="262"/>
        <v>14.7105</v>
      </c>
      <c r="M857">
        <f t="shared" si="263"/>
        <v>496.23302231702644</v>
      </c>
      <c r="N857">
        <f t="shared" si="264"/>
        <v>4738.6780000119807</v>
      </c>
      <c r="O857">
        <f t="shared" si="265"/>
        <v>101.66177176290465</v>
      </c>
      <c r="P857">
        <f t="shared" si="266"/>
        <v>7016.512814175052</v>
      </c>
      <c r="Q857">
        <f t="shared" si="267"/>
        <v>14.669408669442642</v>
      </c>
      <c r="R857">
        <f t="shared" si="268"/>
        <v>269.28449999999998</v>
      </c>
      <c r="S857">
        <f t="shared" si="269"/>
        <v>7300.4667228444941</v>
      </c>
      <c r="T857">
        <f t="shared" si="270"/>
        <v>113.44867223019281</v>
      </c>
      <c r="U857" s="14">
        <f t="shared" si="271"/>
        <v>56.296977498642285</v>
      </c>
      <c r="V857" s="20">
        <f>'BSFC (Drive Cycle)'!C861</f>
        <v>842.23898446552812</v>
      </c>
      <c r="W857">
        <f t="shared" si="272"/>
        <v>13.170974765815323</v>
      </c>
      <c r="X857">
        <f t="shared" si="273"/>
        <v>0</v>
      </c>
      <c r="Y857">
        <f t="shared" si="274"/>
        <v>0</v>
      </c>
      <c r="Z857">
        <f t="shared" si="275"/>
        <v>1</v>
      </c>
    </row>
    <row r="858" spans="4:26">
      <c r="D858" s="1">
        <v>855</v>
      </c>
      <c r="E858">
        <v>18.8</v>
      </c>
      <c r="F858">
        <f t="shared" si="260"/>
        <v>30.255592</v>
      </c>
      <c r="G858">
        <f t="shared" si="261"/>
        <v>8.4043311111111123</v>
      </c>
      <c r="H858" s="12">
        <f t="shared" si="276"/>
        <v>2.2351944444444447</v>
      </c>
      <c r="I858">
        <f t="shared" si="277"/>
        <v>9.5219283333333351</v>
      </c>
      <c r="J858">
        <f t="shared" si="278"/>
        <v>41.653234479966393</v>
      </c>
      <c r="K858" s="12">
        <f t="shared" si="279"/>
        <v>1</v>
      </c>
      <c r="L858">
        <f t="shared" si="262"/>
        <v>14.7105</v>
      </c>
      <c r="M858">
        <f t="shared" si="263"/>
        <v>612.7399058175456</v>
      </c>
      <c r="N858">
        <f t="shared" si="264"/>
        <v>5851.2371826234885</v>
      </c>
      <c r="O858">
        <f t="shared" si="265"/>
        <v>101.66177176290465</v>
      </c>
      <c r="P858">
        <f t="shared" si="266"/>
        <v>5084.4295754891673</v>
      </c>
      <c r="Q858">
        <f t="shared" si="267"/>
        <v>27.225140727409197</v>
      </c>
      <c r="R858">
        <f t="shared" si="268"/>
        <v>269.28449999999998</v>
      </c>
      <c r="S858">
        <f t="shared" si="269"/>
        <v>5380.9392162165759</v>
      </c>
      <c r="T858">
        <f t="shared" si="270"/>
        <v>83.619367446865112</v>
      </c>
      <c r="U858" s="14">
        <f t="shared" si="271"/>
        <v>51.236923333914874</v>
      </c>
      <c r="V858" s="20">
        <f>'BSFC (Drive Cycle)'!C862</f>
        <v>10492.528469397123</v>
      </c>
      <c r="W858">
        <f t="shared" si="272"/>
        <v>149.33468799039431</v>
      </c>
      <c r="X858">
        <f t="shared" si="273"/>
        <v>0</v>
      </c>
      <c r="Y858">
        <f t="shared" si="274"/>
        <v>1</v>
      </c>
      <c r="Z858">
        <f t="shared" si="275"/>
        <v>2</v>
      </c>
    </row>
    <row r="859" spans="4:26">
      <c r="D859" s="1">
        <v>856</v>
      </c>
      <c r="E859">
        <v>23.8</v>
      </c>
      <c r="F859">
        <f t="shared" si="260"/>
        <v>38.302292000000001</v>
      </c>
      <c r="G859">
        <f t="shared" si="261"/>
        <v>10.639525555555556</v>
      </c>
      <c r="H859" s="12">
        <f t="shared" si="276"/>
        <v>2.2351944444444438</v>
      </c>
      <c r="I859">
        <f t="shared" si="277"/>
        <v>11.757122777777777</v>
      </c>
      <c r="J859">
        <f t="shared" si="278"/>
        <v>51.430989052728442</v>
      </c>
      <c r="K859" s="12">
        <f t="shared" si="279"/>
        <v>2</v>
      </c>
      <c r="L859">
        <f t="shared" si="262"/>
        <v>8.4698856000000013</v>
      </c>
      <c r="M859">
        <f t="shared" si="263"/>
        <v>435.61459357146236</v>
      </c>
      <c r="N859">
        <f t="shared" si="264"/>
        <v>4159.8144383919662</v>
      </c>
      <c r="O859">
        <f t="shared" si="265"/>
        <v>38.380998283940237</v>
      </c>
      <c r="P859">
        <f t="shared" si="266"/>
        <v>4465.6857726880789</v>
      </c>
      <c r="Q859">
        <f t="shared" si="267"/>
        <v>43.632324336899224</v>
      </c>
      <c r="R859">
        <f t="shared" si="268"/>
        <v>269.28449999999998</v>
      </c>
      <c r="S859">
        <f t="shared" si="269"/>
        <v>4778.6025970249775</v>
      </c>
      <c r="T859">
        <f t="shared" si="270"/>
        <v>128.97323591713089</v>
      </c>
      <c r="U859" s="14">
        <f t="shared" si="271"/>
        <v>56.182623745637308</v>
      </c>
      <c r="V859" s="20">
        <f>'BSFC (Drive Cycle)'!C863</f>
        <v>333.84709967234994</v>
      </c>
      <c r="W859">
        <f t="shared" si="272"/>
        <v>5.2101127748510869</v>
      </c>
      <c r="X859">
        <f t="shared" si="273"/>
        <v>0</v>
      </c>
      <c r="Y859">
        <f t="shared" si="274"/>
        <v>0</v>
      </c>
      <c r="Z859">
        <f t="shared" si="275"/>
        <v>2</v>
      </c>
    </row>
    <row r="860" spans="4:26">
      <c r="D860" s="1">
        <v>857</v>
      </c>
      <c r="E860">
        <v>27.3</v>
      </c>
      <c r="F860">
        <f t="shared" si="260"/>
        <v>43.934981999999998</v>
      </c>
      <c r="G860">
        <f t="shared" si="261"/>
        <v>12.204161666666666</v>
      </c>
      <c r="H860" s="12">
        <f t="shared" si="276"/>
        <v>1.5646361111111098</v>
      </c>
      <c r="I860">
        <f t="shared" si="277"/>
        <v>12.986479722222221</v>
      </c>
      <c r="J860">
        <f t="shared" si="278"/>
        <v>56.808754067747579</v>
      </c>
      <c r="K860" s="12">
        <f t="shared" si="279"/>
        <v>2</v>
      </c>
      <c r="L860">
        <f t="shared" si="262"/>
        <v>8.4698856000000013</v>
      </c>
      <c r="M860">
        <f t="shared" si="263"/>
        <v>481.16364803235672</v>
      </c>
      <c r="N860">
        <f t="shared" si="264"/>
        <v>4594.7760241553842</v>
      </c>
      <c r="O860">
        <f t="shared" si="265"/>
        <v>38.380998283940237</v>
      </c>
      <c r="P860">
        <f t="shared" si="266"/>
        <v>3125.9800408816532</v>
      </c>
      <c r="Q860">
        <f t="shared" si="267"/>
        <v>57.408966536698706</v>
      </c>
      <c r="R860">
        <f t="shared" si="268"/>
        <v>269.28449999999998</v>
      </c>
      <c r="S860">
        <f t="shared" si="269"/>
        <v>3452.6735074183516</v>
      </c>
      <c r="T860">
        <f t="shared" si="270"/>
        <v>93.186756122873135</v>
      </c>
      <c r="U860" s="14">
        <f t="shared" si="271"/>
        <v>44.83807952438319</v>
      </c>
      <c r="V860" s="20">
        <f>'BSFC (Drive Cycle)'!C864</f>
        <v>524.9334143066153</v>
      </c>
      <c r="W860">
        <f t="shared" si="272"/>
        <v>6.5380572710238907</v>
      </c>
      <c r="X860">
        <f t="shared" si="273"/>
        <v>0</v>
      </c>
      <c r="Y860">
        <f t="shared" si="274"/>
        <v>0</v>
      </c>
      <c r="Z860">
        <f t="shared" si="275"/>
        <v>2</v>
      </c>
    </row>
    <row r="861" spans="4:26">
      <c r="D861" s="1">
        <v>858</v>
      </c>
      <c r="E861">
        <v>30.7</v>
      </c>
      <c r="F861">
        <f t="shared" si="260"/>
        <v>49.406737999999997</v>
      </c>
      <c r="G861">
        <f t="shared" si="261"/>
        <v>13.724093888888889</v>
      </c>
      <c r="H861" s="12">
        <f t="shared" si="276"/>
        <v>1.5199322222222236</v>
      </c>
      <c r="I861">
        <f t="shared" si="277"/>
        <v>14.484060000000001</v>
      </c>
      <c r="J861">
        <f t="shared" si="278"/>
        <v>63.359849631498172</v>
      </c>
      <c r="K861" s="12">
        <f t="shared" si="279"/>
        <v>2</v>
      </c>
      <c r="L861">
        <f t="shared" si="262"/>
        <v>8.4698856000000013</v>
      </c>
      <c r="M861">
        <f t="shared" si="263"/>
        <v>536.65067801199177</v>
      </c>
      <c r="N861">
        <f t="shared" si="264"/>
        <v>5124.638319539913</v>
      </c>
      <c r="O861">
        <f t="shared" si="265"/>
        <v>38.380998283940237</v>
      </c>
      <c r="P861">
        <f t="shared" si="266"/>
        <v>3036.6663254278969</v>
      </c>
      <c r="Q861">
        <f t="shared" si="267"/>
        <v>72.599091455907327</v>
      </c>
      <c r="R861">
        <f t="shared" si="268"/>
        <v>269.28449999999998</v>
      </c>
      <c r="S861">
        <f t="shared" si="269"/>
        <v>3378.5499168838041</v>
      </c>
      <c r="T861">
        <f t="shared" si="270"/>
        <v>91.186179775514034</v>
      </c>
      <c r="U861" s="14">
        <f t="shared" si="271"/>
        <v>48.935125201852976</v>
      </c>
      <c r="V861" s="20">
        <f>'BSFC (Drive Cycle)'!C865</f>
        <v>2117.8277055579238</v>
      </c>
      <c r="W861">
        <f t="shared" si="272"/>
        <v>28.787823313175007</v>
      </c>
      <c r="X861">
        <f t="shared" si="273"/>
        <v>0</v>
      </c>
      <c r="Y861">
        <f t="shared" si="274"/>
        <v>1</v>
      </c>
      <c r="Z861">
        <f t="shared" si="275"/>
        <v>3</v>
      </c>
    </row>
    <row r="862" spans="4:26">
      <c r="D862" s="1">
        <v>859</v>
      </c>
      <c r="E862">
        <v>33.799999999999997</v>
      </c>
      <c r="F862">
        <f t="shared" si="260"/>
        <v>54.395691999999997</v>
      </c>
      <c r="G862">
        <f t="shared" si="261"/>
        <v>15.109914444444444</v>
      </c>
      <c r="H862" s="12">
        <f t="shared" si="276"/>
        <v>1.3858205555555543</v>
      </c>
      <c r="I862">
        <f t="shared" si="277"/>
        <v>15.802824722222221</v>
      </c>
      <c r="J862">
        <f t="shared" si="278"/>
        <v>69.128724829427782</v>
      </c>
      <c r="K862" s="12">
        <f t="shared" si="279"/>
        <v>3</v>
      </c>
      <c r="L862">
        <f t="shared" si="262"/>
        <v>5.4638999999999998</v>
      </c>
      <c r="M862">
        <f t="shared" si="263"/>
        <v>377.71243959551043</v>
      </c>
      <c r="N862">
        <f t="shared" si="264"/>
        <v>3606.8893994294081</v>
      </c>
      <c r="O862">
        <f t="shared" si="265"/>
        <v>20.058706566054244</v>
      </c>
      <c r="P862">
        <f t="shared" si="266"/>
        <v>2657.6516511246487</v>
      </c>
      <c r="Q862">
        <f t="shared" si="267"/>
        <v>88.001046210449715</v>
      </c>
      <c r="R862">
        <f t="shared" si="268"/>
        <v>269.28449999999998</v>
      </c>
      <c r="S862">
        <f t="shared" si="269"/>
        <v>3014.9371973350981</v>
      </c>
      <c r="T862">
        <f t="shared" si="270"/>
        <v>126.13968837475126</v>
      </c>
      <c r="U862" s="14">
        <f t="shared" si="271"/>
        <v>47.644529425844745</v>
      </c>
      <c r="V862" s="20">
        <f>'BSFC (Drive Cycle)'!C866</f>
        <v>243.98901336178096</v>
      </c>
      <c r="W862">
        <f t="shared" si="272"/>
        <v>3.2290949240828333</v>
      </c>
      <c r="X862">
        <f t="shared" si="273"/>
        <v>0</v>
      </c>
      <c r="Y862">
        <f t="shared" si="274"/>
        <v>0</v>
      </c>
      <c r="Z862">
        <f t="shared" si="275"/>
        <v>3</v>
      </c>
    </row>
    <row r="863" spans="4:26">
      <c r="D863" s="1">
        <v>860</v>
      </c>
      <c r="E863">
        <v>37.6</v>
      </c>
      <c r="F863">
        <f t="shared" si="260"/>
        <v>60.511184</v>
      </c>
      <c r="G863">
        <f t="shared" si="261"/>
        <v>16.808662222222225</v>
      </c>
      <c r="H863" s="12">
        <f t="shared" si="276"/>
        <v>1.6987477777777809</v>
      </c>
      <c r="I863">
        <f t="shared" si="277"/>
        <v>17.658036111111116</v>
      </c>
      <c r="J863">
        <f t="shared" si="278"/>
        <v>77.244261124820312</v>
      </c>
      <c r="K863" s="12">
        <f t="shared" si="279"/>
        <v>3</v>
      </c>
      <c r="L863">
        <f t="shared" si="262"/>
        <v>5.4638999999999998</v>
      </c>
      <c r="M863">
        <f t="shared" si="263"/>
        <v>422.05491835990568</v>
      </c>
      <c r="N863">
        <f t="shared" si="264"/>
        <v>4030.3290318942477</v>
      </c>
      <c r="O863">
        <f t="shared" si="265"/>
        <v>20.058706566054244</v>
      </c>
      <c r="P863">
        <f t="shared" si="266"/>
        <v>3257.7665400882875</v>
      </c>
      <c r="Q863">
        <f t="shared" si="267"/>
        <v>108.90056290963679</v>
      </c>
      <c r="R863">
        <f t="shared" si="268"/>
        <v>269.28449999999998</v>
      </c>
      <c r="S863">
        <f t="shared" si="269"/>
        <v>3635.9516029979241</v>
      </c>
      <c r="T863">
        <f t="shared" si="270"/>
        <v>152.12184272137586</v>
      </c>
      <c r="U863" s="14">
        <f t="shared" si="271"/>
        <v>64.203771910528701</v>
      </c>
      <c r="V863" s="20">
        <f>'BSFC (Drive Cycle)'!C867</f>
        <v>395.19085428119433</v>
      </c>
      <c r="W863">
        <f t="shared" si="272"/>
        <v>7.0479842970546622</v>
      </c>
      <c r="X863">
        <f t="shared" si="273"/>
        <v>0</v>
      </c>
      <c r="Y863">
        <f t="shared" si="274"/>
        <v>0</v>
      </c>
      <c r="Z863">
        <f t="shared" si="275"/>
        <v>3</v>
      </c>
    </row>
    <row r="864" spans="4:26">
      <c r="D864" s="1">
        <v>861</v>
      </c>
      <c r="E864">
        <v>40.700000000000003</v>
      </c>
      <c r="F864">
        <f t="shared" si="260"/>
        <v>65.500138000000007</v>
      </c>
      <c r="G864">
        <f t="shared" si="261"/>
        <v>18.194482777777779</v>
      </c>
      <c r="H864" s="12">
        <f t="shared" si="276"/>
        <v>1.3858205555555543</v>
      </c>
      <c r="I864">
        <f t="shared" si="277"/>
        <v>18.887393055555556</v>
      </c>
      <c r="J864">
        <f t="shared" si="278"/>
        <v>82.622026139839434</v>
      </c>
      <c r="K864" s="12">
        <f t="shared" si="279"/>
        <v>3</v>
      </c>
      <c r="L864">
        <f t="shared" si="262"/>
        <v>5.4638999999999998</v>
      </c>
      <c r="M864">
        <f t="shared" si="263"/>
        <v>451.43848862546866</v>
      </c>
      <c r="N864">
        <f t="shared" si="264"/>
        <v>4310.9215594311881</v>
      </c>
      <c r="O864">
        <f t="shared" si="265"/>
        <v>20.058706566054244</v>
      </c>
      <c r="P864">
        <f t="shared" si="266"/>
        <v>2657.6516511246487</v>
      </c>
      <c r="Q864">
        <f t="shared" si="267"/>
        <v>127.59781961166267</v>
      </c>
      <c r="R864">
        <f t="shared" si="268"/>
        <v>269.28449999999998</v>
      </c>
      <c r="S864">
        <f t="shared" si="269"/>
        <v>3054.5339707363109</v>
      </c>
      <c r="T864">
        <f t="shared" si="270"/>
        <v>127.79634797677862</v>
      </c>
      <c r="U864" s="14">
        <f t="shared" si="271"/>
        <v>57.692190182491409</v>
      </c>
      <c r="V864" s="20">
        <f>'BSFC (Drive Cycle)'!C868</f>
        <v>394.57860916851314</v>
      </c>
      <c r="W864">
        <f t="shared" si="272"/>
        <v>6.3233622672480019</v>
      </c>
      <c r="X864">
        <f t="shared" si="273"/>
        <v>0</v>
      </c>
      <c r="Y864">
        <f t="shared" si="274"/>
        <v>0</v>
      </c>
      <c r="Z864">
        <f t="shared" si="275"/>
        <v>3</v>
      </c>
    </row>
    <row r="865" spans="4:26">
      <c r="D865" s="1">
        <v>862</v>
      </c>
      <c r="E865">
        <v>43.8</v>
      </c>
      <c r="F865">
        <f t="shared" si="260"/>
        <v>70.489091999999999</v>
      </c>
      <c r="G865">
        <f t="shared" si="261"/>
        <v>19.580303333333333</v>
      </c>
      <c r="H865" s="12">
        <f t="shared" si="276"/>
        <v>1.3858205555555543</v>
      </c>
      <c r="I865">
        <f t="shared" si="277"/>
        <v>20.27321361111111</v>
      </c>
      <c r="J865">
        <f t="shared" si="278"/>
        <v>88.684233974951908</v>
      </c>
      <c r="K865" s="12">
        <f t="shared" si="279"/>
        <v>3</v>
      </c>
      <c r="L865">
        <f t="shared" si="262"/>
        <v>5.4638999999999998</v>
      </c>
      <c r="M865">
        <f t="shared" si="263"/>
        <v>484.5617860157397</v>
      </c>
      <c r="N865">
        <f t="shared" si="264"/>
        <v>4627.225863200103</v>
      </c>
      <c r="O865">
        <f t="shared" si="265"/>
        <v>20.058706566054244</v>
      </c>
      <c r="P865">
        <f t="shared" si="266"/>
        <v>2657.6516511246487</v>
      </c>
      <c r="Q865">
        <f t="shared" si="267"/>
        <v>147.77557429009414</v>
      </c>
      <c r="R865">
        <f t="shared" si="268"/>
        <v>269.28449999999998</v>
      </c>
      <c r="S865">
        <f t="shared" si="269"/>
        <v>3074.7117254147424</v>
      </c>
      <c r="T865">
        <f t="shared" si="270"/>
        <v>128.64054986910634</v>
      </c>
      <c r="U865" s="14">
        <f t="shared" si="271"/>
        <v>62.334294598620993</v>
      </c>
      <c r="V865" s="20">
        <f>'BSFC (Drive Cycle)'!C869</f>
        <v>711.65157849575553</v>
      </c>
      <c r="W865">
        <f t="shared" si="272"/>
        <v>12.322305318202243</v>
      </c>
      <c r="X865">
        <f t="shared" si="273"/>
        <v>0</v>
      </c>
      <c r="Y865">
        <f t="shared" si="274"/>
        <v>0</v>
      </c>
      <c r="Z865">
        <f t="shared" si="275"/>
        <v>3</v>
      </c>
    </row>
    <row r="866" spans="4:26">
      <c r="D866" s="1">
        <v>863</v>
      </c>
      <c r="E866">
        <v>46.1</v>
      </c>
      <c r="F866">
        <f t="shared" si="260"/>
        <v>74.190573999999998</v>
      </c>
      <c r="G866">
        <f t="shared" si="261"/>
        <v>20.608492777777776</v>
      </c>
      <c r="H866" s="12">
        <f t="shared" si="276"/>
        <v>1.0281894444444433</v>
      </c>
      <c r="I866">
        <f t="shared" si="277"/>
        <v>21.122587499999998</v>
      </c>
      <c r="J866">
        <f t="shared" si="278"/>
        <v>92.399780712601483</v>
      </c>
      <c r="K866" s="12">
        <f t="shared" si="279"/>
        <v>3</v>
      </c>
      <c r="L866">
        <f t="shared" si="262"/>
        <v>5.4638999999999998</v>
      </c>
      <c r="M866">
        <f t="shared" si="263"/>
        <v>504.86316183558324</v>
      </c>
      <c r="N866">
        <f t="shared" si="264"/>
        <v>4821.0897913165354</v>
      </c>
      <c r="O866">
        <f t="shared" si="265"/>
        <v>20.058706566054244</v>
      </c>
      <c r="P866">
        <f t="shared" si="266"/>
        <v>1971.806063737642</v>
      </c>
      <c r="Q866">
        <f t="shared" si="267"/>
        <v>163.70286703626434</v>
      </c>
      <c r="R866">
        <f t="shared" si="268"/>
        <v>269.28449999999998</v>
      </c>
      <c r="S866">
        <f t="shared" si="269"/>
        <v>2404.793430773906</v>
      </c>
      <c r="T866">
        <f t="shared" si="270"/>
        <v>100.61234251631892</v>
      </c>
      <c r="U866" s="14">
        <f t="shared" si="271"/>
        <v>50.79546536247345</v>
      </c>
      <c r="V866" s="20">
        <f>'BSFC (Drive Cycle)'!C870</f>
        <v>984.51158903350733</v>
      </c>
      <c r="W866">
        <f t="shared" si="272"/>
        <v>13.891312311029226</v>
      </c>
      <c r="X866">
        <f t="shared" si="273"/>
        <v>0</v>
      </c>
      <c r="Y866">
        <f t="shared" si="274"/>
        <v>1</v>
      </c>
      <c r="Z866">
        <f t="shared" si="275"/>
        <v>4</v>
      </c>
    </row>
    <row r="867" spans="4:26">
      <c r="D867" s="1">
        <v>864</v>
      </c>
      <c r="E867">
        <v>48</v>
      </c>
      <c r="F867">
        <f t="shared" si="260"/>
        <v>77.248320000000007</v>
      </c>
      <c r="G867">
        <f t="shared" si="261"/>
        <v>21.457866666666668</v>
      </c>
      <c r="H867" s="12">
        <f t="shared" si="276"/>
        <v>0.84937388888889132</v>
      </c>
      <c r="I867">
        <f t="shared" si="277"/>
        <v>21.882553611111113</v>
      </c>
      <c r="J867">
        <f t="shared" si="278"/>
        <v>95.724217267340606</v>
      </c>
      <c r="K867" s="12">
        <f t="shared" si="279"/>
        <v>4</v>
      </c>
      <c r="L867">
        <f t="shared" si="262"/>
        <v>4.0797119999999998</v>
      </c>
      <c r="M867">
        <f t="shared" si="263"/>
        <v>390.52723787617668</v>
      </c>
      <c r="N867">
        <f t="shared" si="264"/>
        <v>3729.2617526509744</v>
      </c>
      <c r="O867">
        <f t="shared" si="265"/>
        <v>14.279986877928259</v>
      </c>
      <c r="P867">
        <f t="shared" si="266"/>
        <v>1607.412169369157</v>
      </c>
      <c r="Q867">
        <f t="shared" si="267"/>
        <v>177.47488749420205</v>
      </c>
      <c r="R867">
        <f t="shared" si="268"/>
        <v>269.28449999999998</v>
      </c>
      <c r="S867">
        <f t="shared" si="269"/>
        <v>2054.171556863359</v>
      </c>
      <c r="T867">
        <f t="shared" si="270"/>
        <v>115.10214885241014</v>
      </c>
      <c r="U867" s="14">
        <f t="shared" si="271"/>
        <v>44.950524264944271</v>
      </c>
      <c r="V867" s="20">
        <f>'BSFC (Drive Cycle)'!C871</f>
        <v>200.4513040284728</v>
      </c>
      <c r="W867">
        <f t="shared" si="272"/>
        <v>2.5028864460198852</v>
      </c>
      <c r="X867">
        <f t="shared" si="273"/>
        <v>0</v>
      </c>
      <c r="Y867">
        <f t="shared" si="274"/>
        <v>0</v>
      </c>
      <c r="Z867">
        <f t="shared" si="275"/>
        <v>4</v>
      </c>
    </row>
    <row r="868" spans="4:26">
      <c r="D868" s="1">
        <v>865</v>
      </c>
      <c r="E868">
        <v>49.5</v>
      </c>
      <c r="F868">
        <f t="shared" si="260"/>
        <v>79.662329999999997</v>
      </c>
      <c r="G868">
        <f t="shared" si="261"/>
        <v>22.128425</v>
      </c>
      <c r="H868" s="12">
        <f t="shared" si="276"/>
        <v>0.67055833333333226</v>
      </c>
      <c r="I868">
        <f t="shared" si="277"/>
        <v>22.463704166666666</v>
      </c>
      <c r="J868">
        <f t="shared" si="278"/>
        <v>98.266433456258738</v>
      </c>
      <c r="K868" s="12">
        <f t="shared" si="279"/>
        <v>4</v>
      </c>
      <c r="L868">
        <f t="shared" si="262"/>
        <v>4.0797119999999998</v>
      </c>
      <c r="M868">
        <f t="shared" si="263"/>
        <v>400.89874776870022</v>
      </c>
      <c r="N868">
        <f t="shared" si="264"/>
        <v>3828.3024120676491</v>
      </c>
      <c r="O868">
        <f t="shared" si="265"/>
        <v>14.279986877928259</v>
      </c>
      <c r="P868">
        <f t="shared" si="266"/>
        <v>1269.0096073966972</v>
      </c>
      <c r="Q868">
        <f t="shared" si="267"/>
        <v>188.7403832824082</v>
      </c>
      <c r="R868">
        <f t="shared" si="268"/>
        <v>269.28449999999998</v>
      </c>
      <c r="S868">
        <f t="shared" si="269"/>
        <v>1727.0344906791054</v>
      </c>
      <c r="T868">
        <f t="shared" si="270"/>
        <v>96.771557543582375</v>
      </c>
      <c r="U868" s="14">
        <f t="shared" si="271"/>
        <v>38.795596238848894</v>
      </c>
      <c r="V868" s="20">
        <f>'BSFC (Drive Cycle)'!C872</f>
        <v>140.12883485161365</v>
      </c>
      <c r="W868">
        <f t="shared" si="272"/>
        <v>1.5101060273120945</v>
      </c>
      <c r="X868">
        <f t="shared" si="273"/>
        <v>0</v>
      </c>
      <c r="Y868">
        <f t="shared" si="274"/>
        <v>0</v>
      </c>
      <c r="Z868">
        <f t="shared" si="275"/>
        <v>4</v>
      </c>
    </row>
    <row r="869" spans="4:26">
      <c r="D869" s="1">
        <v>866</v>
      </c>
      <c r="E869">
        <v>51.5</v>
      </c>
      <c r="F869">
        <f t="shared" si="260"/>
        <v>82.881010000000003</v>
      </c>
      <c r="G869">
        <f t="shared" si="261"/>
        <v>23.022502777777781</v>
      </c>
      <c r="H869" s="12">
        <f t="shared" si="276"/>
        <v>0.89407777777778108</v>
      </c>
      <c r="I869">
        <f t="shared" si="277"/>
        <v>23.469541666666672</v>
      </c>
      <c r="J869">
        <f t="shared" si="278"/>
        <v>102.66642301400169</v>
      </c>
      <c r="K869" s="12">
        <f t="shared" si="279"/>
        <v>4</v>
      </c>
      <c r="L869">
        <f t="shared" si="262"/>
        <v>4.0797119999999998</v>
      </c>
      <c r="M869">
        <f t="shared" si="263"/>
        <v>418.84943796729885</v>
      </c>
      <c r="N869">
        <f t="shared" si="264"/>
        <v>3999.7189379811271</v>
      </c>
      <c r="O869">
        <f t="shared" si="265"/>
        <v>14.279986877928259</v>
      </c>
      <c r="P869">
        <f t="shared" si="266"/>
        <v>1692.012809862272</v>
      </c>
      <c r="Q869">
        <f t="shared" si="267"/>
        <v>204.30024755056314</v>
      </c>
      <c r="R869">
        <f t="shared" si="268"/>
        <v>269.28449999999998</v>
      </c>
      <c r="S869">
        <f t="shared" si="269"/>
        <v>2165.5975574128352</v>
      </c>
      <c r="T869">
        <f t="shared" si="270"/>
        <v>121.3457228413609</v>
      </c>
      <c r="U869" s="14">
        <f t="shared" si="271"/>
        <v>50.825587811839625</v>
      </c>
      <c r="V869" s="20">
        <f>'BSFC (Drive Cycle)'!C873</f>
        <v>259.14654836821501</v>
      </c>
      <c r="W869">
        <f t="shared" si="272"/>
        <v>3.6586876806177382</v>
      </c>
      <c r="X869">
        <f t="shared" si="273"/>
        <v>0</v>
      </c>
      <c r="Y869">
        <f t="shared" si="274"/>
        <v>0</v>
      </c>
      <c r="Z869">
        <f t="shared" si="275"/>
        <v>4</v>
      </c>
    </row>
    <row r="870" spans="4:26">
      <c r="D870" s="1">
        <v>867</v>
      </c>
      <c r="E870">
        <v>53</v>
      </c>
      <c r="F870">
        <f t="shared" si="260"/>
        <v>85.295019999999994</v>
      </c>
      <c r="G870">
        <f t="shared" si="261"/>
        <v>23.69306111111111</v>
      </c>
      <c r="H870" s="12">
        <f t="shared" si="276"/>
        <v>0.6705583333333287</v>
      </c>
      <c r="I870">
        <f t="shared" si="277"/>
        <v>24.028340277777772</v>
      </c>
      <c r="J870">
        <f t="shared" si="278"/>
        <v>105.11086165719216</v>
      </c>
      <c r="K870" s="12">
        <f t="shared" si="279"/>
        <v>4</v>
      </c>
      <c r="L870">
        <f t="shared" si="262"/>
        <v>4.0797119999999998</v>
      </c>
      <c r="M870">
        <f t="shared" si="263"/>
        <v>428.82204363318669</v>
      </c>
      <c r="N870">
        <f t="shared" si="264"/>
        <v>4094.9503412663898</v>
      </c>
      <c r="O870">
        <f t="shared" si="265"/>
        <v>14.279986877928259</v>
      </c>
      <c r="P870">
        <f t="shared" si="266"/>
        <v>1269.0096073966904</v>
      </c>
      <c r="Q870">
        <f t="shared" si="267"/>
        <v>216.37454816458919</v>
      </c>
      <c r="R870">
        <f t="shared" si="268"/>
        <v>269.28449999999998</v>
      </c>
      <c r="S870">
        <f t="shared" si="269"/>
        <v>1754.6686555612796</v>
      </c>
      <c r="T870">
        <f t="shared" si="270"/>
        <v>98.319992847855076</v>
      </c>
      <c r="U870" s="14">
        <f t="shared" si="271"/>
        <v>42.161780263017512</v>
      </c>
      <c r="V870" s="20">
        <f>'BSFC (Drive Cycle)'!C874</f>
        <v>186.43669149430389</v>
      </c>
      <c r="W870">
        <f t="shared" si="272"/>
        <v>2.1834730054852294</v>
      </c>
      <c r="X870">
        <f t="shared" si="273"/>
        <v>0</v>
      </c>
      <c r="Y870">
        <f t="shared" si="274"/>
        <v>0</v>
      </c>
      <c r="Z870">
        <f t="shared" si="275"/>
        <v>4</v>
      </c>
    </row>
    <row r="871" spans="4:26">
      <c r="D871" s="1">
        <v>868</v>
      </c>
      <c r="E871">
        <v>54.5</v>
      </c>
      <c r="F871">
        <f t="shared" si="260"/>
        <v>87.709029999999998</v>
      </c>
      <c r="G871">
        <f t="shared" si="261"/>
        <v>24.363619444444446</v>
      </c>
      <c r="H871" s="12">
        <f t="shared" si="276"/>
        <v>0.67055833333333581</v>
      </c>
      <c r="I871">
        <f t="shared" si="277"/>
        <v>24.698898611111112</v>
      </c>
      <c r="J871">
        <f t="shared" si="278"/>
        <v>108.0441880290208</v>
      </c>
      <c r="K871" s="12">
        <f t="shared" si="279"/>
        <v>4</v>
      </c>
      <c r="L871">
        <f t="shared" si="262"/>
        <v>4.0797119999999998</v>
      </c>
      <c r="M871">
        <f t="shared" si="263"/>
        <v>440.78917043225249</v>
      </c>
      <c r="N871">
        <f t="shared" si="264"/>
        <v>4209.2280252087094</v>
      </c>
      <c r="O871">
        <f t="shared" si="265"/>
        <v>14.279986877928259</v>
      </c>
      <c r="P871">
        <f t="shared" si="266"/>
        <v>1269.0096073967038</v>
      </c>
      <c r="Q871">
        <f t="shared" si="267"/>
        <v>228.79547941825246</v>
      </c>
      <c r="R871">
        <f t="shared" si="268"/>
        <v>269.28449999999998</v>
      </c>
      <c r="S871">
        <f t="shared" si="269"/>
        <v>1767.0895868149562</v>
      </c>
      <c r="T871">
        <f t="shared" si="270"/>
        <v>99.015979448034315</v>
      </c>
      <c r="U871" s="14">
        <f t="shared" si="271"/>
        <v>43.645171440436009</v>
      </c>
      <c r="V871" s="20">
        <f>'BSFC (Drive Cycle)'!C875</f>
        <v>224.96096053545079</v>
      </c>
      <c r="W871">
        <f t="shared" si="272"/>
        <v>2.7273499138819188</v>
      </c>
      <c r="X871">
        <f t="shared" si="273"/>
        <v>0</v>
      </c>
      <c r="Y871">
        <f t="shared" si="274"/>
        <v>0</v>
      </c>
      <c r="Z871">
        <f t="shared" si="275"/>
        <v>4</v>
      </c>
    </row>
    <row r="872" spans="4:26">
      <c r="D872" s="1">
        <v>869</v>
      </c>
      <c r="E872">
        <v>55.7</v>
      </c>
      <c r="F872">
        <f t="shared" si="260"/>
        <v>89.640238000000011</v>
      </c>
      <c r="G872">
        <f t="shared" si="261"/>
        <v>24.900066111111116</v>
      </c>
      <c r="H872" s="12">
        <f t="shared" si="276"/>
        <v>0.53644666666667007</v>
      </c>
      <c r="I872">
        <f t="shared" si="277"/>
        <v>25.168289444444451</v>
      </c>
      <c r="J872">
        <f t="shared" si="278"/>
        <v>110.09751648930087</v>
      </c>
      <c r="K872" s="12">
        <f t="shared" si="279"/>
        <v>4</v>
      </c>
      <c r="L872">
        <f t="shared" si="262"/>
        <v>4.0797119999999998</v>
      </c>
      <c r="M872">
        <f t="shared" si="263"/>
        <v>449.16615919159864</v>
      </c>
      <c r="N872">
        <f t="shared" si="264"/>
        <v>4289.2224039683333</v>
      </c>
      <c r="O872">
        <f t="shared" si="265"/>
        <v>14.279986877928259</v>
      </c>
      <c r="P872">
        <f t="shared" si="266"/>
        <v>1015.2076859173659</v>
      </c>
      <c r="Q872">
        <f t="shared" si="267"/>
        <v>238.98179848172182</v>
      </c>
      <c r="R872">
        <f t="shared" si="268"/>
        <v>269.28449999999998</v>
      </c>
      <c r="S872">
        <f t="shared" si="269"/>
        <v>1523.4739843990876</v>
      </c>
      <c r="T872">
        <f t="shared" si="270"/>
        <v>85.365376976029552</v>
      </c>
      <c r="U872" s="14">
        <f t="shared" si="271"/>
        <v>38.343238504266118</v>
      </c>
      <c r="V872" s="20">
        <f>'BSFC (Drive Cycle)'!C876</f>
        <v>240.65148872892678</v>
      </c>
      <c r="W872">
        <f t="shared" si="272"/>
        <v>2.5631548413166527</v>
      </c>
      <c r="X872">
        <f t="shared" si="273"/>
        <v>0</v>
      </c>
      <c r="Y872">
        <f t="shared" si="274"/>
        <v>0</v>
      </c>
      <c r="Z872">
        <f t="shared" si="275"/>
        <v>4</v>
      </c>
    </row>
    <row r="873" spans="4:26">
      <c r="D873" s="1">
        <v>870</v>
      </c>
      <c r="E873">
        <v>56.8</v>
      </c>
      <c r="F873">
        <f t="shared" si="260"/>
        <v>91.410511999999997</v>
      </c>
      <c r="G873">
        <f t="shared" si="261"/>
        <v>25.391808888888889</v>
      </c>
      <c r="H873" s="12">
        <f t="shared" si="276"/>
        <v>0.4917427777777732</v>
      </c>
      <c r="I873">
        <f t="shared" si="277"/>
        <v>25.637680277777775</v>
      </c>
      <c r="J873">
        <f t="shared" si="278"/>
        <v>112.15084494958086</v>
      </c>
      <c r="K873" s="12">
        <f t="shared" si="279"/>
        <v>4</v>
      </c>
      <c r="L873">
        <f t="shared" si="262"/>
        <v>4.0797119999999998</v>
      </c>
      <c r="M873">
        <f t="shared" si="263"/>
        <v>457.54314795094439</v>
      </c>
      <c r="N873">
        <f t="shared" si="264"/>
        <v>4369.2167827279536</v>
      </c>
      <c r="O873">
        <f t="shared" si="265"/>
        <v>14.279986877928259</v>
      </c>
      <c r="P873">
        <f t="shared" si="266"/>
        <v>930.60704542423741</v>
      </c>
      <c r="Q873">
        <f t="shared" si="267"/>
        <v>248.51414107174239</v>
      </c>
      <c r="R873">
        <f t="shared" si="268"/>
        <v>269.28449999999998</v>
      </c>
      <c r="S873">
        <f t="shared" si="269"/>
        <v>1448.4056864959798</v>
      </c>
      <c r="T873">
        <f t="shared" si="270"/>
        <v>81.159047484964873</v>
      </c>
      <c r="U873" s="14">
        <f t="shared" si="271"/>
        <v>37.133766070971006</v>
      </c>
      <c r="V873" s="20">
        <f>'BSFC (Drive Cycle)'!C877</f>
        <v>292.56519227659737</v>
      </c>
      <c r="W873">
        <f t="shared" si="272"/>
        <v>3.0177909473632836</v>
      </c>
      <c r="X873">
        <f t="shared" si="273"/>
        <v>0</v>
      </c>
      <c r="Y873">
        <f t="shared" si="274"/>
        <v>0</v>
      </c>
      <c r="Z873">
        <f t="shared" si="275"/>
        <v>4</v>
      </c>
    </row>
    <row r="874" spans="4:26">
      <c r="D874" s="1">
        <v>871</v>
      </c>
      <c r="E874">
        <v>58</v>
      </c>
      <c r="F874">
        <f t="shared" si="260"/>
        <v>93.341719999999995</v>
      </c>
      <c r="G874">
        <f t="shared" si="261"/>
        <v>25.928255555555555</v>
      </c>
      <c r="H874" s="12">
        <f t="shared" si="276"/>
        <v>0.53644666666666652</v>
      </c>
      <c r="I874">
        <f t="shared" si="277"/>
        <v>26.19647888888889</v>
      </c>
      <c r="J874">
        <f t="shared" si="278"/>
        <v>114.59528359277138</v>
      </c>
      <c r="K874" s="12">
        <f t="shared" si="279"/>
        <v>4</v>
      </c>
      <c r="L874">
        <f t="shared" si="262"/>
        <v>4.0797119999999998</v>
      </c>
      <c r="M874">
        <f t="shared" si="263"/>
        <v>467.51575361683251</v>
      </c>
      <c r="N874">
        <f t="shared" si="264"/>
        <v>4464.4481860132191</v>
      </c>
      <c r="O874">
        <f t="shared" si="265"/>
        <v>14.279986877928259</v>
      </c>
      <c r="P874">
        <f t="shared" si="266"/>
        <v>1015.2076859173592</v>
      </c>
      <c r="Q874">
        <f t="shared" si="267"/>
        <v>259.12566038649982</v>
      </c>
      <c r="R874">
        <f t="shared" si="268"/>
        <v>269.28449999999998</v>
      </c>
      <c r="S874">
        <f t="shared" si="269"/>
        <v>1543.6178463038589</v>
      </c>
      <c r="T874">
        <f t="shared" si="270"/>
        <v>86.494105384169799</v>
      </c>
      <c r="U874" s="14">
        <f t="shared" si="271"/>
        <v>40.437356862093878</v>
      </c>
      <c r="V874" s="20">
        <f>'BSFC (Drive Cycle)'!C878</f>
        <v>366.66236866378858</v>
      </c>
      <c r="W874">
        <f t="shared" si="272"/>
        <v>4.1185714026550686</v>
      </c>
      <c r="X874">
        <f t="shared" si="273"/>
        <v>0</v>
      </c>
      <c r="Y874">
        <f t="shared" si="274"/>
        <v>0</v>
      </c>
      <c r="Z874">
        <f t="shared" si="275"/>
        <v>4</v>
      </c>
    </row>
    <row r="875" spans="4:26">
      <c r="D875" s="1">
        <v>872</v>
      </c>
      <c r="E875">
        <v>59.1</v>
      </c>
      <c r="F875">
        <f t="shared" si="260"/>
        <v>95.111993999999996</v>
      </c>
      <c r="G875">
        <f t="shared" si="261"/>
        <v>26.419998333333332</v>
      </c>
      <c r="H875" s="12">
        <f t="shared" si="276"/>
        <v>0.49174277777777675</v>
      </c>
      <c r="I875">
        <f t="shared" si="277"/>
        <v>26.665869722222219</v>
      </c>
      <c r="J875">
        <f t="shared" si="278"/>
        <v>116.64861205305139</v>
      </c>
      <c r="K875" s="12">
        <f t="shared" si="279"/>
        <v>4</v>
      </c>
      <c r="L875">
        <f t="shared" si="262"/>
        <v>4.0797119999999998</v>
      </c>
      <c r="M875">
        <f t="shared" si="263"/>
        <v>475.89274237617838</v>
      </c>
      <c r="N875">
        <f t="shared" si="264"/>
        <v>4544.4425647728403</v>
      </c>
      <c r="O875">
        <f t="shared" si="265"/>
        <v>14.279986877928259</v>
      </c>
      <c r="P875">
        <f t="shared" si="266"/>
        <v>930.60704542424423</v>
      </c>
      <c r="Q875">
        <f t="shared" si="267"/>
        <v>269.04776987353461</v>
      </c>
      <c r="R875">
        <f t="shared" si="268"/>
        <v>269.28449999999998</v>
      </c>
      <c r="S875">
        <f t="shared" si="269"/>
        <v>1468.9393152977789</v>
      </c>
      <c r="T875">
        <f t="shared" si="270"/>
        <v>82.3096158447146</v>
      </c>
      <c r="U875" s="14">
        <f t="shared" si="271"/>
        <v>39.170548808270979</v>
      </c>
      <c r="V875" s="20">
        <f>'BSFC (Drive Cycle)'!C879</f>
        <v>454.32447888765455</v>
      </c>
      <c r="W875">
        <f t="shared" si="272"/>
        <v>4.9433719930725424</v>
      </c>
      <c r="X875">
        <f t="shared" si="273"/>
        <v>0</v>
      </c>
      <c r="Y875">
        <f t="shared" si="274"/>
        <v>0</v>
      </c>
      <c r="Z875">
        <f t="shared" si="275"/>
        <v>4</v>
      </c>
    </row>
    <row r="876" spans="4:26">
      <c r="D876" s="1">
        <v>873</v>
      </c>
      <c r="E876">
        <v>60.3</v>
      </c>
      <c r="F876">
        <f t="shared" si="260"/>
        <v>97.043201999999994</v>
      </c>
      <c r="G876">
        <f t="shared" si="261"/>
        <v>26.956444999999999</v>
      </c>
      <c r="H876" s="12">
        <f t="shared" si="276"/>
        <v>0.53644666666666652</v>
      </c>
      <c r="I876">
        <f t="shared" si="277"/>
        <v>27.224668333333334</v>
      </c>
      <c r="J876">
        <f t="shared" si="278"/>
        <v>119.09305069624193</v>
      </c>
      <c r="K876" s="12">
        <f t="shared" si="279"/>
        <v>4</v>
      </c>
      <c r="L876">
        <f t="shared" si="262"/>
        <v>4.0797119999999998</v>
      </c>
      <c r="M876">
        <f t="shared" si="263"/>
        <v>485.86534804206656</v>
      </c>
      <c r="N876">
        <f t="shared" si="264"/>
        <v>4639.6739680581068</v>
      </c>
      <c r="O876">
        <f t="shared" si="265"/>
        <v>14.279986877928259</v>
      </c>
      <c r="P876">
        <f t="shared" si="266"/>
        <v>1015.2076859173592</v>
      </c>
      <c r="Q876">
        <f t="shared" si="267"/>
        <v>280.0844894395803</v>
      </c>
      <c r="R876">
        <f t="shared" si="268"/>
        <v>269.28449999999998</v>
      </c>
      <c r="S876">
        <f t="shared" si="269"/>
        <v>1564.5766753569394</v>
      </c>
      <c r="T876">
        <f t="shared" si="270"/>
        <v>87.668499145674105</v>
      </c>
      <c r="U876" s="14">
        <f t="shared" si="271"/>
        <v>42.595085849738567</v>
      </c>
      <c r="V876" s="20">
        <f>'BSFC (Drive Cycle)'!C880</f>
        <v>585.54958433610227</v>
      </c>
      <c r="W876">
        <f t="shared" si="272"/>
        <v>6.9282041150208364</v>
      </c>
      <c r="X876">
        <f t="shared" si="273"/>
        <v>0</v>
      </c>
      <c r="Y876">
        <f t="shared" si="274"/>
        <v>0</v>
      </c>
      <c r="Z876">
        <f t="shared" si="275"/>
        <v>4</v>
      </c>
    </row>
    <row r="877" spans="4:26">
      <c r="D877" s="1">
        <v>874</v>
      </c>
      <c r="E877">
        <v>61.1</v>
      </c>
      <c r="F877">
        <f t="shared" si="260"/>
        <v>98.330674000000002</v>
      </c>
      <c r="G877">
        <f t="shared" si="261"/>
        <v>27.314076111111113</v>
      </c>
      <c r="H877" s="12">
        <f t="shared" si="276"/>
        <v>0.35763111111111456</v>
      </c>
      <c r="I877">
        <f t="shared" si="277"/>
        <v>27.492891666666672</v>
      </c>
      <c r="J877">
        <f t="shared" si="278"/>
        <v>120.2663812449734</v>
      </c>
      <c r="K877" s="12">
        <f t="shared" si="279"/>
        <v>4</v>
      </c>
      <c r="L877">
        <f t="shared" si="262"/>
        <v>4.0797119999999998</v>
      </c>
      <c r="M877">
        <f t="shared" si="263"/>
        <v>490.65219876169289</v>
      </c>
      <c r="N877">
        <f t="shared" si="264"/>
        <v>4685.3850416350342</v>
      </c>
      <c r="O877">
        <f t="shared" si="265"/>
        <v>14.279986877928259</v>
      </c>
      <c r="P877">
        <f t="shared" si="266"/>
        <v>676.80512394491279</v>
      </c>
      <c r="Q877">
        <f t="shared" si="267"/>
        <v>287.56554893325961</v>
      </c>
      <c r="R877">
        <f t="shared" si="268"/>
        <v>269.28449999999998</v>
      </c>
      <c r="S877">
        <f t="shared" si="269"/>
        <v>1233.6551728781724</v>
      </c>
      <c r="T877">
        <f t="shared" si="270"/>
        <v>69.125853128836113</v>
      </c>
      <c r="U877" s="14">
        <f t="shared" si="271"/>
        <v>33.916751828941287</v>
      </c>
      <c r="V877" s="20">
        <f>'BSFC (Drive Cycle)'!C881</f>
        <v>712.85487510035455</v>
      </c>
      <c r="W877">
        <f t="shared" si="272"/>
        <v>6.7160338580082399</v>
      </c>
      <c r="X877">
        <f t="shared" si="273"/>
        <v>0</v>
      </c>
      <c r="Y877">
        <f t="shared" si="274"/>
        <v>0</v>
      </c>
      <c r="Z877">
        <f t="shared" si="275"/>
        <v>4</v>
      </c>
    </row>
    <row r="878" spans="4:26">
      <c r="D878" s="1">
        <v>875</v>
      </c>
      <c r="E878">
        <v>61.8</v>
      </c>
      <c r="F878">
        <f t="shared" si="260"/>
        <v>99.457211999999998</v>
      </c>
      <c r="G878">
        <f t="shared" si="261"/>
        <v>27.627003333333334</v>
      </c>
      <c r="H878" s="12">
        <f t="shared" si="276"/>
        <v>0.31292722222222125</v>
      </c>
      <c r="I878">
        <f t="shared" si="277"/>
        <v>27.783466944444445</v>
      </c>
      <c r="J878">
        <f t="shared" si="278"/>
        <v>121.53748933943244</v>
      </c>
      <c r="K878" s="12">
        <f t="shared" si="279"/>
        <v>4</v>
      </c>
      <c r="L878">
        <f t="shared" si="262"/>
        <v>4.0797119999999998</v>
      </c>
      <c r="M878">
        <f t="shared" si="263"/>
        <v>495.83795370795457</v>
      </c>
      <c r="N878">
        <f t="shared" si="264"/>
        <v>4734.9053713433705</v>
      </c>
      <c r="O878">
        <f t="shared" si="265"/>
        <v>14.279986877928259</v>
      </c>
      <c r="P878">
        <f t="shared" si="266"/>
        <v>592.20448345179113</v>
      </c>
      <c r="Q878">
        <f t="shared" si="267"/>
        <v>294.19235647281084</v>
      </c>
      <c r="R878">
        <f t="shared" si="268"/>
        <v>269.28449999999998</v>
      </c>
      <c r="S878">
        <f t="shared" si="269"/>
        <v>1155.6813399246021</v>
      </c>
      <c r="T878">
        <f t="shared" si="270"/>
        <v>64.756716725779683</v>
      </c>
      <c r="U878" s="14">
        <f t="shared" si="271"/>
        <v>32.108837910156275</v>
      </c>
      <c r="V878" s="20">
        <f>'BSFC (Drive Cycle)'!C882</f>
        <v>842.53689339340053</v>
      </c>
      <c r="W878">
        <f t="shared" si="272"/>
        <v>7.5146890398042547</v>
      </c>
      <c r="X878">
        <f t="shared" si="273"/>
        <v>0</v>
      </c>
      <c r="Y878">
        <f t="shared" si="274"/>
        <v>0</v>
      </c>
      <c r="Z878">
        <f t="shared" si="275"/>
        <v>4</v>
      </c>
    </row>
    <row r="879" spans="4:26">
      <c r="D879" s="1">
        <v>876</v>
      </c>
      <c r="E879">
        <v>61.8</v>
      </c>
      <c r="F879">
        <f t="shared" si="260"/>
        <v>99.457211999999998</v>
      </c>
      <c r="G879">
        <f t="shared" si="261"/>
        <v>27.627003333333334</v>
      </c>
      <c r="H879" s="12">
        <f t="shared" si="276"/>
        <v>0</v>
      </c>
      <c r="I879">
        <f t="shared" si="277"/>
        <v>27.627003333333334</v>
      </c>
      <c r="J879">
        <f t="shared" si="278"/>
        <v>120.85304651933912</v>
      </c>
      <c r="K879" s="12">
        <f t="shared" si="279"/>
        <v>4</v>
      </c>
      <c r="L879">
        <f t="shared" si="262"/>
        <v>4.0797119999999998</v>
      </c>
      <c r="M879">
        <f t="shared" si="263"/>
        <v>493.04562412150602</v>
      </c>
      <c r="N879">
        <f t="shared" si="264"/>
        <v>4708.2405784234979</v>
      </c>
      <c r="O879">
        <f t="shared" si="265"/>
        <v>14.279986877928259</v>
      </c>
      <c r="P879">
        <f t="shared" si="266"/>
        <v>0</v>
      </c>
      <c r="Q879">
        <f t="shared" si="267"/>
        <v>294.19235647281084</v>
      </c>
      <c r="R879">
        <f t="shared" si="268"/>
        <v>269.28449999999998</v>
      </c>
      <c r="S879">
        <f t="shared" si="269"/>
        <v>563.47685647281082</v>
      </c>
      <c r="T879">
        <f t="shared" si="270"/>
        <v>31.573505529234552</v>
      </c>
      <c r="U879" s="14">
        <f t="shared" si="271"/>
        <v>15.56717873936527</v>
      </c>
      <c r="V879" s="20">
        <f>'BSFC (Drive Cycle)'!C883</f>
        <v>1512.4460953595553</v>
      </c>
      <c r="W879">
        <f t="shared" si="272"/>
        <v>6.540144083365913</v>
      </c>
      <c r="X879">
        <f t="shared" si="273"/>
        <v>0</v>
      </c>
      <c r="Y879">
        <f t="shared" si="274"/>
        <v>0</v>
      </c>
      <c r="Z879">
        <f t="shared" si="275"/>
        <v>4</v>
      </c>
    </row>
    <row r="880" spans="4:26">
      <c r="D880" s="1">
        <v>877</v>
      </c>
      <c r="E880">
        <v>61.8</v>
      </c>
      <c r="F880">
        <f t="shared" si="260"/>
        <v>99.457211999999998</v>
      </c>
      <c r="G880">
        <f t="shared" si="261"/>
        <v>27.627003333333334</v>
      </c>
      <c r="H880" s="12">
        <f t="shared" si="276"/>
        <v>0</v>
      </c>
      <c r="I880">
        <f t="shared" si="277"/>
        <v>27.627003333333334</v>
      </c>
      <c r="J880">
        <f t="shared" si="278"/>
        <v>120.85304651933912</v>
      </c>
      <c r="K880" s="12">
        <f t="shared" si="279"/>
        <v>4</v>
      </c>
      <c r="L880">
        <f t="shared" si="262"/>
        <v>4.0797119999999998</v>
      </c>
      <c r="M880">
        <f t="shared" si="263"/>
        <v>493.04562412150602</v>
      </c>
      <c r="N880">
        <f t="shared" si="264"/>
        <v>4708.2405784234979</v>
      </c>
      <c r="O880">
        <f t="shared" si="265"/>
        <v>14.279986877928259</v>
      </c>
      <c r="P880">
        <f t="shared" si="266"/>
        <v>0</v>
      </c>
      <c r="Q880">
        <f t="shared" si="267"/>
        <v>294.19235647281084</v>
      </c>
      <c r="R880">
        <f t="shared" si="268"/>
        <v>269.28449999999998</v>
      </c>
      <c r="S880">
        <f t="shared" si="269"/>
        <v>563.47685647281082</v>
      </c>
      <c r="T880">
        <f t="shared" si="270"/>
        <v>31.573505529234552</v>
      </c>
      <c r="U880" s="14">
        <f t="shared" si="271"/>
        <v>15.56717873936527</v>
      </c>
      <c r="V880" s="20">
        <f>'BSFC (Drive Cycle)'!C884</f>
        <v>1512.4460953595553</v>
      </c>
      <c r="W880">
        <f t="shared" si="272"/>
        <v>6.540144083365913</v>
      </c>
      <c r="X880">
        <f t="shared" si="273"/>
        <v>0</v>
      </c>
      <c r="Y880">
        <f t="shared" si="274"/>
        <v>0</v>
      </c>
      <c r="Z880">
        <f t="shared" si="275"/>
        <v>4</v>
      </c>
    </row>
    <row r="881" spans="4:26">
      <c r="D881" s="1">
        <v>878</v>
      </c>
      <c r="E881">
        <v>61.8</v>
      </c>
      <c r="F881">
        <f t="shared" si="260"/>
        <v>99.457211999999998</v>
      </c>
      <c r="G881">
        <f t="shared" si="261"/>
        <v>27.627003333333334</v>
      </c>
      <c r="H881" s="12">
        <f t="shared" si="276"/>
        <v>0</v>
      </c>
      <c r="I881">
        <f t="shared" si="277"/>
        <v>27.627003333333334</v>
      </c>
      <c r="J881">
        <f t="shared" si="278"/>
        <v>120.85304651933912</v>
      </c>
      <c r="K881" s="12">
        <f t="shared" si="279"/>
        <v>4</v>
      </c>
      <c r="L881">
        <f t="shared" si="262"/>
        <v>4.0797119999999998</v>
      </c>
      <c r="M881">
        <f t="shared" si="263"/>
        <v>493.04562412150602</v>
      </c>
      <c r="N881">
        <f t="shared" si="264"/>
        <v>4708.2405784234979</v>
      </c>
      <c r="O881">
        <f t="shared" si="265"/>
        <v>14.279986877928259</v>
      </c>
      <c r="P881">
        <f t="shared" si="266"/>
        <v>0</v>
      </c>
      <c r="Q881">
        <f t="shared" si="267"/>
        <v>294.19235647281084</v>
      </c>
      <c r="R881">
        <f t="shared" si="268"/>
        <v>269.28449999999998</v>
      </c>
      <c r="S881">
        <f t="shared" si="269"/>
        <v>563.47685647281082</v>
      </c>
      <c r="T881">
        <f t="shared" si="270"/>
        <v>31.573505529234552</v>
      </c>
      <c r="U881" s="14">
        <f t="shared" si="271"/>
        <v>15.56717873936527</v>
      </c>
      <c r="V881" s="20">
        <f>'BSFC (Drive Cycle)'!C885</f>
        <v>1512.4460953595553</v>
      </c>
      <c r="W881">
        <f t="shared" si="272"/>
        <v>6.540144083365913</v>
      </c>
      <c r="X881">
        <f t="shared" si="273"/>
        <v>0</v>
      </c>
      <c r="Y881">
        <f t="shared" si="274"/>
        <v>0</v>
      </c>
      <c r="Z881">
        <f t="shared" si="275"/>
        <v>4</v>
      </c>
    </row>
    <row r="882" spans="4:26">
      <c r="D882" s="1">
        <v>879</v>
      </c>
      <c r="E882">
        <v>62.6</v>
      </c>
      <c r="F882">
        <f t="shared" si="260"/>
        <v>100.74468400000001</v>
      </c>
      <c r="G882">
        <f t="shared" si="261"/>
        <v>27.984634444444449</v>
      </c>
      <c r="H882" s="12">
        <f t="shared" si="276"/>
        <v>0.35763111111111456</v>
      </c>
      <c r="I882">
        <f t="shared" si="277"/>
        <v>28.163450000000005</v>
      </c>
      <c r="J882">
        <f t="shared" si="278"/>
        <v>123.19970761680202</v>
      </c>
      <c r="K882" s="12">
        <f t="shared" si="279"/>
        <v>4</v>
      </c>
      <c r="L882">
        <f t="shared" si="262"/>
        <v>4.0797119999999998</v>
      </c>
      <c r="M882">
        <f t="shared" si="263"/>
        <v>502.61932556075857</v>
      </c>
      <c r="N882">
        <f t="shared" si="264"/>
        <v>4799.6627255773519</v>
      </c>
      <c r="O882">
        <f t="shared" si="265"/>
        <v>14.279986877928259</v>
      </c>
      <c r="P882">
        <f t="shared" si="266"/>
        <v>676.80512394491279</v>
      </c>
      <c r="Q882">
        <f t="shared" si="267"/>
        <v>301.85828564096329</v>
      </c>
      <c r="R882">
        <f t="shared" si="268"/>
        <v>269.28449999999998</v>
      </c>
      <c r="S882">
        <f t="shared" si="269"/>
        <v>1247.947909585876</v>
      </c>
      <c r="T882">
        <f t="shared" si="270"/>
        <v>69.92672329108801</v>
      </c>
      <c r="U882" s="14">
        <f t="shared" si="271"/>
        <v>35.14652249924044</v>
      </c>
      <c r="V882" s="20">
        <f>'BSFC (Drive Cycle)'!C886</f>
        <v>949.7185461482859</v>
      </c>
      <c r="W882">
        <f t="shared" si="272"/>
        <v>9.2720289583740687</v>
      </c>
      <c r="X882">
        <f t="shared" si="273"/>
        <v>0</v>
      </c>
      <c r="Y882">
        <f t="shared" si="274"/>
        <v>0</v>
      </c>
      <c r="Z882">
        <f t="shared" si="275"/>
        <v>4</v>
      </c>
    </row>
    <row r="883" spans="4:26">
      <c r="D883" s="1">
        <v>880</v>
      </c>
      <c r="E883">
        <v>63.4</v>
      </c>
      <c r="F883">
        <f t="shared" si="260"/>
        <v>102.032156</v>
      </c>
      <c r="G883">
        <f t="shared" si="261"/>
        <v>28.342265555555556</v>
      </c>
      <c r="H883" s="12">
        <f t="shared" si="276"/>
        <v>0.35763111111110746</v>
      </c>
      <c r="I883">
        <f t="shared" si="277"/>
        <v>28.521081111111108</v>
      </c>
      <c r="J883">
        <f t="shared" si="278"/>
        <v>124.76414834844392</v>
      </c>
      <c r="K883" s="12">
        <f t="shared" si="279"/>
        <v>4</v>
      </c>
      <c r="L883">
        <f t="shared" si="262"/>
        <v>4.0797119999999998</v>
      </c>
      <c r="M883">
        <f t="shared" si="263"/>
        <v>509.00179318692682</v>
      </c>
      <c r="N883">
        <f t="shared" si="264"/>
        <v>4860.6108236799209</v>
      </c>
      <c r="O883">
        <f t="shared" si="265"/>
        <v>14.279986877928259</v>
      </c>
      <c r="P883">
        <f t="shared" si="266"/>
        <v>676.80512394489938</v>
      </c>
      <c r="Q883">
        <f t="shared" si="267"/>
        <v>309.62281196883453</v>
      </c>
      <c r="R883">
        <f t="shared" si="268"/>
        <v>269.28449999999998</v>
      </c>
      <c r="S883">
        <f t="shared" si="269"/>
        <v>1255.7124359137338</v>
      </c>
      <c r="T883">
        <f t="shared" si="270"/>
        <v>70.361795844873257</v>
      </c>
      <c r="U883" s="14">
        <f t="shared" si="271"/>
        <v>35.81428025689295</v>
      </c>
      <c r="V883" s="20">
        <f>'BSFC (Drive Cycle)'!C887</f>
        <v>1108.6019839240253</v>
      </c>
      <c r="W883">
        <f t="shared" si="272"/>
        <v>11.028828373778492</v>
      </c>
      <c r="X883">
        <f t="shared" si="273"/>
        <v>0</v>
      </c>
      <c r="Y883">
        <f t="shared" si="274"/>
        <v>1</v>
      </c>
      <c r="Z883">
        <f t="shared" si="275"/>
        <v>5</v>
      </c>
    </row>
    <row r="884" spans="4:26">
      <c r="D884" s="1">
        <v>881</v>
      </c>
      <c r="E884">
        <v>63</v>
      </c>
      <c r="F884">
        <f t="shared" si="260"/>
        <v>101.38842</v>
      </c>
      <c r="G884">
        <f t="shared" si="261"/>
        <v>28.163450000000001</v>
      </c>
      <c r="H884" s="12">
        <f t="shared" si="276"/>
        <v>-0.17881555555555551</v>
      </c>
      <c r="I884">
        <f t="shared" si="277"/>
        <v>28.074042222222225</v>
      </c>
      <c r="J884">
        <f t="shared" si="278"/>
        <v>122.80859743389152</v>
      </c>
      <c r="K884" s="12">
        <f t="shared" si="279"/>
        <v>5</v>
      </c>
      <c r="L884">
        <f t="shared" si="262"/>
        <v>3.4184399999999999</v>
      </c>
      <c r="M884">
        <f t="shared" si="263"/>
        <v>419.81382181191213</v>
      </c>
      <c r="N884">
        <f t="shared" si="264"/>
        <v>4008.9281286284927</v>
      </c>
      <c r="O884">
        <f t="shared" si="265"/>
        <v>12.110993890463691</v>
      </c>
      <c r="P884">
        <f t="shared" si="266"/>
        <v>-336.70593167477335</v>
      </c>
      <c r="Q884">
        <f t="shared" si="267"/>
        <v>305.72822415993403</v>
      </c>
      <c r="R884">
        <f t="shared" si="268"/>
        <v>269.28449999999998</v>
      </c>
      <c r="S884">
        <f t="shared" si="269"/>
        <v>238.30679248516066</v>
      </c>
      <c r="T884">
        <f t="shared" si="270"/>
        <v>0</v>
      </c>
      <c r="U884" s="14">
        <f t="shared" si="271"/>
        <v>0</v>
      </c>
      <c r="V884" s="20">
        <f>'BSFC (Drive Cycle)'!C888</f>
        <v>0</v>
      </c>
      <c r="W884">
        <f t="shared" si="272"/>
        <v>0</v>
      </c>
      <c r="X884">
        <f t="shared" si="273"/>
        <v>0</v>
      </c>
      <c r="Y884">
        <f t="shared" si="274"/>
        <v>0</v>
      </c>
      <c r="Z884">
        <f t="shared" si="275"/>
        <v>5</v>
      </c>
    </row>
    <row r="885" spans="4:26">
      <c r="D885" s="1">
        <v>882</v>
      </c>
      <c r="E885">
        <v>63</v>
      </c>
      <c r="F885">
        <f t="shared" si="260"/>
        <v>101.38842</v>
      </c>
      <c r="G885">
        <f t="shared" si="261"/>
        <v>28.163450000000001</v>
      </c>
      <c r="H885" s="12">
        <f t="shared" si="276"/>
        <v>0</v>
      </c>
      <c r="I885">
        <f t="shared" si="277"/>
        <v>28.163450000000001</v>
      </c>
      <c r="J885">
        <f t="shared" si="278"/>
        <v>123.199707616802</v>
      </c>
      <c r="K885" s="12">
        <f t="shared" si="279"/>
        <v>5</v>
      </c>
      <c r="L885">
        <f t="shared" si="262"/>
        <v>3.4184399999999999</v>
      </c>
      <c r="M885">
        <f t="shared" si="263"/>
        <v>421.15080850558064</v>
      </c>
      <c r="N885">
        <f t="shared" si="264"/>
        <v>4021.6954156623415</v>
      </c>
      <c r="O885">
        <f t="shared" si="265"/>
        <v>12.110993890463691</v>
      </c>
      <c r="P885">
        <f t="shared" si="266"/>
        <v>0</v>
      </c>
      <c r="Q885">
        <f t="shared" si="267"/>
        <v>305.72822415993403</v>
      </c>
      <c r="R885">
        <f t="shared" si="268"/>
        <v>269.28449999999998</v>
      </c>
      <c r="S885">
        <f t="shared" si="269"/>
        <v>575.01272415993401</v>
      </c>
      <c r="T885">
        <f t="shared" si="270"/>
        <v>38.452600818783104</v>
      </c>
      <c r="U885" s="14">
        <f t="shared" si="271"/>
        <v>16.194343923972855</v>
      </c>
      <c r="V885" s="20">
        <f>'BSFC (Drive Cycle)'!C889</f>
        <v>722.26942195028278</v>
      </c>
      <c r="W885">
        <f t="shared" si="272"/>
        <v>3.249077618008875</v>
      </c>
      <c r="X885">
        <f t="shared" si="273"/>
        <v>0</v>
      </c>
      <c r="Y885">
        <f t="shared" si="274"/>
        <v>0</v>
      </c>
      <c r="Z885">
        <f t="shared" si="275"/>
        <v>5</v>
      </c>
    </row>
    <row r="886" spans="4:26">
      <c r="D886" s="1">
        <v>883</v>
      </c>
      <c r="E886">
        <v>62.6</v>
      </c>
      <c r="F886">
        <f t="shared" si="260"/>
        <v>100.74468400000001</v>
      </c>
      <c r="G886">
        <f t="shared" si="261"/>
        <v>27.984634444444449</v>
      </c>
      <c r="H886" s="12">
        <f t="shared" si="276"/>
        <v>-0.17881555555555195</v>
      </c>
      <c r="I886">
        <f t="shared" si="277"/>
        <v>27.895226666666673</v>
      </c>
      <c r="J886">
        <f t="shared" si="278"/>
        <v>122.02637706807057</v>
      </c>
      <c r="K886" s="12">
        <f t="shared" si="279"/>
        <v>5</v>
      </c>
      <c r="L886">
        <f t="shared" si="262"/>
        <v>3.4184399999999999</v>
      </c>
      <c r="M886">
        <f t="shared" si="263"/>
        <v>417.13984842457518</v>
      </c>
      <c r="N886">
        <f t="shared" si="264"/>
        <v>3983.393554560796</v>
      </c>
      <c r="O886">
        <f t="shared" si="265"/>
        <v>12.110993890463691</v>
      </c>
      <c r="P886">
        <f t="shared" si="266"/>
        <v>-336.7059316747667</v>
      </c>
      <c r="Q886">
        <f t="shared" si="267"/>
        <v>301.85828564096329</v>
      </c>
      <c r="R886">
        <f t="shared" si="268"/>
        <v>269.28449999999998</v>
      </c>
      <c r="S886">
        <f t="shared" si="269"/>
        <v>234.43685396619657</v>
      </c>
      <c r="T886">
        <f t="shared" si="270"/>
        <v>0</v>
      </c>
      <c r="U886" s="14">
        <f t="shared" si="271"/>
        <v>0</v>
      </c>
      <c r="V886" s="20">
        <f>'BSFC (Drive Cycle)'!C890</f>
        <v>0</v>
      </c>
      <c r="W886">
        <f t="shared" si="272"/>
        <v>0</v>
      </c>
      <c r="X886">
        <f t="shared" si="273"/>
        <v>0</v>
      </c>
      <c r="Y886">
        <f t="shared" si="274"/>
        <v>0</v>
      </c>
      <c r="Z886">
        <f t="shared" si="275"/>
        <v>5</v>
      </c>
    </row>
    <row r="887" spans="4:26">
      <c r="D887" s="1">
        <v>884</v>
      </c>
      <c r="E887">
        <v>61.8</v>
      </c>
      <c r="F887">
        <f t="shared" si="260"/>
        <v>99.457211999999998</v>
      </c>
      <c r="G887">
        <f t="shared" si="261"/>
        <v>27.627003333333334</v>
      </c>
      <c r="H887" s="12">
        <f t="shared" si="276"/>
        <v>-0.35763111111111456</v>
      </c>
      <c r="I887">
        <f t="shared" si="277"/>
        <v>27.448187777777775</v>
      </c>
      <c r="J887">
        <f t="shared" si="278"/>
        <v>120.07082615351813</v>
      </c>
      <c r="K887" s="12">
        <f t="shared" si="279"/>
        <v>5</v>
      </c>
      <c r="L887">
        <f t="shared" si="262"/>
        <v>3.4184399999999999</v>
      </c>
      <c r="M887">
        <f t="shared" si="263"/>
        <v>410.45491495623247</v>
      </c>
      <c r="N887">
        <f t="shared" si="264"/>
        <v>3919.5571193915512</v>
      </c>
      <c r="O887">
        <f t="shared" si="265"/>
        <v>12.110993890463691</v>
      </c>
      <c r="P887">
        <f t="shared" si="266"/>
        <v>-673.41186334955341</v>
      </c>
      <c r="Q887">
        <f t="shared" si="267"/>
        <v>294.19235647281084</v>
      </c>
      <c r="R887">
        <f t="shared" si="268"/>
        <v>269.28449999999998</v>
      </c>
      <c r="S887">
        <f t="shared" si="269"/>
        <v>-109.93500687674259</v>
      </c>
      <c r="T887">
        <f t="shared" si="270"/>
        <v>0</v>
      </c>
      <c r="U887" s="14">
        <f t="shared" si="271"/>
        <v>0</v>
      </c>
      <c r="V887" s="20">
        <f>'BSFC (Drive Cycle)'!C891</f>
        <v>0</v>
      </c>
      <c r="W887">
        <f t="shared" si="272"/>
        <v>0</v>
      </c>
      <c r="X887">
        <f t="shared" si="273"/>
        <v>0</v>
      </c>
      <c r="Y887">
        <f t="shared" si="274"/>
        <v>0</v>
      </c>
      <c r="Z887">
        <f t="shared" si="275"/>
        <v>5</v>
      </c>
    </row>
    <row r="888" spans="4:26">
      <c r="D888" s="1">
        <v>885</v>
      </c>
      <c r="E888">
        <v>61.8</v>
      </c>
      <c r="F888">
        <f t="shared" si="260"/>
        <v>99.457211999999998</v>
      </c>
      <c r="G888">
        <f t="shared" si="261"/>
        <v>27.627003333333334</v>
      </c>
      <c r="H888" s="12">
        <f t="shared" si="276"/>
        <v>0</v>
      </c>
      <c r="I888">
        <f t="shared" si="277"/>
        <v>27.627003333333334</v>
      </c>
      <c r="J888">
        <f t="shared" si="278"/>
        <v>120.85304651933912</v>
      </c>
      <c r="K888" s="12">
        <f t="shared" si="279"/>
        <v>5</v>
      </c>
      <c r="L888">
        <f t="shared" si="262"/>
        <v>3.4184399999999999</v>
      </c>
      <c r="M888">
        <f t="shared" si="263"/>
        <v>413.1288883435696</v>
      </c>
      <c r="N888">
        <f t="shared" si="264"/>
        <v>3945.0916934592492</v>
      </c>
      <c r="O888">
        <f t="shared" si="265"/>
        <v>12.110993890463691</v>
      </c>
      <c r="P888">
        <f t="shared" si="266"/>
        <v>0</v>
      </c>
      <c r="Q888">
        <f t="shared" si="267"/>
        <v>294.19235647281084</v>
      </c>
      <c r="R888">
        <f t="shared" si="268"/>
        <v>269.28449999999998</v>
      </c>
      <c r="S888">
        <f t="shared" si="269"/>
        <v>563.47685647281082</v>
      </c>
      <c r="T888">
        <f t="shared" si="270"/>
        <v>37.681167254561892</v>
      </c>
      <c r="U888" s="14">
        <f t="shared" si="271"/>
        <v>15.56717873936527</v>
      </c>
      <c r="V888" s="20">
        <f>'BSFC (Drive Cycle)'!C892</f>
        <v>733.41011526714101</v>
      </c>
      <c r="W888">
        <f t="shared" si="272"/>
        <v>3.1714239871172412</v>
      </c>
      <c r="X888">
        <f t="shared" si="273"/>
        <v>0</v>
      </c>
      <c r="Y888">
        <f t="shared" si="274"/>
        <v>0</v>
      </c>
      <c r="Z888">
        <f t="shared" si="275"/>
        <v>5</v>
      </c>
    </row>
    <row r="889" spans="4:26">
      <c r="D889" s="1">
        <v>886</v>
      </c>
      <c r="E889">
        <v>62.2</v>
      </c>
      <c r="F889">
        <f t="shared" si="260"/>
        <v>100.100948</v>
      </c>
      <c r="G889">
        <f t="shared" si="261"/>
        <v>27.80581888888889</v>
      </c>
      <c r="H889" s="12">
        <f t="shared" si="276"/>
        <v>0.17881555555555551</v>
      </c>
      <c r="I889">
        <f t="shared" si="277"/>
        <v>27.895226666666666</v>
      </c>
      <c r="J889">
        <f t="shared" si="278"/>
        <v>122.02637706807053</v>
      </c>
      <c r="K889" s="12">
        <f t="shared" si="279"/>
        <v>5</v>
      </c>
      <c r="L889">
        <f t="shared" si="262"/>
        <v>3.4184399999999999</v>
      </c>
      <c r="M889">
        <f t="shared" si="263"/>
        <v>417.13984842457501</v>
      </c>
      <c r="N889">
        <f t="shared" si="264"/>
        <v>3983.3935545607942</v>
      </c>
      <c r="O889">
        <f t="shared" si="265"/>
        <v>12.110993890463691</v>
      </c>
      <c r="P889">
        <f t="shared" si="266"/>
        <v>336.70593167477335</v>
      </c>
      <c r="Q889">
        <f t="shared" si="267"/>
        <v>298.01299641192219</v>
      </c>
      <c r="R889">
        <f t="shared" si="268"/>
        <v>269.28449999999998</v>
      </c>
      <c r="S889">
        <f t="shared" si="269"/>
        <v>904.00342808669552</v>
      </c>
      <c r="T889">
        <f t="shared" si="270"/>
        <v>60.45306738179363</v>
      </c>
      <c r="U889" s="14">
        <f t="shared" si="271"/>
        <v>25.217383364442014</v>
      </c>
      <c r="V889" s="20">
        <f>'BSFC (Drive Cycle)'!C893</f>
        <v>272.30081118568341</v>
      </c>
      <c r="W889">
        <f t="shared" si="272"/>
        <v>1.9074205405883107</v>
      </c>
      <c r="X889">
        <f t="shared" si="273"/>
        <v>0</v>
      </c>
      <c r="Y889">
        <f t="shared" si="274"/>
        <v>0</v>
      </c>
      <c r="Z889">
        <f t="shared" si="275"/>
        <v>5</v>
      </c>
    </row>
    <row r="890" spans="4:26">
      <c r="D890" s="1">
        <v>887</v>
      </c>
      <c r="E890">
        <v>62.2</v>
      </c>
      <c r="F890">
        <f t="shared" si="260"/>
        <v>100.100948</v>
      </c>
      <c r="G890">
        <f t="shared" si="261"/>
        <v>27.80581888888889</v>
      </c>
      <c r="H890" s="12">
        <f t="shared" si="276"/>
        <v>0</v>
      </c>
      <c r="I890">
        <f t="shared" si="277"/>
        <v>27.80581888888889</v>
      </c>
      <c r="J890">
        <f t="shared" si="278"/>
        <v>121.63526688516006</v>
      </c>
      <c r="K890" s="12">
        <f t="shared" si="279"/>
        <v>5</v>
      </c>
      <c r="L890">
        <f t="shared" si="262"/>
        <v>3.4184399999999999</v>
      </c>
      <c r="M890">
        <f t="shared" si="263"/>
        <v>415.80286173090656</v>
      </c>
      <c r="N890">
        <f t="shared" si="264"/>
        <v>3970.6262675269463</v>
      </c>
      <c r="O890">
        <f t="shared" si="265"/>
        <v>12.110993890463691</v>
      </c>
      <c r="P890">
        <f t="shared" si="266"/>
        <v>0</v>
      </c>
      <c r="Q890">
        <f t="shared" si="267"/>
        <v>298.01299641192219</v>
      </c>
      <c r="R890">
        <f t="shared" si="268"/>
        <v>269.28449999999998</v>
      </c>
      <c r="S890">
        <f t="shared" si="269"/>
        <v>567.29749641192211</v>
      </c>
      <c r="T890">
        <f t="shared" si="270"/>
        <v>37.936663413652248</v>
      </c>
      <c r="U890" s="14">
        <f t="shared" si="271"/>
        <v>15.774173211918788</v>
      </c>
      <c r="V890" s="20">
        <f>'BSFC (Drive Cycle)'!C894</f>
        <v>729.26102254929174</v>
      </c>
      <c r="W890">
        <f t="shared" si="272"/>
        <v>3.1954138017759837</v>
      </c>
      <c r="X890">
        <f t="shared" si="273"/>
        <v>0</v>
      </c>
      <c r="Y890">
        <f t="shared" si="274"/>
        <v>0</v>
      </c>
      <c r="Z890">
        <f t="shared" si="275"/>
        <v>5</v>
      </c>
    </row>
    <row r="891" spans="4:26">
      <c r="D891" s="1">
        <v>888</v>
      </c>
      <c r="E891">
        <v>62.6</v>
      </c>
      <c r="F891">
        <f t="shared" si="260"/>
        <v>100.74468400000001</v>
      </c>
      <c r="G891">
        <f t="shared" si="261"/>
        <v>27.984634444444449</v>
      </c>
      <c r="H891" s="12">
        <f t="shared" si="276"/>
        <v>0.17881555555555906</v>
      </c>
      <c r="I891">
        <f t="shared" si="277"/>
        <v>28.074042222222229</v>
      </c>
      <c r="J891">
        <f t="shared" si="278"/>
        <v>122.80859743389155</v>
      </c>
      <c r="K891" s="12">
        <f t="shared" si="279"/>
        <v>5</v>
      </c>
      <c r="L891">
        <f t="shared" si="262"/>
        <v>3.4184399999999999</v>
      </c>
      <c r="M891">
        <f t="shared" si="263"/>
        <v>419.81382181191219</v>
      </c>
      <c r="N891">
        <f t="shared" si="264"/>
        <v>4008.9281286284931</v>
      </c>
      <c r="O891">
        <f t="shared" si="265"/>
        <v>12.110993890463691</v>
      </c>
      <c r="P891">
        <f t="shared" si="266"/>
        <v>336.70593167478006</v>
      </c>
      <c r="Q891">
        <f t="shared" si="267"/>
        <v>301.85828564096329</v>
      </c>
      <c r="R891">
        <f t="shared" si="268"/>
        <v>269.28449999999998</v>
      </c>
      <c r="S891">
        <f t="shared" si="269"/>
        <v>907.84871731574333</v>
      </c>
      <c r="T891">
        <f t="shared" si="270"/>
        <v>60.710211903201149</v>
      </c>
      <c r="U891" s="14">
        <f t="shared" si="271"/>
        <v>25.486986082093917</v>
      </c>
      <c r="V891" s="20">
        <f>'BSFC (Drive Cycle)'!C895</f>
        <v>273.7570740019637</v>
      </c>
      <c r="W891">
        <f t="shared" si="272"/>
        <v>1.9381229819341119</v>
      </c>
      <c r="X891">
        <f t="shared" si="273"/>
        <v>0</v>
      </c>
      <c r="Y891">
        <f t="shared" si="274"/>
        <v>0</v>
      </c>
      <c r="Z891">
        <f t="shared" si="275"/>
        <v>5</v>
      </c>
    </row>
    <row r="892" spans="4:26">
      <c r="D892" s="1">
        <v>889</v>
      </c>
      <c r="E892">
        <v>63.7</v>
      </c>
      <c r="F892">
        <f t="shared" si="260"/>
        <v>102.51495800000001</v>
      </c>
      <c r="G892">
        <f t="shared" si="261"/>
        <v>28.476377222222226</v>
      </c>
      <c r="H892" s="12">
        <f t="shared" si="276"/>
        <v>0.49174277777777675</v>
      </c>
      <c r="I892">
        <f t="shared" si="277"/>
        <v>28.722248611111112</v>
      </c>
      <c r="J892">
        <f t="shared" si="278"/>
        <v>125.64414625999252</v>
      </c>
      <c r="K892" s="12">
        <f t="shared" si="279"/>
        <v>5</v>
      </c>
      <c r="L892">
        <f t="shared" si="262"/>
        <v>3.4184399999999999</v>
      </c>
      <c r="M892">
        <f t="shared" si="263"/>
        <v>429.50697534100885</v>
      </c>
      <c r="N892">
        <f t="shared" si="264"/>
        <v>4101.4909596238958</v>
      </c>
      <c r="O892">
        <f t="shared" si="265"/>
        <v>12.110993890463691</v>
      </c>
      <c r="P892">
        <f t="shared" si="266"/>
        <v>925.94131210562512</v>
      </c>
      <c r="Q892">
        <f t="shared" si="267"/>
        <v>312.55992892202642</v>
      </c>
      <c r="R892">
        <f t="shared" si="268"/>
        <v>269.28449999999998</v>
      </c>
      <c r="S892">
        <f t="shared" si="269"/>
        <v>1507.7857410276515</v>
      </c>
      <c r="T892">
        <f t="shared" si="270"/>
        <v>100.82956564951299</v>
      </c>
      <c r="U892" s="14">
        <f t="shared" si="271"/>
        <v>43.307001767070012</v>
      </c>
      <c r="V892" s="20">
        <f>'BSFC (Drive Cycle)'!C896</f>
        <v>195.64268443004403</v>
      </c>
      <c r="W892">
        <f t="shared" si="272"/>
        <v>2.3535272445350661</v>
      </c>
      <c r="X892">
        <f t="shared" si="273"/>
        <v>0</v>
      </c>
      <c r="Y892">
        <f t="shared" si="274"/>
        <v>0</v>
      </c>
      <c r="Z892">
        <f t="shared" si="275"/>
        <v>5</v>
      </c>
    </row>
    <row r="893" spans="4:26">
      <c r="D893" s="1">
        <v>890</v>
      </c>
      <c r="E893">
        <v>64.5</v>
      </c>
      <c r="F893">
        <f t="shared" si="260"/>
        <v>103.80243</v>
      </c>
      <c r="G893">
        <f t="shared" si="261"/>
        <v>28.834008333333333</v>
      </c>
      <c r="H893" s="12">
        <f t="shared" si="276"/>
        <v>0.35763111111110746</v>
      </c>
      <c r="I893">
        <f t="shared" si="277"/>
        <v>29.012823888888889</v>
      </c>
      <c r="J893">
        <f t="shared" si="278"/>
        <v>126.91525435445159</v>
      </c>
      <c r="K893" s="12">
        <f t="shared" si="279"/>
        <v>5</v>
      </c>
      <c r="L893">
        <f t="shared" si="262"/>
        <v>3.4184399999999999</v>
      </c>
      <c r="M893">
        <f t="shared" si="263"/>
        <v>433.85218209543149</v>
      </c>
      <c r="N893">
        <f t="shared" si="264"/>
        <v>4142.9846424839043</v>
      </c>
      <c r="O893">
        <f t="shared" si="265"/>
        <v>12.110993890463691</v>
      </c>
      <c r="P893">
        <f t="shared" si="266"/>
        <v>673.41186334954011</v>
      </c>
      <c r="Q893">
        <f t="shared" si="267"/>
        <v>320.46002634451133</v>
      </c>
      <c r="R893">
        <f t="shared" si="268"/>
        <v>269.28449999999998</v>
      </c>
      <c r="S893">
        <f t="shared" si="269"/>
        <v>1263.1563896940515</v>
      </c>
      <c r="T893">
        <f t="shared" si="270"/>
        <v>84.470562795912812</v>
      </c>
      <c r="U893" s="14">
        <f t="shared" si="271"/>
        <v>36.647737991835946</v>
      </c>
      <c r="V893" s="20">
        <f>'BSFC (Drive Cycle)'!C897</f>
        <v>181.23860429720662</v>
      </c>
      <c r="W893">
        <f t="shared" si="272"/>
        <v>1.8449958011916836</v>
      </c>
      <c r="X893">
        <f t="shared" si="273"/>
        <v>0</v>
      </c>
      <c r="Y893">
        <f t="shared" si="274"/>
        <v>0</v>
      </c>
      <c r="Z893">
        <f t="shared" si="275"/>
        <v>5</v>
      </c>
    </row>
    <row r="894" spans="4:26">
      <c r="D894" s="1">
        <v>891</v>
      </c>
      <c r="E894">
        <v>64.900000000000006</v>
      </c>
      <c r="F894">
        <f t="shared" si="260"/>
        <v>104.44616600000001</v>
      </c>
      <c r="G894">
        <f t="shared" si="261"/>
        <v>29.012823888888892</v>
      </c>
      <c r="H894" s="12">
        <f t="shared" si="276"/>
        <v>0.17881555555555906</v>
      </c>
      <c r="I894">
        <f t="shared" si="277"/>
        <v>29.102231666666672</v>
      </c>
      <c r="J894">
        <f t="shared" si="278"/>
        <v>127.30636453736209</v>
      </c>
      <c r="K894" s="12">
        <f t="shared" si="279"/>
        <v>5</v>
      </c>
      <c r="L894">
        <f t="shared" si="262"/>
        <v>3.4184399999999999</v>
      </c>
      <c r="M894">
        <f t="shared" si="263"/>
        <v>435.18916878910005</v>
      </c>
      <c r="N894">
        <f t="shared" si="264"/>
        <v>4155.7519295177535</v>
      </c>
      <c r="O894">
        <f t="shared" si="265"/>
        <v>12.110993890463691</v>
      </c>
      <c r="P894">
        <f t="shared" si="266"/>
        <v>336.70593167478006</v>
      </c>
      <c r="Q894">
        <f t="shared" si="267"/>
        <v>324.44704899064845</v>
      </c>
      <c r="R894">
        <f t="shared" si="268"/>
        <v>269.28449999999998</v>
      </c>
      <c r="S894">
        <f t="shared" si="269"/>
        <v>930.43748066542844</v>
      </c>
      <c r="T894">
        <f t="shared" si="270"/>
        <v>62.22078143250048</v>
      </c>
      <c r="U894" s="14">
        <f t="shared" si="271"/>
        <v>27.077810153018156</v>
      </c>
      <c r="V894" s="20">
        <f>'BSFC (Drive Cycle)'!C898</f>
        <v>293.31442191207316</v>
      </c>
      <c r="W894">
        <f t="shared" si="272"/>
        <v>2.2061978421326072</v>
      </c>
      <c r="X894">
        <f t="shared" si="273"/>
        <v>0</v>
      </c>
      <c r="Y894">
        <f t="shared" si="274"/>
        <v>0</v>
      </c>
      <c r="Z894">
        <f t="shared" si="275"/>
        <v>5</v>
      </c>
    </row>
    <row r="895" spans="4:26">
      <c r="D895" s="1">
        <v>892</v>
      </c>
      <c r="E895">
        <v>66</v>
      </c>
      <c r="F895">
        <f t="shared" si="260"/>
        <v>106.21644000000001</v>
      </c>
      <c r="G895">
        <f t="shared" si="261"/>
        <v>29.504566666666669</v>
      </c>
      <c r="H895" s="12">
        <f t="shared" si="276"/>
        <v>0.49174277777777675</v>
      </c>
      <c r="I895">
        <f t="shared" si="277"/>
        <v>29.750438055555556</v>
      </c>
      <c r="J895">
        <f t="shared" si="278"/>
        <v>130.14191336346306</v>
      </c>
      <c r="K895" s="12">
        <f t="shared" si="279"/>
        <v>5</v>
      </c>
      <c r="L895">
        <f t="shared" si="262"/>
        <v>3.4184399999999999</v>
      </c>
      <c r="M895">
        <f t="shared" si="263"/>
        <v>444.88232231819666</v>
      </c>
      <c r="N895">
        <f t="shared" si="264"/>
        <v>4248.3147605131553</v>
      </c>
      <c r="O895">
        <f t="shared" si="265"/>
        <v>12.110993890463691</v>
      </c>
      <c r="P895">
        <f t="shared" si="266"/>
        <v>925.94131210562512</v>
      </c>
      <c r="Q895">
        <f t="shared" si="267"/>
        <v>335.53845916872581</v>
      </c>
      <c r="R895">
        <f t="shared" si="268"/>
        <v>269.28449999999998</v>
      </c>
      <c r="S895">
        <f t="shared" si="269"/>
        <v>1530.7642712743509</v>
      </c>
      <c r="T895">
        <f t="shared" si="270"/>
        <v>102.36619990794533</v>
      </c>
      <c r="U895" s="14">
        <f t="shared" si="271"/>
        <v>45.540912741935486</v>
      </c>
      <c r="V895" s="20">
        <f>'BSFC (Drive Cycle)'!C899</f>
        <v>252.11065643384427</v>
      </c>
      <c r="W895">
        <f t="shared" si="272"/>
        <v>3.1892637238793831</v>
      </c>
      <c r="X895">
        <f t="shared" si="273"/>
        <v>0</v>
      </c>
      <c r="Y895">
        <f t="shared" si="274"/>
        <v>0</v>
      </c>
      <c r="Z895">
        <f t="shared" si="275"/>
        <v>5</v>
      </c>
    </row>
    <row r="896" spans="4:26">
      <c r="D896" s="1">
        <v>893</v>
      </c>
      <c r="E896">
        <v>66</v>
      </c>
      <c r="F896">
        <f t="shared" si="260"/>
        <v>106.21644000000001</v>
      </c>
      <c r="G896">
        <f t="shared" si="261"/>
        <v>29.504566666666669</v>
      </c>
      <c r="H896" s="12">
        <f t="shared" si="276"/>
        <v>0</v>
      </c>
      <c r="I896">
        <f t="shared" si="277"/>
        <v>29.504566666666669</v>
      </c>
      <c r="J896">
        <f t="shared" si="278"/>
        <v>129.06636036045924</v>
      </c>
      <c r="K896" s="12">
        <f t="shared" si="279"/>
        <v>5</v>
      </c>
      <c r="L896">
        <f t="shared" si="262"/>
        <v>3.4184399999999999</v>
      </c>
      <c r="M896">
        <f t="shared" si="263"/>
        <v>441.2056089106083</v>
      </c>
      <c r="N896">
        <f t="shared" si="264"/>
        <v>4213.2047211700719</v>
      </c>
      <c r="O896">
        <f t="shared" si="265"/>
        <v>12.110993890463691</v>
      </c>
      <c r="P896">
        <f t="shared" si="266"/>
        <v>0</v>
      </c>
      <c r="Q896">
        <f t="shared" si="267"/>
        <v>335.53845916872581</v>
      </c>
      <c r="R896">
        <f t="shared" si="268"/>
        <v>269.28449999999998</v>
      </c>
      <c r="S896">
        <f t="shared" si="269"/>
        <v>604.82295916872579</v>
      </c>
      <c r="T896">
        <f t="shared" si="270"/>
        <v>40.446088995556664</v>
      </c>
      <c r="U896" s="14">
        <f t="shared" si="271"/>
        <v>17.845041323337231</v>
      </c>
      <c r="V896" s="20">
        <f>'BSFC (Drive Cycle)'!C900</f>
        <v>718.18427122132198</v>
      </c>
      <c r="W896">
        <f t="shared" si="272"/>
        <v>3.5600077771431455</v>
      </c>
      <c r="X896">
        <f t="shared" si="273"/>
        <v>0</v>
      </c>
      <c r="Y896">
        <f t="shared" si="274"/>
        <v>0</v>
      </c>
      <c r="Z896">
        <f t="shared" si="275"/>
        <v>5</v>
      </c>
    </row>
    <row r="897" spans="4:26">
      <c r="D897" s="1">
        <v>894</v>
      </c>
      <c r="E897">
        <v>66.8</v>
      </c>
      <c r="F897">
        <f t="shared" si="260"/>
        <v>107.503912</v>
      </c>
      <c r="G897">
        <f t="shared" si="261"/>
        <v>29.86219777777778</v>
      </c>
      <c r="H897" s="12">
        <f t="shared" si="276"/>
        <v>0.35763111111111101</v>
      </c>
      <c r="I897">
        <f t="shared" si="277"/>
        <v>30.041013333333336</v>
      </c>
      <c r="J897">
        <f t="shared" si="278"/>
        <v>131.41302145792216</v>
      </c>
      <c r="K897" s="12">
        <f t="shared" si="279"/>
        <v>5</v>
      </c>
      <c r="L897">
        <f t="shared" si="262"/>
        <v>3.4184399999999999</v>
      </c>
      <c r="M897">
        <f t="shared" si="263"/>
        <v>449.2275290726194</v>
      </c>
      <c r="N897">
        <f t="shared" si="264"/>
        <v>4289.8084433731647</v>
      </c>
      <c r="O897">
        <f t="shared" si="265"/>
        <v>12.110993890463691</v>
      </c>
      <c r="P897">
        <f t="shared" si="266"/>
        <v>673.41186334954671</v>
      </c>
      <c r="Q897">
        <f t="shared" si="267"/>
        <v>343.72202342540288</v>
      </c>
      <c r="R897">
        <f t="shared" si="268"/>
        <v>269.28449999999998</v>
      </c>
      <c r="S897">
        <f t="shared" si="269"/>
        <v>1286.4183867749496</v>
      </c>
      <c r="T897">
        <f t="shared" si="270"/>
        <v>86.02615322098778</v>
      </c>
      <c r="U897" s="14">
        <f t="shared" si="271"/>
        <v>38.645316247086896</v>
      </c>
      <c r="V897" s="20">
        <f>'BSFC (Drive Cycle)'!C901</f>
        <v>240.92127411817637</v>
      </c>
      <c r="W897">
        <f t="shared" si="272"/>
        <v>2.5862441191522323</v>
      </c>
      <c r="X897">
        <f t="shared" si="273"/>
        <v>0</v>
      </c>
      <c r="Y897">
        <f t="shared" si="274"/>
        <v>0</v>
      </c>
      <c r="Z897">
        <f t="shared" si="275"/>
        <v>5</v>
      </c>
    </row>
    <row r="898" spans="4:26">
      <c r="D898" s="1">
        <v>895</v>
      </c>
      <c r="E898">
        <v>66.400000000000006</v>
      </c>
      <c r="F898">
        <f t="shared" si="260"/>
        <v>106.86017600000001</v>
      </c>
      <c r="G898">
        <f t="shared" si="261"/>
        <v>29.683382222222225</v>
      </c>
      <c r="H898" s="12">
        <f t="shared" si="276"/>
        <v>-0.17881555555555551</v>
      </c>
      <c r="I898">
        <f t="shared" si="277"/>
        <v>29.593974444444449</v>
      </c>
      <c r="J898">
        <f t="shared" si="278"/>
        <v>129.45747054336974</v>
      </c>
      <c r="K898" s="12">
        <f t="shared" si="279"/>
        <v>5</v>
      </c>
      <c r="L898">
        <f t="shared" si="262"/>
        <v>3.4184399999999999</v>
      </c>
      <c r="M898">
        <f t="shared" si="263"/>
        <v>442.54259560427681</v>
      </c>
      <c r="N898">
        <f t="shared" si="264"/>
        <v>4225.9720082039212</v>
      </c>
      <c r="O898">
        <f t="shared" si="265"/>
        <v>12.110993890463691</v>
      </c>
      <c r="P898">
        <f t="shared" si="266"/>
        <v>-336.70593167477335</v>
      </c>
      <c r="Q898">
        <f t="shared" si="267"/>
        <v>339.61791665209944</v>
      </c>
      <c r="R898">
        <f t="shared" si="268"/>
        <v>269.28449999999998</v>
      </c>
      <c r="S898">
        <f t="shared" si="269"/>
        <v>272.19648497732607</v>
      </c>
      <c r="T898">
        <f t="shared" si="270"/>
        <v>0</v>
      </c>
      <c r="U898" s="14">
        <f t="shared" si="271"/>
        <v>0</v>
      </c>
      <c r="V898" s="20">
        <f>'BSFC (Drive Cycle)'!C902</f>
        <v>0</v>
      </c>
      <c r="W898">
        <f t="shared" si="272"/>
        <v>0</v>
      </c>
      <c r="X898">
        <f t="shared" si="273"/>
        <v>0</v>
      </c>
      <c r="Y898">
        <f t="shared" si="274"/>
        <v>0</v>
      </c>
      <c r="Z898">
        <f t="shared" si="275"/>
        <v>5</v>
      </c>
    </row>
    <row r="899" spans="4:26">
      <c r="D899" s="1">
        <v>896</v>
      </c>
      <c r="E899">
        <v>66.8</v>
      </c>
      <c r="F899">
        <f t="shared" si="260"/>
        <v>107.503912</v>
      </c>
      <c r="G899">
        <f t="shared" si="261"/>
        <v>29.86219777777778</v>
      </c>
      <c r="H899" s="12">
        <f t="shared" si="276"/>
        <v>0.17881555555555551</v>
      </c>
      <c r="I899">
        <f t="shared" si="277"/>
        <v>29.95160555555556</v>
      </c>
      <c r="J899">
        <f t="shared" si="278"/>
        <v>131.02191127501166</v>
      </c>
      <c r="K899" s="12">
        <f t="shared" si="279"/>
        <v>5</v>
      </c>
      <c r="L899">
        <f t="shared" si="262"/>
        <v>3.4184399999999999</v>
      </c>
      <c r="M899">
        <f t="shared" si="263"/>
        <v>447.89054237895084</v>
      </c>
      <c r="N899">
        <f t="shared" si="264"/>
        <v>4277.0411563393154</v>
      </c>
      <c r="O899">
        <f t="shared" si="265"/>
        <v>12.110993890463691</v>
      </c>
      <c r="P899">
        <f t="shared" si="266"/>
        <v>336.70593167477335</v>
      </c>
      <c r="Q899">
        <f t="shared" si="267"/>
        <v>343.72202342540288</v>
      </c>
      <c r="R899">
        <f t="shared" si="268"/>
        <v>269.28449999999998</v>
      </c>
      <c r="S899">
        <f t="shared" si="269"/>
        <v>949.71245510017616</v>
      </c>
      <c r="T899">
        <f t="shared" si="270"/>
        <v>63.509749252846404</v>
      </c>
      <c r="U899" s="14">
        <f t="shared" si="271"/>
        <v>28.445416039208542</v>
      </c>
      <c r="V899" s="20">
        <f>'BSFC (Drive Cycle)'!C903</f>
        <v>329.75232346697157</v>
      </c>
      <c r="W899">
        <f t="shared" si="272"/>
        <v>2.605539453031577</v>
      </c>
      <c r="X899">
        <f t="shared" si="273"/>
        <v>0</v>
      </c>
      <c r="Y899">
        <f t="shared" si="274"/>
        <v>0</v>
      </c>
      <c r="Z899">
        <f t="shared" si="275"/>
        <v>5</v>
      </c>
    </row>
    <row r="900" spans="4:26">
      <c r="D900" s="1">
        <v>897</v>
      </c>
      <c r="E900">
        <v>67.2</v>
      </c>
      <c r="F900">
        <f t="shared" ref="F900:F963" si="280">E900*1.60934</f>
        <v>108.147648</v>
      </c>
      <c r="G900">
        <f t="shared" ref="G900:G963" si="281">F900*(1000/3600)</f>
        <v>30.041013333333336</v>
      </c>
      <c r="H900" s="12">
        <f t="shared" si="276"/>
        <v>0.17881555555555551</v>
      </c>
      <c r="I900">
        <f t="shared" si="277"/>
        <v>30.130421111111112</v>
      </c>
      <c r="J900">
        <f t="shared" si="278"/>
        <v>131.80413164083262</v>
      </c>
      <c r="K900" s="12">
        <f t="shared" si="279"/>
        <v>5</v>
      </c>
      <c r="L900">
        <f t="shared" ref="L900:L963" si="282">LOOKUP(K900,$A$5:$B$12)*$B$13</f>
        <v>3.4184399999999999</v>
      </c>
      <c r="M900">
        <f t="shared" ref="M900:M963" si="283">J900*L900</f>
        <v>450.56451576628785</v>
      </c>
      <c r="N900">
        <f t="shared" ref="N900:N963" si="284">M900*9.5493</f>
        <v>4302.575730407013</v>
      </c>
      <c r="O900">
        <f t="shared" ref="O900:O963" si="285">(POWER(L900,2)*$B$28+4*$B$29)/$B$27</f>
        <v>12.110993890463691</v>
      </c>
      <c r="P900">
        <f t="shared" ref="P900:P963" si="286">(H900*(O900+$B$26*$B$27))/$B$27</f>
        <v>336.70593167477335</v>
      </c>
      <c r="Q900">
        <f t="shared" ref="Q900:Q963" si="287">($B$34*$B$31*$B$30*POWER(G900,2))/2</f>
        <v>347.85077948863602</v>
      </c>
      <c r="R900">
        <f t="shared" ref="R900:R963" si="288">$B$32*$B$26*9.81</f>
        <v>269.28449999999998</v>
      </c>
      <c r="S900">
        <f t="shared" ref="S900:S963" si="289">P900+Q900+R900</f>
        <v>953.8412111634093</v>
      </c>
      <c r="T900">
        <f t="shared" ref="T900:T963" si="290">IF(H900&lt;0,0,(S900*$B$27)/L900)</f>
        <v>63.785849940895666</v>
      </c>
      <c r="U900" s="14">
        <f t="shared" ref="U900:U963" si="291">(T900*M900)/1000</f>
        <v>28.739640591360757</v>
      </c>
      <c r="V900" s="20">
        <f>'BSFC (Drive Cycle)'!C904</f>
        <v>340.57268042428404</v>
      </c>
      <c r="W900">
        <f t="shared" ref="W900:W963" si="292">(V900*U900)/3600</f>
        <v>2.7188712307306355</v>
      </c>
      <c r="X900">
        <f t="shared" ref="X900:X963" si="293">IF(AND(K900&gt;1,(N900&lt;$B$15)),1,0)</f>
        <v>0</v>
      </c>
      <c r="Y900">
        <f t="shared" ref="Y900:Y963" si="294">IF(N900&gt;$B$14,1,0)</f>
        <v>0</v>
      </c>
      <c r="Z900">
        <f t="shared" ref="Z900:Z963" si="295">IF(AND(X900=0,Y900=0),K900,IF(AND(X900=0,Y900=1),K900+1, IF(AND(X900=1,Y900=0),K900-1)))</f>
        <v>5</v>
      </c>
    </row>
    <row r="901" spans="4:26">
      <c r="D901" s="1">
        <v>898</v>
      </c>
      <c r="E901">
        <v>66.400000000000006</v>
      </c>
      <c r="F901">
        <f t="shared" si="280"/>
        <v>106.86017600000001</v>
      </c>
      <c r="G901">
        <f t="shared" si="281"/>
        <v>29.683382222222225</v>
      </c>
      <c r="H901" s="12">
        <f t="shared" ref="H901:H964" si="296">(G901-G900)/(D901-D900)</f>
        <v>-0.35763111111111101</v>
      </c>
      <c r="I901">
        <f t="shared" ref="I901:I964" si="297">G901*(D901-D900)+0.5*H901*POWER(D901-D900,2)</f>
        <v>29.504566666666669</v>
      </c>
      <c r="J901">
        <f t="shared" ref="J901:J964" si="298">(2*PI()*I901)/($B$2*(D901-D900))</f>
        <v>129.06636036045924</v>
      </c>
      <c r="K901" s="12">
        <f t="shared" ref="K901:K964" si="299">Z900</f>
        <v>5</v>
      </c>
      <c r="L901">
        <f t="shared" si="282"/>
        <v>3.4184399999999999</v>
      </c>
      <c r="M901">
        <f t="shared" si="283"/>
        <v>441.2056089106083</v>
      </c>
      <c r="N901">
        <f t="shared" si="284"/>
        <v>4213.2047211700719</v>
      </c>
      <c r="O901">
        <f t="shared" si="285"/>
        <v>12.110993890463691</v>
      </c>
      <c r="P901">
        <f t="shared" si="286"/>
        <v>-673.41186334954671</v>
      </c>
      <c r="Q901">
        <f t="shared" si="287"/>
        <v>339.61791665209944</v>
      </c>
      <c r="R901">
        <f t="shared" si="288"/>
        <v>269.28449999999998</v>
      </c>
      <c r="S901">
        <f t="shared" si="289"/>
        <v>-64.509446697447288</v>
      </c>
      <c r="T901">
        <f t="shared" si="290"/>
        <v>0</v>
      </c>
      <c r="U901" s="14">
        <f t="shared" si="291"/>
        <v>0</v>
      </c>
      <c r="V901" s="20">
        <f>'BSFC (Drive Cycle)'!C905</f>
        <v>0</v>
      </c>
      <c r="W901">
        <f t="shared" si="292"/>
        <v>0</v>
      </c>
      <c r="X901">
        <f t="shared" si="293"/>
        <v>0</v>
      </c>
      <c r="Y901">
        <f t="shared" si="294"/>
        <v>0</v>
      </c>
      <c r="Z901">
        <f t="shared" si="295"/>
        <v>5</v>
      </c>
    </row>
    <row r="902" spans="4:26">
      <c r="D902" s="1">
        <v>899</v>
      </c>
      <c r="E902">
        <v>66.400000000000006</v>
      </c>
      <c r="F902">
        <f t="shared" si="280"/>
        <v>106.86017600000001</v>
      </c>
      <c r="G902">
        <f t="shared" si="281"/>
        <v>29.683382222222225</v>
      </c>
      <c r="H902" s="12">
        <f t="shared" si="296"/>
        <v>0</v>
      </c>
      <c r="I902">
        <f t="shared" si="297"/>
        <v>29.683382222222225</v>
      </c>
      <c r="J902">
        <f t="shared" si="298"/>
        <v>129.8485807262802</v>
      </c>
      <c r="K902" s="12">
        <f t="shared" si="299"/>
        <v>5</v>
      </c>
      <c r="L902">
        <f t="shared" si="282"/>
        <v>3.4184399999999999</v>
      </c>
      <c r="M902">
        <f t="shared" si="283"/>
        <v>443.87958229794532</v>
      </c>
      <c r="N902">
        <f t="shared" si="284"/>
        <v>4238.7392952377695</v>
      </c>
      <c r="O902">
        <f t="shared" si="285"/>
        <v>12.110993890463691</v>
      </c>
      <c r="P902">
        <f t="shared" si="286"/>
        <v>0</v>
      </c>
      <c r="Q902">
        <f t="shared" si="287"/>
        <v>339.61791665209944</v>
      </c>
      <c r="R902">
        <f t="shared" si="288"/>
        <v>269.28449999999998</v>
      </c>
      <c r="S902">
        <f t="shared" si="289"/>
        <v>608.90241665209942</v>
      </c>
      <c r="T902">
        <f t="shared" si="290"/>
        <v>40.718892958972489</v>
      </c>
      <c r="U902" s="14">
        <f t="shared" si="291"/>
        <v>18.074285198263457</v>
      </c>
      <c r="V902" s="20">
        <f>'BSFC (Drive Cycle)'!C906</f>
        <v>721.2164904862293</v>
      </c>
      <c r="W902">
        <f t="shared" si="292"/>
        <v>3.6209645940941031</v>
      </c>
      <c r="X902">
        <f t="shared" si="293"/>
        <v>0</v>
      </c>
      <c r="Y902">
        <f t="shared" si="294"/>
        <v>0</v>
      </c>
      <c r="Z902">
        <f t="shared" si="295"/>
        <v>5</v>
      </c>
    </row>
    <row r="903" spans="4:26">
      <c r="D903" s="1">
        <v>900</v>
      </c>
      <c r="E903">
        <v>66</v>
      </c>
      <c r="F903">
        <f t="shared" si="280"/>
        <v>106.21644000000001</v>
      </c>
      <c r="G903">
        <f t="shared" si="281"/>
        <v>29.504566666666669</v>
      </c>
      <c r="H903" s="12">
        <f t="shared" si="296"/>
        <v>-0.17881555555555551</v>
      </c>
      <c r="I903">
        <f t="shared" si="297"/>
        <v>29.41515888888889</v>
      </c>
      <c r="J903">
        <f t="shared" si="298"/>
        <v>128.67525017754878</v>
      </c>
      <c r="K903" s="12">
        <f t="shared" si="299"/>
        <v>5</v>
      </c>
      <c r="L903">
        <f t="shared" si="282"/>
        <v>3.4184399999999999</v>
      </c>
      <c r="M903">
        <f t="shared" si="283"/>
        <v>439.86862221693985</v>
      </c>
      <c r="N903">
        <f t="shared" si="284"/>
        <v>4200.4374341362236</v>
      </c>
      <c r="O903">
        <f t="shared" si="285"/>
        <v>12.110993890463691</v>
      </c>
      <c r="P903">
        <f t="shared" si="286"/>
        <v>-336.70593167477335</v>
      </c>
      <c r="Q903">
        <f t="shared" si="287"/>
        <v>335.53845916872581</v>
      </c>
      <c r="R903">
        <f t="shared" si="288"/>
        <v>269.28449999999998</v>
      </c>
      <c r="S903">
        <f t="shared" si="289"/>
        <v>268.11702749395243</v>
      </c>
      <c r="T903">
        <f t="shared" si="290"/>
        <v>0</v>
      </c>
      <c r="U903" s="14">
        <f t="shared" si="291"/>
        <v>0</v>
      </c>
      <c r="V903" s="20">
        <f>'BSFC (Drive Cycle)'!C907</f>
        <v>0</v>
      </c>
      <c r="W903">
        <f t="shared" si="292"/>
        <v>0</v>
      </c>
      <c r="X903">
        <f t="shared" si="293"/>
        <v>0</v>
      </c>
      <c r="Y903">
        <f t="shared" si="294"/>
        <v>0</v>
      </c>
      <c r="Z903">
        <f t="shared" si="295"/>
        <v>5</v>
      </c>
    </row>
    <row r="904" spans="4:26">
      <c r="D904" s="1">
        <v>901</v>
      </c>
      <c r="E904">
        <v>65.7</v>
      </c>
      <c r="F904">
        <f t="shared" si="280"/>
        <v>105.733638</v>
      </c>
      <c r="G904">
        <f t="shared" si="281"/>
        <v>29.370455</v>
      </c>
      <c r="H904" s="12">
        <f t="shared" si="296"/>
        <v>-0.13411166666666929</v>
      </c>
      <c r="I904">
        <f t="shared" si="297"/>
        <v>29.303399166666665</v>
      </c>
      <c r="J904">
        <f t="shared" si="298"/>
        <v>128.18636244891064</v>
      </c>
      <c r="K904" s="12">
        <f t="shared" si="299"/>
        <v>5</v>
      </c>
      <c r="L904">
        <f t="shared" si="282"/>
        <v>3.4184399999999999</v>
      </c>
      <c r="M904">
        <f t="shared" si="283"/>
        <v>438.19738884985406</v>
      </c>
      <c r="N904">
        <f t="shared" si="284"/>
        <v>4184.4783253439118</v>
      </c>
      <c r="O904">
        <f t="shared" si="285"/>
        <v>12.110993890463691</v>
      </c>
      <c r="P904">
        <f t="shared" si="286"/>
        <v>-252.52944875608503</v>
      </c>
      <c r="Q904">
        <f t="shared" si="287"/>
        <v>332.4950421527119</v>
      </c>
      <c r="R904">
        <f t="shared" si="288"/>
        <v>269.28449999999998</v>
      </c>
      <c r="S904">
        <f t="shared" si="289"/>
        <v>349.25009339662688</v>
      </c>
      <c r="T904">
        <f t="shared" si="290"/>
        <v>0</v>
      </c>
      <c r="U904" s="14">
        <f t="shared" si="291"/>
        <v>0</v>
      </c>
      <c r="V904" s="20">
        <f>'BSFC (Drive Cycle)'!C908</f>
        <v>0</v>
      </c>
      <c r="W904">
        <f t="shared" si="292"/>
        <v>0</v>
      </c>
      <c r="X904">
        <f t="shared" si="293"/>
        <v>0</v>
      </c>
      <c r="Y904">
        <f t="shared" si="294"/>
        <v>0</v>
      </c>
      <c r="Z904">
        <f t="shared" si="295"/>
        <v>5</v>
      </c>
    </row>
    <row r="905" spans="4:26">
      <c r="D905" s="1">
        <v>902</v>
      </c>
      <c r="E905">
        <v>65.7</v>
      </c>
      <c r="F905">
        <f t="shared" si="280"/>
        <v>105.733638</v>
      </c>
      <c r="G905">
        <f t="shared" si="281"/>
        <v>29.370455</v>
      </c>
      <c r="H905" s="12">
        <f t="shared" si="296"/>
        <v>0</v>
      </c>
      <c r="I905">
        <f t="shared" si="297"/>
        <v>29.370455</v>
      </c>
      <c r="J905">
        <f t="shared" si="298"/>
        <v>128.4796950860935</v>
      </c>
      <c r="K905" s="12">
        <f t="shared" si="299"/>
        <v>5</v>
      </c>
      <c r="L905">
        <f t="shared" si="282"/>
        <v>3.4184399999999999</v>
      </c>
      <c r="M905">
        <f t="shared" si="283"/>
        <v>439.20012887010546</v>
      </c>
      <c r="N905">
        <f t="shared" si="284"/>
        <v>4194.0537906192985</v>
      </c>
      <c r="O905">
        <f t="shared" si="285"/>
        <v>12.110993890463691</v>
      </c>
      <c r="P905">
        <f t="shared" si="286"/>
        <v>0</v>
      </c>
      <c r="Q905">
        <f t="shared" si="287"/>
        <v>332.4950421527119</v>
      </c>
      <c r="R905">
        <f t="shared" si="288"/>
        <v>269.28449999999998</v>
      </c>
      <c r="S905">
        <f t="shared" si="289"/>
        <v>601.77954215271188</v>
      </c>
      <c r="T905">
        <f t="shared" si="290"/>
        <v>40.242567760765127</v>
      </c>
      <c r="U905" s="14">
        <f t="shared" si="291"/>
        <v>17.674540946591996</v>
      </c>
      <c r="V905" s="20">
        <f>'BSFC (Drive Cycle)'!C909</f>
        <v>716.56724246669364</v>
      </c>
      <c r="W905">
        <f t="shared" si="292"/>
        <v>3.5180547411011367</v>
      </c>
      <c r="X905">
        <f t="shared" si="293"/>
        <v>0</v>
      </c>
      <c r="Y905">
        <f t="shared" si="294"/>
        <v>0</v>
      </c>
      <c r="Z905">
        <f t="shared" si="295"/>
        <v>5</v>
      </c>
    </row>
    <row r="906" spans="4:26">
      <c r="D906" s="1">
        <v>903</v>
      </c>
      <c r="E906">
        <v>66.400000000000006</v>
      </c>
      <c r="F906">
        <f t="shared" si="280"/>
        <v>106.86017600000001</v>
      </c>
      <c r="G906">
        <f t="shared" si="281"/>
        <v>29.683382222222225</v>
      </c>
      <c r="H906" s="12">
        <f t="shared" si="296"/>
        <v>0.3129272222222248</v>
      </c>
      <c r="I906">
        <f t="shared" si="297"/>
        <v>29.839845833333335</v>
      </c>
      <c r="J906">
        <f t="shared" si="298"/>
        <v>130.53302354637356</v>
      </c>
      <c r="K906" s="12">
        <f t="shared" si="299"/>
        <v>5</v>
      </c>
      <c r="L906">
        <f t="shared" si="282"/>
        <v>3.4184399999999999</v>
      </c>
      <c r="M906">
        <f t="shared" si="283"/>
        <v>446.21930901186522</v>
      </c>
      <c r="N906">
        <f t="shared" si="284"/>
        <v>4261.0820475470045</v>
      </c>
      <c r="O906">
        <f t="shared" si="285"/>
        <v>12.110993890463691</v>
      </c>
      <c r="P906">
        <f t="shared" si="286"/>
        <v>589.2353804308583</v>
      </c>
      <c r="Q906">
        <f t="shared" si="287"/>
        <v>339.61791665209944</v>
      </c>
      <c r="R906">
        <f t="shared" si="288"/>
        <v>269.28449999999998</v>
      </c>
      <c r="S906">
        <f t="shared" si="289"/>
        <v>1198.1377970829576</v>
      </c>
      <c r="T906">
        <f t="shared" si="290"/>
        <v>80.12259990322022</v>
      </c>
      <c r="U906" s="14">
        <f t="shared" si="291"/>
        <v>35.75225116504906</v>
      </c>
      <c r="V906" s="20">
        <f>'BSFC (Drive Cycle)'!C910</f>
        <v>231.70508913073354</v>
      </c>
      <c r="W906">
        <f t="shared" si="292"/>
        <v>2.3011051507839064</v>
      </c>
      <c r="X906">
        <f t="shared" si="293"/>
        <v>0</v>
      </c>
      <c r="Y906">
        <f t="shared" si="294"/>
        <v>0</v>
      </c>
      <c r="Z906">
        <f t="shared" si="295"/>
        <v>5</v>
      </c>
    </row>
    <row r="907" spans="4:26">
      <c r="D907" s="1">
        <v>904</v>
      </c>
      <c r="E907">
        <v>66</v>
      </c>
      <c r="F907">
        <f t="shared" si="280"/>
        <v>106.21644000000001</v>
      </c>
      <c r="G907">
        <f t="shared" si="281"/>
        <v>29.504566666666669</v>
      </c>
      <c r="H907" s="12">
        <f t="shared" si="296"/>
        <v>-0.17881555555555551</v>
      </c>
      <c r="I907">
        <f t="shared" si="297"/>
        <v>29.41515888888889</v>
      </c>
      <c r="J907">
        <f t="shared" si="298"/>
        <v>128.67525017754878</v>
      </c>
      <c r="K907" s="12">
        <f t="shared" si="299"/>
        <v>5</v>
      </c>
      <c r="L907">
        <f t="shared" si="282"/>
        <v>3.4184399999999999</v>
      </c>
      <c r="M907">
        <f t="shared" si="283"/>
        <v>439.86862221693985</v>
      </c>
      <c r="N907">
        <f t="shared" si="284"/>
        <v>4200.4374341362236</v>
      </c>
      <c r="O907">
        <f t="shared" si="285"/>
        <v>12.110993890463691</v>
      </c>
      <c r="P907">
        <f t="shared" si="286"/>
        <v>-336.70593167477335</v>
      </c>
      <c r="Q907">
        <f t="shared" si="287"/>
        <v>335.53845916872581</v>
      </c>
      <c r="R907">
        <f t="shared" si="288"/>
        <v>269.28449999999998</v>
      </c>
      <c r="S907">
        <f t="shared" si="289"/>
        <v>268.11702749395243</v>
      </c>
      <c r="T907">
        <f t="shared" si="290"/>
        <v>0</v>
      </c>
      <c r="U907" s="14">
        <f t="shared" si="291"/>
        <v>0</v>
      </c>
      <c r="V907" s="20">
        <f>'BSFC (Drive Cycle)'!C911</f>
        <v>0</v>
      </c>
      <c r="W907">
        <f t="shared" si="292"/>
        <v>0</v>
      </c>
      <c r="X907">
        <f t="shared" si="293"/>
        <v>0</v>
      </c>
      <c r="Y907">
        <f t="shared" si="294"/>
        <v>0</v>
      </c>
      <c r="Z907">
        <f t="shared" si="295"/>
        <v>5</v>
      </c>
    </row>
    <row r="908" spans="4:26">
      <c r="D908" s="1">
        <v>905</v>
      </c>
      <c r="E908">
        <v>65.7</v>
      </c>
      <c r="F908">
        <f t="shared" si="280"/>
        <v>105.733638</v>
      </c>
      <c r="G908">
        <f t="shared" si="281"/>
        <v>29.370455</v>
      </c>
      <c r="H908" s="12">
        <f t="shared" si="296"/>
        <v>-0.13411166666666929</v>
      </c>
      <c r="I908">
        <f t="shared" si="297"/>
        <v>29.303399166666665</v>
      </c>
      <c r="J908">
        <f t="shared" si="298"/>
        <v>128.18636244891064</v>
      </c>
      <c r="K908" s="12">
        <f t="shared" si="299"/>
        <v>5</v>
      </c>
      <c r="L908">
        <f t="shared" si="282"/>
        <v>3.4184399999999999</v>
      </c>
      <c r="M908">
        <f t="shared" si="283"/>
        <v>438.19738884985406</v>
      </c>
      <c r="N908">
        <f t="shared" si="284"/>
        <v>4184.4783253439118</v>
      </c>
      <c r="O908">
        <f t="shared" si="285"/>
        <v>12.110993890463691</v>
      </c>
      <c r="P908">
        <f t="shared" si="286"/>
        <v>-252.52944875608503</v>
      </c>
      <c r="Q908">
        <f t="shared" si="287"/>
        <v>332.4950421527119</v>
      </c>
      <c r="R908">
        <f t="shared" si="288"/>
        <v>269.28449999999998</v>
      </c>
      <c r="S908">
        <f t="shared" si="289"/>
        <v>349.25009339662688</v>
      </c>
      <c r="T908">
        <f t="shared" si="290"/>
        <v>0</v>
      </c>
      <c r="U908" s="14">
        <f t="shared" si="291"/>
        <v>0</v>
      </c>
      <c r="V908" s="20">
        <f>'BSFC (Drive Cycle)'!C912</f>
        <v>0</v>
      </c>
      <c r="W908">
        <f t="shared" si="292"/>
        <v>0</v>
      </c>
      <c r="X908">
        <f t="shared" si="293"/>
        <v>0</v>
      </c>
      <c r="Y908">
        <f t="shared" si="294"/>
        <v>0</v>
      </c>
      <c r="Z908">
        <f t="shared" si="295"/>
        <v>5</v>
      </c>
    </row>
    <row r="909" spans="4:26">
      <c r="D909" s="1">
        <v>906</v>
      </c>
      <c r="E909">
        <v>65.3</v>
      </c>
      <c r="F909">
        <f t="shared" si="280"/>
        <v>105.089902</v>
      </c>
      <c r="G909">
        <f t="shared" si="281"/>
        <v>29.191639444444444</v>
      </c>
      <c r="H909" s="12">
        <f t="shared" si="296"/>
        <v>-0.17881555555555551</v>
      </c>
      <c r="I909">
        <f t="shared" si="297"/>
        <v>29.102231666666668</v>
      </c>
      <c r="J909">
        <f t="shared" si="298"/>
        <v>127.30636453736206</v>
      </c>
      <c r="K909" s="12">
        <f t="shared" si="299"/>
        <v>5</v>
      </c>
      <c r="L909">
        <f t="shared" si="282"/>
        <v>3.4184399999999999</v>
      </c>
      <c r="M909">
        <f t="shared" si="283"/>
        <v>435.18916878909994</v>
      </c>
      <c r="N909">
        <f t="shared" si="284"/>
        <v>4155.7519295177526</v>
      </c>
      <c r="O909">
        <f t="shared" si="285"/>
        <v>12.110993890463691</v>
      </c>
      <c r="P909">
        <f t="shared" si="286"/>
        <v>-336.70593167477335</v>
      </c>
      <c r="Q909">
        <f t="shared" si="287"/>
        <v>328.45872092671527</v>
      </c>
      <c r="R909">
        <f t="shared" si="288"/>
        <v>269.28449999999998</v>
      </c>
      <c r="S909">
        <f t="shared" si="289"/>
        <v>261.0372892519419</v>
      </c>
      <c r="T909">
        <f t="shared" si="290"/>
        <v>0</v>
      </c>
      <c r="U909" s="14">
        <f t="shared" si="291"/>
        <v>0</v>
      </c>
      <c r="V909" s="20">
        <f>'BSFC (Drive Cycle)'!C913</f>
        <v>0</v>
      </c>
      <c r="W909">
        <f t="shared" si="292"/>
        <v>0</v>
      </c>
      <c r="X909">
        <f t="shared" si="293"/>
        <v>0</v>
      </c>
      <c r="Y909">
        <f t="shared" si="294"/>
        <v>0</v>
      </c>
      <c r="Z909">
        <f t="shared" si="295"/>
        <v>5</v>
      </c>
    </row>
    <row r="910" spans="4:26">
      <c r="D910" s="1">
        <v>907</v>
      </c>
      <c r="E910">
        <v>65.3</v>
      </c>
      <c r="F910">
        <f t="shared" si="280"/>
        <v>105.089902</v>
      </c>
      <c r="G910">
        <f t="shared" si="281"/>
        <v>29.191639444444444</v>
      </c>
      <c r="H910" s="12">
        <f t="shared" si="296"/>
        <v>0</v>
      </c>
      <c r="I910">
        <f t="shared" si="297"/>
        <v>29.191639444444444</v>
      </c>
      <c r="J910">
        <f t="shared" si="298"/>
        <v>127.69747472027254</v>
      </c>
      <c r="K910" s="12">
        <f t="shared" si="299"/>
        <v>5</v>
      </c>
      <c r="L910">
        <f t="shared" si="282"/>
        <v>3.4184399999999999</v>
      </c>
      <c r="M910">
        <f t="shared" si="283"/>
        <v>436.52615548276844</v>
      </c>
      <c r="N910">
        <f t="shared" si="284"/>
        <v>4168.5192165516009</v>
      </c>
      <c r="O910">
        <f t="shared" si="285"/>
        <v>12.110993890463691</v>
      </c>
      <c r="P910">
        <f t="shared" si="286"/>
        <v>0</v>
      </c>
      <c r="Q910">
        <f t="shared" si="287"/>
        <v>328.45872092671527</v>
      </c>
      <c r="R910">
        <f t="shared" si="288"/>
        <v>269.28449999999998</v>
      </c>
      <c r="S910">
        <f t="shared" si="289"/>
        <v>597.74322092671525</v>
      </c>
      <c r="T910">
        <f t="shared" si="290"/>
        <v>39.972648431403535</v>
      </c>
      <c r="U910" s="14">
        <f t="shared" si="291"/>
        <v>17.449106544224897</v>
      </c>
      <c r="V910" s="20">
        <f>'BSFC (Drive Cycle)'!C914</f>
        <v>715.22598911799105</v>
      </c>
      <c r="W910">
        <f t="shared" si="292"/>
        <v>3.4666818020329062</v>
      </c>
      <c r="X910">
        <f t="shared" si="293"/>
        <v>0</v>
      </c>
      <c r="Y910">
        <f t="shared" si="294"/>
        <v>0</v>
      </c>
      <c r="Z910">
        <f t="shared" si="295"/>
        <v>5</v>
      </c>
    </row>
    <row r="911" spans="4:26">
      <c r="D911" s="1">
        <v>908</v>
      </c>
      <c r="E911">
        <v>64.5</v>
      </c>
      <c r="F911">
        <f t="shared" si="280"/>
        <v>103.80243</v>
      </c>
      <c r="G911">
        <f t="shared" si="281"/>
        <v>28.834008333333333</v>
      </c>
      <c r="H911" s="12">
        <f t="shared" si="296"/>
        <v>-0.35763111111111101</v>
      </c>
      <c r="I911">
        <f t="shared" si="297"/>
        <v>28.655192777777778</v>
      </c>
      <c r="J911">
        <f t="shared" si="298"/>
        <v>125.35081362280965</v>
      </c>
      <c r="K911" s="12">
        <f t="shared" si="299"/>
        <v>5</v>
      </c>
      <c r="L911">
        <f t="shared" si="282"/>
        <v>3.4184399999999999</v>
      </c>
      <c r="M911">
        <f t="shared" si="283"/>
        <v>428.5042353207574</v>
      </c>
      <c r="N911">
        <f t="shared" si="284"/>
        <v>4091.9154943485091</v>
      </c>
      <c r="O911">
        <f t="shared" si="285"/>
        <v>12.110993890463691</v>
      </c>
      <c r="P911">
        <f t="shared" si="286"/>
        <v>-673.41186334954671</v>
      </c>
      <c r="Q911">
        <f t="shared" si="287"/>
        <v>320.46002634451133</v>
      </c>
      <c r="R911">
        <f t="shared" si="288"/>
        <v>269.28449999999998</v>
      </c>
      <c r="S911">
        <f t="shared" si="289"/>
        <v>-83.667337005035392</v>
      </c>
      <c r="T911">
        <f t="shared" si="290"/>
        <v>0</v>
      </c>
      <c r="U911" s="14">
        <f t="shared" si="291"/>
        <v>0</v>
      </c>
      <c r="V911" s="20">
        <f>'BSFC (Drive Cycle)'!C915</f>
        <v>0</v>
      </c>
      <c r="W911">
        <f t="shared" si="292"/>
        <v>0</v>
      </c>
      <c r="X911">
        <f t="shared" si="293"/>
        <v>0</v>
      </c>
      <c r="Y911">
        <f t="shared" si="294"/>
        <v>0</v>
      </c>
      <c r="Z911">
        <f t="shared" si="295"/>
        <v>5</v>
      </c>
    </row>
    <row r="912" spans="4:26">
      <c r="D912" s="1">
        <v>909</v>
      </c>
      <c r="E912">
        <v>64.5</v>
      </c>
      <c r="F912">
        <f t="shared" si="280"/>
        <v>103.80243</v>
      </c>
      <c r="G912">
        <f t="shared" si="281"/>
        <v>28.834008333333333</v>
      </c>
      <c r="H912" s="12">
        <f t="shared" si="296"/>
        <v>0</v>
      </c>
      <c r="I912">
        <f t="shared" si="297"/>
        <v>28.834008333333333</v>
      </c>
      <c r="J912">
        <f t="shared" si="298"/>
        <v>126.13303398863061</v>
      </c>
      <c r="K912" s="12">
        <f t="shared" si="299"/>
        <v>5</v>
      </c>
      <c r="L912">
        <f t="shared" si="282"/>
        <v>3.4184399999999999</v>
      </c>
      <c r="M912">
        <f t="shared" si="283"/>
        <v>431.17820870809442</v>
      </c>
      <c r="N912">
        <f t="shared" si="284"/>
        <v>4117.4500684162067</v>
      </c>
      <c r="O912">
        <f t="shared" si="285"/>
        <v>12.110993890463691</v>
      </c>
      <c r="P912">
        <f t="shared" si="286"/>
        <v>0</v>
      </c>
      <c r="Q912">
        <f t="shared" si="287"/>
        <v>320.46002634451133</v>
      </c>
      <c r="R912">
        <f t="shared" si="288"/>
        <v>269.28449999999998</v>
      </c>
      <c r="S912">
        <f t="shared" si="289"/>
        <v>589.74452634451131</v>
      </c>
      <c r="T912">
        <f t="shared" si="290"/>
        <v>39.437754859630495</v>
      </c>
      <c r="U912" s="14">
        <f t="shared" si="291"/>
        <v>17.004700495844425</v>
      </c>
      <c r="V912" s="20">
        <f>'BSFC (Drive Cycle)'!C916</f>
        <v>715.06761986864512</v>
      </c>
      <c r="W912">
        <f t="shared" si="292"/>
        <v>3.3776418639285115</v>
      </c>
      <c r="X912">
        <f t="shared" si="293"/>
        <v>0</v>
      </c>
      <c r="Y912">
        <f t="shared" si="294"/>
        <v>0</v>
      </c>
      <c r="Z912">
        <f t="shared" si="295"/>
        <v>5</v>
      </c>
    </row>
    <row r="913" spans="4:26">
      <c r="D913" s="1">
        <v>910</v>
      </c>
      <c r="E913">
        <v>64.099999999999994</v>
      </c>
      <c r="F913">
        <f t="shared" si="280"/>
        <v>103.158694</v>
      </c>
      <c r="G913">
        <f t="shared" si="281"/>
        <v>28.655192777777778</v>
      </c>
      <c r="H913" s="12">
        <f t="shared" si="296"/>
        <v>-0.17881555555555551</v>
      </c>
      <c r="I913">
        <f t="shared" si="297"/>
        <v>28.565784999999998</v>
      </c>
      <c r="J913">
        <f t="shared" si="298"/>
        <v>124.95970343989916</v>
      </c>
      <c r="K913" s="12">
        <f t="shared" si="299"/>
        <v>5</v>
      </c>
      <c r="L913">
        <f t="shared" si="282"/>
        <v>3.4184399999999999</v>
      </c>
      <c r="M913">
        <f t="shared" si="283"/>
        <v>427.1672486270889</v>
      </c>
      <c r="N913">
        <f t="shared" si="284"/>
        <v>4079.1482073146603</v>
      </c>
      <c r="O913">
        <f t="shared" si="285"/>
        <v>12.110993890463691</v>
      </c>
      <c r="P913">
        <f t="shared" si="286"/>
        <v>-336.70593167477335</v>
      </c>
      <c r="Q913">
        <f t="shared" si="287"/>
        <v>316.49765298830391</v>
      </c>
      <c r="R913">
        <f t="shared" si="288"/>
        <v>269.28449999999998</v>
      </c>
      <c r="S913">
        <f t="shared" si="289"/>
        <v>249.07622131353054</v>
      </c>
      <c r="T913">
        <f t="shared" si="290"/>
        <v>0</v>
      </c>
      <c r="U913" s="14">
        <f t="shared" si="291"/>
        <v>0</v>
      </c>
      <c r="V913" s="20">
        <f>'BSFC (Drive Cycle)'!C917</f>
        <v>0</v>
      </c>
      <c r="W913">
        <f t="shared" si="292"/>
        <v>0</v>
      </c>
      <c r="X913">
        <f t="shared" si="293"/>
        <v>0</v>
      </c>
      <c r="Y913">
        <f t="shared" si="294"/>
        <v>0</v>
      </c>
      <c r="Z913">
        <f t="shared" si="295"/>
        <v>5</v>
      </c>
    </row>
    <row r="914" spans="4:26">
      <c r="D914" s="1">
        <v>911</v>
      </c>
      <c r="E914">
        <v>63.7</v>
      </c>
      <c r="F914">
        <f t="shared" si="280"/>
        <v>102.51495800000001</v>
      </c>
      <c r="G914">
        <f t="shared" si="281"/>
        <v>28.476377222222226</v>
      </c>
      <c r="H914" s="12">
        <f t="shared" si="296"/>
        <v>-0.17881555555555195</v>
      </c>
      <c r="I914">
        <f t="shared" si="297"/>
        <v>28.38696944444445</v>
      </c>
      <c r="J914">
        <f t="shared" si="298"/>
        <v>124.17748307407822</v>
      </c>
      <c r="K914" s="12">
        <f t="shared" si="299"/>
        <v>5</v>
      </c>
      <c r="L914">
        <f t="shared" si="282"/>
        <v>3.4184399999999999</v>
      </c>
      <c r="M914">
        <f t="shared" si="283"/>
        <v>424.49327523975194</v>
      </c>
      <c r="N914">
        <f t="shared" si="284"/>
        <v>4053.6136332469632</v>
      </c>
      <c r="O914">
        <f t="shared" si="285"/>
        <v>12.110993890463691</v>
      </c>
      <c r="P914">
        <f t="shared" si="286"/>
        <v>-336.7059316747667</v>
      </c>
      <c r="Q914">
        <f t="shared" si="287"/>
        <v>312.55992892202642</v>
      </c>
      <c r="R914">
        <f t="shared" si="288"/>
        <v>269.28449999999998</v>
      </c>
      <c r="S914">
        <f t="shared" si="289"/>
        <v>245.13849724725969</v>
      </c>
      <c r="T914">
        <f t="shared" si="290"/>
        <v>0</v>
      </c>
      <c r="U914" s="14">
        <f t="shared" si="291"/>
        <v>0</v>
      </c>
      <c r="V914" s="20">
        <f>'BSFC (Drive Cycle)'!C918</f>
        <v>0</v>
      </c>
      <c r="W914">
        <f t="shared" si="292"/>
        <v>0</v>
      </c>
      <c r="X914">
        <f t="shared" si="293"/>
        <v>0</v>
      </c>
      <c r="Y914">
        <f t="shared" si="294"/>
        <v>0</v>
      </c>
      <c r="Z914">
        <f t="shared" si="295"/>
        <v>5</v>
      </c>
    </row>
    <row r="915" spans="4:26">
      <c r="D915" s="1">
        <v>912</v>
      </c>
      <c r="E915">
        <v>63.7</v>
      </c>
      <c r="F915">
        <f t="shared" si="280"/>
        <v>102.51495800000001</v>
      </c>
      <c r="G915">
        <f t="shared" si="281"/>
        <v>28.476377222222226</v>
      </c>
      <c r="H915" s="12">
        <f t="shared" si="296"/>
        <v>0</v>
      </c>
      <c r="I915">
        <f t="shared" si="297"/>
        <v>28.476377222222226</v>
      </c>
      <c r="J915">
        <f t="shared" si="298"/>
        <v>124.56859325698871</v>
      </c>
      <c r="K915" s="12">
        <f t="shared" si="299"/>
        <v>5</v>
      </c>
      <c r="L915">
        <f t="shared" si="282"/>
        <v>3.4184399999999999</v>
      </c>
      <c r="M915">
        <f t="shared" si="283"/>
        <v>425.83026193342045</v>
      </c>
      <c r="N915">
        <f t="shared" si="284"/>
        <v>4066.380920280812</v>
      </c>
      <c r="O915">
        <f t="shared" si="285"/>
        <v>12.110993890463691</v>
      </c>
      <c r="P915">
        <f t="shared" si="286"/>
        <v>0</v>
      </c>
      <c r="Q915">
        <f t="shared" si="287"/>
        <v>312.55992892202642</v>
      </c>
      <c r="R915">
        <f t="shared" si="288"/>
        <v>269.28449999999998</v>
      </c>
      <c r="S915">
        <f t="shared" si="289"/>
        <v>581.8444289220264</v>
      </c>
      <c r="T915">
        <f t="shared" si="290"/>
        <v>38.909454737124314</v>
      </c>
      <c r="U915" s="14">
        <f t="shared" si="291"/>
        <v>16.568823302396211</v>
      </c>
      <c r="V915" s="20">
        <f>'BSFC (Drive Cycle)'!C919</f>
        <v>717.83212824107795</v>
      </c>
      <c r="W915">
        <f t="shared" si="292"/>
        <v>3.3037871371137326</v>
      </c>
      <c r="X915">
        <f t="shared" si="293"/>
        <v>0</v>
      </c>
      <c r="Y915">
        <f t="shared" si="294"/>
        <v>0</v>
      </c>
      <c r="Z915">
        <f t="shared" si="295"/>
        <v>5</v>
      </c>
    </row>
    <row r="916" spans="4:26">
      <c r="D916" s="1">
        <v>913</v>
      </c>
      <c r="E916">
        <v>63.7</v>
      </c>
      <c r="F916">
        <f t="shared" si="280"/>
        <v>102.51495800000001</v>
      </c>
      <c r="G916">
        <f t="shared" si="281"/>
        <v>28.476377222222226</v>
      </c>
      <c r="H916" s="12">
        <f t="shared" si="296"/>
        <v>0</v>
      </c>
      <c r="I916">
        <f t="shared" si="297"/>
        <v>28.476377222222226</v>
      </c>
      <c r="J916">
        <f t="shared" si="298"/>
        <v>124.56859325698871</v>
      </c>
      <c r="K916" s="12">
        <f t="shared" si="299"/>
        <v>5</v>
      </c>
      <c r="L916">
        <f t="shared" si="282"/>
        <v>3.4184399999999999</v>
      </c>
      <c r="M916">
        <f t="shared" si="283"/>
        <v>425.83026193342045</v>
      </c>
      <c r="N916">
        <f t="shared" si="284"/>
        <v>4066.380920280812</v>
      </c>
      <c r="O916">
        <f t="shared" si="285"/>
        <v>12.110993890463691</v>
      </c>
      <c r="P916">
        <f t="shared" si="286"/>
        <v>0</v>
      </c>
      <c r="Q916">
        <f t="shared" si="287"/>
        <v>312.55992892202642</v>
      </c>
      <c r="R916">
        <f t="shared" si="288"/>
        <v>269.28449999999998</v>
      </c>
      <c r="S916">
        <f t="shared" si="289"/>
        <v>581.8444289220264</v>
      </c>
      <c r="T916">
        <f t="shared" si="290"/>
        <v>38.909454737124314</v>
      </c>
      <c r="U916" s="14">
        <f t="shared" si="291"/>
        <v>16.568823302396211</v>
      </c>
      <c r="V916" s="20">
        <f>'BSFC (Drive Cycle)'!C920</f>
        <v>717.83212824107795</v>
      </c>
      <c r="W916">
        <f t="shared" si="292"/>
        <v>3.3037871371137326</v>
      </c>
      <c r="X916">
        <f t="shared" si="293"/>
        <v>0</v>
      </c>
      <c r="Y916">
        <f t="shared" si="294"/>
        <v>0</v>
      </c>
      <c r="Z916">
        <f t="shared" si="295"/>
        <v>5</v>
      </c>
    </row>
    <row r="917" spans="4:26">
      <c r="D917" s="1">
        <v>914</v>
      </c>
      <c r="E917">
        <v>64.5</v>
      </c>
      <c r="F917">
        <f t="shared" si="280"/>
        <v>103.80243</v>
      </c>
      <c r="G917">
        <f t="shared" si="281"/>
        <v>28.834008333333333</v>
      </c>
      <c r="H917" s="12">
        <f t="shared" si="296"/>
        <v>0.35763111111110746</v>
      </c>
      <c r="I917">
        <f t="shared" si="297"/>
        <v>29.012823888888889</v>
      </c>
      <c r="J917">
        <f t="shared" si="298"/>
        <v>126.91525435445159</v>
      </c>
      <c r="K917" s="12">
        <f t="shared" si="299"/>
        <v>5</v>
      </c>
      <c r="L917">
        <f t="shared" si="282"/>
        <v>3.4184399999999999</v>
      </c>
      <c r="M917">
        <f t="shared" si="283"/>
        <v>433.85218209543149</v>
      </c>
      <c r="N917">
        <f t="shared" si="284"/>
        <v>4142.9846424839043</v>
      </c>
      <c r="O917">
        <f t="shared" si="285"/>
        <v>12.110993890463691</v>
      </c>
      <c r="P917">
        <f t="shared" si="286"/>
        <v>673.41186334954011</v>
      </c>
      <c r="Q917">
        <f t="shared" si="287"/>
        <v>320.46002634451133</v>
      </c>
      <c r="R917">
        <f t="shared" si="288"/>
        <v>269.28449999999998</v>
      </c>
      <c r="S917">
        <f t="shared" si="289"/>
        <v>1263.1563896940515</v>
      </c>
      <c r="T917">
        <f t="shared" si="290"/>
        <v>84.470562795912812</v>
      </c>
      <c r="U917" s="14">
        <f t="shared" si="291"/>
        <v>36.647737991835946</v>
      </c>
      <c r="V917" s="20">
        <f>'BSFC (Drive Cycle)'!C921</f>
        <v>181.23860429720662</v>
      </c>
      <c r="W917">
        <f t="shared" si="292"/>
        <v>1.8449958011916836</v>
      </c>
      <c r="X917">
        <f t="shared" si="293"/>
        <v>0</v>
      </c>
      <c r="Y917">
        <f t="shared" si="294"/>
        <v>0</v>
      </c>
      <c r="Z917">
        <f t="shared" si="295"/>
        <v>5</v>
      </c>
    </row>
    <row r="918" spans="4:26">
      <c r="D918" s="1">
        <v>915</v>
      </c>
      <c r="E918">
        <v>64.5</v>
      </c>
      <c r="F918">
        <f t="shared" si="280"/>
        <v>103.80243</v>
      </c>
      <c r="G918">
        <f t="shared" si="281"/>
        <v>28.834008333333333</v>
      </c>
      <c r="H918" s="12">
        <f t="shared" si="296"/>
        <v>0</v>
      </c>
      <c r="I918">
        <f t="shared" si="297"/>
        <v>28.834008333333333</v>
      </c>
      <c r="J918">
        <f t="shared" si="298"/>
        <v>126.13303398863061</v>
      </c>
      <c r="K918" s="12">
        <f t="shared" si="299"/>
        <v>5</v>
      </c>
      <c r="L918">
        <f t="shared" si="282"/>
        <v>3.4184399999999999</v>
      </c>
      <c r="M918">
        <f t="shared" si="283"/>
        <v>431.17820870809442</v>
      </c>
      <c r="N918">
        <f t="shared" si="284"/>
        <v>4117.4500684162067</v>
      </c>
      <c r="O918">
        <f t="shared" si="285"/>
        <v>12.110993890463691</v>
      </c>
      <c r="P918">
        <f t="shared" si="286"/>
        <v>0</v>
      </c>
      <c r="Q918">
        <f t="shared" si="287"/>
        <v>320.46002634451133</v>
      </c>
      <c r="R918">
        <f t="shared" si="288"/>
        <v>269.28449999999998</v>
      </c>
      <c r="S918">
        <f t="shared" si="289"/>
        <v>589.74452634451131</v>
      </c>
      <c r="T918">
        <f t="shared" si="290"/>
        <v>39.437754859630495</v>
      </c>
      <c r="U918" s="14">
        <f t="shared" si="291"/>
        <v>17.004700495844425</v>
      </c>
      <c r="V918" s="20">
        <f>'BSFC (Drive Cycle)'!C922</f>
        <v>715.06761986864512</v>
      </c>
      <c r="W918">
        <f t="shared" si="292"/>
        <v>3.3776418639285115</v>
      </c>
      <c r="X918">
        <f t="shared" si="293"/>
        <v>0</v>
      </c>
      <c r="Y918">
        <f t="shared" si="294"/>
        <v>0</v>
      </c>
      <c r="Z918">
        <f t="shared" si="295"/>
        <v>5</v>
      </c>
    </row>
    <row r="919" spans="4:26">
      <c r="D919" s="1">
        <v>916</v>
      </c>
      <c r="E919">
        <v>64.900000000000006</v>
      </c>
      <c r="F919">
        <f t="shared" si="280"/>
        <v>104.44616600000001</v>
      </c>
      <c r="G919">
        <f t="shared" si="281"/>
        <v>29.012823888888892</v>
      </c>
      <c r="H919" s="12">
        <f t="shared" si="296"/>
        <v>0.17881555555555906</v>
      </c>
      <c r="I919">
        <f t="shared" si="297"/>
        <v>29.102231666666672</v>
      </c>
      <c r="J919">
        <f t="shared" si="298"/>
        <v>127.30636453736209</v>
      </c>
      <c r="K919" s="12">
        <f t="shared" si="299"/>
        <v>5</v>
      </c>
      <c r="L919">
        <f t="shared" si="282"/>
        <v>3.4184399999999999</v>
      </c>
      <c r="M919">
        <f t="shared" si="283"/>
        <v>435.18916878910005</v>
      </c>
      <c r="N919">
        <f t="shared" si="284"/>
        <v>4155.7519295177535</v>
      </c>
      <c r="O919">
        <f t="shared" si="285"/>
        <v>12.110993890463691</v>
      </c>
      <c r="P919">
        <f t="shared" si="286"/>
        <v>336.70593167478006</v>
      </c>
      <c r="Q919">
        <f t="shared" si="287"/>
        <v>324.44704899064845</v>
      </c>
      <c r="R919">
        <f t="shared" si="288"/>
        <v>269.28449999999998</v>
      </c>
      <c r="S919">
        <f t="shared" si="289"/>
        <v>930.43748066542844</v>
      </c>
      <c r="T919">
        <f t="shared" si="290"/>
        <v>62.22078143250048</v>
      </c>
      <c r="U919" s="14">
        <f t="shared" si="291"/>
        <v>27.077810153018156</v>
      </c>
      <c r="V919" s="20">
        <f>'BSFC (Drive Cycle)'!C923</f>
        <v>293.31442191207316</v>
      </c>
      <c r="W919">
        <f t="shared" si="292"/>
        <v>2.2061978421326072</v>
      </c>
      <c r="X919">
        <f t="shared" si="293"/>
        <v>0</v>
      </c>
      <c r="Y919">
        <f t="shared" si="294"/>
        <v>0</v>
      </c>
      <c r="Z919">
        <f t="shared" si="295"/>
        <v>5</v>
      </c>
    </row>
    <row r="920" spans="4:26">
      <c r="D920" s="1">
        <v>917</v>
      </c>
      <c r="E920">
        <v>64.5</v>
      </c>
      <c r="F920">
        <f t="shared" si="280"/>
        <v>103.80243</v>
      </c>
      <c r="G920">
        <f t="shared" si="281"/>
        <v>28.834008333333333</v>
      </c>
      <c r="H920" s="12">
        <f t="shared" si="296"/>
        <v>-0.17881555555555906</v>
      </c>
      <c r="I920">
        <f t="shared" si="297"/>
        <v>28.744600555555554</v>
      </c>
      <c r="J920">
        <f t="shared" si="298"/>
        <v>125.74192380572012</v>
      </c>
      <c r="K920" s="12">
        <f t="shared" si="299"/>
        <v>5</v>
      </c>
      <c r="L920">
        <f t="shared" si="282"/>
        <v>3.4184399999999999</v>
      </c>
      <c r="M920">
        <f t="shared" si="283"/>
        <v>429.84122201442585</v>
      </c>
      <c r="N920">
        <f t="shared" si="284"/>
        <v>4104.6827813823575</v>
      </c>
      <c r="O920">
        <f t="shared" si="285"/>
        <v>12.110993890463691</v>
      </c>
      <c r="P920">
        <f t="shared" si="286"/>
        <v>-336.70593167478006</v>
      </c>
      <c r="Q920">
        <f t="shared" si="287"/>
        <v>320.46002634451133</v>
      </c>
      <c r="R920">
        <f t="shared" si="288"/>
        <v>269.28449999999998</v>
      </c>
      <c r="S920">
        <f t="shared" si="289"/>
        <v>253.03859466973125</v>
      </c>
      <c r="T920">
        <f t="shared" si="290"/>
        <v>0</v>
      </c>
      <c r="U920" s="14">
        <f t="shared" si="291"/>
        <v>0</v>
      </c>
      <c r="V920" s="20">
        <f>'BSFC (Drive Cycle)'!C924</f>
        <v>0</v>
      </c>
      <c r="W920">
        <f t="shared" si="292"/>
        <v>0</v>
      </c>
      <c r="X920">
        <f t="shared" si="293"/>
        <v>0</v>
      </c>
      <c r="Y920">
        <f t="shared" si="294"/>
        <v>0</v>
      </c>
      <c r="Z920">
        <f t="shared" si="295"/>
        <v>5</v>
      </c>
    </row>
    <row r="921" spans="4:26">
      <c r="D921" s="1">
        <v>918</v>
      </c>
      <c r="E921">
        <v>64.099999999999994</v>
      </c>
      <c r="F921">
        <f t="shared" si="280"/>
        <v>103.158694</v>
      </c>
      <c r="G921">
        <f t="shared" si="281"/>
        <v>28.655192777777778</v>
      </c>
      <c r="H921" s="12">
        <f t="shared" si="296"/>
        <v>-0.17881555555555551</v>
      </c>
      <c r="I921">
        <f t="shared" si="297"/>
        <v>28.565784999999998</v>
      </c>
      <c r="J921">
        <f t="shared" si="298"/>
        <v>124.95970343989916</v>
      </c>
      <c r="K921" s="12">
        <f t="shared" si="299"/>
        <v>5</v>
      </c>
      <c r="L921">
        <f t="shared" si="282"/>
        <v>3.4184399999999999</v>
      </c>
      <c r="M921">
        <f t="shared" si="283"/>
        <v>427.1672486270889</v>
      </c>
      <c r="N921">
        <f t="shared" si="284"/>
        <v>4079.1482073146603</v>
      </c>
      <c r="O921">
        <f t="shared" si="285"/>
        <v>12.110993890463691</v>
      </c>
      <c r="P921">
        <f t="shared" si="286"/>
        <v>-336.70593167477335</v>
      </c>
      <c r="Q921">
        <f t="shared" si="287"/>
        <v>316.49765298830391</v>
      </c>
      <c r="R921">
        <f t="shared" si="288"/>
        <v>269.28449999999998</v>
      </c>
      <c r="S921">
        <f t="shared" si="289"/>
        <v>249.07622131353054</v>
      </c>
      <c r="T921">
        <f t="shared" si="290"/>
        <v>0</v>
      </c>
      <c r="U921" s="14">
        <f t="shared" si="291"/>
        <v>0</v>
      </c>
      <c r="V921" s="20">
        <f>'BSFC (Drive Cycle)'!C925</f>
        <v>0</v>
      </c>
      <c r="W921">
        <f t="shared" si="292"/>
        <v>0</v>
      </c>
      <c r="X921">
        <f t="shared" si="293"/>
        <v>0</v>
      </c>
      <c r="Y921">
        <f t="shared" si="294"/>
        <v>0</v>
      </c>
      <c r="Z921">
        <f t="shared" si="295"/>
        <v>5</v>
      </c>
    </row>
    <row r="922" spans="4:26">
      <c r="D922" s="1">
        <v>919</v>
      </c>
      <c r="E922">
        <v>64.900000000000006</v>
      </c>
      <c r="F922">
        <f t="shared" si="280"/>
        <v>104.44616600000001</v>
      </c>
      <c r="G922">
        <f t="shared" si="281"/>
        <v>29.012823888888892</v>
      </c>
      <c r="H922" s="12">
        <f t="shared" si="296"/>
        <v>0.35763111111111456</v>
      </c>
      <c r="I922">
        <f t="shared" si="297"/>
        <v>29.191639444444448</v>
      </c>
      <c r="J922">
        <f t="shared" si="298"/>
        <v>127.69747472027255</v>
      </c>
      <c r="K922" s="12">
        <f t="shared" si="299"/>
        <v>5</v>
      </c>
      <c r="L922">
        <f t="shared" si="282"/>
        <v>3.4184399999999999</v>
      </c>
      <c r="M922">
        <f t="shared" si="283"/>
        <v>436.5261554827685</v>
      </c>
      <c r="N922">
        <f t="shared" si="284"/>
        <v>4168.5192165516019</v>
      </c>
      <c r="O922">
        <f t="shared" si="285"/>
        <v>12.110993890463691</v>
      </c>
      <c r="P922">
        <f t="shared" si="286"/>
        <v>673.41186334955341</v>
      </c>
      <c r="Q922">
        <f t="shared" si="287"/>
        <v>324.44704899064845</v>
      </c>
      <c r="R922">
        <f t="shared" si="288"/>
        <v>269.28449999999998</v>
      </c>
      <c r="S922">
        <f t="shared" si="289"/>
        <v>1267.1434123402018</v>
      </c>
      <c r="T922">
        <f t="shared" si="290"/>
        <v>84.737185400641863</v>
      </c>
      <c r="U922" s="14">
        <f t="shared" si="291"/>
        <v>36.989997769372771</v>
      </c>
      <c r="V922" s="20">
        <f>'BSFC (Drive Cycle)'!C926</f>
        <v>189.3611474749523</v>
      </c>
      <c r="W922">
        <f t="shared" si="292"/>
        <v>1.9456856729734315</v>
      </c>
      <c r="X922">
        <f t="shared" si="293"/>
        <v>0</v>
      </c>
      <c r="Y922">
        <f t="shared" si="294"/>
        <v>0</v>
      </c>
      <c r="Z922">
        <f t="shared" si="295"/>
        <v>5</v>
      </c>
    </row>
    <row r="923" spans="4:26">
      <c r="D923" s="1">
        <v>920</v>
      </c>
      <c r="E923">
        <v>65.3</v>
      </c>
      <c r="F923">
        <f t="shared" si="280"/>
        <v>105.089902</v>
      </c>
      <c r="G923">
        <f t="shared" si="281"/>
        <v>29.191639444444444</v>
      </c>
      <c r="H923" s="12">
        <f t="shared" si="296"/>
        <v>0.17881555555555195</v>
      </c>
      <c r="I923">
        <f t="shared" si="297"/>
        <v>29.28104722222222</v>
      </c>
      <c r="J923">
        <f t="shared" si="298"/>
        <v>128.088584903183</v>
      </c>
      <c r="K923" s="12">
        <f t="shared" si="299"/>
        <v>5</v>
      </c>
      <c r="L923">
        <f t="shared" si="282"/>
        <v>3.4184399999999999</v>
      </c>
      <c r="M923">
        <f t="shared" si="283"/>
        <v>437.8631421764369</v>
      </c>
      <c r="N923">
        <f t="shared" si="284"/>
        <v>4181.2865035854493</v>
      </c>
      <c r="O923">
        <f t="shared" si="285"/>
        <v>12.110993890463691</v>
      </c>
      <c r="P923">
        <f t="shared" si="286"/>
        <v>336.7059316747667</v>
      </c>
      <c r="Q923">
        <f t="shared" si="287"/>
        <v>328.45872092671527</v>
      </c>
      <c r="R923">
        <f t="shared" si="288"/>
        <v>269.28449999999998</v>
      </c>
      <c r="S923">
        <f t="shared" si="289"/>
        <v>934.44915260148196</v>
      </c>
      <c r="T923">
        <f t="shared" si="290"/>
        <v>62.489052399544462</v>
      </c>
      <c r="U923" s="14">
        <f t="shared" si="291"/>
        <v>27.361652835292553</v>
      </c>
      <c r="V923" s="20">
        <f>'BSFC (Drive Cycle)'!C927</f>
        <v>299.16999662300259</v>
      </c>
      <c r="W923">
        <f t="shared" si="292"/>
        <v>2.2738293295372896</v>
      </c>
      <c r="X923">
        <f t="shared" si="293"/>
        <v>0</v>
      </c>
      <c r="Y923">
        <f t="shared" si="294"/>
        <v>0</v>
      </c>
      <c r="Z923">
        <f t="shared" si="295"/>
        <v>5</v>
      </c>
    </row>
    <row r="924" spans="4:26">
      <c r="D924" s="1">
        <v>921</v>
      </c>
      <c r="E924">
        <v>65.3</v>
      </c>
      <c r="F924">
        <f t="shared" si="280"/>
        <v>105.089902</v>
      </c>
      <c r="G924">
        <f t="shared" si="281"/>
        <v>29.191639444444444</v>
      </c>
      <c r="H924" s="12">
        <f t="shared" si="296"/>
        <v>0</v>
      </c>
      <c r="I924">
        <f t="shared" si="297"/>
        <v>29.191639444444444</v>
      </c>
      <c r="J924">
        <f t="shared" si="298"/>
        <v>127.69747472027254</v>
      </c>
      <c r="K924" s="12">
        <f t="shared" si="299"/>
        <v>5</v>
      </c>
      <c r="L924">
        <f t="shared" si="282"/>
        <v>3.4184399999999999</v>
      </c>
      <c r="M924">
        <f t="shared" si="283"/>
        <v>436.52615548276844</v>
      </c>
      <c r="N924">
        <f t="shared" si="284"/>
        <v>4168.5192165516009</v>
      </c>
      <c r="O924">
        <f t="shared" si="285"/>
        <v>12.110993890463691</v>
      </c>
      <c r="P924">
        <f t="shared" si="286"/>
        <v>0</v>
      </c>
      <c r="Q924">
        <f t="shared" si="287"/>
        <v>328.45872092671527</v>
      </c>
      <c r="R924">
        <f t="shared" si="288"/>
        <v>269.28449999999998</v>
      </c>
      <c r="S924">
        <f t="shared" si="289"/>
        <v>597.74322092671525</v>
      </c>
      <c r="T924">
        <f t="shared" si="290"/>
        <v>39.972648431403535</v>
      </c>
      <c r="U924" s="14">
        <f t="shared" si="291"/>
        <v>17.449106544224897</v>
      </c>
      <c r="V924" s="20">
        <f>'BSFC (Drive Cycle)'!C928</f>
        <v>715.22598911799105</v>
      </c>
      <c r="W924">
        <f t="shared" si="292"/>
        <v>3.4666818020329062</v>
      </c>
      <c r="X924">
        <f t="shared" si="293"/>
        <v>0</v>
      </c>
      <c r="Y924">
        <f t="shared" si="294"/>
        <v>0</v>
      </c>
      <c r="Z924">
        <f t="shared" si="295"/>
        <v>5</v>
      </c>
    </row>
    <row r="925" spans="4:26">
      <c r="D925" s="1">
        <v>922</v>
      </c>
      <c r="E925">
        <v>65.3</v>
      </c>
      <c r="F925">
        <f t="shared" si="280"/>
        <v>105.089902</v>
      </c>
      <c r="G925">
        <f t="shared" si="281"/>
        <v>29.191639444444444</v>
      </c>
      <c r="H925" s="12">
        <f t="shared" si="296"/>
        <v>0</v>
      </c>
      <c r="I925">
        <f t="shared" si="297"/>
        <v>29.191639444444444</v>
      </c>
      <c r="J925">
        <f t="shared" si="298"/>
        <v>127.69747472027254</v>
      </c>
      <c r="K925" s="12">
        <f t="shared" si="299"/>
        <v>5</v>
      </c>
      <c r="L925">
        <f t="shared" si="282"/>
        <v>3.4184399999999999</v>
      </c>
      <c r="M925">
        <f t="shared" si="283"/>
        <v>436.52615548276844</v>
      </c>
      <c r="N925">
        <f t="shared" si="284"/>
        <v>4168.5192165516009</v>
      </c>
      <c r="O925">
        <f t="shared" si="285"/>
        <v>12.110993890463691</v>
      </c>
      <c r="P925">
        <f t="shared" si="286"/>
        <v>0</v>
      </c>
      <c r="Q925">
        <f t="shared" si="287"/>
        <v>328.45872092671527</v>
      </c>
      <c r="R925">
        <f t="shared" si="288"/>
        <v>269.28449999999998</v>
      </c>
      <c r="S925">
        <f t="shared" si="289"/>
        <v>597.74322092671525</v>
      </c>
      <c r="T925">
        <f t="shared" si="290"/>
        <v>39.972648431403535</v>
      </c>
      <c r="U925" s="14">
        <f t="shared" si="291"/>
        <v>17.449106544224897</v>
      </c>
      <c r="V925" s="20">
        <f>'BSFC (Drive Cycle)'!C929</f>
        <v>715.22598911799105</v>
      </c>
      <c r="W925">
        <f t="shared" si="292"/>
        <v>3.4666818020329062</v>
      </c>
      <c r="X925">
        <f t="shared" si="293"/>
        <v>0</v>
      </c>
      <c r="Y925">
        <f t="shared" si="294"/>
        <v>0</v>
      </c>
      <c r="Z925">
        <f t="shared" si="295"/>
        <v>5</v>
      </c>
    </row>
    <row r="926" spans="4:26">
      <c r="D926" s="1">
        <v>923</v>
      </c>
      <c r="E926">
        <v>64.099999999999994</v>
      </c>
      <c r="F926">
        <f t="shared" si="280"/>
        <v>103.158694</v>
      </c>
      <c r="G926">
        <f t="shared" si="281"/>
        <v>28.655192777777778</v>
      </c>
      <c r="H926" s="12">
        <f t="shared" si="296"/>
        <v>-0.53644666666666652</v>
      </c>
      <c r="I926">
        <f t="shared" si="297"/>
        <v>28.386969444444446</v>
      </c>
      <c r="J926">
        <f t="shared" si="298"/>
        <v>124.17748307407821</v>
      </c>
      <c r="K926" s="12">
        <f t="shared" si="299"/>
        <v>5</v>
      </c>
      <c r="L926">
        <f t="shared" si="282"/>
        <v>3.4184399999999999</v>
      </c>
      <c r="M926">
        <f t="shared" si="283"/>
        <v>424.49327523975188</v>
      </c>
      <c r="N926">
        <f t="shared" si="284"/>
        <v>4053.6136332469628</v>
      </c>
      <c r="O926">
        <f t="shared" si="285"/>
        <v>12.110993890463691</v>
      </c>
      <c r="P926">
        <f t="shared" si="286"/>
        <v>-1010.1177950243201</v>
      </c>
      <c r="Q926">
        <f t="shared" si="287"/>
        <v>316.49765298830391</v>
      </c>
      <c r="R926">
        <f t="shared" si="288"/>
        <v>269.28449999999998</v>
      </c>
      <c r="S926">
        <f t="shared" si="289"/>
        <v>-424.33564203601622</v>
      </c>
      <c r="T926">
        <f t="shared" si="290"/>
        <v>0</v>
      </c>
      <c r="U926" s="14">
        <f t="shared" si="291"/>
        <v>0</v>
      </c>
      <c r="V926" s="20">
        <f>'BSFC (Drive Cycle)'!C930</f>
        <v>0</v>
      </c>
      <c r="W926">
        <f t="shared" si="292"/>
        <v>0</v>
      </c>
      <c r="X926">
        <f t="shared" si="293"/>
        <v>0</v>
      </c>
      <c r="Y926">
        <f t="shared" si="294"/>
        <v>0</v>
      </c>
      <c r="Z926">
        <f t="shared" si="295"/>
        <v>5</v>
      </c>
    </row>
    <row r="927" spans="4:26">
      <c r="D927" s="1">
        <v>924</v>
      </c>
      <c r="E927">
        <v>63.4</v>
      </c>
      <c r="F927">
        <f t="shared" si="280"/>
        <v>102.032156</v>
      </c>
      <c r="G927">
        <f t="shared" si="281"/>
        <v>28.342265555555556</v>
      </c>
      <c r="H927" s="12">
        <f t="shared" si="296"/>
        <v>-0.31292722222222125</v>
      </c>
      <c r="I927">
        <f t="shared" si="297"/>
        <v>28.185801944444446</v>
      </c>
      <c r="J927">
        <f t="shared" si="298"/>
        <v>123.29748516252963</v>
      </c>
      <c r="K927" s="12">
        <f t="shared" si="299"/>
        <v>5</v>
      </c>
      <c r="L927">
        <f t="shared" si="282"/>
        <v>3.4184399999999999</v>
      </c>
      <c r="M927">
        <f t="shared" si="283"/>
        <v>421.48505517899775</v>
      </c>
      <c r="N927">
        <f t="shared" si="284"/>
        <v>4024.8872374208036</v>
      </c>
      <c r="O927">
        <f t="shared" si="285"/>
        <v>12.110993890463691</v>
      </c>
      <c r="P927">
        <f t="shared" si="286"/>
        <v>-589.23538043085171</v>
      </c>
      <c r="Q927">
        <f t="shared" si="287"/>
        <v>309.62281196883453</v>
      </c>
      <c r="R927">
        <f t="shared" si="288"/>
        <v>269.28449999999998</v>
      </c>
      <c r="S927">
        <f t="shared" si="289"/>
        <v>-10.3280684620172</v>
      </c>
      <c r="T927">
        <f t="shared" si="290"/>
        <v>0</v>
      </c>
      <c r="U927" s="14">
        <f t="shared" si="291"/>
        <v>0</v>
      </c>
      <c r="V927" s="20">
        <f>'BSFC (Drive Cycle)'!C931</f>
        <v>0</v>
      </c>
      <c r="W927">
        <f t="shared" si="292"/>
        <v>0</v>
      </c>
      <c r="X927">
        <f t="shared" si="293"/>
        <v>0</v>
      </c>
      <c r="Y927">
        <f t="shared" si="294"/>
        <v>0</v>
      </c>
      <c r="Z927">
        <f t="shared" si="295"/>
        <v>5</v>
      </c>
    </row>
    <row r="928" spans="4:26">
      <c r="D928" s="1">
        <v>925</v>
      </c>
      <c r="E928">
        <v>63</v>
      </c>
      <c r="F928">
        <f t="shared" si="280"/>
        <v>101.38842</v>
      </c>
      <c r="G928">
        <f t="shared" si="281"/>
        <v>28.163450000000001</v>
      </c>
      <c r="H928" s="12">
        <f t="shared" si="296"/>
        <v>-0.17881555555555551</v>
      </c>
      <c r="I928">
        <f t="shared" si="297"/>
        <v>28.074042222222225</v>
      </c>
      <c r="J928">
        <f t="shared" si="298"/>
        <v>122.80859743389152</v>
      </c>
      <c r="K928" s="12">
        <f t="shared" si="299"/>
        <v>5</v>
      </c>
      <c r="L928">
        <f t="shared" si="282"/>
        <v>3.4184399999999999</v>
      </c>
      <c r="M928">
        <f t="shared" si="283"/>
        <v>419.81382181191213</v>
      </c>
      <c r="N928">
        <f t="shared" si="284"/>
        <v>4008.9281286284927</v>
      </c>
      <c r="O928">
        <f t="shared" si="285"/>
        <v>12.110993890463691</v>
      </c>
      <c r="P928">
        <f t="shared" si="286"/>
        <v>-336.70593167477335</v>
      </c>
      <c r="Q928">
        <f t="shared" si="287"/>
        <v>305.72822415993403</v>
      </c>
      <c r="R928">
        <f t="shared" si="288"/>
        <v>269.28449999999998</v>
      </c>
      <c r="S928">
        <f t="shared" si="289"/>
        <v>238.30679248516066</v>
      </c>
      <c r="T928">
        <f t="shared" si="290"/>
        <v>0</v>
      </c>
      <c r="U928" s="14">
        <f t="shared" si="291"/>
        <v>0</v>
      </c>
      <c r="V928" s="20">
        <f>'BSFC (Drive Cycle)'!C932</f>
        <v>0</v>
      </c>
      <c r="W928">
        <f t="shared" si="292"/>
        <v>0</v>
      </c>
      <c r="X928">
        <f t="shared" si="293"/>
        <v>0</v>
      </c>
      <c r="Y928">
        <f t="shared" si="294"/>
        <v>0</v>
      </c>
      <c r="Z928">
        <f t="shared" si="295"/>
        <v>5</v>
      </c>
    </row>
    <row r="929" spans="4:26">
      <c r="D929" s="1">
        <v>926</v>
      </c>
      <c r="E929">
        <v>63.4</v>
      </c>
      <c r="F929">
        <f t="shared" si="280"/>
        <v>102.032156</v>
      </c>
      <c r="G929">
        <f t="shared" si="281"/>
        <v>28.342265555555556</v>
      </c>
      <c r="H929" s="12">
        <f t="shared" si="296"/>
        <v>0.17881555555555551</v>
      </c>
      <c r="I929">
        <f t="shared" si="297"/>
        <v>28.431673333333336</v>
      </c>
      <c r="J929">
        <f t="shared" si="298"/>
        <v>124.37303816553346</v>
      </c>
      <c r="K929" s="12">
        <f t="shared" si="299"/>
        <v>5</v>
      </c>
      <c r="L929">
        <f t="shared" si="282"/>
        <v>3.4184399999999999</v>
      </c>
      <c r="M929">
        <f t="shared" si="283"/>
        <v>425.16176858658616</v>
      </c>
      <c r="N929">
        <f t="shared" si="284"/>
        <v>4059.9972767638874</v>
      </c>
      <c r="O929">
        <f t="shared" si="285"/>
        <v>12.110993890463691</v>
      </c>
      <c r="P929">
        <f t="shared" si="286"/>
        <v>336.70593167477335</v>
      </c>
      <c r="Q929">
        <f t="shared" si="287"/>
        <v>309.62281196883453</v>
      </c>
      <c r="R929">
        <f t="shared" si="288"/>
        <v>269.28449999999998</v>
      </c>
      <c r="S929">
        <f t="shared" si="289"/>
        <v>915.6132436436078</v>
      </c>
      <c r="T929">
        <f t="shared" si="290"/>
        <v>61.229446032964958</v>
      </c>
      <c r="U929" s="14">
        <f t="shared" si="291"/>
        <v>26.032419564952313</v>
      </c>
      <c r="V929" s="20">
        <f>'BSFC (Drive Cycle)'!C933</f>
        <v>278.19475169987163</v>
      </c>
      <c r="W929">
        <f t="shared" si="292"/>
        <v>2.0116895825052192</v>
      </c>
      <c r="X929">
        <f t="shared" si="293"/>
        <v>0</v>
      </c>
      <c r="Y929">
        <f t="shared" si="294"/>
        <v>0</v>
      </c>
      <c r="Z929">
        <f t="shared" si="295"/>
        <v>5</v>
      </c>
    </row>
    <row r="930" spans="4:26">
      <c r="D930" s="1">
        <v>927</v>
      </c>
      <c r="E930">
        <v>64.099999999999994</v>
      </c>
      <c r="F930">
        <f t="shared" si="280"/>
        <v>103.158694</v>
      </c>
      <c r="G930">
        <f t="shared" si="281"/>
        <v>28.655192777777778</v>
      </c>
      <c r="H930" s="12">
        <f t="shared" si="296"/>
        <v>0.31292722222222125</v>
      </c>
      <c r="I930">
        <f t="shared" si="297"/>
        <v>28.811656388888888</v>
      </c>
      <c r="J930">
        <f t="shared" si="298"/>
        <v>126.03525644290301</v>
      </c>
      <c r="K930" s="12">
        <f t="shared" si="299"/>
        <v>5</v>
      </c>
      <c r="L930">
        <f t="shared" si="282"/>
        <v>3.4184399999999999</v>
      </c>
      <c r="M930">
        <f t="shared" si="283"/>
        <v>430.84396203467736</v>
      </c>
      <c r="N930">
        <f t="shared" si="284"/>
        <v>4114.2582466577451</v>
      </c>
      <c r="O930">
        <f t="shared" si="285"/>
        <v>12.110993890463691</v>
      </c>
      <c r="P930">
        <f t="shared" si="286"/>
        <v>589.23538043085171</v>
      </c>
      <c r="Q930">
        <f t="shared" si="287"/>
        <v>316.49765298830391</v>
      </c>
      <c r="R930">
        <f t="shared" si="288"/>
        <v>269.28449999999998</v>
      </c>
      <c r="S930">
        <f t="shared" si="289"/>
        <v>1175.0175334191556</v>
      </c>
      <c r="T930">
        <f t="shared" si="290"/>
        <v>78.576487561466337</v>
      </c>
      <c r="U930" s="14">
        <f t="shared" si="291"/>
        <v>33.854205223750704</v>
      </c>
      <c r="V930" s="20">
        <f>'BSFC (Drive Cycle)'!C934</f>
        <v>181.09155453935273</v>
      </c>
      <c r="W930">
        <f t="shared" si="292"/>
        <v>1.7029751810175806</v>
      </c>
      <c r="X930">
        <f t="shared" si="293"/>
        <v>0</v>
      </c>
      <c r="Y930">
        <f t="shared" si="294"/>
        <v>0</v>
      </c>
      <c r="Z930">
        <f t="shared" si="295"/>
        <v>5</v>
      </c>
    </row>
    <row r="931" spans="4:26">
      <c r="D931" s="1">
        <v>928</v>
      </c>
      <c r="E931">
        <v>64.900000000000006</v>
      </c>
      <c r="F931">
        <f t="shared" si="280"/>
        <v>104.44616600000001</v>
      </c>
      <c r="G931">
        <f t="shared" si="281"/>
        <v>29.012823888888892</v>
      </c>
      <c r="H931" s="12">
        <f t="shared" si="296"/>
        <v>0.35763111111111456</v>
      </c>
      <c r="I931">
        <f t="shared" si="297"/>
        <v>29.191639444444448</v>
      </c>
      <c r="J931">
        <f t="shared" si="298"/>
        <v>127.69747472027255</v>
      </c>
      <c r="K931" s="12">
        <f t="shared" si="299"/>
        <v>5</v>
      </c>
      <c r="L931">
        <f t="shared" si="282"/>
        <v>3.4184399999999999</v>
      </c>
      <c r="M931">
        <f t="shared" si="283"/>
        <v>436.5261554827685</v>
      </c>
      <c r="N931">
        <f t="shared" si="284"/>
        <v>4168.5192165516019</v>
      </c>
      <c r="O931">
        <f t="shared" si="285"/>
        <v>12.110993890463691</v>
      </c>
      <c r="P931">
        <f t="shared" si="286"/>
        <v>673.41186334955341</v>
      </c>
      <c r="Q931">
        <f t="shared" si="287"/>
        <v>324.44704899064845</v>
      </c>
      <c r="R931">
        <f t="shared" si="288"/>
        <v>269.28449999999998</v>
      </c>
      <c r="S931">
        <f t="shared" si="289"/>
        <v>1267.1434123402018</v>
      </c>
      <c r="T931">
        <f t="shared" si="290"/>
        <v>84.737185400641863</v>
      </c>
      <c r="U931" s="14">
        <f t="shared" si="291"/>
        <v>36.989997769372771</v>
      </c>
      <c r="V931" s="20">
        <f>'BSFC (Drive Cycle)'!C935</f>
        <v>189.3611474749523</v>
      </c>
      <c r="W931">
        <f t="shared" si="292"/>
        <v>1.9456856729734315</v>
      </c>
      <c r="X931">
        <f t="shared" si="293"/>
        <v>0</v>
      </c>
      <c r="Y931">
        <f t="shared" si="294"/>
        <v>0</v>
      </c>
      <c r="Z931">
        <f t="shared" si="295"/>
        <v>5</v>
      </c>
    </row>
    <row r="932" spans="4:26">
      <c r="D932" s="1">
        <v>929</v>
      </c>
      <c r="E932">
        <v>65.3</v>
      </c>
      <c r="F932">
        <f t="shared" si="280"/>
        <v>105.089902</v>
      </c>
      <c r="G932">
        <f t="shared" si="281"/>
        <v>29.191639444444444</v>
      </c>
      <c r="H932" s="12">
        <f t="shared" si="296"/>
        <v>0.17881555555555195</v>
      </c>
      <c r="I932">
        <f t="shared" si="297"/>
        <v>29.28104722222222</v>
      </c>
      <c r="J932">
        <f t="shared" si="298"/>
        <v>128.088584903183</v>
      </c>
      <c r="K932" s="12">
        <f t="shared" si="299"/>
        <v>5</v>
      </c>
      <c r="L932">
        <f t="shared" si="282"/>
        <v>3.4184399999999999</v>
      </c>
      <c r="M932">
        <f t="shared" si="283"/>
        <v>437.8631421764369</v>
      </c>
      <c r="N932">
        <f t="shared" si="284"/>
        <v>4181.2865035854493</v>
      </c>
      <c r="O932">
        <f t="shared" si="285"/>
        <v>12.110993890463691</v>
      </c>
      <c r="P932">
        <f t="shared" si="286"/>
        <v>336.7059316747667</v>
      </c>
      <c r="Q932">
        <f t="shared" si="287"/>
        <v>328.45872092671527</v>
      </c>
      <c r="R932">
        <f t="shared" si="288"/>
        <v>269.28449999999998</v>
      </c>
      <c r="S932">
        <f t="shared" si="289"/>
        <v>934.44915260148196</v>
      </c>
      <c r="T932">
        <f t="shared" si="290"/>
        <v>62.489052399544462</v>
      </c>
      <c r="U932" s="14">
        <f t="shared" si="291"/>
        <v>27.361652835292553</v>
      </c>
      <c r="V932" s="20">
        <f>'BSFC (Drive Cycle)'!C936</f>
        <v>299.16999662300259</v>
      </c>
      <c r="W932">
        <f t="shared" si="292"/>
        <v>2.2738293295372896</v>
      </c>
      <c r="X932">
        <f t="shared" si="293"/>
        <v>0</v>
      </c>
      <c r="Y932">
        <f t="shared" si="294"/>
        <v>0</v>
      </c>
      <c r="Z932">
        <f t="shared" si="295"/>
        <v>5</v>
      </c>
    </row>
    <row r="933" spans="4:26">
      <c r="D933" s="1">
        <v>930</v>
      </c>
      <c r="E933">
        <v>64.5</v>
      </c>
      <c r="F933">
        <f t="shared" si="280"/>
        <v>103.80243</v>
      </c>
      <c r="G933">
        <f t="shared" si="281"/>
        <v>28.834008333333333</v>
      </c>
      <c r="H933" s="12">
        <f t="shared" si="296"/>
        <v>-0.35763111111111101</v>
      </c>
      <c r="I933">
        <f t="shared" si="297"/>
        <v>28.655192777777778</v>
      </c>
      <c r="J933">
        <f t="shared" si="298"/>
        <v>125.35081362280965</v>
      </c>
      <c r="K933" s="12">
        <f t="shared" si="299"/>
        <v>5</v>
      </c>
      <c r="L933">
        <f t="shared" si="282"/>
        <v>3.4184399999999999</v>
      </c>
      <c r="M933">
        <f t="shared" si="283"/>
        <v>428.5042353207574</v>
      </c>
      <c r="N933">
        <f t="shared" si="284"/>
        <v>4091.9154943485091</v>
      </c>
      <c r="O933">
        <f t="shared" si="285"/>
        <v>12.110993890463691</v>
      </c>
      <c r="P933">
        <f t="shared" si="286"/>
        <v>-673.41186334954671</v>
      </c>
      <c r="Q933">
        <f t="shared" si="287"/>
        <v>320.46002634451133</v>
      </c>
      <c r="R933">
        <f t="shared" si="288"/>
        <v>269.28449999999998</v>
      </c>
      <c r="S933">
        <f t="shared" si="289"/>
        <v>-83.667337005035392</v>
      </c>
      <c r="T933">
        <f t="shared" si="290"/>
        <v>0</v>
      </c>
      <c r="U933" s="14">
        <f t="shared" si="291"/>
        <v>0</v>
      </c>
      <c r="V933" s="20">
        <f>'BSFC (Drive Cycle)'!C937</f>
        <v>0</v>
      </c>
      <c r="W933">
        <f t="shared" si="292"/>
        <v>0</v>
      </c>
      <c r="X933">
        <f t="shared" si="293"/>
        <v>0</v>
      </c>
      <c r="Y933">
        <f t="shared" si="294"/>
        <v>0</v>
      </c>
      <c r="Z933">
        <f t="shared" si="295"/>
        <v>5</v>
      </c>
    </row>
    <row r="934" spans="4:26">
      <c r="D934" s="1">
        <v>931</v>
      </c>
      <c r="E934">
        <v>64.099999999999994</v>
      </c>
      <c r="F934">
        <f t="shared" si="280"/>
        <v>103.158694</v>
      </c>
      <c r="G934">
        <f t="shared" si="281"/>
        <v>28.655192777777778</v>
      </c>
      <c r="H934" s="12">
        <f t="shared" si="296"/>
        <v>-0.17881555555555551</v>
      </c>
      <c r="I934">
        <f t="shared" si="297"/>
        <v>28.565784999999998</v>
      </c>
      <c r="J934">
        <f t="shared" si="298"/>
        <v>124.95970343989916</v>
      </c>
      <c r="K934" s="12">
        <f t="shared" si="299"/>
        <v>5</v>
      </c>
      <c r="L934">
        <f t="shared" si="282"/>
        <v>3.4184399999999999</v>
      </c>
      <c r="M934">
        <f t="shared" si="283"/>
        <v>427.1672486270889</v>
      </c>
      <c r="N934">
        <f t="shared" si="284"/>
        <v>4079.1482073146603</v>
      </c>
      <c r="O934">
        <f t="shared" si="285"/>
        <v>12.110993890463691</v>
      </c>
      <c r="P934">
        <f t="shared" si="286"/>
        <v>-336.70593167477335</v>
      </c>
      <c r="Q934">
        <f t="shared" si="287"/>
        <v>316.49765298830391</v>
      </c>
      <c r="R934">
        <f t="shared" si="288"/>
        <v>269.28449999999998</v>
      </c>
      <c r="S934">
        <f t="shared" si="289"/>
        <v>249.07622131353054</v>
      </c>
      <c r="T934">
        <f t="shared" si="290"/>
        <v>0</v>
      </c>
      <c r="U934" s="14">
        <f t="shared" si="291"/>
        <v>0</v>
      </c>
      <c r="V934" s="20">
        <f>'BSFC (Drive Cycle)'!C938</f>
        <v>0</v>
      </c>
      <c r="W934">
        <f t="shared" si="292"/>
        <v>0</v>
      </c>
      <c r="X934">
        <f t="shared" si="293"/>
        <v>0</v>
      </c>
      <c r="Y934">
        <f t="shared" si="294"/>
        <v>0</v>
      </c>
      <c r="Z934">
        <f t="shared" si="295"/>
        <v>5</v>
      </c>
    </row>
    <row r="935" spans="4:26">
      <c r="D935" s="1">
        <v>932</v>
      </c>
      <c r="E935">
        <v>63.4</v>
      </c>
      <c r="F935">
        <f t="shared" si="280"/>
        <v>102.032156</v>
      </c>
      <c r="G935">
        <f t="shared" si="281"/>
        <v>28.342265555555556</v>
      </c>
      <c r="H935" s="12">
        <f t="shared" si="296"/>
        <v>-0.31292722222222125</v>
      </c>
      <c r="I935">
        <f t="shared" si="297"/>
        <v>28.185801944444446</v>
      </c>
      <c r="J935">
        <f t="shared" si="298"/>
        <v>123.29748516252963</v>
      </c>
      <c r="K935" s="12">
        <f t="shared" si="299"/>
        <v>5</v>
      </c>
      <c r="L935">
        <f t="shared" si="282"/>
        <v>3.4184399999999999</v>
      </c>
      <c r="M935">
        <f t="shared" si="283"/>
        <v>421.48505517899775</v>
      </c>
      <c r="N935">
        <f t="shared" si="284"/>
        <v>4024.8872374208036</v>
      </c>
      <c r="O935">
        <f t="shared" si="285"/>
        <v>12.110993890463691</v>
      </c>
      <c r="P935">
        <f t="shared" si="286"/>
        <v>-589.23538043085171</v>
      </c>
      <c r="Q935">
        <f t="shared" si="287"/>
        <v>309.62281196883453</v>
      </c>
      <c r="R935">
        <f t="shared" si="288"/>
        <v>269.28449999999998</v>
      </c>
      <c r="S935">
        <f t="shared" si="289"/>
        <v>-10.3280684620172</v>
      </c>
      <c r="T935">
        <f t="shared" si="290"/>
        <v>0</v>
      </c>
      <c r="U935" s="14">
        <f t="shared" si="291"/>
        <v>0</v>
      </c>
      <c r="V935" s="20">
        <f>'BSFC (Drive Cycle)'!C939</f>
        <v>0</v>
      </c>
      <c r="W935">
        <f t="shared" si="292"/>
        <v>0</v>
      </c>
      <c r="X935">
        <f t="shared" si="293"/>
        <v>0</v>
      </c>
      <c r="Y935">
        <f t="shared" si="294"/>
        <v>0</v>
      </c>
      <c r="Z935">
        <f t="shared" si="295"/>
        <v>5</v>
      </c>
    </row>
    <row r="936" spans="4:26">
      <c r="D936" s="1">
        <v>933</v>
      </c>
      <c r="E936">
        <v>63.7</v>
      </c>
      <c r="F936">
        <f t="shared" si="280"/>
        <v>102.51495800000001</v>
      </c>
      <c r="G936">
        <f t="shared" si="281"/>
        <v>28.476377222222226</v>
      </c>
      <c r="H936" s="12">
        <f t="shared" si="296"/>
        <v>0.13411166666666929</v>
      </c>
      <c r="I936">
        <f t="shared" si="297"/>
        <v>28.54343305555556</v>
      </c>
      <c r="J936">
        <f t="shared" si="298"/>
        <v>124.86192589417158</v>
      </c>
      <c r="K936" s="12">
        <f t="shared" si="299"/>
        <v>5</v>
      </c>
      <c r="L936">
        <f t="shared" si="282"/>
        <v>3.4184399999999999</v>
      </c>
      <c r="M936">
        <f t="shared" si="283"/>
        <v>426.8330019536719</v>
      </c>
      <c r="N936">
        <f t="shared" si="284"/>
        <v>4075.9563855561992</v>
      </c>
      <c r="O936">
        <f t="shared" si="285"/>
        <v>12.110993890463691</v>
      </c>
      <c r="P936">
        <f t="shared" si="286"/>
        <v>252.52944875608503</v>
      </c>
      <c r="Q936">
        <f t="shared" si="287"/>
        <v>312.55992892202642</v>
      </c>
      <c r="R936">
        <f t="shared" si="288"/>
        <v>269.28449999999998</v>
      </c>
      <c r="S936">
        <f t="shared" si="289"/>
        <v>834.3738776781114</v>
      </c>
      <c r="T936">
        <f t="shared" si="290"/>
        <v>55.796757713230676</v>
      </c>
      <c r="U936" s="14">
        <f t="shared" si="291"/>
        <v>23.815897594019944</v>
      </c>
      <c r="V936" s="20">
        <f>'BSFC (Drive Cycle)'!C940</f>
        <v>351.69001804186883</v>
      </c>
      <c r="W936">
        <f t="shared" si="292"/>
        <v>2.3266148484789371</v>
      </c>
      <c r="X936">
        <f t="shared" si="293"/>
        <v>0</v>
      </c>
      <c r="Y936">
        <f t="shared" si="294"/>
        <v>0</v>
      </c>
      <c r="Z936">
        <f t="shared" si="295"/>
        <v>5</v>
      </c>
    </row>
    <row r="937" spans="4:26">
      <c r="D937" s="1">
        <v>934</v>
      </c>
      <c r="E937">
        <v>63.4</v>
      </c>
      <c r="F937">
        <f t="shared" si="280"/>
        <v>102.032156</v>
      </c>
      <c r="G937">
        <f t="shared" si="281"/>
        <v>28.342265555555556</v>
      </c>
      <c r="H937" s="12">
        <f t="shared" si="296"/>
        <v>-0.13411166666666929</v>
      </c>
      <c r="I937">
        <f t="shared" si="297"/>
        <v>28.275209722222222</v>
      </c>
      <c r="J937">
        <f t="shared" si="298"/>
        <v>123.68859534544009</v>
      </c>
      <c r="K937" s="12">
        <f t="shared" si="299"/>
        <v>5</v>
      </c>
      <c r="L937">
        <f t="shared" si="282"/>
        <v>3.4184399999999999</v>
      </c>
      <c r="M937">
        <f t="shared" si="283"/>
        <v>422.8220418726662</v>
      </c>
      <c r="N937">
        <f t="shared" si="284"/>
        <v>4037.6545244546514</v>
      </c>
      <c r="O937">
        <f t="shared" si="285"/>
        <v>12.110993890463691</v>
      </c>
      <c r="P937">
        <f t="shared" si="286"/>
        <v>-252.52944875608503</v>
      </c>
      <c r="Q937">
        <f t="shared" si="287"/>
        <v>309.62281196883453</v>
      </c>
      <c r="R937">
        <f t="shared" si="288"/>
        <v>269.28449999999998</v>
      </c>
      <c r="S937">
        <f t="shared" si="289"/>
        <v>326.3778632127495</v>
      </c>
      <c r="T937">
        <f t="shared" si="290"/>
        <v>0</v>
      </c>
      <c r="U937" s="14">
        <f t="shared" si="291"/>
        <v>0</v>
      </c>
      <c r="V937" s="20">
        <f>'BSFC (Drive Cycle)'!C941</f>
        <v>0</v>
      </c>
      <c r="W937">
        <f t="shared" si="292"/>
        <v>0</v>
      </c>
      <c r="X937">
        <f t="shared" si="293"/>
        <v>0</v>
      </c>
      <c r="Y937">
        <f t="shared" si="294"/>
        <v>0</v>
      </c>
      <c r="Z937">
        <f t="shared" si="295"/>
        <v>5</v>
      </c>
    </row>
    <row r="938" spans="4:26">
      <c r="D938" s="1">
        <v>935</v>
      </c>
      <c r="E938">
        <v>63.4</v>
      </c>
      <c r="F938">
        <f t="shared" si="280"/>
        <v>102.032156</v>
      </c>
      <c r="G938">
        <f t="shared" si="281"/>
        <v>28.342265555555556</v>
      </c>
      <c r="H938" s="12">
        <f t="shared" si="296"/>
        <v>0</v>
      </c>
      <c r="I938">
        <f t="shared" si="297"/>
        <v>28.342265555555556</v>
      </c>
      <c r="J938">
        <f t="shared" si="298"/>
        <v>123.98192798262296</v>
      </c>
      <c r="K938" s="12">
        <f t="shared" si="299"/>
        <v>5</v>
      </c>
      <c r="L938">
        <f t="shared" si="282"/>
        <v>3.4184399999999999</v>
      </c>
      <c r="M938">
        <f t="shared" si="283"/>
        <v>423.82478189291766</v>
      </c>
      <c r="N938">
        <f t="shared" si="284"/>
        <v>4047.2299897300386</v>
      </c>
      <c r="O938">
        <f t="shared" si="285"/>
        <v>12.110993890463691</v>
      </c>
      <c r="P938">
        <f t="shared" si="286"/>
        <v>0</v>
      </c>
      <c r="Q938">
        <f t="shared" si="287"/>
        <v>309.62281196883453</v>
      </c>
      <c r="R938">
        <f t="shared" si="288"/>
        <v>269.28449999999998</v>
      </c>
      <c r="S938">
        <f t="shared" si="289"/>
        <v>578.90731196883451</v>
      </c>
      <c r="T938">
        <f t="shared" si="290"/>
        <v>38.713042064823597</v>
      </c>
      <c r="U938" s="14">
        <f t="shared" si="291"/>
        <v>16.407546609535206</v>
      </c>
      <c r="V938" s="20">
        <f>'BSFC (Drive Cycle)'!C942</f>
        <v>719.52247655392421</v>
      </c>
      <c r="W938">
        <f t="shared" si="292"/>
        <v>3.2793329362963095</v>
      </c>
      <c r="X938">
        <f t="shared" si="293"/>
        <v>0</v>
      </c>
      <c r="Y938">
        <f t="shared" si="294"/>
        <v>0</v>
      </c>
      <c r="Z938">
        <f t="shared" si="295"/>
        <v>5</v>
      </c>
    </row>
    <row r="939" spans="4:26">
      <c r="D939" s="1">
        <v>936</v>
      </c>
      <c r="E939">
        <v>63.4</v>
      </c>
      <c r="F939">
        <f t="shared" si="280"/>
        <v>102.032156</v>
      </c>
      <c r="G939">
        <f t="shared" si="281"/>
        <v>28.342265555555556</v>
      </c>
      <c r="H939" s="12">
        <f t="shared" si="296"/>
        <v>0</v>
      </c>
      <c r="I939">
        <f t="shared" si="297"/>
        <v>28.342265555555556</v>
      </c>
      <c r="J939">
        <f t="shared" si="298"/>
        <v>123.98192798262296</v>
      </c>
      <c r="K939" s="12">
        <f t="shared" si="299"/>
        <v>5</v>
      </c>
      <c r="L939">
        <f t="shared" si="282"/>
        <v>3.4184399999999999</v>
      </c>
      <c r="M939">
        <f t="shared" si="283"/>
        <v>423.82478189291766</v>
      </c>
      <c r="N939">
        <f t="shared" si="284"/>
        <v>4047.2299897300386</v>
      </c>
      <c r="O939">
        <f t="shared" si="285"/>
        <v>12.110993890463691</v>
      </c>
      <c r="P939">
        <f t="shared" si="286"/>
        <v>0</v>
      </c>
      <c r="Q939">
        <f t="shared" si="287"/>
        <v>309.62281196883453</v>
      </c>
      <c r="R939">
        <f t="shared" si="288"/>
        <v>269.28449999999998</v>
      </c>
      <c r="S939">
        <f t="shared" si="289"/>
        <v>578.90731196883451</v>
      </c>
      <c r="T939">
        <f t="shared" si="290"/>
        <v>38.713042064823597</v>
      </c>
      <c r="U939" s="14">
        <f t="shared" si="291"/>
        <v>16.407546609535206</v>
      </c>
      <c r="V939" s="20">
        <f>'BSFC (Drive Cycle)'!C943</f>
        <v>719.52247655392421</v>
      </c>
      <c r="W939">
        <f t="shared" si="292"/>
        <v>3.2793329362963095</v>
      </c>
      <c r="X939">
        <f t="shared" si="293"/>
        <v>0</v>
      </c>
      <c r="Y939">
        <f t="shared" si="294"/>
        <v>0</v>
      </c>
      <c r="Z939">
        <f t="shared" si="295"/>
        <v>5</v>
      </c>
    </row>
    <row r="940" spans="4:26">
      <c r="D940" s="1">
        <v>937</v>
      </c>
      <c r="E940">
        <v>63.4</v>
      </c>
      <c r="F940">
        <f t="shared" si="280"/>
        <v>102.032156</v>
      </c>
      <c r="G940">
        <f t="shared" si="281"/>
        <v>28.342265555555556</v>
      </c>
      <c r="H940" s="12">
        <f t="shared" si="296"/>
        <v>0</v>
      </c>
      <c r="I940">
        <f t="shared" si="297"/>
        <v>28.342265555555556</v>
      </c>
      <c r="J940">
        <f t="shared" si="298"/>
        <v>123.98192798262296</v>
      </c>
      <c r="K940" s="12">
        <f t="shared" si="299"/>
        <v>5</v>
      </c>
      <c r="L940">
        <f t="shared" si="282"/>
        <v>3.4184399999999999</v>
      </c>
      <c r="M940">
        <f t="shared" si="283"/>
        <v>423.82478189291766</v>
      </c>
      <c r="N940">
        <f t="shared" si="284"/>
        <v>4047.2299897300386</v>
      </c>
      <c r="O940">
        <f t="shared" si="285"/>
        <v>12.110993890463691</v>
      </c>
      <c r="P940">
        <f t="shared" si="286"/>
        <v>0</v>
      </c>
      <c r="Q940">
        <f t="shared" si="287"/>
        <v>309.62281196883453</v>
      </c>
      <c r="R940">
        <f t="shared" si="288"/>
        <v>269.28449999999998</v>
      </c>
      <c r="S940">
        <f t="shared" si="289"/>
        <v>578.90731196883451</v>
      </c>
      <c r="T940">
        <f t="shared" si="290"/>
        <v>38.713042064823597</v>
      </c>
      <c r="U940" s="14">
        <f t="shared" si="291"/>
        <v>16.407546609535206</v>
      </c>
      <c r="V940" s="20">
        <f>'BSFC (Drive Cycle)'!C944</f>
        <v>719.52247655392421</v>
      </c>
      <c r="W940">
        <f t="shared" si="292"/>
        <v>3.2793329362963095</v>
      </c>
      <c r="X940">
        <f t="shared" si="293"/>
        <v>0</v>
      </c>
      <c r="Y940">
        <f t="shared" si="294"/>
        <v>0</v>
      </c>
      <c r="Z940">
        <f t="shared" si="295"/>
        <v>5</v>
      </c>
    </row>
    <row r="941" spans="4:26">
      <c r="D941" s="1">
        <v>938</v>
      </c>
      <c r="E941">
        <v>63.7</v>
      </c>
      <c r="F941">
        <f t="shared" si="280"/>
        <v>102.51495800000001</v>
      </c>
      <c r="G941">
        <f t="shared" si="281"/>
        <v>28.476377222222226</v>
      </c>
      <c r="H941" s="12">
        <f t="shared" si="296"/>
        <v>0.13411166666666929</v>
      </c>
      <c r="I941">
        <f t="shared" si="297"/>
        <v>28.54343305555556</v>
      </c>
      <c r="J941">
        <f t="shared" si="298"/>
        <v>124.86192589417158</v>
      </c>
      <c r="K941" s="12">
        <f t="shared" si="299"/>
        <v>5</v>
      </c>
      <c r="L941">
        <f t="shared" si="282"/>
        <v>3.4184399999999999</v>
      </c>
      <c r="M941">
        <f t="shared" si="283"/>
        <v>426.8330019536719</v>
      </c>
      <c r="N941">
        <f t="shared" si="284"/>
        <v>4075.9563855561992</v>
      </c>
      <c r="O941">
        <f t="shared" si="285"/>
        <v>12.110993890463691</v>
      </c>
      <c r="P941">
        <f t="shared" si="286"/>
        <v>252.52944875608503</v>
      </c>
      <c r="Q941">
        <f t="shared" si="287"/>
        <v>312.55992892202642</v>
      </c>
      <c r="R941">
        <f t="shared" si="288"/>
        <v>269.28449999999998</v>
      </c>
      <c r="S941">
        <f t="shared" si="289"/>
        <v>834.3738776781114</v>
      </c>
      <c r="T941">
        <f t="shared" si="290"/>
        <v>55.796757713230676</v>
      </c>
      <c r="U941" s="14">
        <f t="shared" si="291"/>
        <v>23.815897594019944</v>
      </c>
      <c r="V941" s="20">
        <f>'BSFC (Drive Cycle)'!C945</f>
        <v>351.69001804186883</v>
      </c>
      <c r="W941">
        <f t="shared" si="292"/>
        <v>2.3266148484789371</v>
      </c>
      <c r="X941">
        <f t="shared" si="293"/>
        <v>0</v>
      </c>
      <c r="Y941">
        <f t="shared" si="294"/>
        <v>0</v>
      </c>
      <c r="Z941">
        <f t="shared" si="295"/>
        <v>5</v>
      </c>
    </row>
    <row r="942" spans="4:26">
      <c r="D942" s="1">
        <v>939</v>
      </c>
      <c r="E942">
        <v>64.5</v>
      </c>
      <c r="F942">
        <f t="shared" si="280"/>
        <v>103.80243</v>
      </c>
      <c r="G942">
        <f t="shared" si="281"/>
        <v>28.834008333333333</v>
      </c>
      <c r="H942" s="12">
        <f t="shared" si="296"/>
        <v>0.35763111111110746</v>
      </c>
      <c r="I942">
        <f t="shared" si="297"/>
        <v>29.012823888888889</v>
      </c>
      <c r="J942">
        <f t="shared" si="298"/>
        <v>126.91525435445159</v>
      </c>
      <c r="K942" s="12">
        <f t="shared" si="299"/>
        <v>5</v>
      </c>
      <c r="L942">
        <f t="shared" si="282"/>
        <v>3.4184399999999999</v>
      </c>
      <c r="M942">
        <f t="shared" si="283"/>
        <v>433.85218209543149</v>
      </c>
      <c r="N942">
        <f t="shared" si="284"/>
        <v>4142.9846424839043</v>
      </c>
      <c r="O942">
        <f t="shared" si="285"/>
        <v>12.110993890463691</v>
      </c>
      <c r="P942">
        <f t="shared" si="286"/>
        <v>673.41186334954011</v>
      </c>
      <c r="Q942">
        <f t="shared" si="287"/>
        <v>320.46002634451133</v>
      </c>
      <c r="R942">
        <f t="shared" si="288"/>
        <v>269.28449999999998</v>
      </c>
      <c r="S942">
        <f t="shared" si="289"/>
        <v>1263.1563896940515</v>
      </c>
      <c r="T942">
        <f t="shared" si="290"/>
        <v>84.470562795912812</v>
      </c>
      <c r="U942" s="14">
        <f t="shared" si="291"/>
        <v>36.647737991835946</v>
      </c>
      <c r="V942" s="20">
        <f>'BSFC (Drive Cycle)'!C946</f>
        <v>181.23860429720662</v>
      </c>
      <c r="W942">
        <f t="shared" si="292"/>
        <v>1.8449958011916836</v>
      </c>
      <c r="X942">
        <f t="shared" si="293"/>
        <v>0</v>
      </c>
      <c r="Y942">
        <f t="shared" si="294"/>
        <v>0</v>
      </c>
      <c r="Z942">
        <f t="shared" si="295"/>
        <v>5</v>
      </c>
    </row>
    <row r="943" spans="4:26">
      <c r="D943" s="1">
        <v>940</v>
      </c>
      <c r="E943">
        <v>65.3</v>
      </c>
      <c r="F943">
        <f t="shared" si="280"/>
        <v>105.089902</v>
      </c>
      <c r="G943">
        <f t="shared" si="281"/>
        <v>29.191639444444444</v>
      </c>
      <c r="H943" s="12">
        <f t="shared" si="296"/>
        <v>0.35763111111111101</v>
      </c>
      <c r="I943">
        <f t="shared" si="297"/>
        <v>29.370455</v>
      </c>
      <c r="J943">
        <f t="shared" si="298"/>
        <v>128.4796950860935</v>
      </c>
      <c r="K943" s="12">
        <f t="shared" si="299"/>
        <v>5</v>
      </c>
      <c r="L943">
        <f t="shared" si="282"/>
        <v>3.4184399999999999</v>
      </c>
      <c r="M943">
        <f t="shared" si="283"/>
        <v>439.20012887010546</v>
      </c>
      <c r="N943">
        <f t="shared" si="284"/>
        <v>4194.0537906192985</v>
      </c>
      <c r="O943">
        <f t="shared" si="285"/>
        <v>12.110993890463691</v>
      </c>
      <c r="P943">
        <f t="shared" si="286"/>
        <v>673.41186334954671</v>
      </c>
      <c r="Q943">
        <f t="shared" si="287"/>
        <v>328.45872092671527</v>
      </c>
      <c r="R943">
        <f t="shared" si="288"/>
        <v>269.28449999999998</v>
      </c>
      <c r="S943">
        <f t="shared" si="289"/>
        <v>1271.155084276262</v>
      </c>
      <c r="T943">
        <f t="shared" si="290"/>
        <v>85.005456367686278</v>
      </c>
      <c r="U943" s="14">
        <f t="shared" si="291"/>
        <v>37.334407391349934</v>
      </c>
      <c r="V943" s="20">
        <f>'BSFC (Drive Cycle)'!C947</f>
        <v>198.34019296746737</v>
      </c>
      <c r="W943">
        <f t="shared" si="292"/>
        <v>2.0569204350906629</v>
      </c>
      <c r="X943">
        <f t="shared" si="293"/>
        <v>0</v>
      </c>
      <c r="Y943">
        <f t="shared" si="294"/>
        <v>0</v>
      </c>
      <c r="Z943">
        <f t="shared" si="295"/>
        <v>5</v>
      </c>
    </row>
    <row r="944" spans="4:26">
      <c r="D944" s="1">
        <v>941</v>
      </c>
      <c r="E944">
        <v>64.900000000000006</v>
      </c>
      <c r="F944">
        <f t="shared" si="280"/>
        <v>104.44616600000001</v>
      </c>
      <c r="G944">
        <f t="shared" si="281"/>
        <v>29.012823888888892</v>
      </c>
      <c r="H944" s="12">
        <f t="shared" si="296"/>
        <v>-0.17881555555555195</v>
      </c>
      <c r="I944">
        <f t="shared" si="297"/>
        <v>28.923416111111116</v>
      </c>
      <c r="J944">
        <f t="shared" si="298"/>
        <v>126.52414417154111</v>
      </c>
      <c r="K944" s="12">
        <f t="shared" si="299"/>
        <v>5</v>
      </c>
      <c r="L944">
        <f t="shared" si="282"/>
        <v>3.4184399999999999</v>
      </c>
      <c r="M944">
        <f t="shared" si="283"/>
        <v>432.51519540176298</v>
      </c>
      <c r="N944">
        <f t="shared" si="284"/>
        <v>4130.217355450055</v>
      </c>
      <c r="O944">
        <f t="shared" si="285"/>
        <v>12.110993890463691</v>
      </c>
      <c r="P944">
        <f t="shared" si="286"/>
        <v>-336.7059316747667</v>
      </c>
      <c r="Q944">
        <f t="shared" si="287"/>
        <v>324.44704899064845</v>
      </c>
      <c r="R944">
        <f t="shared" si="288"/>
        <v>269.28449999999998</v>
      </c>
      <c r="S944">
        <f t="shared" si="289"/>
        <v>257.02561731588173</v>
      </c>
      <c r="T944">
        <f t="shared" si="290"/>
        <v>0</v>
      </c>
      <c r="U944" s="14">
        <f t="shared" si="291"/>
        <v>0</v>
      </c>
      <c r="V944" s="20">
        <f>'BSFC (Drive Cycle)'!C948</f>
        <v>0</v>
      </c>
      <c r="W944">
        <f t="shared" si="292"/>
        <v>0</v>
      </c>
      <c r="X944">
        <f t="shared" si="293"/>
        <v>0</v>
      </c>
      <c r="Y944">
        <f t="shared" si="294"/>
        <v>0</v>
      </c>
      <c r="Z944">
        <f t="shared" si="295"/>
        <v>5</v>
      </c>
    </row>
    <row r="945" spans="4:26">
      <c r="D945" s="1">
        <v>942</v>
      </c>
      <c r="E945">
        <v>63.7</v>
      </c>
      <c r="F945">
        <f t="shared" si="280"/>
        <v>102.51495800000001</v>
      </c>
      <c r="G945">
        <f t="shared" si="281"/>
        <v>28.476377222222226</v>
      </c>
      <c r="H945" s="12">
        <f t="shared" si="296"/>
        <v>-0.53644666666666652</v>
      </c>
      <c r="I945">
        <f t="shared" si="297"/>
        <v>28.208153888888894</v>
      </c>
      <c r="J945">
        <f t="shared" si="298"/>
        <v>123.39526270825726</v>
      </c>
      <c r="K945" s="12">
        <f t="shared" si="299"/>
        <v>5</v>
      </c>
      <c r="L945">
        <f t="shared" si="282"/>
        <v>3.4184399999999999</v>
      </c>
      <c r="M945">
        <f t="shared" si="283"/>
        <v>421.81930185241492</v>
      </c>
      <c r="N945">
        <f t="shared" si="284"/>
        <v>4028.0790591792661</v>
      </c>
      <c r="O945">
        <f t="shared" si="285"/>
        <v>12.110993890463691</v>
      </c>
      <c r="P945">
        <f t="shared" si="286"/>
        <v>-1010.1177950243201</v>
      </c>
      <c r="Q945">
        <f t="shared" si="287"/>
        <v>312.55992892202642</v>
      </c>
      <c r="R945">
        <f t="shared" si="288"/>
        <v>269.28449999999998</v>
      </c>
      <c r="S945">
        <f t="shared" si="289"/>
        <v>-428.27336610229372</v>
      </c>
      <c r="T945">
        <f t="shared" si="290"/>
        <v>0</v>
      </c>
      <c r="U945" s="14">
        <f t="shared" si="291"/>
        <v>0</v>
      </c>
      <c r="V945" s="20">
        <f>'BSFC (Drive Cycle)'!C949</f>
        <v>0</v>
      </c>
      <c r="W945">
        <f t="shared" si="292"/>
        <v>0</v>
      </c>
      <c r="X945">
        <f t="shared" si="293"/>
        <v>0</v>
      </c>
      <c r="Y945">
        <f t="shared" si="294"/>
        <v>0</v>
      </c>
      <c r="Z945">
        <f t="shared" si="295"/>
        <v>5</v>
      </c>
    </row>
    <row r="946" spans="4:26">
      <c r="D946" s="1">
        <v>943</v>
      </c>
      <c r="E946">
        <v>63</v>
      </c>
      <c r="F946">
        <f t="shared" si="280"/>
        <v>101.38842</v>
      </c>
      <c r="G946">
        <f t="shared" si="281"/>
        <v>28.163450000000001</v>
      </c>
      <c r="H946" s="12">
        <f t="shared" si="296"/>
        <v>-0.3129272222222248</v>
      </c>
      <c r="I946">
        <f t="shared" si="297"/>
        <v>28.00698638888889</v>
      </c>
      <c r="J946">
        <f t="shared" si="298"/>
        <v>122.51526479670865</v>
      </c>
      <c r="K946" s="12">
        <f t="shared" si="299"/>
        <v>5</v>
      </c>
      <c r="L946">
        <f t="shared" si="282"/>
        <v>3.4184399999999999</v>
      </c>
      <c r="M946">
        <f t="shared" si="283"/>
        <v>418.81108179166068</v>
      </c>
      <c r="N946">
        <f t="shared" si="284"/>
        <v>3999.3526633531055</v>
      </c>
      <c r="O946">
        <f t="shared" si="285"/>
        <v>12.110993890463691</v>
      </c>
      <c r="P946">
        <f t="shared" si="286"/>
        <v>-589.2353804308583</v>
      </c>
      <c r="Q946">
        <f t="shared" si="287"/>
        <v>305.72822415993403</v>
      </c>
      <c r="R946">
        <f t="shared" si="288"/>
        <v>269.28449999999998</v>
      </c>
      <c r="S946">
        <f t="shared" si="289"/>
        <v>-14.22265627092429</v>
      </c>
      <c r="T946">
        <f t="shared" si="290"/>
        <v>0</v>
      </c>
      <c r="U946" s="14">
        <f t="shared" si="291"/>
        <v>0</v>
      </c>
      <c r="V946" s="20">
        <f>'BSFC (Drive Cycle)'!C950</f>
        <v>0</v>
      </c>
      <c r="W946">
        <f t="shared" si="292"/>
        <v>0</v>
      </c>
      <c r="X946">
        <f t="shared" si="293"/>
        <v>0</v>
      </c>
      <c r="Y946">
        <f t="shared" si="294"/>
        <v>0</v>
      </c>
      <c r="Z946">
        <f t="shared" si="295"/>
        <v>5</v>
      </c>
    </row>
    <row r="947" spans="4:26">
      <c r="D947" s="1">
        <v>944</v>
      </c>
      <c r="E947">
        <v>59.9</v>
      </c>
      <c r="F947">
        <f t="shared" si="280"/>
        <v>96.399466000000004</v>
      </c>
      <c r="G947">
        <f t="shared" si="281"/>
        <v>26.777629444444447</v>
      </c>
      <c r="H947" s="12">
        <f t="shared" si="296"/>
        <v>-1.3858205555555543</v>
      </c>
      <c r="I947">
        <f t="shared" si="297"/>
        <v>26.08471916666667</v>
      </c>
      <c r="J947">
        <f t="shared" si="298"/>
        <v>114.10639586413329</v>
      </c>
      <c r="K947" s="12">
        <f t="shared" si="299"/>
        <v>5</v>
      </c>
      <c r="L947">
        <f t="shared" si="282"/>
        <v>3.4184399999999999</v>
      </c>
      <c r="M947">
        <f t="shared" si="283"/>
        <v>390.06586787778781</v>
      </c>
      <c r="N947">
        <f t="shared" si="284"/>
        <v>3724.8559921253595</v>
      </c>
      <c r="O947">
        <f t="shared" si="285"/>
        <v>12.110993890463691</v>
      </c>
      <c r="P947">
        <f t="shared" si="286"/>
        <v>-2609.4709704794918</v>
      </c>
      <c r="Q947">
        <f t="shared" si="287"/>
        <v>276.38093362763539</v>
      </c>
      <c r="R947">
        <f t="shared" si="288"/>
        <v>269.28449999999998</v>
      </c>
      <c r="S947">
        <f t="shared" si="289"/>
        <v>-2063.8055368518562</v>
      </c>
      <c r="T947">
        <f t="shared" si="290"/>
        <v>0</v>
      </c>
      <c r="U947" s="14">
        <f t="shared" si="291"/>
        <v>0</v>
      </c>
      <c r="V947" s="20">
        <f>'BSFC (Drive Cycle)'!C951</f>
        <v>0</v>
      </c>
      <c r="W947">
        <f t="shared" si="292"/>
        <v>0</v>
      </c>
      <c r="X947">
        <f t="shared" si="293"/>
        <v>0</v>
      </c>
      <c r="Y947">
        <f t="shared" si="294"/>
        <v>0</v>
      </c>
      <c r="Z947">
        <f t="shared" si="295"/>
        <v>5</v>
      </c>
    </row>
    <row r="948" spans="4:26">
      <c r="D948" s="1">
        <v>945</v>
      </c>
      <c r="E948">
        <v>55.3</v>
      </c>
      <c r="F948">
        <f t="shared" si="280"/>
        <v>88.996501999999992</v>
      </c>
      <c r="G948">
        <f t="shared" si="281"/>
        <v>24.721250555555553</v>
      </c>
      <c r="H948" s="12">
        <f t="shared" si="296"/>
        <v>-2.0563788888888936</v>
      </c>
      <c r="I948">
        <f t="shared" si="297"/>
        <v>23.693061111111106</v>
      </c>
      <c r="J948">
        <f t="shared" si="298"/>
        <v>103.64419847127785</v>
      </c>
      <c r="K948" s="12">
        <f t="shared" si="299"/>
        <v>5</v>
      </c>
      <c r="L948">
        <f t="shared" si="282"/>
        <v>3.4184399999999999</v>
      </c>
      <c r="M948">
        <f t="shared" si="283"/>
        <v>354.30147382215506</v>
      </c>
      <c r="N948">
        <f t="shared" si="284"/>
        <v>3383.3310639699057</v>
      </c>
      <c r="O948">
        <f t="shared" si="285"/>
        <v>12.110993890463691</v>
      </c>
      <c r="P948">
        <f t="shared" si="286"/>
        <v>-3872.1182142599037</v>
      </c>
      <c r="Q948">
        <f t="shared" si="287"/>
        <v>235.56170950396881</v>
      </c>
      <c r="R948">
        <f t="shared" si="288"/>
        <v>269.28449999999998</v>
      </c>
      <c r="S948">
        <f t="shared" si="289"/>
        <v>-3367.2720047559351</v>
      </c>
      <c r="T948">
        <f t="shared" si="290"/>
        <v>0</v>
      </c>
      <c r="U948" s="14">
        <f t="shared" si="291"/>
        <v>0</v>
      </c>
      <c r="V948" s="20">
        <f>'BSFC (Drive Cycle)'!C952</f>
        <v>0</v>
      </c>
      <c r="W948">
        <f t="shared" si="292"/>
        <v>0</v>
      </c>
      <c r="X948">
        <f t="shared" si="293"/>
        <v>0</v>
      </c>
      <c r="Y948">
        <f t="shared" si="294"/>
        <v>0</v>
      </c>
      <c r="Z948">
        <f t="shared" si="295"/>
        <v>5</v>
      </c>
    </row>
    <row r="949" spans="4:26">
      <c r="D949" s="1">
        <v>946</v>
      </c>
      <c r="E949">
        <v>50.7</v>
      </c>
      <c r="F949">
        <f t="shared" si="280"/>
        <v>81.593538000000009</v>
      </c>
      <c r="G949">
        <f t="shared" si="281"/>
        <v>22.66487166666667</v>
      </c>
      <c r="H949" s="12">
        <f t="shared" si="296"/>
        <v>-2.056378888888883</v>
      </c>
      <c r="I949">
        <f t="shared" si="297"/>
        <v>21.636682222222227</v>
      </c>
      <c r="J949">
        <f t="shared" si="298"/>
        <v>94.648664264336787</v>
      </c>
      <c r="K949" s="12">
        <f t="shared" si="299"/>
        <v>5</v>
      </c>
      <c r="L949">
        <f t="shared" si="282"/>
        <v>3.4184399999999999</v>
      </c>
      <c r="M949">
        <f t="shared" si="283"/>
        <v>323.55077986777945</v>
      </c>
      <c r="N949">
        <f t="shared" si="284"/>
        <v>3089.6834621913863</v>
      </c>
      <c r="O949">
        <f t="shared" si="285"/>
        <v>12.110993890463691</v>
      </c>
      <c r="P949">
        <f t="shared" si="286"/>
        <v>-3872.1182142598836</v>
      </c>
      <c r="Q949">
        <f t="shared" si="287"/>
        <v>198.00235397351193</v>
      </c>
      <c r="R949">
        <f t="shared" si="288"/>
        <v>269.28449999999998</v>
      </c>
      <c r="S949">
        <f t="shared" si="289"/>
        <v>-3404.8313602863718</v>
      </c>
      <c r="T949">
        <f t="shared" si="290"/>
        <v>0</v>
      </c>
      <c r="U949" s="14">
        <f t="shared" si="291"/>
        <v>0</v>
      </c>
      <c r="V949" s="20">
        <f>'BSFC (Drive Cycle)'!C953</f>
        <v>0</v>
      </c>
      <c r="W949">
        <f t="shared" si="292"/>
        <v>0</v>
      </c>
      <c r="X949">
        <f t="shared" si="293"/>
        <v>0</v>
      </c>
      <c r="Y949">
        <f t="shared" si="294"/>
        <v>0</v>
      </c>
      <c r="Z949">
        <f t="shared" si="295"/>
        <v>5</v>
      </c>
    </row>
    <row r="950" spans="4:26">
      <c r="D950" s="1">
        <v>947</v>
      </c>
      <c r="E950">
        <v>49.2</v>
      </c>
      <c r="F950">
        <f t="shared" si="280"/>
        <v>79.179528000000005</v>
      </c>
      <c r="G950">
        <f t="shared" si="281"/>
        <v>21.994313333333334</v>
      </c>
      <c r="H950" s="12">
        <f t="shared" si="296"/>
        <v>-0.67055833333333581</v>
      </c>
      <c r="I950">
        <f t="shared" si="297"/>
        <v>21.659034166666665</v>
      </c>
      <c r="J950">
        <f t="shared" si="298"/>
        <v>94.746441810064383</v>
      </c>
      <c r="K950" s="12">
        <f t="shared" si="299"/>
        <v>5</v>
      </c>
      <c r="L950">
        <f t="shared" si="282"/>
        <v>3.4184399999999999</v>
      </c>
      <c r="M950">
        <f t="shared" si="283"/>
        <v>323.88502654119645</v>
      </c>
      <c r="N950">
        <f t="shared" si="284"/>
        <v>3092.8752839498475</v>
      </c>
      <c r="O950">
        <f t="shared" si="285"/>
        <v>12.110993890463691</v>
      </c>
      <c r="P950">
        <f t="shared" si="286"/>
        <v>-1262.647243780405</v>
      </c>
      <c r="Q950">
        <f t="shared" si="287"/>
        <v>186.45955367359602</v>
      </c>
      <c r="R950">
        <f t="shared" si="288"/>
        <v>269.28449999999998</v>
      </c>
      <c r="S950">
        <f t="shared" si="289"/>
        <v>-806.90319010680901</v>
      </c>
      <c r="T950">
        <f t="shared" si="290"/>
        <v>0</v>
      </c>
      <c r="U950" s="14">
        <f t="shared" si="291"/>
        <v>0</v>
      </c>
      <c r="V950" s="20">
        <f>'BSFC (Drive Cycle)'!C954</f>
        <v>0</v>
      </c>
      <c r="W950">
        <f t="shared" si="292"/>
        <v>0</v>
      </c>
      <c r="X950">
        <f t="shared" si="293"/>
        <v>0</v>
      </c>
      <c r="Y950">
        <f t="shared" si="294"/>
        <v>0</v>
      </c>
      <c r="Z950">
        <f t="shared" si="295"/>
        <v>5</v>
      </c>
    </row>
    <row r="951" spans="4:26">
      <c r="D951" s="1">
        <v>948</v>
      </c>
      <c r="E951">
        <v>48</v>
      </c>
      <c r="F951">
        <f t="shared" si="280"/>
        <v>77.248320000000007</v>
      </c>
      <c r="G951">
        <f t="shared" si="281"/>
        <v>21.457866666666668</v>
      </c>
      <c r="H951" s="12">
        <f t="shared" si="296"/>
        <v>-0.53644666666666652</v>
      </c>
      <c r="I951">
        <f t="shared" si="297"/>
        <v>21.189643333333336</v>
      </c>
      <c r="J951">
        <f t="shared" si="298"/>
        <v>92.693113349784369</v>
      </c>
      <c r="K951" s="12">
        <f t="shared" si="299"/>
        <v>5</v>
      </c>
      <c r="L951">
        <f t="shared" si="282"/>
        <v>3.4184399999999999</v>
      </c>
      <c r="M951">
        <f t="shared" si="283"/>
        <v>316.86584639943686</v>
      </c>
      <c r="N951">
        <f t="shared" si="284"/>
        <v>3025.8470270221428</v>
      </c>
      <c r="O951">
        <f t="shared" si="285"/>
        <v>12.110993890463691</v>
      </c>
      <c r="P951">
        <f t="shared" si="286"/>
        <v>-1010.1177950243201</v>
      </c>
      <c r="Q951">
        <f t="shared" si="287"/>
        <v>177.47488749420205</v>
      </c>
      <c r="R951">
        <f t="shared" si="288"/>
        <v>269.28449999999998</v>
      </c>
      <c r="S951">
        <f t="shared" si="289"/>
        <v>-563.35840753011803</v>
      </c>
      <c r="T951">
        <f t="shared" si="290"/>
        <v>0</v>
      </c>
      <c r="U951" s="14">
        <f t="shared" si="291"/>
        <v>0</v>
      </c>
      <c r="V951" s="20">
        <f>'BSFC (Drive Cycle)'!C955</f>
        <v>0</v>
      </c>
      <c r="W951">
        <f t="shared" si="292"/>
        <v>0</v>
      </c>
      <c r="X951">
        <f t="shared" si="293"/>
        <v>0</v>
      </c>
      <c r="Y951">
        <f t="shared" si="294"/>
        <v>0</v>
      </c>
      <c r="Z951">
        <f t="shared" si="295"/>
        <v>5</v>
      </c>
    </row>
    <row r="952" spans="4:26">
      <c r="D952" s="1">
        <v>949</v>
      </c>
      <c r="E952">
        <v>46.1</v>
      </c>
      <c r="F952">
        <f t="shared" si="280"/>
        <v>74.190573999999998</v>
      </c>
      <c r="G952">
        <f t="shared" si="281"/>
        <v>20.608492777777776</v>
      </c>
      <c r="H952" s="12">
        <f t="shared" si="296"/>
        <v>-0.84937388888889132</v>
      </c>
      <c r="I952">
        <f t="shared" si="297"/>
        <v>20.183805833333331</v>
      </c>
      <c r="J952">
        <f t="shared" si="298"/>
        <v>88.293123792041413</v>
      </c>
      <c r="K952" s="12">
        <f t="shared" si="299"/>
        <v>5</v>
      </c>
      <c r="L952">
        <f t="shared" si="282"/>
        <v>3.4184399999999999</v>
      </c>
      <c r="M952">
        <f t="shared" si="283"/>
        <v>301.82474609566606</v>
      </c>
      <c r="N952">
        <f t="shared" si="284"/>
        <v>2882.2150478913441</v>
      </c>
      <c r="O952">
        <f t="shared" si="285"/>
        <v>12.110993890463691</v>
      </c>
      <c r="P952">
        <f t="shared" si="286"/>
        <v>-1599.3531754551784</v>
      </c>
      <c r="Q952">
        <f t="shared" si="287"/>
        <v>163.70286703626434</v>
      </c>
      <c r="R952">
        <f t="shared" si="288"/>
        <v>269.28449999999998</v>
      </c>
      <c r="S952">
        <f t="shared" si="289"/>
        <v>-1166.3658084189142</v>
      </c>
      <c r="T952">
        <f t="shared" si="290"/>
        <v>0</v>
      </c>
      <c r="U952" s="14">
        <f t="shared" si="291"/>
        <v>0</v>
      </c>
      <c r="V952" s="20">
        <f>'BSFC (Drive Cycle)'!C956</f>
        <v>0</v>
      </c>
      <c r="W952">
        <f t="shared" si="292"/>
        <v>0</v>
      </c>
      <c r="X952">
        <f t="shared" si="293"/>
        <v>0</v>
      </c>
      <c r="Y952">
        <f t="shared" si="294"/>
        <v>0</v>
      </c>
      <c r="Z952">
        <f t="shared" si="295"/>
        <v>5</v>
      </c>
    </row>
    <row r="953" spans="4:26">
      <c r="D953" s="1">
        <v>950</v>
      </c>
      <c r="E953">
        <v>44.2</v>
      </c>
      <c r="F953">
        <f t="shared" si="280"/>
        <v>71.132828000000003</v>
      </c>
      <c r="G953">
        <f t="shared" si="281"/>
        <v>19.759118888888892</v>
      </c>
      <c r="H953" s="12">
        <f t="shared" si="296"/>
        <v>-0.84937388888888421</v>
      </c>
      <c r="I953">
        <f t="shared" si="297"/>
        <v>19.33443194444445</v>
      </c>
      <c r="J953">
        <f t="shared" si="298"/>
        <v>84.577577054391867</v>
      </c>
      <c r="K953" s="12">
        <f t="shared" si="299"/>
        <v>5</v>
      </c>
      <c r="L953">
        <f t="shared" si="282"/>
        <v>3.4184399999999999</v>
      </c>
      <c r="M953">
        <f t="shared" si="283"/>
        <v>289.12337250581533</v>
      </c>
      <c r="N953">
        <f t="shared" si="284"/>
        <v>2760.9258210697826</v>
      </c>
      <c r="O953">
        <f t="shared" si="285"/>
        <v>12.110993890463691</v>
      </c>
      <c r="P953">
        <f t="shared" si="286"/>
        <v>-1599.353175455165</v>
      </c>
      <c r="Q953">
        <f t="shared" si="287"/>
        <v>150.48699618236677</v>
      </c>
      <c r="R953">
        <f t="shared" si="288"/>
        <v>269.28449999999998</v>
      </c>
      <c r="S953">
        <f t="shared" si="289"/>
        <v>-1179.5816792727983</v>
      </c>
      <c r="T953">
        <f t="shared" si="290"/>
        <v>0</v>
      </c>
      <c r="U953" s="14">
        <f t="shared" si="291"/>
        <v>0</v>
      </c>
      <c r="V953" s="20">
        <f>'BSFC (Drive Cycle)'!C957</f>
        <v>0</v>
      </c>
      <c r="W953">
        <f t="shared" si="292"/>
        <v>0</v>
      </c>
      <c r="X953">
        <f t="shared" si="293"/>
        <v>0</v>
      </c>
      <c r="Y953">
        <f t="shared" si="294"/>
        <v>0</v>
      </c>
      <c r="Z953">
        <f t="shared" si="295"/>
        <v>5</v>
      </c>
    </row>
    <row r="954" spans="4:26">
      <c r="D954" s="1">
        <v>951</v>
      </c>
      <c r="E954">
        <v>41.1</v>
      </c>
      <c r="F954">
        <f t="shared" si="280"/>
        <v>66.143873999999997</v>
      </c>
      <c r="G954">
        <f t="shared" si="281"/>
        <v>18.373298333333334</v>
      </c>
      <c r="H954" s="12">
        <f t="shared" si="296"/>
        <v>-1.3858205555555578</v>
      </c>
      <c r="I954">
        <f t="shared" si="297"/>
        <v>17.680388055555554</v>
      </c>
      <c r="J954">
        <f t="shared" si="298"/>
        <v>77.342038670547922</v>
      </c>
      <c r="K954" s="12">
        <f t="shared" si="299"/>
        <v>5</v>
      </c>
      <c r="L954">
        <f t="shared" si="282"/>
        <v>3.4184399999999999</v>
      </c>
      <c r="M954">
        <f t="shared" si="283"/>
        <v>264.38911867294786</v>
      </c>
      <c r="N954">
        <f t="shared" si="284"/>
        <v>2524.7310109435812</v>
      </c>
      <c r="O954">
        <f t="shared" si="285"/>
        <v>12.110993890463691</v>
      </c>
      <c r="P954">
        <f t="shared" si="286"/>
        <v>-2609.4709704794986</v>
      </c>
      <c r="Q954">
        <f t="shared" si="287"/>
        <v>130.11820950697961</v>
      </c>
      <c r="R954">
        <f t="shared" si="288"/>
        <v>269.28449999999998</v>
      </c>
      <c r="S954">
        <f t="shared" si="289"/>
        <v>-2210.0682609725191</v>
      </c>
      <c r="T954">
        <f t="shared" si="290"/>
        <v>0</v>
      </c>
      <c r="U954" s="14">
        <f t="shared" si="291"/>
        <v>0</v>
      </c>
      <c r="V954" s="20">
        <f>'BSFC (Drive Cycle)'!C958</f>
        <v>0</v>
      </c>
      <c r="W954">
        <f t="shared" si="292"/>
        <v>0</v>
      </c>
      <c r="X954">
        <f t="shared" si="293"/>
        <v>0</v>
      </c>
      <c r="Y954">
        <f t="shared" si="294"/>
        <v>0</v>
      </c>
      <c r="Z954">
        <f t="shared" si="295"/>
        <v>5</v>
      </c>
    </row>
    <row r="955" spans="4:26">
      <c r="D955" s="1">
        <v>952</v>
      </c>
      <c r="E955">
        <v>39.9</v>
      </c>
      <c r="F955">
        <f t="shared" si="280"/>
        <v>64.212665999999999</v>
      </c>
      <c r="G955">
        <f t="shared" si="281"/>
        <v>17.836851666666668</v>
      </c>
      <c r="H955" s="12">
        <f t="shared" si="296"/>
        <v>-0.53644666666666652</v>
      </c>
      <c r="I955">
        <f t="shared" si="297"/>
        <v>17.568628333333336</v>
      </c>
      <c r="J955">
        <f t="shared" si="298"/>
        <v>76.853150941909831</v>
      </c>
      <c r="K955" s="12">
        <f t="shared" si="299"/>
        <v>5</v>
      </c>
      <c r="L955">
        <f t="shared" si="282"/>
        <v>3.4184399999999999</v>
      </c>
      <c r="M955">
        <f t="shared" si="283"/>
        <v>262.71788530586224</v>
      </c>
      <c r="N955">
        <f t="shared" si="284"/>
        <v>2508.7719021512703</v>
      </c>
      <c r="O955">
        <f t="shared" si="285"/>
        <v>12.110993890463691</v>
      </c>
      <c r="P955">
        <f t="shared" si="286"/>
        <v>-1010.1177950243201</v>
      </c>
      <c r="Q955">
        <f t="shared" si="287"/>
        <v>122.63098769081797</v>
      </c>
      <c r="R955">
        <f t="shared" si="288"/>
        <v>269.28449999999998</v>
      </c>
      <c r="S955">
        <f t="shared" si="289"/>
        <v>-618.20230733350218</v>
      </c>
      <c r="T955">
        <f t="shared" si="290"/>
        <v>0</v>
      </c>
      <c r="U955" s="14">
        <f t="shared" si="291"/>
        <v>0</v>
      </c>
      <c r="V955" s="20">
        <f>'BSFC (Drive Cycle)'!C959</f>
        <v>0</v>
      </c>
      <c r="W955">
        <f t="shared" si="292"/>
        <v>0</v>
      </c>
      <c r="X955">
        <f t="shared" si="293"/>
        <v>0</v>
      </c>
      <c r="Y955">
        <f t="shared" si="294"/>
        <v>0</v>
      </c>
      <c r="Z955">
        <f t="shared" si="295"/>
        <v>5</v>
      </c>
    </row>
    <row r="956" spans="4:26">
      <c r="D956" s="1">
        <v>953</v>
      </c>
      <c r="E956">
        <v>36.1</v>
      </c>
      <c r="F956">
        <f t="shared" si="280"/>
        <v>58.097174000000003</v>
      </c>
      <c r="G956">
        <f t="shared" si="281"/>
        <v>16.138103888888889</v>
      </c>
      <c r="H956" s="12">
        <f t="shared" si="296"/>
        <v>-1.6987477777777791</v>
      </c>
      <c r="I956">
        <f t="shared" si="297"/>
        <v>15.288729999999999</v>
      </c>
      <c r="J956">
        <f t="shared" si="298"/>
        <v>66.879841277692506</v>
      </c>
      <c r="K956" s="12">
        <f t="shared" si="299"/>
        <v>5</v>
      </c>
      <c r="L956">
        <f t="shared" si="282"/>
        <v>3.4184399999999999</v>
      </c>
      <c r="M956">
        <f t="shared" si="283"/>
        <v>228.62472461731517</v>
      </c>
      <c r="N956">
        <f t="shared" si="284"/>
        <v>2183.2060827881278</v>
      </c>
      <c r="O956">
        <f t="shared" si="285"/>
        <v>12.110993890463691</v>
      </c>
      <c r="P956">
        <f t="shared" si="286"/>
        <v>-3198.7063509103505</v>
      </c>
      <c r="Q956">
        <f t="shared" si="287"/>
        <v>100.38500352921832</v>
      </c>
      <c r="R956">
        <f t="shared" si="288"/>
        <v>269.28449999999998</v>
      </c>
      <c r="S956">
        <f t="shared" si="289"/>
        <v>-2829.0368473811322</v>
      </c>
      <c r="T956">
        <f t="shared" si="290"/>
        <v>0</v>
      </c>
      <c r="U956" s="14">
        <f t="shared" si="291"/>
        <v>0</v>
      </c>
      <c r="V956" s="20">
        <f>'BSFC (Drive Cycle)'!C960</f>
        <v>0</v>
      </c>
      <c r="W956">
        <f t="shared" si="292"/>
        <v>0</v>
      </c>
      <c r="X956">
        <f t="shared" si="293"/>
        <v>0</v>
      </c>
      <c r="Y956">
        <f t="shared" si="294"/>
        <v>0</v>
      </c>
      <c r="Z956">
        <f t="shared" si="295"/>
        <v>5</v>
      </c>
    </row>
    <row r="957" spans="4:26">
      <c r="D957" s="1">
        <v>954</v>
      </c>
      <c r="E957">
        <v>32.6</v>
      </c>
      <c r="F957">
        <f t="shared" si="280"/>
        <v>52.464483999999999</v>
      </c>
      <c r="G957">
        <f t="shared" si="281"/>
        <v>14.573467777777777</v>
      </c>
      <c r="H957" s="12">
        <f t="shared" si="296"/>
        <v>-1.5646361111111116</v>
      </c>
      <c r="I957">
        <f t="shared" si="297"/>
        <v>13.791149722222222</v>
      </c>
      <c r="J957">
        <f t="shared" si="298"/>
        <v>60.328745713941927</v>
      </c>
      <c r="K957" s="12">
        <f t="shared" si="299"/>
        <v>5</v>
      </c>
      <c r="L957">
        <f t="shared" si="282"/>
        <v>3.4184399999999999</v>
      </c>
      <c r="M957">
        <f t="shared" si="283"/>
        <v>206.23019749836763</v>
      </c>
      <c r="N957">
        <f t="shared" si="284"/>
        <v>1969.3540249711621</v>
      </c>
      <c r="O957">
        <f t="shared" si="285"/>
        <v>12.110993890463691</v>
      </c>
      <c r="P957">
        <f t="shared" si="286"/>
        <v>-2946.1769021542682</v>
      </c>
      <c r="Q957">
        <f t="shared" si="287"/>
        <v>81.86337301794191</v>
      </c>
      <c r="R957">
        <f t="shared" si="288"/>
        <v>269.28449999999998</v>
      </c>
      <c r="S957">
        <f t="shared" si="289"/>
        <v>-2595.0290291363262</v>
      </c>
      <c r="T957">
        <f t="shared" si="290"/>
        <v>0</v>
      </c>
      <c r="U957" s="14">
        <f t="shared" si="291"/>
        <v>0</v>
      </c>
      <c r="V957" s="20">
        <f>'BSFC (Drive Cycle)'!C961</f>
        <v>0</v>
      </c>
      <c r="W957">
        <f t="shared" si="292"/>
        <v>0</v>
      </c>
      <c r="X957">
        <f t="shared" si="293"/>
        <v>0</v>
      </c>
      <c r="Y957">
        <f t="shared" si="294"/>
        <v>0</v>
      </c>
      <c r="Z957">
        <f t="shared" si="295"/>
        <v>5</v>
      </c>
    </row>
    <row r="958" spans="4:26">
      <c r="D958" s="1">
        <v>955</v>
      </c>
      <c r="E958">
        <v>29.2</v>
      </c>
      <c r="F958">
        <f t="shared" si="280"/>
        <v>46.992728</v>
      </c>
      <c r="G958">
        <f t="shared" si="281"/>
        <v>13.053535555555555</v>
      </c>
      <c r="H958" s="12">
        <f t="shared" si="296"/>
        <v>-1.5199322222222218</v>
      </c>
      <c r="I958">
        <f t="shared" si="297"/>
        <v>12.293569444444444</v>
      </c>
      <c r="J958">
        <f t="shared" si="298"/>
        <v>53.777650150191342</v>
      </c>
      <c r="K958" s="12">
        <f t="shared" si="299"/>
        <v>5</v>
      </c>
      <c r="L958">
        <f t="shared" si="282"/>
        <v>3.4184399999999999</v>
      </c>
      <c r="M958">
        <f t="shared" si="283"/>
        <v>183.83567037942009</v>
      </c>
      <c r="N958">
        <f t="shared" si="284"/>
        <v>1755.5019671541963</v>
      </c>
      <c r="O958">
        <f t="shared" si="285"/>
        <v>12.110993890463691</v>
      </c>
      <c r="P958">
        <f t="shared" si="286"/>
        <v>-2862.0004192355736</v>
      </c>
      <c r="Q958">
        <f t="shared" si="287"/>
        <v>65.678033017819629</v>
      </c>
      <c r="R958">
        <f t="shared" si="288"/>
        <v>269.28449999999998</v>
      </c>
      <c r="S958">
        <f t="shared" si="289"/>
        <v>-2527.037886217754</v>
      </c>
      <c r="T958">
        <f t="shared" si="290"/>
        <v>0</v>
      </c>
      <c r="U958" s="14">
        <f t="shared" si="291"/>
        <v>0</v>
      </c>
      <c r="V958" s="20">
        <f>'BSFC (Drive Cycle)'!C962</f>
        <v>0</v>
      </c>
      <c r="W958">
        <f t="shared" si="292"/>
        <v>0</v>
      </c>
      <c r="X958">
        <f t="shared" si="293"/>
        <v>1</v>
      </c>
      <c r="Y958">
        <f t="shared" si="294"/>
        <v>0</v>
      </c>
      <c r="Z958">
        <f t="shared" si="295"/>
        <v>4</v>
      </c>
    </row>
    <row r="959" spans="4:26">
      <c r="D959" s="1">
        <v>956</v>
      </c>
      <c r="E959">
        <v>24.6</v>
      </c>
      <c r="F959">
        <f t="shared" si="280"/>
        <v>39.589764000000002</v>
      </c>
      <c r="G959">
        <f t="shared" si="281"/>
        <v>10.997156666666667</v>
      </c>
      <c r="H959" s="12">
        <f t="shared" si="296"/>
        <v>-2.0563788888888883</v>
      </c>
      <c r="I959">
        <f t="shared" si="297"/>
        <v>9.9689672222222221</v>
      </c>
      <c r="J959">
        <f t="shared" si="298"/>
        <v>43.608785394518804</v>
      </c>
      <c r="K959" s="12">
        <f t="shared" si="299"/>
        <v>4</v>
      </c>
      <c r="L959">
        <f t="shared" si="282"/>
        <v>4.0797119999999998</v>
      </c>
      <c r="M959">
        <f t="shared" si="283"/>
        <v>177.9112850794431</v>
      </c>
      <c r="N959">
        <f t="shared" si="284"/>
        <v>1698.9282346091261</v>
      </c>
      <c r="O959">
        <f t="shared" si="285"/>
        <v>14.279986877928259</v>
      </c>
      <c r="P959">
        <f t="shared" si="286"/>
        <v>-3891.62946268321</v>
      </c>
      <c r="Q959">
        <f t="shared" si="287"/>
        <v>46.614888418399005</v>
      </c>
      <c r="R959">
        <f t="shared" si="288"/>
        <v>269.28449999999998</v>
      </c>
      <c r="S959">
        <f t="shared" si="289"/>
        <v>-3575.7300742648113</v>
      </c>
      <c r="T959">
        <f t="shared" si="290"/>
        <v>0</v>
      </c>
      <c r="U959" s="14">
        <f t="shared" si="291"/>
        <v>0</v>
      </c>
      <c r="V959" s="20">
        <f>'BSFC (Drive Cycle)'!C963</f>
        <v>0</v>
      </c>
      <c r="W959">
        <f t="shared" si="292"/>
        <v>0</v>
      </c>
      <c r="X959">
        <f t="shared" si="293"/>
        <v>1</v>
      </c>
      <c r="Y959">
        <f t="shared" si="294"/>
        <v>0</v>
      </c>
      <c r="Z959">
        <f t="shared" si="295"/>
        <v>3</v>
      </c>
    </row>
    <row r="960" spans="4:26">
      <c r="D960" s="1">
        <v>957</v>
      </c>
      <c r="E960">
        <v>20.7</v>
      </c>
      <c r="F960">
        <f t="shared" si="280"/>
        <v>33.313338000000002</v>
      </c>
      <c r="G960">
        <f t="shared" si="281"/>
        <v>9.2537050000000001</v>
      </c>
      <c r="H960" s="12">
        <f t="shared" si="296"/>
        <v>-1.7434516666666671</v>
      </c>
      <c r="I960">
        <f t="shared" si="297"/>
        <v>8.3819791666666674</v>
      </c>
      <c r="J960">
        <f t="shared" si="298"/>
        <v>36.666579647857738</v>
      </c>
      <c r="K960" s="12">
        <f t="shared" si="299"/>
        <v>3</v>
      </c>
      <c r="L960">
        <f t="shared" si="282"/>
        <v>5.4638999999999998</v>
      </c>
      <c r="M960">
        <f t="shared" si="283"/>
        <v>200.34252453792988</v>
      </c>
      <c r="N960">
        <f t="shared" si="284"/>
        <v>1913.1308695700538</v>
      </c>
      <c r="O960">
        <f t="shared" si="285"/>
        <v>20.058706566054244</v>
      </c>
      <c r="P960">
        <f t="shared" si="286"/>
        <v>-3343.4972385116585</v>
      </c>
      <c r="Q960">
        <f t="shared" si="287"/>
        <v>33.006169506245932</v>
      </c>
      <c r="R960">
        <f t="shared" si="288"/>
        <v>269.28449999999998</v>
      </c>
      <c r="S960">
        <f t="shared" si="289"/>
        <v>-3041.2065690054123</v>
      </c>
      <c r="T960">
        <f t="shared" si="290"/>
        <v>0</v>
      </c>
      <c r="U960" s="14">
        <f t="shared" si="291"/>
        <v>0</v>
      </c>
      <c r="V960" s="20">
        <f>'BSFC (Drive Cycle)'!C964</f>
        <v>0</v>
      </c>
      <c r="W960">
        <f t="shared" si="292"/>
        <v>0</v>
      </c>
      <c r="X960">
        <f t="shared" si="293"/>
        <v>0</v>
      </c>
      <c r="Y960">
        <f t="shared" si="294"/>
        <v>0</v>
      </c>
      <c r="Z960">
        <f t="shared" si="295"/>
        <v>3</v>
      </c>
    </row>
    <row r="961" spans="4:26">
      <c r="D961" s="1">
        <v>958</v>
      </c>
      <c r="E961">
        <v>19.2</v>
      </c>
      <c r="F961">
        <f t="shared" si="280"/>
        <v>30.899327999999997</v>
      </c>
      <c r="G961">
        <f t="shared" si="281"/>
        <v>8.583146666666666</v>
      </c>
      <c r="H961" s="12">
        <f t="shared" si="296"/>
        <v>-0.67055833333333403</v>
      </c>
      <c r="I961">
        <f t="shared" si="297"/>
        <v>8.2478674999999981</v>
      </c>
      <c r="J961">
        <f t="shared" si="298"/>
        <v>36.079914373492002</v>
      </c>
      <c r="K961" s="12">
        <f t="shared" si="299"/>
        <v>3</v>
      </c>
      <c r="L961">
        <f t="shared" si="282"/>
        <v>5.4638999999999998</v>
      </c>
      <c r="M961">
        <f t="shared" si="283"/>
        <v>197.13704414532293</v>
      </c>
      <c r="N961">
        <f t="shared" si="284"/>
        <v>1882.5207756569323</v>
      </c>
      <c r="O961">
        <f t="shared" si="285"/>
        <v>20.058706566054244</v>
      </c>
      <c r="P961">
        <f t="shared" si="286"/>
        <v>-1285.9604763506388</v>
      </c>
      <c r="Q961">
        <f t="shared" si="287"/>
        <v>28.395981999072323</v>
      </c>
      <c r="R961">
        <f t="shared" si="288"/>
        <v>269.28449999999998</v>
      </c>
      <c r="S961">
        <f t="shared" si="289"/>
        <v>-988.27999435156653</v>
      </c>
      <c r="T961">
        <f t="shared" si="290"/>
        <v>0</v>
      </c>
      <c r="U961" s="14">
        <f t="shared" si="291"/>
        <v>0</v>
      </c>
      <c r="V961" s="20">
        <f>'BSFC (Drive Cycle)'!C965</f>
        <v>0</v>
      </c>
      <c r="W961">
        <f t="shared" si="292"/>
        <v>0</v>
      </c>
      <c r="X961">
        <f t="shared" si="293"/>
        <v>0</v>
      </c>
      <c r="Y961">
        <f t="shared" si="294"/>
        <v>0</v>
      </c>
      <c r="Z961">
        <f t="shared" si="295"/>
        <v>3</v>
      </c>
    </row>
    <row r="962" spans="4:26">
      <c r="D962" s="1">
        <v>959</v>
      </c>
      <c r="E962">
        <v>16.5</v>
      </c>
      <c r="F962">
        <f t="shared" si="280"/>
        <v>26.554110000000001</v>
      </c>
      <c r="G962">
        <f t="shared" si="281"/>
        <v>7.3761416666666673</v>
      </c>
      <c r="H962" s="12">
        <f t="shared" si="296"/>
        <v>-1.2070049999999988</v>
      </c>
      <c r="I962">
        <f t="shared" si="297"/>
        <v>6.7726391666666679</v>
      </c>
      <c r="J962">
        <f t="shared" si="298"/>
        <v>29.626596355469058</v>
      </c>
      <c r="K962" s="12">
        <f t="shared" si="299"/>
        <v>3</v>
      </c>
      <c r="L962">
        <f t="shared" si="282"/>
        <v>5.4638999999999998</v>
      </c>
      <c r="M962">
        <f t="shared" si="283"/>
        <v>161.87675982664737</v>
      </c>
      <c r="N962">
        <f t="shared" si="284"/>
        <v>1545.8097426126039</v>
      </c>
      <c r="O962">
        <f t="shared" si="285"/>
        <v>20.058706566054244</v>
      </c>
      <c r="P962">
        <f t="shared" si="286"/>
        <v>-2314.7288574311451</v>
      </c>
      <c r="Q962">
        <f t="shared" si="287"/>
        <v>20.971153698045363</v>
      </c>
      <c r="R962">
        <f t="shared" si="288"/>
        <v>269.28449999999998</v>
      </c>
      <c r="S962">
        <f t="shared" si="289"/>
        <v>-2024.4732037330998</v>
      </c>
      <c r="T962">
        <f t="shared" si="290"/>
        <v>0</v>
      </c>
      <c r="U962" s="14">
        <f t="shared" si="291"/>
        <v>0</v>
      </c>
      <c r="V962" s="20">
        <f>'BSFC (Drive Cycle)'!C966</f>
        <v>0</v>
      </c>
      <c r="W962">
        <f t="shared" si="292"/>
        <v>0</v>
      </c>
      <c r="X962">
        <f t="shared" si="293"/>
        <v>1</v>
      </c>
      <c r="Y962">
        <f t="shared" si="294"/>
        <v>0</v>
      </c>
      <c r="Z962">
        <f t="shared" si="295"/>
        <v>2</v>
      </c>
    </row>
    <row r="963" spans="4:26">
      <c r="D963" s="1">
        <v>960</v>
      </c>
      <c r="E963">
        <v>15</v>
      </c>
      <c r="F963">
        <f t="shared" si="280"/>
        <v>24.1401</v>
      </c>
      <c r="G963">
        <f t="shared" si="281"/>
        <v>6.7055833333333341</v>
      </c>
      <c r="H963" s="12">
        <f t="shared" si="296"/>
        <v>-0.67055833333333315</v>
      </c>
      <c r="I963">
        <f t="shared" si="297"/>
        <v>6.3703041666666671</v>
      </c>
      <c r="J963">
        <f t="shared" si="298"/>
        <v>27.866600532371884</v>
      </c>
      <c r="K963" s="12">
        <f t="shared" si="299"/>
        <v>2</v>
      </c>
      <c r="L963">
        <f t="shared" si="282"/>
        <v>8.4698856000000013</v>
      </c>
      <c r="M963">
        <f t="shared" si="283"/>
        <v>236.02691857008898</v>
      </c>
      <c r="N963">
        <f t="shared" si="284"/>
        <v>2253.8918535013509</v>
      </c>
      <c r="O963">
        <f t="shared" si="285"/>
        <v>38.380998283940237</v>
      </c>
      <c r="P963">
        <f t="shared" si="286"/>
        <v>-1339.7057318064237</v>
      </c>
      <c r="Q963">
        <f t="shared" si="287"/>
        <v>17.331531981855672</v>
      </c>
      <c r="R963">
        <f t="shared" si="288"/>
        <v>269.28449999999998</v>
      </c>
      <c r="S963">
        <f t="shared" si="289"/>
        <v>-1053.089699824568</v>
      </c>
      <c r="T963">
        <f t="shared" si="290"/>
        <v>0</v>
      </c>
      <c r="U963" s="14">
        <f t="shared" si="291"/>
        <v>0</v>
      </c>
      <c r="V963" s="20">
        <f>'BSFC (Drive Cycle)'!C967</f>
        <v>0</v>
      </c>
      <c r="W963">
        <f t="shared" si="292"/>
        <v>0</v>
      </c>
      <c r="X963">
        <f t="shared" si="293"/>
        <v>0</v>
      </c>
      <c r="Y963">
        <f t="shared" si="294"/>
        <v>0</v>
      </c>
      <c r="Z963">
        <f t="shared" si="295"/>
        <v>2</v>
      </c>
    </row>
    <row r="964" spans="4:26">
      <c r="D964" s="1">
        <v>961</v>
      </c>
      <c r="E964">
        <v>11.9</v>
      </c>
      <c r="F964">
        <f t="shared" ref="F964:F1027" si="300">E964*1.60934</f>
        <v>19.151146000000001</v>
      </c>
      <c r="G964">
        <f t="shared" ref="G964:G1027" si="301">F964*(1000/3600)</f>
        <v>5.3197627777777781</v>
      </c>
      <c r="H964" s="12">
        <f t="shared" si="296"/>
        <v>-1.3858205555555561</v>
      </c>
      <c r="I964">
        <f t="shared" si="297"/>
        <v>4.6268525</v>
      </c>
      <c r="J964">
        <f t="shared" si="298"/>
        <v>20.239951965617472</v>
      </c>
      <c r="K964" s="12">
        <f t="shared" si="299"/>
        <v>2</v>
      </c>
      <c r="L964">
        <f t="shared" ref="L964:L1027" si="302">LOOKUP(K964,$A$5:$B$12)*$B$13</f>
        <v>8.4698856000000013</v>
      </c>
      <c r="M964">
        <f t="shared" ref="M964:M1027" si="303">J964*L964</f>
        <v>171.43007769827514</v>
      </c>
      <c r="N964">
        <f t="shared" ref="N964:N1027" si="304">M964*9.5493</f>
        <v>1637.0372409641388</v>
      </c>
      <c r="O964">
        <f t="shared" ref="O964:O1027" si="305">(POWER(L964,2)*$B$28+4*$B$29)/$B$27</f>
        <v>38.380998283940237</v>
      </c>
      <c r="P964">
        <f t="shared" ref="P964:P1027" si="306">(H964*(O964+$B$26*$B$27))/$B$27</f>
        <v>-2768.7251790666105</v>
      </c>
      <c r="Q964">
        <f t="shared" ref="Q964:Q1027" si="307">($B$34*$B$31*$B$30*POWER(G964,2))/2</f>
        <v>10.908081084224806</v>
      </c>
      <c r="R964">
        <f t="shared" ref="R964:R1027" si="308">$B$32*$B$26*9.81</f>
        <v>269.28449999999998</v>
      </c>
      <c r="S964">
        <f t="shared" ref="S964:S1027" si="309">P964+Q964+R964</f>
        <v>-2488.5325979823856</v>
      </c>
      <c r="T964">
        <f t="shared" ref="T964:T1027" si="310">IF(H964&lt;0,0,(S964*$B$27)/L964)</f>
        <v>0</v>
      </c>
      <c r="U964" s="14">
        <f t="shared" ref="U964:U1027" si="311">(T964*M964)/1000</f>
        <v>0</v>
      </c>
      <c r="V964" s="20">
        <f>'BSFC (Drive Cycle)'!C968</f>
        <v>0</v>
      </c>
      <c r="W964">
        <f t="shared" ref="W964:W1027" si="312">(V964*U964)/3600</f>
        <v>0</v>
      </c>
      <c r="X964">
        <f t="shared" ref="X964:X1027" si="313">IF(AND(K964&gt;1,(N964&lt;$B$15)),1,0)</f>
        <v>1</v>
      </c>
      <c r="Y964">
        <f t="shared" ref="Y964:Y1027" si="314">IF(N964&gt;$B$14,1,0)</f>
        <v>0</v>
      </c>
      <c r="Z964">
        <f t="shared" ref="Z964:Z1027" si="315">IF(AND(X964=0,Y964=0),K964,IF(AND(X964=0,Y964=1),K964+1, IF(AND(X964=1,Y964=0),K964-1)))</f>
        <v>1</v>
      </c>
    </row>
    <row r="965" spans="4:26">
      <c r="D965" s="1">
        <v>962</v>
      </c>
      <c r="E965">
        <v>9.6</v>
      </c>
      <c r="F965">
        <f t="shared" si="300"/>
        <v>15.449663999999999</v>
      </c>
      <c r="G965">
        <f t="shared" si="301"/>
        <v>4.291573333333333</v>
      </c>
      <c r="H965" s="12">
        <f t="shared" ref="H965:H1028" si="316">(G965-G964)/(D965-D964)</f>
        <v>-1.028189444444445</v>
      </c>
      <c r="I965">
        <f t="shared" ref="I965:I1028" si="317">G965*(D965-D964)+0.5*H965*POWER(D965-D964,2)</f>
        <v>3.7774786111111105</v>
      </c>
      <c r="J965">
        <f t="shared" ref="J965:J1028" si="318">(2*PI()*I965)/($B$2*(D965-D964))</f>
        <v>16.524405227967883</v>
      </c>
      <c r="K965" s="12">
        <f t="shared" ref="K965:K1028" si="319">Z964</f>
        <v>1</v>
      </c>
      <c r="L965">
        <f t="shared" si="302"/>
        <v>14.7105</v>
      </c>
      <c r="M965">
        <f t="shared" si="303"/>
        <v>243.08226310602154</v>
      </c>
      <c r="N965">
        <f t="shared" si="304"/>
        <v>2321.2654550783318</v>
      </c>
      <c r="O965">
        <f t="shared" si="305"/>
        <v>101.66177176290465</v>
      </c>
      <c r="P965">
        <f t="shared" si="306"/>
        <v>-2338.8376047250181</v>
      </c>
      <c r="Q965">
        <f t="shared" si="307"/>
        <v>7.0989954997680806</v>
      </c>
      <c r="R965">
        <f t="shared" si="308"/>
        <v>269.28449999999998</v>
      </c>
      <c r="S965">
        <f t="shared" si="309"/>
        <v>-2062.4541092252502</v>
      </c>
      <c r="T965">
        <f t="shared" si="310"/>
        <v>0</v>
      </c>
      <c r="U965" s="14">
        <f t="shared" si="311"/>
        <v>0</v>
      </c>
      <c r="V965" s="20">
        <f>'BSFC (Drive Cycle)'!C969</f>
        <v>0</v>
      </c>
      <c r="W965">
        <f t="shared" si="312"/>
        <v>0</v>
      </c>
      <c r="X965">
        <f t="shared" si="313"/>
        <v>0</v>
      </c>
      <c r="Y965">
        <f t="shared" si="314"/>
        <v>0</v>
      </c>
      <c r="Z965">
        <f t="shared" si="315"/>
        <v>1</v>
      </c>
    </row>
    <row r="966" spans="4:26">
      <c r="D966" s="1">
        <v>963</v>
      </c>
      <c r="E966">
        <v>8.4</v>
      </c>
      <c r="F966">
        <f t="shared" si="300"/>
        <v>13.518456</v>
      </c>
      <c r="G966">
        <f t="shared" si="301"/>
        <v>3.7551266666666669</v>
      </c>
      <c r="H966" s="12">
        <f t="shared" si="316"/>
        <v>-0.53644666666666607</v>
      </c>
      <c r="I966">
        <f t="shared" si="317"/>
        <v>3.4869033333333341</v>
      </c>
      <c r="J966">
        <f t="shared" si="318"/>
        <v>15.253297133508822</v>
      </c>
      <c r="K966" s="12">
        <f t="shared" si="319"/>
        <v>1</v>
      </c>
      <c r="L966">
        <f t="shared" si="302"/>
        <v>14.7105</v>
      </c>
      <c r="M966">
        <f t="shared" si="303"/>
        <v>224.38362748248153</v>
      </c>
      <c r="N966">
        <f t="shared" si="304"/>
        <v>2142.7065739184609</v>
      </c>
      <c r="O966">
        <f t="shared" si="305"/>
        <v>101.66177176290465</v>
      </c>
      <c r="P966">
        <f t="shared" si="306"/>
        <v>-1220.2630981173986</v>
      </c>
      <c r="Q966">
        <f t="shared" si="307"/>
        <v>5.4351684295099378</v>
      </c>
      <c r="R966">
        <f t="shared" si="308"/>
        <v>269.28449999999998</v>
      </c>
      <c r="S966">
        <f t="shared" si="309"/>
        <v>-945.54342968788865</v>
      </c>
      <c r="T966">
        <f t="shared" si="310"/>
        <v>0</v>
      </c>
      <c r="U966" s="14">
        <f t="shared" si="311"/>
        <v>0</v>
      </c>
      <c r="V966" s="20">
        <f>'BSFC (Drive Cycle)'!C970</f>
        <v>0</v>
      </c>
      <c r="W966">
        <f t="shared" si="312"/>
        <v>0</v>
      </c>
      <c r="X966">
        <f t="shared" si="313"/>
        <v>0</v>
      </c>
      <c r="Y966">
        <f t="shared" si="314"/>
        <v>0</v>
      </c>
      <c r="Z966">
        <f t="shared" si="315"/>
        <v>1</v>
      </c>
    </row>
    <row r="967" spans="4:26">
      <c r="D967" s="1">
        <v>964</v>
      </c>
      <c r="E967">
        <v>5.8</v>
      </c>
      <c r="F967">
        <f t="shared" si="300"/>
        <v>9.3341719999999988</v>
      </c>
      <c r="G967">
        <f t="shared" si="301"/>
        <v>2.5928255555555553</v>
      </c>
      <c r="H967" s="12">
        <f t="shared" si="316"/>
        <v>-1.1623011111111117</v>
      </c>
      <c r="I967">
        <f t="shared" si="317"/>
        <v>2.0116749999999994</v>
      </c>
      <c r="J967">
        <f t="shared" si="318"/>
        <v>8.7999791154858542</v>
      </c>
      <c r="K967" s="12">
        <f t="shared" si="319"/>
        <v>1</v>
      </c>
      <c r="L967">
        <f t="shared" si="302"/>
        <v>14.7105</v>
      </c>
      <c r="M967">
        <f t="shared" si="303"/>
        <v>129.45209277835465</v>
      </c>
      <c r="N967">
        <f t="shared" si="304"/>
        <v>1236.1768695683422</v>
      </c>
      <c r="O967">
        <f t="shared" si="305"/>
        <v>101.66177176290465</v>
      </c>
      <c r="P967">
        <f t="shared" si="306"/>
        <v>-2643.9033792543678</v>
      </c>
      <c r="Q967">
        <f t="shared" si="307"/>
        <v>2.591256603864998</v>
      </c>
      <c r="R967">
        <f t="shared" si="308"/>
        <v>269.28449999999998</v>
      </c>
      <c r="S967">
        <f t="shared" si="309"/>
        <v>-2372.027622650503</v>
      </c>
      <c r="T967">
        <f t="shared" si="310"/>
        <v>0</v>
      </c>
      <c r="U967" s="14">
        <f t="shared" si="311"/>
        <v>0</v>
      </c>
      <c r="V967" s="20">
        <f>'BSFC (Drive Cycle)'!C971</f>
        <v>0</v>
      </c>
      <c r="W967">
        <f t="shared" si="312"/>
        <v>0</v>
      </c>
      <c r="X967">
        <f t="shared" si="313"/>
        <v>0</v>
      </c>
      <c r="Y967">
        <f t="shared" si="314"/>
        <v>0</v>
      </c>
      <c r="Z967">
        <f t="shared" si="315"/>
        <v>1</v>
      </c>
    </row>
    <row r="968" spans="4:26">
      <c r="D968" s="1">
        <v>965</v>
      </c>
      <c r="E968">
        <v>1.2</v>
      </c>
      <c r="F968">
        <f t="shared" si="300"/>
        <v>1.9312079999999998</v>
      </c>
      <c r="G968">
        <f t="shared" si="301"/>
        <v>0.53644666666666663</v>
      </c>
      <c r="H968" s="12">
        <f t="shared" si="316"/>
        <v>-2.0563788888888888</v>
      </c>
      <c r="I968">
        <f t="shared" si="317"/>
        <v>-0.49174277777777775</v>
      </c>
      <c r="J968">
        <f t="shared" si="318"/>
        <v>-2.1511060060076534</v>
      </c>
      <c r="K968" s="12">
        <f t="shared" si="319"/>
        <v>1</v>
      </c>
      <c r="L968">
        <f t="shared" si="302"/>
        <v>14.7105</v>
      </c>
      <c r="M968">
        <f t="shared" si="303"/>
        <v>-31.643844901375587</v>
      </c>
      <c r="N968">
        <f t="shared" si="304"/>
        <v>-302.17656811670594</v>
      </c>
      <c r="O968">
        <f t="shared" si="305"/>
        <v>101.66177176290465</v>
      </c>
      <c r="P968">
        <f t="shared" si="306"/>
        <v>-4677.6752094500334</v>
      </c>
      <c r="Q968">
        <f t="shared" si="307"/>
        <v>0.11092180468387626</v>
      </c>
      <c r="R968">
        <f t="shared" si="308"/>
        <v>269.28449999999998</v>
      </c>
      <c r="S968">
        <f t="shared" si="309"/>
        <v>-4408.2797876453496</v>
      </c>
      <c r="T968">
        <f t="shared" si="310"/>
        <v>0</v>
      </c>
      <c r="U968" s="14">
        <f t="shared" si="311"/>
        <v>0</v>
      </c>
      <c r="V968" s="20">
        <f>'BSFC (Drive Cycle)'!C972</f>
        <v>0</v>
      </c>
      <c r="W968">
        <f t="shared" si="312"/>
        <v>0</v>
      </c>
      <c r="X968">
        <f t="shared" si="313"/>
        <v>0</v>
      </c>
      <c r="Y968">
        <f t="shared" si="314"/>
        <v>0</v>
      </c>
      <c r="Z968">
        <f t="shared" si="315"/>
        <v>1</v>
      </c>
    </row>
    <row r="969" spans="4:26">
      <c r="D969" s="1">
        <v>966</v>
      </c>
      <c r="E969">
        <v>0</v>
      </c>
      <c r="F969">
        <f t="shared" si="300"/>
        <v>0</v>
      </c>
      <c r="G969">
        <f t="shared" si="301"/>
        <v>0</v>
      </c>
      <c r="H969" s="12">
        <f t="shared" si="316"/>
        <v>-0.53644666666666663</v>
      </c>
      <c r="I969">
        <f t="shared" si="317"/>
        <v>-0.26822333333333331</v>
      </c>
      <c r="J969">
        <f t="shared" si="318"/>
        <v>-1.1733305487314474</v>
      </c>
      <c r="K969" s="12">
        <f t="shared" si="319"/>
        <v>1</v>
      </c>
      <c r="L969">
        <f t="shared" si="302"/>
        <v>14.7105</v>
      </c>
      <c r="M969">
        <f t="shared" si="303"/>
        <v>-17.260279037113957</v>
      </c>
      <c r="N969">
        <f t="shared" si="304"/>
        <v>-164.82358260911232</v>
      </c>
      <c r="O969">
        <f t="shared" si="305"/>
        <v>101.66177176290465</v>
      </c>
      <c r="P969">
        <f t="shared" si="306"/>
        <v>-1220.2630981174</v>
      </c>
      <c r="Q969">
        <f t="shared" si="307"/>
        <v>0</v>
      </c>
      <c r="R969">
        <f t="shared" si="308"/>
        <v>269.28449999999998</v>
      </c>
      <c r="S969">
        <f t="shared" si="309"/>
        <v>-950.9785981174</v>
      </c>
      <c r="T969">
        <f t="shared" si="310"/>
        <v>0</v>
      </c>
      <c r="U969" s="14">
        <f t="shared" si="311"/>
        <v>0</v>
      </c>
      <c r="V969" s="20">
        <f>'BSFC (Drive Cycle)'!C973</f>
        <v>0</v>
      </c>
      <c r="W969">
        <f t="shared" si="312"/>
        <v>0</v>
      </c>
      <c r="X969">
        <f t="shared" si="313"/>
        <v>0</v>
      </c>
      <c r="Y969">
        <f t="shared" si="314"/>
        <v>0</v>
      </c>
      <c r="Z969">
        <f t="shared" si="315"/>
        <v>1</v>
      </c>
    </row>
    <row r="970" spans="4:26">
      <c r="D970" s="1">
        <v>967</v>
      </c>
      <c r="E970">
        <v>0</v>
      </c>
      <c r="F970">
        <f t="shared" si="300"/>
        <v>0</v>
      </c>
      <c r="G970">
        <f t="shared" si="301"/>
        <v>0</v>
      </c>
      <c r="H970" s="12">
        <f t="shared" si="316"/>
        <v>0</v>
      </c>
      <c r="I970">
        <f t="shared" si="317"/>
        <v>0</v>
      </c>
      <c r="J970">
        <f t="shared" si="318"/>
        <v>0</v>
      </c>
      <c r="K970" s="12">
        <f t="shared" si="319"/>
        <v>1</v>
      </c>
      <c r="L970">
        <f t="shared" si="302"/>
        <v>14.7105</v>
      </c>
      <c r="M970">
        <f t="shared" si="303"/>
        <v>0</v>
      </c>
      <c r="N970">
        <f t="shared" si="304"/>
        <v>0</v>
      </c>
      <c r="O970">
        <f t="shared" si="305"/>
        <v>101.66177176290465</v>
      </c>
      <c r="P970">
        <f t="shared" si="306"/>
        <v>0</v>
      </c>
      <c r="Q970">
        <f t="shared" si="307"/>
        <v>0</v>
      </c>
      <c r="R970">
        <f t="shared" si="308"/>
        <v>269.28449999999998</v>
      </c>
      <c r="S970">
        <f t="shared" si="309"/>
        <v>269.28449999999998</v>
      </c>
      <c r="T970">
        <f t="shared" si="310"/>
        <v>4.1846597124502907</v>
      </c>
      <c r="U970" s="14">
        <f t="shared" si="311"/>
        <v>0</v>
      </c>
      <c r="V970" s="20">
        <f>'BSFC (Drive Cycle)'!C974</f>
        <v>0</v>
      </c>
      <c r="W970">
        <f t="shared" si="312"/>
        <v>0</v>
      </c>
      <c r="X970">
        <f t="shared" si="313"/>
        <v>0</v>
      </c>
      <c r="Y970">
        <f t="shared" si="314"/>
        <v>0</v>
      </c>
      <c r="Z970">
        <f t="shared" si="315"/>
        <v>1</v>
      </c>
    </row>
    <row r="971" spans="4:26">
      <c r="D971" s="1">
        <v>968</v>
      </c>
      <c r="E971">
        <v>0</v>
      </c>
      <c r="F971">
        <f t="shared" si="300"/>
        <v>0</v>
      </c>
      <c r="G971">
        <f t="shared" si="301"/>
        <v>0</v>
      </c>
      <c r="H971" s="12">
        <f t="shared" si="316"/>
        <v>0</v>
      </c>
      <c r="I971">
        <f t="shared" si="317"/>
        <v>0</v>
      </c>
      <c r="J971">
        <f t="shared" si="318"/>
        <v>0</v>
      </c>
      <c r="K971" s="12">
        <f t="shared" si="319"/>
        <v>1</v>
      </c>
      <c r="L971">
        <f t="shared" si="302"/>
        <v>14.7105</v>
      </c>
      <c r="M971">
        <f t="shared" si="303"/>
        <v>0</v>
      </c>
      <c r="N971">
        <f t="shared" si="304"/>
        <v>0</v>
      </c>
      <c r="O971">
        <f t="shared" si="305"/>
        <v>101.66177176290465</v>
      </c>
      <c r="P971">
        <f t="shared" si="306"/>
        <v>0</v>
      </c>
      <c r="Q971">
        <f t="shared" si="307"/>
        <v>0</v>
      </c>
      <c r="R971">
        <f t="shared" si="308"/>
        <v>269.28449999999998</v>
      </c>
      <c r="S971">
        <f t="shared" si="309"/>
        <v>269.28449999999998</v>
      </c>
      <c r="T971">
        <f t="shared" si="310"/>
        <v>4.1846597124502907</v>
      </c>
      <c r="U971" s="14">
        <f t="shared" si="311"/>
        <v>0</v>
      </c>
      <c r="V971" s="20">
        <f>'BSFC (Drive Cycle)'!C975</f>
        <v>0</v>
      </c>
      <c r="W971">
        <f t="shared" si="312"/>
        <v>0</v>
      </c>
      <c r="X971">
        <f t="shared" si="313"/>
        <v>0</v>
      </c>
      <c r="Y971">
        <f t="shared" si="314"/>
        <v>0</v>
      </c>
      <c r="Z971">
        <f t="shared" si="315"/>
        <v>1</v>
      </c>
    </row>
    <row r="972" spans="4:26">
      <c r="D972" s="1">
        <v>969</v>
      </c>
      <c r="E972">
        <v>1.2</v>
      </c>
      <c r="F972">
        <f t="shared" si="300"/>
        <v>1.9312079999999998</v>
      </c>
      <c r="G972">
        <f t="shared" si="301"/>
        <v>0.53644666666666663</v>
      </c>
      <c r="H972" s="12">
        <f t="shared" si="316"/>
        <v>0.53644666666666663</v>
      </c>
      <c r="I972">
        <f t="shared" si="317"/>
        <v>0.80467</v>
      </c>
      <c r="J972">
        <f t="shared" si="318"/>
        <v>3.519991646194343</v>
      </c>
      <c r="K972" s="12">
        <f t="shared" si="319"/>
        <v>1</v>
      </c>
      <c r="L972">
        <f t="shared" si="302"/>
        <v>14.7105</v>
      </c>
      <c r="M972">
        <f t="shared" si="303"/>
        <v>51.780837111341881</v>
      </c>
      <c r="N972">
        <f t="shared" si="304"/>
        <v>494.47074782733705</v>
      </c>
      <c r="O972">
        <f t="shared" si="305"/>
        <v>101.66177176290465</v>
      </c>
      <c r="P972">
        <f t="shared" si="306"/>
        <v>1220.2630981174</v>
      </c>
      <c r="Q972">
        <f t="shared" si="307"/>
        <v>0.11092180468387626</v>
      </c>
      <c r="R972">
        <f t="shared" si="308"/>
        <v>269.28449999999998</v>
      </c>
      <c r="S972">
        <f t="shared" si="309"/>
        <v>1489.6585199220838</v>
      </c>
      <c r="T972">
        <f t="shared" si="310"/>
        <v>23.149174919560064</v>
      </c>
      <c r="U972" s="14">
        <f t="shared" si="311"/>
        <v>1.1986836557717004</v>
      </c>
      <c r="V972" s="20">
        <f>'BSFC (Drive Cycle)'!C976</f>
        <v>1288.5593408441896</v>
      </c>
      <c r="W972">
        <f t="shared" si="312"/>
        <v>0.42904861704496827</v>
      </c>
      <c r="X972">
        <f t="shared" si="313"/>
        <v>0</v>
      </c>
      <c r="Y972">
        <f t="shared" si="314"/>
        <v>0</v>
      </c>
      <c r="Z972">
        <f t="shared" si="315"/>
        <v>1</v>
      </c>
    </row>
    <row r="973" spans="4:26">
      <c r="D973" s="1">
        <v>970</v>
      </c>
      <c r="E973">
        <v>3.1</v>
      </c>
      <c r="F973">
        <f t="shared" si="300"/>
        <v>4.9889540000000006</v>
      </c>
      <c r="G973">
        <f t="shared" si="301"/>
        <v>1.3858205555555558</v>
      </c>
      <c r="H973" s="12">
        <f t="shared" si="316"/>
        <v>0.84937388888888921</v>
      </c>
      <c r="I973">
        <f t="shared" si="317"/>
        <v>1.8105075000000004</v>
      </c>
      <c r="J973">
        <f t="shared" si="318"/>
        <v>7.9199812039372732</v>
      </c>
      <c r="K973" s="12">
        <f t="shared" si="319"/>
        <v>1</v>
      </c>
      <c r="L973">
        <f t="shared" si="302"/>
        <v>14.7105</v>
      </c>
      <c r="M973">
        <f t="shared" si="303"/>
        <v>116.50688350051925</v>
      </c>
      <c r="N973">
        <f t="shared" si="304"/>
        <v>1112.5591826115085</v>
      </c>
      <c r="O973">
        <f t="shared" si="305"/>
        <v>101.66177176290465</v>
      </c>
      <c r="P973">
        <f t="shared" si="306"/>
        <v>1932.083238685884</v>
      </c>
      <c r="Q973">
        <f t="shared" si="307"/>
        <v>0.74024898820281348</v>
      </c>
      <c r="R973">
        <f t="shared" si="308"/>
        <v>269.28449999999998</v>
      </c>
      <c r="S973">
        <f t="shared" si="309"/>
        <v>2202.1079876740869</v>
      </c>
      <c r="T973">
        <f t="shared" si="310"/>
        <v>34.220582983739256</v>
      </c>
      <c r="U973" s="14">
        <f t="shared" si="311"/>
        <v>3.986933475006361</v>
      </c>
      <c r="V973" s="20">
        <f>'BSFC (Drive Cycle)'!C977</f>
        <v>708.48713081765982</v>
      </c>
      <c r="W973">
        <f t="shared" si="312"/>
        <v>0.78463640513003852</v>
      </c>
      <c r="X973">
        <f t="shared" si="313"/>
        <v>0</v>
      </c>
      <c r="Y973">
        <f t="shared" si="314"/>
        <v>0</v>
      </c>
      <c r="Z973">
        <f t="shared" si="315"/>
        <v>1</v>
      </c>
    </row>
    <row r="974" spans="4:26">
      <c r="D974" s="1">
        <v>971</v>
      </c>
      <c r="E974">
        <v>5</v>
      </c>
      <c r="F974">
        <f t="shared" si="300"/>
        <v>8.0466999999999995</v>
      </c>
      <c r="G974">
        <f t="shared" si="301"/>
        <v>2.2351944444444443</v>
      </c>
      <c r="H974" s="12">
        <f t="shared" si="316"/>
        <v>0.84937388888888843</v>
      </c>
      <c r="I974">
        <f t="shared" si="317"/>
        <v>2.6598813888888886</v>
      </c>
      <c r="J974">
        <f t="shared" si="318"/>
        <v>11.635527941586854</v>
      </c>
      <c r="K974" s="12">
        <f t="shared" si="319"/>
        <v>1</v>
      </c>
      <c r="L974">
        <f t="shared" si="302"/>
        <v>14.7105</v>
      </c>
      <c r="M974">
        <f t="shared" si="303"/>
        <v>171.16443378471342</v>
      </c>
      <c r="N974">
        <f t="shared" si="304"/>
        <v>1634.5005275403639</v>
      </c>
      <c r="O974">
        <f t="shared" si="305"/>
        <v>101.66177176290465</v>
      </c>
      <c r="P974">
        <f t="shared" si="306"/>
        <v>1932.0832386858824</v>
      </c>
      <c r="Q974">
        <f t="shared" si="307"/>
        <v>1.9257257757617408</v>
      </c>
      <c r="R974">
        <f t="shared" si="308"/>
        <v>269.28449999999998</v>
      </c>
      <c r="S974">
        <f t="shared" si="309"/>
        <v>2203.2934644616444</v>
      </c>
      <c r="T974">
        <f t="shared" si="310"/>
        <v>34.239005198730965</v>
      </c>
      <c r="U974" s="14">
        <f t="shared" si="311"/>
        <v>5.8604999381926444</v>
      </c>
      <c r="V974" s="20">
        <f>'BSFC (Drive Cycle)'!C978</f>
        <v>729.96190653353369</v>
      </c>
      <c r="W974">
        <f t="shared" si="312"/>
        <v>1.1883171411452109</v>
      </c>
      <c r="X974">
        <f t="shared" si="313"/>
        <v>0</v>
      </c>
      <c r="Y974">
        <f t="shared" si="314"/>
        <v>0</v>
      </c>
      <c r="Z974">
        <f t="shared" si="315"/>
        <v>1</v>
      </c>
    </row>
    <row r="975" spans="4:26">
      <c r="D975" s="1">
        <v>972</v>
      </c>
      <c r="E975">
        <v>8.4</v>
      </c>
      <c r="F975">
        <f t="shared" si="300"/>
        <v>13.518456</v>
      </c>
      <c r="G975">
        <f t="shared" si="301"/>
        <v>3.7551266666666669</v>
      </c>
      <c r="H975" s="12">
        <f t="shared" si="316"/>
        <v>1.5199322222222227</v>
      </c>
      <c r="I975">
        <f t="shared" si="317"/>
        <v>4.5150927777777783</v>
      </c>
      <c r="J975">
        <f t="shared" si="318"/>
        <v>19.751064236979371</v>
      </c>
      <c r="K975" s="12">
        <f t="shared" si="319"/>
        <v>1</v>
      </c>
      <c r="L975">
        <f t="shared" si="302"/>
        <v>14.7105</v>
      </c>
      <c r="M975">
        <f t="shared" si="303"/>
        <v>290.54803045808501</v>
      </c>
      <c r="N975">
        <f t="shared" si="304"/>
        <v>2774.5303072533911</v>
      </c>
      <c r="O975">
        <f t="shared" si="305"/>
        <v>101.66177176290465</v>
      </c>
      <c r="P975">
        <f t="shared" si="306"/>
        <v>3457.4121113326346</v>
      </c>
      <c r="Q975">
        <f t="shared" si="307"/>
        <v>5.4351684295099378</v>
      </c>
      <c r="R975">
        <f t="shared" si="308"/>
        <v>269.28449999999998</v>
      </c>
      <c r="S975">
        <f t="shared" si="309"/>
        <v>3732.1317797621441</v>
      </c>
      <c r="T975">
        <f t="shared" si="310"/>
        <v>57.997031022305571</v>
      </c>
      <c r="U975" s="14">
        <f t="shared" si="311"/>
        <v>16.85092313594734</v>
      </c>
      <c r="V975" s="20">
        <f>'BSFC (Drive Cycle)'!C979</f>
        <v>210.49285542235884</v>
      </c>
      <c r="W975">
        <f t="shared" si="312"/>
        <v>0.98527747983006808</v>
      </c>
      <c r="X975">
        <f t="shared" si="313"/>
        <v>0</v>
      </c>
      <c r="Y975">
        <f t="shared" si="314"/>
        <v>0</v>
      </c>
      <c r="Z975">
        <f t="shared" si="315"/>
        <v>1</v>
      </c>
    </row>
    <row r="976" spans="4:26">
      <c r="D976" s="1">
        <v>973</v>
      </c>
      <c r="E976">
        <v>11.5</v>
      </c>
      <c r="F976">
        <f t="shared" si="300"/>
        <v>18.50741</v>
      </c>
      <c r="G976">
        <f t="shared" si="301"/>
        <v>5.1409472222222226</v>
      </c>
      <c r="H976" s="12">
        <f t="shared" si="316"/>
        <v>1.3858205555555556</v>
      </c>
      <c r="I976">
        <f t="shared" si="317"/>
        <v>5.8338575000000006</v>
      </c>
      <c r="J976">
        <f t="shared" si="318"/>
        <v>25.519939434908984</v>
      </c>
      <c r="K976" s="12">
        <f t="shared" si="319"/>
        <v>1</v>
      </c>
      <c r="L976">
        <f t="shared" si="302"/>
        <v>14.7105</v>
      </c>
      <c r="M976">
        <f t="shared" si="303"/>
        <v>375.41106905722859</v>
      </c>
      <c r="N976">
        <f t="shared" si="304"/>
        <v>3584.9129217481932</v>
      </c>
      <c r="O976">
        <f t="shared" si="305"/>
        <v>101.66177176290465</v>
      </c>
      <c r="P976">
        <f t="shared" si="306"/>
        <v>3152.3463368032835</v>
      </c>
      <c r="Q976">
        <f t="shared" si="307"/>
        <v>10.187089353779612</v>
      </c>
      <c r="R976">
        <f t="shared" si="308"/>
        <v>269.28449999999998</v>
      </c>
      <c r="S976">
        <f t="shared" si="309"/>
        <v>3431.8179261570631</v>
      </c>
      <c r="T976">
        <f t="shared" si="310"/>
        <v>53.330177622752771</v>
      </c>
      <c r="U976" s="14">
        <f t="shared" si="311"/>
        <v>20.020738994369509</v>
      </c>
      <c r="V976" s="20">
        <f>'BSFC (Drive Cycle)'!C980</f>
        <v>335.8116631251487</v>
      </c>
      <c r="W976">
        <f t="shared" si="312"/>
        <v>1.8675549051927061</v>
      </c>
      <c r="X976">
        <f t="shared" si="313"/>
        <v>0</v>
      </c>
      <c r="Y976">
        <f t="shared" si="314"/>
        <v>0</v>
      </c>
      <c r="Z976">
        <f t="shared" si="315"/>
        <v>1</v>
      </c>
    </row>
    <row r="977" spans="4:26">
      <c r="D977" s="1">
        <v>974</v>
      </c>
      <c r="E977">
        <v>14.6</v>
      </c>
      <c r="F977">
        <f t="shared" si="300"/>
        <v>23.496364</v>
      </c>
      <c r="G977">
        <f t="shared" si="301"/>
        <v>6.5267677777777777</v>
      </c>
      <c r="H977" s="12">
        <f t="shared" si="316"/>
        <v>1.3858205555555552</v>
      </c>
      <c r="I977">
        <f t="shared" si="317"/>
        <v>7.2196780555555549</v>
      </c>
      <c r="J977">
        <f t="shared" si="318"/>
        <v>31.582147270021458</v>
      </c>
      <c r="K977" s="12">
        <f t="shared" si="319"/>
        <v>1</v>
      </c>
      <c r="L977">
        <f t="shared" si="302"/>
        <v>14.7105</v>
      </c>
      <c r="M977">
        <f t="shared" si="303"/>
        <v>464.58917741565068</v>
      </c>
      <c r="N977">
        <f t="shared" si="304"/>
        <v>4436.5014318952735</v>
      </c>
      <c r="O977">
        <f t="shared" si="305"/>
        <v>101.66177176290465</v>
      </c>
      <c r="P977">
        <f t="shared" si="306"/>
        <v>3152.3463368032826</v>
      </c>
      <c r="Q977">
        <f t="shared" si="307"/>
        <v>16.419508254454907</v>
      </c>
      <c r="R977">
        <f t="shared" si="308"/>
        <v>269.28449999999998</v>
      </c>
      <c r="S977">
        <f t="shared" si="309"/>
        <v>3438.0503450577371</v>
      </c>
      <c r="T977">
        <f t="shared" si="310"/>
        <v>53.427028916773651</v>
      </c>
      <c r="U977" s="14">
        <f t="shared" si="311"/>
        <v>24.821619416206055</v>
      </c>
      <c r="V977" s="20">
        <f>'BSFC (Drive Cycle)'!C981</f>
        <v>567.2182588355372</v>
      </c>
      <c r="W977">
        <f t="shared" si="312"/>
        <v>3.9109099296496561</v>
      </c>
      <c r="X977">
        <f t="shared" si="313"/>
        <v>0</v>
      </c>
      <c r="Y977">
        <f t="shared" si="314"/>
        <v>0</v>
      </c>
      <c r="Z977">
        <f t="shared" si="315"/>
        <v>1</v>
      </c>
    </row>
    <row r="978" spans="4:26">
      <c r="D978" s="1">
        <v>975</v>
      </c>
      <c r="E978">
        <v>16.899999999999999</v>
      </c>
      <c r="F978">
        <f t="shared" si="300"/>
        <v>27.197845999999998</v>
      </c>
      <c r="G978">
        <f t="shared" si="301"/>
        <v>7.5549572222222219</v>
      </c>
      <c r="H978" s="12">
        <f t="shared" si="316"/>
        <v>1.0281894444444442</v>
      </c>
      <c r="I978">
        <f t="shared" si="317"/>
        <v>8.0690519444444444</v>
      </c>
      <c r="J978">
        <f t="shared" si="318"/>
        <v>35.297694007671048</v>
      </c>
      <c r="K978" s="12">
        <f t="shared" si="319"/>
        <v>1</v>
      </c>
      <c r="L978">
        <f t="shared" si="302"/>
        <v>14.7105</v>
      </c>
      <c r="M978">
        <f t="shared" si="303"/>
        <v>519.24672769984488</v>
      </c>
      <c r="N978">
        <f t="shared" si="304"/>
        <v>4958.4427768241294</v>
      </c>
      <c r="O978">
        <f t="shared" si="305"/>
        <v>101.66177176290465</v>
      </c>
      <c r="P978">
        <f t="shared" si="306"/>
        <v>2338.8376047250163</v>
      </c>
      <c r="Q978">
        <f t="shared" si="307"/>
        <v>22.000261552612429</v>
      </c>
      <c r="R978">
        <f t="shared" si="308"/>
        <v>269.28449999999998</v>
      </c>
      <c r="S978">
        <f t="shared" si="309"/>
        <v>2630.1223662776283</v>
      </c>
      <c r="T978">
        <f t="shared" si="310"/>
        <v>40.87189238510355</v>
      </c>
      <c r="U978" s="14">
        <f t="shared" si="311"/>
        <v>21.222596375865226</v>
      </c>
      <c r="V978" s="20">
        <f>'BSFC (Drive Cycle)'!C982</f>
        <v>1882.6801349496873</v>
      </c>
      <c r="W978">
        <f t="shared" si="312"/>
        <v>11.098711280249081</v>
      </c>
      <c r="X978">
        <f t="shared" si="313"/>
        <v>0</v>
      </c>
      <c r="Y978">
        <f t="shared" si="314"/>
        <v>1</v>
      </c>
      <c r="Z978">
        <f t="shared" si="315"/>
        <v>2</v>
      </c>
    </row>
    <row r="979" spans="4:26">
      <c r="D979" s="1">
        <v>976</v>
      </c>
      <c r="E979">
        <v>18.8</v>
      </c>
      <c r="F979">
        <f t="shared" si="300"/>
        <v>30.255592</v>
      </c>
      <c r="G979">
        <f t="shared" si="301"/>
        <v>8.4043311111111123</v>
      </c>
      <c r="H979" s="12">
        <f t="shared" si="316"/>
        <v>0.84937388888889043</v>
      </c>
      <c r="I979">
        <f t="shared" si="317"/>
        <v>8.829018055555558</v>
      </c>
      <c r="J979">
        <f t="shared" si="318"/>
        <v>38.622130562410156</v>
      </c>
      <c r="K979" s="12">
        <f t="shared" si="319"/>
        <v>2</v>
      </c>
      <c r="L979">
        <f t="shared" si="302"/>
        <v>8.4698856000000013</v>
      </c>
      <c r="M979">
        <f t="shared" si="303"/>
        <v>327.12502749187774</v>
      </c>
      <c r="N979">
        <f t="shared" si="304"/>
        <v>3123.8150250281883</v>
      </c>
      <c r="O979">
        <f t="shared" si="305"/>
        <v>38.380998283940237</v>
      </c>
      <c r="P979">
        <f t="shared" si="306"/>
        <v>1696.9605936214734</v>
      </c>
      <c r="Q979">
        <f t="shared" si="307"/>
        <v>27.225140727409197</v>
      </c>
      <c r="R979">
        <f t="shared" si="308"/>
        <v>269.28449999999998</v>
      </c>
      <c r="S979">
        <f t="shared" si="309"/>
        <v>1993.4702343488825</v>
      </c>
      <c r="T979">
        <f t="shared" si="310"/>
        <v>53.803240928325458</v>
      </c>
      <c r="U979" s="14">
        <f t="shared" si="311"/>
        <v>17.600386667830584</v>
      </c>
      <c r="V979" s="20">
        <f>'BSFC (Drive Cycle)'!C983</f>
        <v>297.95148316250197</v>
      </c>
      <c r="W979">
        <f t="shared" si="312"/>
        <v>1.4566836977537914</v>
      </c>
      <c r="X979">
        <f t="shared" si="313"/>
        <v>0</v>
      </c>
      <c r="Y979">
        <f t="shared" si="314"/>
        <v>0</v>
      </c>
      <c r="Z979">
        <f t="shared" si="315"/>
        <v>2</v>
      </c>
    </row>
    <row r="980" spans="4:26">
      <c r="D980" s="1">
        <v>977</v>
      </c>
      <c r="E980">
        <v>21.1</v>
      </c>
      <c r="F980">
        <f t="shared" si="300"/>
        <v>33.957073999999999</v>
      </c>
      <c r="G980">
        <f t="shared" si="301"/>
        <v>9.4325205555555556</v>
      </c>
      <c r="H980" s="12">
        <f t="shared" si="316"/>
        <v>1.0281894444444433</v>
      </c>
      <c r="I980">
        <f t="shared" si="317"/>
        <v>9.9466152777777772</v>
      </c>
      <c r="J980">
        <f t="shared" si="318"/>
        <v>43.511007848791181</v>
      </c>
      <c r="K980" s="12">
        <f t="shared" si="319"/>
        <v>2</v>
      </c>
      <c r="L980">
        <f t="shared" si="302"/>
        <v>8.4698856000000013</v>
      </c>
      <c r="M980">
        <f t="shared" si="303"/>
        <v>368.53325881996346</v>
      </c>
      <c r="N980">
        <f t="shared" si="304"/>
        <v>3519.2346484494774</v>
      </c>
      <c r="O980">
        <f t="shared" si="305"/>
        <v>38.380998283940237</v>
      </c>
      <c r="P980">
        <f t="shared" si="306"/>
        <v>2054.2154554365143</v>
      </c>
      <c r="Q980">
        <f t="shared" si="307"/>
        <v>34.294094905075383</v>
      </c>
      <c r="R980">
        <f t="shared" si="308"/>
        <v>269.28449999999998</v>
      </c>
      <c r="S980">
        <f t="shared" si="309"/>
        <v>2357.7940503415894</v>
      </c>
      <c r="T980">
        <f t="shared" si="310"/>
        <v>63.636245560162855</v>
      </c>
      <c r="U980" s="14">
        <f t="shared" si="311"/>
        <v>23.452072955354247</v>
      </c>
      <c r="V980" s="20">
        <f>'BSFC (Drive Cycle)'!C984</f>
        <v>198.71389134665151</v>
      </c>
      <c r="W980">
        <f t="shared" si="312"/>
        <v>1.2945146325288912</v>
      </c>
      <c r="X980">
        <f t="shared" si="313"/>
        <v>0</v>
      </c>
      <c r="Y980">
        <f t="shared" si="314"/>
        <v>0</v>
      </c>
      <c r="Z980">
        <f t="shared" si="315"/>
        <v>2</v>
      </c>
    </row>
    <row r="981" spans="4:26">
      <c r="D981" s="1">
        <v>978</v>
      </c>
      <c r="E981">
        <v>23.8</v>
      </c>
      <c r="F981">
        <f t="shared" si="300"/>
        <v>38.302292000000001</v>
      </c>
      <c r="G981">
        <f t="shared" si="301"/>
        <v>10.639525555555556</v>
      </c>
      <c r="H981" s="12">
        <f t="shared" si="316"/>
        <v>1.2070050000000005</v>
      </c>
      <c r="I981">
        <f t="shared" si="317"/>
        <v>11.243028055555556</v>
      </c>
      <c r="J981">
        <f t="shared" si="318"/>
        <v>49.182105500993174</v>
      </c>
      <c r="K981" s="12">
        <f t="shared" si="319"/>
        <v>2</v>
      </c>
      <c r="L981">
        <f t="shared" si="302"/>
        <v>8.4698856000000013</v>
      </c>
      <c r="M981">
        <f t="shared" si="303"/>
        <v>416.56680716054296</v>
      </c>
      <c r="N981">
        <f t="shared" si="304"/>
        <v>3977.9214116181734</v>
      </c>
      <c r="O981">
        <f t="shared" si="305"/>
        <v>38.380998283940237</v>
      </c>
      <c r="P981">
        <f t="shared" si="306"/>
        <v>2411.4703172515642</v>
      </c>
      <c r="Q981">
        <f t="shared" si="307"/>
        <v>43.632324336899224</v>
      </c>
      <c r="R981">
        <f t="shared" si="308"/>
        <v>269.28449999999998</v>
      </c>
      <c r="S981">
        <f t="shared" si="309"/>
        <v>2724.3871415884632</v>
      </c>
      <c r="T981">
        <f t="shared" si="310"/>
        <v>73.530497338372854</v>
      </c>
      <c r="U981" s="14">
        <f t="shared" si="311"/>
        <v>30.630364505172782</v>
      </c>
      <c r="V981" s="20">
        <f>'BSFC (Drive Cycle)'!C985</f>
        <v>169.41625181133168</v>
      </c>
      <c r="W981">
        <f t="shared" si="312"/>
        <v>1.4414670961336744</v>
      </c>
      <c r="X981">
        <f t="shared" si="313"/>
        <v>0</v>
      </c>
      <c r="Y981">
        <f t="shared" si="314"/>
        <v>0</v>
      </c>
      <c r="Z981">
        <f t="shared" si="315"/>
        <v>2</v>
      </c>
    </row>
    <row r="982" spans="4:26">
      <c r="D982" s="1">
        <v>979</v>
      </c>
      <c r="E982">
        <v>26.5</v>
      </c>
      <c r="F982">
        <f t="shared" si="300"/>
        <v>42.647509999999997</v>
      </c>
      <c r="G982">
        <f t="shared" si="301"/>
        <v>11.846530555555555</v>
      </c>
      <c r="H982" s="12">
        <f t="shared" si="316"/>
        <v>1.2070049999999988</v>
      </c>
      <c r="I982">
        <f t="shared" si="317"/>
        <v>12.450033055555554</v>
      </c>
      <c r="J982">
        <f t="shared" si="318"/>
        <v>54.462092970284679</v>
      </c>
      <c r="K982" s="12">
        <f t="shared" si="319"/>
        <v>2</v>
      </c>
      <c r="L982">
        <f t="shared" si="302"/>
        <v>8.4698856000000013</v>
      </c>
      <c r="M982">
        <f t="shared" si="303"/>
        <v>461.28769699487549</v>
      </c>
      <c r="N982">
        <f t="shared" si="304"/>
        <v>4404.9746049131645</v>
      </c>
      <c r="O982">
        <f t="shared" si="305"/>
        <v>38.380998283940237</v>
      </c>
      <c r="P982">
        <f t="shared" si="306"/>
        <v>2411.4703172515606</v>
      </c>
      <c r="Q982">
        <f t="shared" si="307"/>
        <v>54.093637041147296</v>
      </c>
      <c r="R982">
        <f t="shared" si="308"/>
        <v>269.28449999999998</v>
      </c>
      <c r="S982">
        <f t="shared" si="309"/>
        <v>2734.8484542927081</v>
      </c>
      <c r="T982">
        <f t="shared" si="310"/>
        <v>73.812845435753346</v>
      </c>
      <c r="U982" s="14">
        <f t="shared" si="311"/>
        <v>34.048957479697371</v>
      </c>
      <c r="V982" s="20">
        <f>'BSFC (Drive Cycle)'!C986</f>
        <v>339.98124431668475</v>
      </c>
      <c r="W982">
        <f t="shared" si="312"/>
        <v>3.2155574810092786</v>
      </c>
      <c r="X982">
        <f t="shared" si="313"/>
        <v>0</v>
      </c>
      <c r="Y982">
        <f t="shared" si="314"/>
        <v>0</v>
      </c>
      <c r="Z982">
        <f t="shared" si="315"/>
        <v>2</v>
      </c>
    </row>
    <row r="983" spans="4:26">
      <c r="D983" s="1">
        <v>980</v>
      </c>
      <c r="E983">
        <v>28</v>
      </c>
      <c r="F983">
        <f t="shared" si="300"/>
        <v>45.061520000000002</v>
      </c>
      <c r="G983">
        <f t="shared" si="301"/>
        <v>12.517088888888891</v>
      </c>
      <c r="H983" s="12">
        <f t="shared" si="316"/>
        <v>0.67055833333333581</v>
      </c>
      <c r="I983">
        <f t="shared" si="317"/>
        <v>12.852368055555559</v>
      </c>
      <c r="J983">
        <f t="shared" si="318"/>
        <v>56.222088793381879</v>
      </c>
      <c r="K983" s="12">
        <f t="shared" si="319"/>
        <v>2</v>
      </c>
      <c r="L983">
        <f t="shared" si="302"/>
        <v>8.4698856000000013</v>
      </c>
      <c r="M983">
        <f t="shared" si="303"/>
        <v>476.19466027298665</v>
      </c>
      <c r="N983">
        <f t="shared" si="304"/>
        <v>4547.325669344832</v>
      </c>
      <c r="O983">
        <f t="shared" si="305"/>
        <v>38.380998283940237</v>
      </c>
      <c r="P983">
        <f t="shared" si="306"/>
        <v>1339.705731806429</v>
      </c>
      <c r="Q983">
        <f t="shared" si="307"/>
        <v>60.390760327888216</v>
      </c>
      <c r="R983">
        <f t="shared" si="308"/>
        <v>269.28449999999998</v>
      </c>
      <c r="S983">
        <f t="shared" si="309"/>
        <v>1669.3809921343172</v>
      </c>
      <c r="T983">
        <f t="shared" si="310"/>
        <v>45.056156933442509</v>
      </c>
      <c r="U983" s="14">
        <f t="shared" si="311"/>
        <v>21.455501344127029</v>
      </c>
      <c r="V983" s="20">
        <f>'BSFC (Drive Cycle)'!C987</f>
        <v>848.96839091491347</v>
      </c>
      <c r="W983">
        <f t="shared" si="312"/>
        <v>5.0597340145545244</v>
      </c>
      <c r="X983">
        <f t="shared" si="313"/>
        <v>0</v>
      </c>
      <c r="Y983">
        <f t="shared" si="314"/>
        <v>0</v>
      </c>
      <c r="Z983">
        <f t="shared" si="315"/>
        <v>2</v>
      </c>
    </row>
    <row r="984" spans="4:26">
      <c r="D984" s="1">
        <v>981</v>
      </c>
      <c r="E984">
        <v>29.6</v>
      </c>
      <c r="F984">
        <f t="shared" si="300"/>
        <v>47.636464000000004</v>
      </c>
      <c r="G984">
        <f t="shared" si="301"/>
        <v>13.232351111111113</v>
      </c>
      <c r="H984" s="12">
        <f t="shared" si="316"/>
        <v>0.71526222222222202</v>
      </c>
      <c r="I984">
        <f t="shared" si="317"/>
        <v>13.589982222222224</v>
      </c>
      <c r="J984">
        <f t="shared" si="318"/>
        <v>59.448747802393349</v>
      </c>
      <c r="K984" s="12">
        <f t="shared" si="319"/>
        <v>2</v>
      </c>
      <c r="L984">
        <f t="shared" si="302"/>
        <v>8.4698856000000013</v>
      </c>
      <c r="M984">
        <f t="shared" si="303"/>
        <v>503.52409294952315</v>
      </c>
      <c r="N984">
        <f t="shared" si="304"/>
        <v>4808.3026208028814</v>
      </c>
      <c r="O984">
        <f t="shared" si="305"/>
        <v>38.380998283940237</v>
      </c>
      <c r="P984">
        <f t="shared" si="306"/>
        <v>1429.0194472601852</v>
      </c>
      <c r="Q984">
        <f t="shared" si="307"/>
        <v>67.489755827656296</v>
      </c>
      <c r="R984">
        <f t="shared" si="308"/>
        <v>269.28449999999998</v>
      </c>
      <c r="S984">
        <f t="shared" si="309"/>
        <v>1765.7937030878415</v>
      </c>
      <c r="T984">
        <f t="shared" si="310"/>
        <v>47.658310818965546</v>
      </c>
      <c r="U984" s="14">
        <f t="shared" si="311"/>
        <v>23.997107726626073</v>
      </c>
      <c r="V984" s="20">
        <f>'BSFC (Drive Cycle)'!C988</f>
        <v>1260.7946769181326</v>
      </c>
      <c r="W984">
        <f t="shared" si="312"/>
        <v>8.4042849119892065</v>
      </c>
      <c r="X984">
        <f t="shared" si="313"/>
        <v>0</v>
      </c>
      <c r="Y984">
        <f t="shared" si="314"/>
        <v>1</v>
      </c>
      <c r="Z984">
        <f t="shared" si="315"/>
        <v>3</v>
      </c>
    </row>
    <row r="985" spans="4:26">
      <c r="D985" s="1">
        <v>982</v>
      </c>
      <c r="E985">
        <v>30.7</v>
      </c>
      <c r="F985">
        <f t="shared" si="300"/>
        <v>49.406737999999997</v>
      </c>
      <c r="G985">
        <f t="shared" si="301"/>
        <v>13.724093888888889</v>
      </c>
      <c r="H985" s="12">
        <f t="shared" si="316"/>
        <v>0.49174277777777675</v>
      </c>
      <c r="I985">
        <f t="shared" si="317"/>
        <v>13.969965277777778</v>
      </c>
      <c r="J985">
        <f t="shared" si="318"/>
        <v>61.110966079762896</v>
      </c>
      <c r="K985" s="12">
        <f t="shared" si="319"/>
        <v>3</v>
      </c>
      <c r="L985">
        <f t="shared" si="302"/>
        <v>5.4638999999999998</v>
      </c>
      <c r="M985">
        <f t="shared" si="303"/>
        <v>333.90420756321646</v>
      </c>
      <c r="N985">
        <f t="shared" si="304"/>
        <v>3188.5514492834232</v>
      </c>
      <c r="O985">
        <f t="shared" si="305"/>
        <v>20.058706566054244</v>
      </c>
      <c r="P985">
        <f t="shared" si="306"/>
        <v>943.03768265713222</v>
      </c>
      <c r="Q985">
        <f t="shared" si="307"/>
        <v>72.599091455907327</v>
      </c>
      <c r="R985">
        <f t="shared" si="308"/>
        <v>269.28449999999998</v>
      </c>
      <c r="S985">
        <f t="shared" si="309"/>
        <v>1284.9212741130395</v>
      </c>
      <c r="T985">
        <f t="shared" si="310"/>
        <v>53.758854163187628</v>
      </c>
      <c r="U985" s="14">
        <f t="shared" si="311"/>
        <v>17.950307598865685</v>
      </c>
      <c r="V985" s="20">
        <f>'BSFC (Drive Cycle)'!C989</f>
        <v>303.46284741895943</v>
      </c>
      <c r="W985">
        <f t="shared" si="312"/>
        <v>1.5131254044438793</v>
      </c>
      <c r="X985">
        <f t="shared" si="313"/>
        <v>0</v>
      </c>
      <c r="Y985">
        <f t="shared" si="314"/>
        <v>0</v>
      </c>
      <c r="Z985">
        <f t="shared" si="315"/>
        <v>3</v>
      </c>
    </row>
    <row r="986" spans="4:26">
      <c r="D986" s="1">
        <v>983</v>
      </c>
      <c r="E986">
        <v>32.6</v>
      </c>
      <c r="F986">
        <f t="shared" si="300"/>
        <v>52.464483999999999</v>
      </c>
      <c r="G986">
        <f t="shared" si="301"/>
        <v>14.573467777777777</v>
      </c>
      <c r="H986" s="12">
        <f t="shared" si="316"/>
        <v>0.84937388888888776</v>
      </c>
      <c r="I986">
        <f t="shared" si="317"/>
        <v>14.998154722222221</v>
      </c>
      <c r="J986">
        <f t="shared" si="318"/>
        <v>65.60873318323344</v>
      </c>
      <c r="K986" s="12">
        <f t="shared" si="319"/>
        <v>3</v>
      </c>
      <c r="L986">
        <f t="shared" si="302"/>
        <v>5.4638999999999998</v>
      </c>
      <c r="M986">
        <f t="shared" si="303"/>
        <v>358.47955723986917</v>
      </c>
      <c r="N986">
        <f t="shared" si="304"/>
        <v>3423.2288359506829</v>
      </c>
      <c r="O986">
        <f t="shared" si="305"/>
        <v>20.058706566054244</v>
      </c>
      <c r="P986">
        <f t="shared" si="306"/>
        <v>1628.8832700441385</v>
      </c>
      <c r="Q986">
        <f t="shared" si="307"/>
        <v>81.86337301794191</v>
      </c>
      <c r="R986">
        <f t="shared" si="308"/>
        <v>269.28449999999998</v>
      </c>
      <c r="S986">
        <f t="shared" si="309"/>
        <v>1980.0311430620804</v>
      </c>
      <c r="T986">
        <f t="shared" si="310"/>
        <v>82.841032834420758</v>
      </c>
      <c r="U986" s="14">
        <f t="shared" si="311"/>
        <v>29.696816771776618</v>
      </c>
      <c r="V986" s="20">
        <f>'BSFC (Drive Cycle)'!C990</f>
        <v>100.20357375801905</v>
      </c>
      <c r="W986">
        <f t="shared" si="312"/>
        <v>0.82659088049141538</v>
      </c>
      <c r="X986">
        <f t="shared" si="313"/>
        <v>0</v>
      </c>
      <c r="Y986">
        <f t="shared" si="314"/>
        <v>0</v>
      </c>
      <c r="Z986">
        <f t="shared" si="315"/>
        <v>3</v>
      </c>
    </row>
    <row r="987" spans="4:26">
      <c r="D987" s="1">
        <v>984</v>
      </c>
      <c r="E987">
        <v>34.200000000000003</v>
      </c>
      <c r="F987">
        <f t="shared" si="300"/>
        <v>55.039428000000001</v>
      </c>
      <c r="G987">
        <f t="shared" si="301"/>
        <v>15.288730000000001</v>
      </c>
      <c r="H987" s="12">
        <f t="shared" si="316"/>
        <v>0.7152622222222238</v>
      </c>
      <c r="I987">
        <f t="shared" si="317"/>
        <v>15.646361111111112</v>
      </c>
      <c r="J987">
        <f t="shared" si="318"/>
        <v>68.444282009334444</v>
      </c>
      <c r="K987" s="12">
        <f t="shared" si="319"/>
        <v>3</v>
      </c>
      <c r="L987">
        <f t="shared" si="302"/>
        <v>5.4638999999999998</v>
      </c>
      <c r="M987">
        <f t="shared" si="303"/>
        <v>373.97271247080243</v>
      </c>
      <c r="N987">
        <f t="shared" si="304"/>
        <v>3571.1776231974341</v>
      </c>
      <c r="O987">
        <f t="shared" si="305"/>
        <v>20.058706566054244</v>
      </c>
      <c r="P987">
        <f t="shared" si="306"/>
        <v>1371.6911747740164</v>
      </c>
      <c r="Q987">
        <f t="shared" si="307"/>
        <v>90.096235854478522</v>
      </c>
      <c r="R987">
        <f t="shared" si="308"/>
        <v>269.28449999999998</v>
      </c>
      <c r="S987">
        <f t="shared" si="309"/>
        <v>1731.0719106284948</v>
      </c>
      <c r="T987">
        <f t="shared" si="310"/>
        <v>72.425014873931431</v>
      </c>
      <c r="U987" s="14">
        <f t="shared" si="311"/>
        <v>27.084979263142348</v>
      </c>
      <c r="V987" s="20">
        <f>'BSFC (Drive Cycle)'!C991</f>
        <v>138.56310001700149</v>
      </c>
      <c r="W987">
        <f t="shared" si="312"/>
        <v>1.0424940807214458</v>
      </c>
      <c r="X987">
        <f t="shared" si="313"/>
        <v>0</v>
      </c>
      <c r="Y987">
        <f t="shared" si="314"/>
        <v>0</v>
      </c>
      <c r="Z987">
        <f t="shared" si="315"/>
        <v>3</v>
      </c>
    </row>
    <row r="988" spans="4:26">
      <c r="D988" s="1">
        <v>985</v>
      </c>
      <c r="E988">
        <v>35.299999999999997</v>
      </c>
      <c r="F988">
        <f t="shared" si="300"/>
        <v>56.809701999999994</v>
      </c>
      <c r="G988">
        <f t="shared" si="301"/>
        <v>15.780472777777778</v>
      </c>
      <c r="H988" s="12">
        <f t="shared" si="316"/>
        <v>0.49174277777777675</v>
      </c>
      <c r="I988">
        <f t="shared" si="317"/>
        <v>16.026344166666668</v>
      </c>
      <c r="J988">
        <f t="shared" si="318"/>
        <v>70.106500286704005</v>
      </c>
      <c r="K988" s="12">
        <f t="shared" si="319"/>
        <v>3</v>
      </c>
      <c r="L988">
        <f t="shared" si="302"/>
        <v>5.4638999999999998</v>
      </c>
      <c r="M988">
        <f t="shared" si="303"/>
        <v>383.05490691652199</v>
      </c>
      <c r="N988">
        <f t="shared" si="304"/>
        <v>3657.9062226179435</v>
      </c>
      <c r="O988">
        <f t="shared" si="305"/>
        <v>20.058706566054244</v>
      </c>
      <c r="P988">
        <f t="shared" si="306"/>
        <v>943.03768265713222</v>
      </c>
      <c r="Q988">
        <f t="shared" si="307"/>
        <v>95.985105276757906</v>
      </c>
      <c r="R988">
        <f t="shared" si="308"/>
        <v>269.28449999999998</v>
      </c>
      <c r="S988">
        <f t="shared" si="309"/>
        <v>1308.3072879338902</v>
      </c>
      <c r="T988">
        <f t="shared" si="310"/>
        <v>54.737283995257478</v>
      </c>
      <c r="U988" s="14">
        <f t="shared" si="311"/>
        <v>20.967385225666582</v>
      </c>
      <c r="V988" s="20">
        <f>'BSFC (Drive Cycle)'!C992</f>
        <v>317.58674775953477</v>
      </c>
      <c r="W988">
        <f t="shared" si="312"/>
        <v>1.8497121341224358</v>
      </c>
      <c r="X988">
        <f t="shared" si="313"/>
        <v>0</v>
      </c>
      <c r="Y988">
        <f t="shared" si="314"/>
        <v>0</v>
      </c>
      <c r="Z988">
        <f t="shared" si="315"/>
        <v>3</v>
      </c>
    </row>
    <row r="989" spans="4:26">
      <c r="D989" s="1">
        <v>986</v>
      </c>
      <c r="E989">
        <v>36.1</v>
      </c>
      <c r="F989">
        <f t="shared" si="300"/>
        <v>58.097174000000003</v>
      </c>
      <c r="G989">
        <f t="shared" si="301"/>
        <v>16.138103888888889</v>
      </c>
      <c r="H989" s="12">
        <f t="shared" si="316"/>
        <v>0.35763111111111101</v>
      </c>
      <c r="I989">
        <f t="shared" si="317"/>
        <v>16.316919444444444</v>
      </c>
      <c r="J989">
        <f t="shared" si="318"/>
        <v>71.377608381163057</v>
      </c>
      <c r="K989" s="12">
        <f t="shared" si="319"/>
        <v>3</v>
      </c>
      <c r="L989">
        <f t="shared" si="302"/>
        <v>5.4638999999999998</v>
      </c>
      <c r="M989">
        <f t="shared" si="303"/>
        <v>390.00011443383681</v>
      </c>
      <c r="N989">
        <f t="shared" si="304"/>
        <v>3724.2280927630381</v>
      </c>
      <c r="O989">
        <f t="shared" si="305"/>
        <v>20.058706566054244</v>
      </c>
      <c r="P989">
        <f t="shared" si="306"/>
        <v>685.8455873870065</v>
      </c>
      <c r="Q989">
        <f t="shared" si="307"/>
        <v>100.38500352921832</v>
      </c>
      <c r="R989">
        <f t="shared" si="308"/>
        <v>269.28449999999998</v>
      </c>
      <c r="S989">
        <f t="shared" si="309"/>
        <v>1055.5150909162248</v>
      </c>
      <c r="T989">
        <f t="shared" si="310"/>
        <v>44.160901514202131</v>
      </c>
      <c r="U989" s="14">
        <f t="shared" si="311"/>
        <v>17.222756644040231</v>
      </c>
      <c r="V989" s="20">
        <f>'BSFC (Drive Cycle)'!C993</f>
        <v>531.6926412639441</v>
      </c>
      <c r="W989">
        <f t="shared" si="312"/>
        <v>2.5436702694210811</v>
      </c>
      <c r="X989">
        <f t="shared" si="313"/>
        <v>0</v>
      </c>
      <c r="Y989">
        <f t="shared" si="314"/>
        <v>0</v>
      </c>
      <c r="Z989">
        <f t="shared" si="315"/>
        <v>3</v>
      </c>
    </row>
    <row r="990" spans="4:26">
      <c r="D990" s="1">
        <v>987</v>
      </c>
      <c r="E990">
        <v>36.9</v>
      </c>
      <c r="F990">
        <f t="shared" si="300"/>
        <v>59.384645999999996</v>
      </c>
      <c r="G990">
        <f t="shared" si="301"/>
        <v>16.495735</v>
      </c>
      <c r="H990" s="12">
        <f t="shared" si="316"/>
        <v>0.35763111111111101</v>
      </c>
      <c r="I990">
        <f t="shared" si="317"/>
        <v>16.674550555555555</v>
      </c>
      <c r="J990">
        <f t="shared" si="318"/>
        <v>72.942049112804995</v>
      </c>
      <c r="K990" s="12">
        <f t="shared" si="319"/>
        <v>3</v>
      </c>
      <c r="L990">
        <f t="shared" si="302"/>
        <v>5.4638999999999998</v>
      </c>
      <c r="M990">
        <f t="shared" si="303"/>
        <v>398.5480621474552</v>
      </c>
      <c r="N990">
        <f t="shared" si="304"/>
        <v>3805.8550098646942</v>
      </c>
      <c r="O990">
        <f t="shared" si="305"/>
        <v>20.058706566054244</v>
      </c>
      <c r="P990">
        <f t="shared" si="306"/>
        <v>685.8455873870065</v>
      </c>
      <c r="Q990">
        <f t="shared" si="307"/>
        <v>104.88349894139776</v>
      </c>
      <c r="R990">
        <f t="shared" si="308"/>
        <v>269.28449999999998</v>
      </c>
      <c r="S990">
        <f t="shared" si="309"/>
        <v>1060.0135863284042</v>
      </c>
      <c r="T990">
        <f t="shared" si="310"/>
        <v>44.349110678210288</v>
      </c>
      <c r="U990" s="14">
        <f t="shared" si="311"/>
        <v>17.675252118763723</v>
      </c>
      <c r="V990" s="20">
        <f>'BSFC (Drive Cycle)'!C994</f>
        <v>533.37531858556031</v>
      </c>
      <c r="W990">
        <f t="shared" si="312"/>
        <v>2.6187620083126948</v>
      </c>
      <c r="X990">
        <f t="shared" si="313"/>
        <v>0</v>
      </c>
      <c r="Y990">
        <f t="shared" si="314"/>
        <v>0</v>
      </c>
      <c r="Z990">
        <f t="shared" si="315"/>
        <v>3</v>
      </c>
    </row>
    <row r="991" spans="4:26">
      <c r="D991" s="1">
        <v>988</v>
      </c>
      <c r="E991">
        <v>38</v>
      </c>
      <c r="F991">
        <f t="shared" si="300"/>
        <v>61.154919999999997</v>
      </c>
      <c r="G991">
        <f t="shared" si="301"/>
        <v>16.987477777777777</v>
      </c>
      <c r="H991" s="12">
        <f t="shared" si="316"/>
        <v>0.49174277777777675</v>
      </c>
      <c r="I991">
        <f t="shared" si="317"/>
        <v>17.233349166666663</v>
      </c>
      <c r="J991">
        <f t="shared" si="318"/>
        <v>75.386487755995489</v>
      </c>
      <c r="K991" s="12">
        <f t="shared" si="319"/>
        <v>3</v>
      </c>
      <c r="L991">
        <f t="shared" si="302"/>
        <v>5.4638999999999998</v>
      </c>
      <c r="M991">
        <f t="shared" si="303"/>
        <v>411.90423044998374</v>
      </c>
      <c r="N991">
        <f t="shared" si="304"/>
        <v>3933.3970678360301</v>
      </c>
      <c r="O991">
        <f t="shared" si="305"/>
        <v>20.058706566054244</v>
      </c>
      <c r="P991">
        <f t="shared" si="306"/>
        <v>943.03768265713222</v>
      </c>
      <c r="Q991">
        <f t="shared" si="307"/>
        <v>111.22992080799814</v>
      </c>
      <c r="R991">
        <f t="shared" si="308"/>
        <v>269.28449999999998</v>
      </c>
      <c r="S991">
        <f t="shared" si="309"/>
        <v>1323.5521034651304</v>
      </c>
      <c r="T991">
        <f t="shared" si="310"/>
        <v>55.375100359107741</v>
      </c>
      <c r="U991" s="14">
        <f t="shared" si="311"/>
        <v>22.809238099508892</v>
      </c>
      <c r="V991" s="20">
        <f>'BSFC (Drive Cycle)'!C995</f>
        <v>332.20005848945402</v>
      </c>
      <c r="W991">
        <f t="shared" si="312"/>
        <v>2.1047861752102048</v>
      </c>
      <c r="X991">
        <f t="shared" si="313"/>
        <v>0</v>
      </c>
      <c r="Y991">
        <f t="shared" si="314"/>
        <v>0</v>
      </c>
      <c r="Z991">
        <f t="shared" si="315"/>
        <v>3</v>
      </c>
    </row>
    <row r="992" spans="4:26">
      <c r="D992" s="1">
        <v>989</v>
      </c>
      <c r="E992">
        <v>38</v>
      </c>
      <c r="F992">
        <f t="shared" si="300"/>
        <v>61.154919999999997</v>
      </c>
      <c r="G992">
        <f t="shared" si="301"/>
        <v>16.987477777777777</v>
      </c>
      <c r="H992" s="12">
        <f t="shared" si="316"/>
        <v>0</v>
      </c>
      <c r="I992">
        <f t="shared" si="317"/>
        <v>16.987477777777777</v>
      </c>
      <c r="J992">
        <f t="shared" si="318"/>
        <v>74.310934752991685</v>
      </c>
      <c r="K992" s="12">
        <f t="shared" si="319"/>
        <v>3</v>
      </c>
      <c r="L992">
        <f t="shared" si="302"/>
        <v>5.4638999999999998</v>
      </c>
      <c r="M992">
        <f t="shared" si="303"/>
        <v>406.02751639687125</v>
      </c>
      <c r="N992">
        <f t="shared" si="304"/>
        <v>3877.2785623286427</v>
      </c>
      <c r="O992">
        <f t="shared" si="305"/>
        <v>20.058706566054244</v>
      </c>
      <c r="P992">
        <f t="shared" si="306"/>
        <v>0</v>
      </c>
      <c r="Q992">
        <f t="shared" si="307"/>
        <v>111.22992080799814</v>
      </c>
      <c r="R992">
        <f t="shared" si="308"/>
        <v>269.28449999999998</v>
      </c>
      <c r="S992">
        <f t="shared" si="309"/>
        <v>380.51442080799814</v>
      </c>
      <c r="T992">
        <f t="shared" si="310"/>
        <v>15.920056479201373</v>
      </c>
      <c r="U992" s="14">
        <f t="shared" si="311"/>
        <v>6.4639809931480512</v>
      </c>
      <c r="V992" s="20">
        <f>'BSFC (Drive Cycle)'!C996</f>
        <v>1710.5317905164793</v>
      </c>
      <c r="W992">
        <f t="shared" si="312"/>
        <v>3.0713458283538961</v>
      </c>
      <c r="X992">
        <f t="shared" si="313"/>
        <v>0</v>
      </c>
      <c r="Y992">
        <f t="shared" si="314"/>
        <v>0</v>
      </c>
      <c r="Z992">
        <f t="shared" si="315"/>
        <v>3</v>
      </c>
    </row>
    <row r="993" spans="4:26">
      <c r="D993" s="1">
        <v>990</v>
      </c>
      <c r="E993">
        <v>38</v>
      </c>
      <c r="F993">
        <f t="shared" si="300"/>
        <v>61.154919999999997</v>
      </c>
      <c r="G993">
        <f t="shared" si="301"/>
        <v>16.987477777777777</v>
      </c>
      <c r="H993" s="12">
        <f t="shared" si="316"/>
        <v>0</v>
      </c>
      <c r="I993">
        <f t="shared" si="317"/>
        <v>16.987477777777777</v>
      </c>
      <c r="J993">
        <f t="shared" si="318"/>
        <v>74.310934752991685</v>
      </c>
      <c r="K993" s="12">
        <f t="shared" si="319"/>
        <v>3</v>
      </c>
      <c r="L993">
        <f t="shared" si="302"/>
        <v>5.4638999999999998</v>
      </c>
      <c r="M993">
        <f t="shared" si="303"/>
        <v>406.02751639687125</v>
      </c>
      <c r="N993">
        <f t="shared" si="304"/>
        <v>3877.2785623286427</v>
      </c>
      <c r="O993">
        <f t="shared" si="305"/>
        <v>20.058706566054244</v>
      </c>
      <c r="P993">
        <f t="shared" si="306"/>
        <v>0</v>
      </c>
      <c r="Q993">
        <f t="shared" si="307"/>
        <v>111.22992080799814</v>
      </c>
      <c r="R993">
        <f t="shared" si="308"/>
        <v>269.28449999999998</v>
      </c>
      <c r="S993">
        <f t="shared" si="309"/>
        <v>380.51442080799814</v>
      </c>
      <c r="T993">
        <f t="shared" si="310"/>
        <v>15.920056479201373</v>
      </c>
      <c r="U993" s="14">
        <f t="shared" si="311"/>
        <v>6.4639809931480512</v>
      </c>
      <c r="V993" s="20">
        <f>'BSFC (Drive Cycle)'!C997</f>
        <v>1710.5317905164793</v>
      </c>
      <c r="W993">
        <f t="shared" si="312"/>
        <v>3.0713458283538961</v>
      </c>
      <c r="X993">
        <f t="shared" si="313"/>
        <v>0</v>
      </c>
      <c r="Y993">
        <f t="shared" si="314"/>
        <v>0</v>
      </c>
      <c r="Z993">
        <f t="shared" si="315"/>
        <v>3</v>
      </c>
    </row>
    <row r="994" spans="4:26">
      <c r="D994" s="1">
        <v>991</v>
      </c>
      <c r="E994">
        <v>38</v>
      </c>
      <c r="F994">
        <f t="shared" si="300"/>
        <v>61.154919999999997</v>
      </c>
      <c r="G994">
        <f t="shared" si="301"/>
        <v>16.987477777777777</v>
      </c>
      <c r="H994" s="12">
        <f t="shared" si="316"/>
        <v>0</v>
      </c>
      <c r="I994">
        <f t="shared" si="317"/>
        <v>16.987477777777777</v>
      </c>
      <c r="J994">
        <f t="shared" si="318"/>
        <v>74.310934752991685</v>
      </c>
      <c r="K994" s="12">
        <f t="shared" si="319"/>
        <v>3</v>
      </c>
      <c r="L994">
        <f t="shared" si="302"/>
        <v>5.4638999999999998</v>
      </c>
      <c r="M994">
        <f t="shared" si="303"/>
        <v>406.02751639687125</v>
      </c>
      <c r="N994">
        <f t="shared" si="304"/>
        <v>3877.2785623286427</v>
      </c>
      <c r="O994">
        <f t="shared" si="305"/>
        <v>20.058706566054244</v>
      </c>
      <c r="P994">
        <f t="shared" si="306"/>
        <v>0</v>
      </c>
      <c r="Q994">
        <f t="shared" si="307"/>
        <v>111.22992080799814</v>
      </c>
      <c r="R994">
        <f t="shared" si="308"/>
        <v>269.28449999999998</v>
      </c>
      <c r="S994">
        <f t="shared" si="309"/>
        <v>380.51442080799814</v>
      </c>
      <c r="T994">
        <f t="shared" si="310"/>
        <v>15.920056479201373</v>
      </c>
      <c r="U994" s="14">
        <f t="shared" si="311"/>
        <v>6.4639809931480512</v>
      </c>
      <c r="V994" s="20">
        <f>'BSFC (Drive Cycle)'!C998</f>
        <v>1710.5317905164793</v>
      </c>
      <c r="W994">
        <f t="shared" si="312"/>
        <v>3.0713458283538961</v>
      </c>
      <c r="X994">
        <f t="shared" si="313"/>
        <v>0</v>
      </c>
      <c r="Y994">
        <f t="shared" si="314"/>
        <v>0</v>
      </c>
      <c r="Z994">
        <f t="shared" si="315"/>
        <v>3</v>
      </c>
    </row>
    <row r="995" spans="4:26">
      <c r="D995" s="1">
        <v>992</v>
      </c>
      <c r="E995">
        <v>38</v>
      </c>
      <c r="F995">
        <f t="shared" si="300"/>
        <v>61.154919999999997</v>
      </c>
      <c r="G995">
        <f t="shared" si="301"/>
        <v>16.987477777777777</v>
      </c>
      <c r="H995" s="12">
        <f t="shared" si="316"/>
        <v>0</v>
      </c>
      <c r="I995">
        <f t="shared" si="317"/>
        <v>16.987477777777777</v>
      </c>
      <c r="J995">
        <f t="shared" si="318"/>
        <v>74.310934752991685</v>
      </c>
      <c r="K995" s="12">
        <f t="shared" si="319"/>
        <v>3</v>
      </c>
      <c r="L995">
        <f t="shared" si="302"/>
        <v>5.4638999999999998</v>
      </c>
      <c r="M995">
        <f t="shared" si="303"/>
        <v>406.02751639687125</v>
      </c>
      <c r="N995">
        <f t="shared" si="304"/>
        <v>3877.2785623286427</v>
      </c>
      <c r="O995">
        <f t="shared" si="305"/>
        <v>20.058706566054244</v>
      </c>
      <c r="P995">
        <f t="shared" si="306"/>
        <v>0</v>
      </c>
      <c r="Q995">
        <f t="shared" si="307"/>
        <v>111.22992080799814</v>
      </c>
      <c r="R995">
        <f t="shared" si="308"/>
        <v>269.28449999999998</v>
      </c>
      <c r="S995">
        <f t="shared" si="309"/>
        <v>380.51442080799814</v>
      </c>
      <c r="T995">
        <f t="shared" si="310"/>
        <v>15.920056479201373</v>
      </c>
      <c r="U995" s="14">
        <f t="shared" si="311"/>
        <v>6.4639809931480512</v>
      </c>
      <c r="V995" s="20">
        <f>'BSFC (Drive Cycle)'!C999</f>
        <v>1710.5317905164793</v>
      </c>
      <c r="W995">
        <f t="shared" si="312"/>
        <v>3.0713458283538961</v>
      </c>
      <c r="X995">
        <f t="shared" si="313"/>
        <v>0</v>
      </c>
      <c r="Y995">
        <f t="shared" si="314"/>
        <v>0</v>
      </c>
      <c r="Z995">
        <f t="shared" si="315"/>
        <v>3</v>
      </c>
    </row>
    <row r="996" spans="4:26">
      <c r="D996" s="1">
        <v>993</v>
      </c>
      <c r="E996">
        <v>37.200000000000003</v>
      </c>
      <c r="F996">
        <f t="shared" si="300"/>
        <v>59.867448000000003</v>
      </c>
      <c r="G996">
        <f t="shared" si="301"/>
        <v>16.629846666666669</v>
      </c>
      <c r="H996" s="12">
        <f t="shared" si="316"/>
        <v>-0.35763111111110746</v>
      </c>
      <c r="I996">
        <f t="shared" si="317"/>
        <v>16.451031111111114</v>
      </c>
      <c r="J996">
        <f t="shared" si="318"/>
        <v>71.964273655528785</v>
      </c>
      <c r="K996" s="12">
        <f t="shared" si="319"/>
        <v>3</v>
      </c>
      <c r="L996">
        <f t="shared" si="302"/>
        <v>5.4638999999999998</v>
      </c>
      <c r="M996">
        <f t="shared" si="303"/>
        <v>393.2055948264437</v>
      </c>
      <c r="N996">
        <f t="shared" si="304"/>
        <v>3754.8381866761592</v>
      </c>
      <c r="O996">
        <f t="shared" si="305"/>
        <v>20.058706566054244</v>
      </c>
      <c r="P996">
        <f t="shared" si="306"/>
        <v>-685.84558738699968</v>
      </c>
      <c r="Q996">
        <f t="shared" si="307"/>
        <v>106.59585430120514</v>
      </c>
      <c r="R996">
        <f t="shared" si="308"/>
        <v>269.28449999999998</v>
      </c>
      <c r="S996">
        <f t="shared" si="309"/>
        <v>-309.96523308579458</v>
      </c>
      <c r="T996">
        <f t="shared" si="310"/>
        <v>0</v>
      </c>
      <c r="U996" s="14">
        <f t="shared" si="311"/>
        <v>0</v>
      </c>
      <c r="V996" s="20">
        <f>'BSFC (Drive Cycle)'!C1000</f>
        <v>0</v>
      </c>
      <c r="W996">
        <f t="shared" si="312"/>
        <v>0</v>
      </c>
      <c r="X996">
        <f t="shared" si="313"/>
        <v>0</v>
      </c>
      <c r="Y996">
        <f t="shared" si="314"/>
        <v>0</v>
      </c>
      <c r="Z996">
        <f t="shared" si="315"/>
        <v>3</v>
      </c>
    </row>
    <row r="997" spans="4:26">
      <c r="D997" s="1">
        <v>994</v>
      </c>
      <c r="E997">
        <v>36.9</v>
      </c>
      <c r="F997">
        <f t="shared" si="300"/>
        <v>59.384645999999996</v>
      </c>
      <c r="G997">
        <f t="shared" si="301"/>
        <v>16.495735</v>
      </c>
      <c r="H997" s="12">
        <f t="shared" si="316"/>
        <v>-0.13411166666666929</v>
      </c>
      <c r="I997">
        <f t="shared" si="317"/>
        <v>16.428679166666665</v>
      </c>
      <c r="J997">
        <f t="shared" si="318"/>
        <v>71.866496109801147</v>
      </c>
      <c r="K997" s="12">
        <f t="shared" si="319"/>
        <v>3</v>
      </c>
      <c r="L997">
        <f t="shared" si="302"/>
        <v>5.4638999999999998</v>
      </c>
      <c r="M997">
        <f t="shared" si="303"/>
        <v>392.67134809434248</v>
      </c>
      <c r="N997">
        <f t="shared" si="304"/>
        <v>3749.736504357305</v>
      </c>
      <c r="O997">
        <f t="shared" si="305"/>
        <v>20.058706566054244</v>
      </c>
      <c r="P997">
        <f t="shared" si="306"/>
        <v>-257.19209527013254</v>
      </c>
      <c r="Q997">
        <f t="shared" si="307"/>
        <v>104.88349894139776</v>
      </c>
      <c r="R997">
        <f t="shared" si="308"/>
        <v>269.28449999999998</v>
      </c>
      <c r="S997">
        <f t="shared" si="309"/>
        <v>116.9759036712652</v>
      </c>
      <c r="T997">
        <f t="shared" si="310"/>
        <v>0</v>
      </c>
      <c r="U997" s="14">
        <f t="shared" si="311"/>
        <v>0</v>
      </c>
      <c r="V997" s="20">
        <f>'BSFC (Drive Cycle)'!C1001</f>
        <v>0</v>
      </c>
      <c r="W997">
        <f t="shared" si="312"/>
        <v>0</v>
      </c>
      <c r="X997">
        <f t="shared" si="313"/>
        <v>0</v>
      </c>
      <c r="Y997">
        <f t="shared" si="314"/>
        <v>0</v>
      </c>
      <c r="Z997">
        <f t="shared" si="315"/>
        <v>3</v>
      </c>
    </row>
    <row r="998" spans="4:26">
      <c r="D998" s="1">
        <v>995</v>
      </c>
      <c r="E998">
        <v>36.1</v>
      </c>
      <c r="F998">
        <f t="shared" si="300"/>
        <v>58.097174000000003</v>
      </c>
      <c r="G998">
        <f t="shared" si="301"/>
        <v>16.138103888888889</v>
      </c>
      <c r="H998" s="12">
        <f t="shared" si="316"/>
        <v>-0.35763111111111101</v>
      </c>
      <c r="I998">
        <f t="shared" si="317"/>
        <v>15.959288333333333</v>
      </c>
      <c r="J998">
        <f t="shared" si="318"/>
        <v>69.813167649521134</v>
      </c>
      <c r="K998" s="12">
        <f t="shared" si="319"/>
        <v>3</v>
      </c>
      <c r="L998">
        <f t="shared" si="302"/>
        <v>5.4638999999999998</v>
      </c>
      <c r="M998">
        <f t="shared" si="303"/>
        <v>381.45216672021849</v>
      </c>
      <c r="N998">
        <f t="shared" si="304"/>
        <v>3642.6011756613825</v>
      </c>
      <c r="O998">
        <f t="shared" si="305"/>
        <v>20.058706566054244</v>
      </c>
      <c r="P998">
        <f t="shared" si="306"/>
        <v>-685.8455873870065</v>
      </c>
      <c r="Q998">
        <f t="shared" si="307"/>
        <v>100.38500352921832</v>
      </c>
      <c r="R998">
        <f t="shared" si="308"/>
        <v>269.28449999999998</v>
      </c>
      <c r="S998">
        <f t="shared" si="309"/>
        <v>-316.17608385778817</v>
      </c>
      <c r="T998">
        <f t="shared" si="310"/>
        <v>0</v>
      </c>
      <c r="U998" s="14">
        <f t="shared" si="311"/>
        <v>0</v>
      </c>
      <c r="V998" s="20">
        <f>'BSFC (Drive Cycle)'!C1002</f>
        <v>0</v>
      </c>
      <c r="W998">
        <f t="shared" si="312"/>
        <v>0</v>
      </c>
      <c r="X998">
        <f t="shared" si="313"/>
        <v>0</v>
      </c>
      <c r="Y998">
        <f t="shared" si="314"/>
        <v>0</v>
      </c>
      <c r="Z998">
        <f t="shared" si="315"/>
        <v>3</v>
      </c>
    </row>
    <row r="999" spans="4:26">
      <c r="D999" s="1">
        <v>996</v>
      </c>
      <c r="E999">
        <v>35.700000000000003</v>
      </c>
      <c r="F999">
        <f t="shared" si="300"/>
        <v>57.453438000000006</v>
      </c>
      <c r="G999">
        <f t="shared" si="301"/>
        <v>15.959288333333335</v>
      </c>
      <c r="H999" s="12">
        <f t="shared" si="316"/>
        <v>-0.17881555555555373</v>
      </c>
      <c r="I999">
        <f t="shared" si="317"/>
        <v>15.869880555555557</v>
      </c>
      <c r="J999">
        <f t="shared" si="318"/>
        <v>69.422057466610653</v>
      </c>
      <c r="K999" s="12">
        <f t="shared" si="319"/>
        <v>3</v>
      </c>
      <c r="L999">
        <f t="shared" si="302"/>
        <v>5.4638999999999998</v>
      </c>
      <c r="M999">
        <f t="shared" si="303"/>
        <v>379.31517979181393</v>
      </c>
      <c r="N999">
        <f t="shared" si="304"/>
        <v>3622.1944463859691</v>
      </c>
      <c r="O999">
        <f t="shared" si="305"/>
        <v>20.058706566054244</v>
      </c>
      <c r="P999">
        <f t="shared" si="306"/>
        <v>-342.92279369349984</v>
      </c>
      <c r="Q999">
        <f t="shared" si="307"/>
        <v>98.172729758023266</v>
      </c>
      <c r="R999">
        <f t="shared" si="308"/>
        <v>269.28449999999998</v>
      </c>
      <c r="S999">
        <f t="shared" si="309"/>
        <v>24.534436064523391</v>
      </c>
      <c r="T999">
        <f t="shared" si="310"/>
        <v>0</v>
      </c>
      <c r="U999" s="14">
        <f t="shared" si="311"/>
        <v>0</v>
      </c>
      <c r="V999" s="20">
        <f>'BSFC (Drive Cycle)'!C1003</f>
        <v>0</v>
      </c>
      <c r="W999">
        <f t="shared" si="312"/>
        <v>0</v>
      </c>
      <c r="X999">
        <f t="shared" si="313"/>
        <v>0</v>
      </c>
      <c r="Y999">
        <f t="shared" si="314"/>
        <v>0</v>
      </c>
      <c r="Z999">
        <f t="shared" si="315"/>
        <v>3</v>
      </c>
    </row>
    <row r="1000" spans="4:26">
      <c r="D1000" s="1">
        <v>997</v>
      </c>
      <c r="E1000">
        <v>34.9</v>
      </c>
      <c r="F1000">
        <f t="shared" si="300"/>
        <v>56.165965999999997</v>
      </c>
      <c r="G1000">
        <f t="shared" si="301"/>
        <v>15.601657222222222</v>
      </c>
      <c r="H1000" s="12">
        <f t="shared" si="316"/>
        <v>-0.35763111111111279</v>
      </c>
      <c r="I1000">
        <f t="shared" si="317"/>
        <v>15.422841666666667</v>
      </c>
      <c r="J1000">
        <f t="shared" si="318"/>
        <v>67.466506552058235</v>
      </c>
      <c r="K1000" s="12">
        <f t="shared" si="319"/>
        <v>3</v>
      </c>
      <c r="L1000">
        <f t="shared" si="302"/>
        <v>5.4638999999999998</v>
      </c>
      <c r="M1000">
        <f t="shared" si="303"/>
        <v>368.63024514979099</v>
      </c>
      <c r="N1000">
        <f t="shared" si="304"/>
        <v>3520.1608000088995</v>
      </c>
      <c r="O1000">
        <f t="shared" si="305"/>
        <v>20.058706566054244</v>
      </c>
      <c r="P1000">
        <f t="shared" si="306"/>
        <v>-685.8455873870098</v>
      </c>
      <c r="Q1000">
        <f t="shared" si="307"/>
        <v>93.82213008542233</v>
      </c>
      <c r="R1000">
        <f t="shared" si="308"/>
        <v>269.28449999999998</v>
      </c>
      <c r="S1000">
        <f t="shared" si="309"/>
        <v>-322.73895730158745</v>
      </c>
      <c r="T1000">
        <f t="shared" si="310"/>
        <v>0</v>
      </c>
      <c r="U1000" s="14">
        <f t="shared" si="311"/>
        <v>0</v>
      </c>
      <c r="V1000" s="20">
        <f>'BSFC (Drive Cycle)'!C1004</f>
        <v>0</v>
      </c>
      <c r="W1000">
        <f t="shared" si="312"/>
        <v>0</v>
      </c>
      <c r="X1000">
        <f t="shared" si="313"/>
        <v>0</v>
      </c>
      <c r="Y1000">
        <f t="shared" si="314"/>
        <v>0</v>
      </c>
      <c r="Z1000">
        <f t="shared" si="315"/>
        <v>3</v>
      </c>
    </row>
    <row r="1001" spans="4:26">
      <c r="D1001" s="1">
        <v>998</v>
      </c>
      <c r="E1001">
        <v>34.9</v>
      </c>
      <c r="F1001">
        <f t="shared" si="300"/>
        <v>56.165965999999997</v>
      </c>
      <c r="G1001">
        <f t="shared" si="301"/>
        <v>15.601657222222222</v>
      </c>
      <c r="H1001" s="12">
        <f t="shared" si="316"/>
        <v>0</v>
      </c>
      <c r="I1001">
        <f t="shared" si="317"/>
        <v>15.601657222222222</v>
      </c>
      <c r="J1001">
        <f t="shared" si="318"/>
        <v>68.24872691787921</v>
      </c>
      <c r="K1001" s="12">
        <f t="shared" si="319"/>
        <v>3</v>
      </c>
      <c r="L1001">
        <f t="shared" si="302"/>
        <v>5.4638999999999998</v>
      </c>
      <c r="M1001">
        <f t="shared" si="303"/>
        <v>372.90421900660021</v>
      </c>
      <c r="N1001">
        <f t="shared" si="304"/>
        <v>3560.9742585597278</v>
      </c>
      <c r="O1001">
        <f t="shared" si="305"/>
        <v>20.058706566054244</v>
      </c>
      <c r="P1001">
        <f t="shared" si="306"/>
        <v>0</v>
      </c>
      <c r="Q1001">
        <f t="shared" si="307"/>
        <v>93.82213008542233</v>
      </c>
      <c r="R1001">
        <f t="shared" si="308"/>
        <v>269.28449999999998</v>
      </c>
      <c r="S1001">
        <f t="shared" si="309"/>
        <v>363.1066300854223</v>
      </c>
      <c r="T1001">
        <f t="shared" si="310"/>
        <v>15.191745024163607</v>
      </c>
      <c r="U1001" s="14">
        <f t="shared" si="311"/>
        <v>5.6650658135831344</v>
      </c>
      <c r="V1001" s="20">
        <f>'BSFC (Drive Cycle)'!C1005</f>
        <v>1732.5047106012535</v>
      </c>
      <c r="W1001">
        <f t="shared" si="312"/>
        <v>2.7263203355274728</v>
      </c>
      <c r="X1001">
        <f t="shared" si="313"/>
        <v>0</v>
      </c>
      <c r="Y1001">
        <f t="shared" si="314"/>
        <v>0</v>
      </c>
      <c r="Z1001">
        <f t="shared" si="315"/>
        <v>3</v>
      </c>
    </row>
    <row r="1002" spans="4:26">
      <c r="D1002" s="1">
        <v>999</v>
      </c>
      <c r="E1002">
        <v>33.799999999999997</v>
      </c>
      <c r="F1002">
        <f t="shared" si="300"/>
        <v>54.395691999999997</v>
      </c>
      <c r="G1002">
        <f t="shared" si="301"/>
        <v>15.109914444444444</v>
      </c>
      <c r="H1002" s="12">
        <f t="shared" si="316"/>
        <v>-0.49174277777777853</v>
      </c>
      <c r="I1002">
        <f t="shared" si="317"/>
        <v>14.864043055555555</v>
      </c>
      <c r="J1002">
        <f t="shared" si="318"/>
        <v>65.022067908867726</v>
      </c>
      <c r="K1002" s="12">
        <f t="shared" si="319"/>
        <v>3</v>
      </c>
      <c r="L1002">
        <f t="shared" si="302"/>
        <v>5.4638999999999998</v>
      </c>
      <c r="M1002">
        <f t="shared" si="303"/>
        <v>355.27407684726234</v>
      </c>
      <c r="N1002">
        <f t="shared" si="304"/>
        <v>3392.6187420375622</v>
      </c>
      <c r="O1002">
        <f t="shared" si="305"/>
        <v>20.058706566054244</v>
      </c>
      <c r="P1002">
        <f t="shared" si="306"/>
        <v>-943.03768265713563</v>
      </c>
      <c r="Q1002">
        <f t="shared" si="307"/>
        <v>88.001046210449715</v>
      </c>
      <c r="R1002">
        <f t="shared" si="308"/>
        <v>269.28449999999998</v>
      </c>
      <c r="S1002">
        <f t="shared" si="309"/>
        <v>-585.75213644668588</v>
      </c>
      <c r="T1002">
        <f t="shared" si="310"/>
        <v>0</v>
      </c>
      <c r="U1002" s="14">
        <f t="shared" si="311"/>
        <v>0</v>
      </c>
      <c r="V1002" s="20">
        <f>'BSFC (Drive Cycle)'!C1006</f>
        <v>0</v>
      </c>
      <c r="W1002">
        <f t="shared" si="312"/>
        <v>0</v>
      </c>
      <c r="X1002">
        <f t="shared" si="313"/>
        <v>0</v>
      </c>
      <c r="Y1002">
        <f t="shared" si="314"/>
        <v>0</v>
      </c>
      <c r="Z1002">
        <f t="shared" si="315"/>
        <v>3</v>
      </c>
    </row>
    <row r="1003" spans="4:26">
      <c r="D1003" s="1">
        <v>1000</v>
      </c>
      <c r="E1003">
        <v>31.5</v>
      </c>
      <c r="F1003">
        <f t="shared" si="300"/>
        <v>50.694209999999998</v>
      </c>
      <c r="G1003">
        <f t="shared" si="301"/>
        <v>14.081725</v>
      </c>
      <c r="H1003" s="12">
        <f t="shared" si="316"/>
        <v>-1.0281894444444433</v>
      </c>
      <c r="I1003">
        <f t="shared" si="317"/>
        <v>13.567630277777779</v>
      </c>
      <c r="J1003">
        <f t="shared" si="318"/>
        <v>59.350970256665732</v>
      </c>
      <c r="K1003" s="12">
        <f t="shared" si="319"/>
        <v>3</v>
      </c>
      <c r="L1003">
        <f t="shared" si="302"/>
        <v>5.4638999999999998</v>
      </c>
      <c r="M1003">
        <f t="shared" si="303"/>
        <v>324.28776638539586</v>
      </c>
      <c r="N1003">
        <f t="shared" si="304"/>
        <v>3096.7211675440608</v>
      </c>
      <c r="O1003">
        <f t="shared" si="305"/>
        <v>20.058706566054244</v>
      </c>
      <c r="P1003">
        <f t="shared" si="306"/>
        <v>-1971.806063737642</v>
      </c>
      <c r="Q1003">
        <f t="shared" si="307"/>
        <v>76.432056039983507</v>
      </c>
      <c r="R1003">
        <f t="shared" si="308"/>
        <v>269.28449999999998</v>
      </c>
      <c r="S1003">
        <f t="shared" si="309"/>
        <v>-1626.0895076976585</v>
      </c>
      <c r="T1003">
        <f t="shared" si="310"/>
        <v>0</v>
      </c>
      <c r="U1003" s="14">
        <f t="shared" si="311"/>
        <v>0</v>
      </c>
      <c r="V1003" s="20">
        <f>'BSFC (Drive Cycle)'!C1007</f>
        <v>0</v>
      </c>
      <c r="W1003">
        <f t="shared" si="312"/>
        <v>0</v>
      </c>
      <c r="X1003">
        <f t="shared" si="313"/>
        <v>0</v>
      </c>
      <c r="Y1003">
        <f t="shared" si="314"/>
        <v>0</v>
      </c>
      <c r="Z1003">
        <f t="shared" si="315"/>
        <v>3</v>
      </c>
    </row>
    <row r="1004" spans="4:26">
      <c r="D1004" s="1">
        <v>1001</v>
      </c>
      <c r="E1004">
        <v>28.8</v>
      </c>
      <c r="F1004">
        <f t="shared" si="300"/>
        <v>46.348992000000003</v>
      </c>
      <c r="G1004">
        <f t="shared" si="301"/>
        <v>12.874720000000002</v>
      </c>
      <c r="H1004" s="12">
        <f t="shared" si="316"/>
        <v>-1.2070049999999988</v>
      </c>
      <c r="I1004">
        <f t="shared" si="317"/>
        <v>12.271217500000002</v>
      </c>
      <c r="J1004">
        <f t="shared" si="318"/>
        <v>53.679872604463732</v>
      </c>
      <c r="K1004" s="12">
        <f t="shared" si="319"/>
        <v>3</v>
      </c>
      <c r="L1004">
        <f t="shared" si="302"/>
        <v>5.4638999999999998</v>
      </c>
      <c r="M1004">
        <f t="shared" si="303"/>
        <v>293.30145592352937</v>
      </c>
      <c r="N1004">
        <f t="shared" si="304"/>
        <v>2800.8235930505593</v>
      </c>
      <c r="O1004">
        <f t="shared" si="305"/>
        <v>20.058706566054244</v>
      </c>
      <c r="P1004">
        <f t="shared" si="306"/>
        <v>-2314.7288574311451</v>
      </c>
      <c r="Q1004">
        <f t="shared" si="307"/>
        <v>63.890959497912753</v>
      </c>
      <c r="R1004">
        <f t="shared" si="308"/>
        <v>269.28449999999998</v>
      </c>
      <c r="S1004">
        <f t="shared" si="309"/>
        <v>-1981.5533979332324</v>
      </c>
      <c r="T1004">
        <f t="shared" si="310"/>
        <v>0</v>
      </c>
      <c r="U1004" s="14">
        <f t="shared" si="311"/>
        <v>0</v>
      </c>
      <c r="V1004" s="20">
        <f>'BSFC (Drive Cycle)'!C1008</f>
        <v>0</v>
      </c>
      <c r="W1004">
        <f t="shared" si="312"/>
        <v>0</v>
      </c>
      <c r="X1004">
        <f t="shared" si="313"/>
        <v>0</v>
      </c>
      <c r="Y1004">
        <f t="shared" si="314"/>
        <v>0</v>
      </c>
      <c r="Z1004">
        <f t="shared" si="315"/>
        <v>3</v>
      </c>
    </row>
    <row r="1005" spans="4:26">
      <c r="D1005" s="1">
        <v>1002</v>
      </c>
      <c r="E1005">
        <v>25.7</v>
      </c>
      <c r="F1005">
        <f t="shared" si="300"/>
        <v>41.360037999999996</v>
      </c>
      <c r="G1005">
        <f t="shared" si="301"/>
        <v>11.488899444444444</v>
      </c>
      <c r="H1005" s="12">
        <f t="shared" si="316"/>
        <v>-1.3858205555555578</v>
      </c>
      <c r="I1005">
        <f t="shared" si="317"/>
        <v>10.795989166666665</v>
      </c>
      <c r="J1005">
        <f t="shared" si="318"/>
        <v>47.226554586440756</v>
      </c>
      <c r="K1005" s="12">
        <f t="shared" si="319"/>
        <v>3</v>
      </c>
      <c r="L1005">
        <f t="shared" si="302"/>
        <v>5.4638999999999998</v>
      </c>
      <c r="M1005">
        <f t="shared" si="303"/>
        <v>258.04117160485362</v>
      </c>
      <c r="N1005">
        <f t="shared" si="304"/>
        <v>2464.1125600062287</v>
      </c>
      <c r="O1005">
        <f t="shared" si="305"/>
        <v>20.058706566054244</v>
      </c>
      <c r="P1005">
        <f t="shared" si="306"/>
        <v>-2657.651651124655</v>
      </c>
      <c r="Q1005">
        <f t="shared" si="307"/>
        <v>50.876904705314878</v>
      </c>
      <c r="R1005">
        <f t="shared" si="308"/>
        <v>269.28449999999998</v>
      </c>
      <c r="S1005">
        <f t="shared" si="309"/>
        <v>-2337.4902464193401</v>
      </c>
      <c r="T1005">
        <f t="shared" si="310"/>
        <v>0</v>
      </c>
      <c r="U1005" s="14">
        <f t="shared" si="311"/>
        <v>0</v>
      </c>
      <c r="V1005" s="20">
        <f>'BSFC (Drive Cycle)'!C1009</f>
        <v>0</v>
      </c>
      <c r="W1005">
        <f t="shared" si="312"/>
        <v>0</v>
      </c>
      <c r="X1005">
        <f t="shared" si="313"/>
        <v>0</v>
      </c>
      <c r="Y1005">
        <f t="shared" si="314"/>
        <v>0</v>
      </c>
      <c r="Z1005">
        <f t="shared" si="315"/>
        <v>3</v>
      </c>
    </row>
    <row r="1006" spans="4:26">
      <c r="D1006" s="1">
        <v>1003</v>
      </c>
      <c r="E1006">
        <v>24.6</v>
      </c>
      <c r="F1006">
        <f t="shared" si="300"/>
        <v>39.589764000000002</v>
      </c>
      <c r="G1006">
        <f t="shared" si="301"/>
        <v>10.997156666666667</v>
      </c>
      <c r="H1006" s="12">
        <f t="shared" si="316"/>
        <v>-0.49174277777777675</v>
      </c>
      <c r="I1006">
        <f t="shared" si="317"/>
        <v>10.751285277777779</v>
      </c>
      <c r="J1006">
        <f t="shared" si="318"/>
        <v>47.030999494985529</v>
      </c>
      <c r="K1006" s="12">
        <f t="shared" si="319"/>
        <v>3</v>
      </c>
      <c r="L1006">
        <f t="shared" si="302"/>
        <v>5.4638999999999998</v>
      </c>
      <c r="M1006">
        <f t="shared" si="303"/>
        <v>256.9726781406514</v>
      </c>
      <c r="N1006">
        <f t="shared" si="304"/>
        <v>2453.9091953685224</v>
      </c>
      <c r="O1006">
        <f t="shared" si="305"/>
        <v>20.058706566054244</v>
      </c>
      <c r="P1006">
        <f t="shared" si="306"/>
        <v>-943.03768265713222</v>
      </c>
      <c r="Q1006">
        <f t="shared" si="307"/>
        <v>46.614888418399005</v>
      </c>
      <c r="R1006">
        <f t="shared" si="308"/>
        <v>269.28449999999998</v>
      </c>
      <c r="S1006">
        <f t="shared" si="309"/>
        <v>-627.13829423873324</v>
      </c>
      <c r="T1006">
        <f t="shared" si="310"/>
        <v>0</v>
      </c>
      <c r="U1006" s="14">
        <f t="shared" si="311"/>
        <v>0</v>
      </c>
      <c r="V1006" s="20">
        <f>'BSFC (Drive Cycle)'!C1010</f>
        <v>0</v>
      </c>
      <c r="W1006">
        <f t="shared" si="312"/>
        <v>0</v>
      </c>
      <c r="X1006">
        <f t="shared" si="313"/>
        <v>0</v>
      </c>
      <c r="Y1006">
        <f t="shared" si="314"/>
        <v>0</v>
      </c>
      <c r="Z1006">
        <f t="shared" si="315"/>
        <v>3</v>
      </c>
    </row>
    <row r="1007" spans="4:26">
      <c r="D1007" s="1">
        <v>1004</v>
      </c>
      <c r="E1007">
        <v>23.4</v>
      </c>
      <c r="F1007">
        <f t="shared" si="300"/>
        <v>37.658555999999997</v>
      </c>
      <c r="G1007">
        <f t="shared" si="301"/>
        <v>10.460709999999999</v>
      </c>
      <c r="H1007" s="12">
        <f t="shared" si="316"/>
        <v>-0.53644666666666829</v>
      </c>
      <c r="I1007">
        <f t="shared" si="317"/>
        <v>10.192486666666664</v>
      </c>
      <c r="J1007">
        <f t="shared" si="318"/>
        <v>44.586560851794992</v>
      </c>
      <c r="K1007" s="12">
        <f t="shared" si="319"/>
        <v>3</v>
      </c>
      <c r="L1007">
        <f t="shared" si="302"/>
        <v>5.4638999999999998</v>
      </c>
      <c r="M1007">
        <f t="shared" si="303"/>
        <v>243.61650983812265</v>
      </c>
      <c r="N1007">
        <f t="shared" si="304"/>
        <v>2326.3671373971847</v>
      </c>
      <c r="O1007">
        <f t="shared" si="305"/>
        <v>20.058706566054244</v>
      </c>
      <c r="P1007">
        <f t="shared" si="306"/>
        <v>-1028.7683810805131</v>
      </c>
      <c r="Q1007">
        <f t="shared" si="307"/>
        <v>42.178016231043941</v>
      </c>
      <c r="R1007">
        <f t="shared" si="308"/>
        <v>269.28449999999998</v>
      </c>
      <c r="S1007">
        <f t="shared" si="309"/>
        <v>-717.30586484946923</v>
      </c>
      <c r="T1007">
        <f t="shared" si="310"/>
        <v>0</v>
      </c>
      <c r="U1007" s="14">
        <f t="shared" si="311"/>
        <v>0</v>
      </c>
      <c r="V1007" s="20">
        <f>'BSFC (Drive Cycle)'!C1011</f>
        <v>0</v>
      </c>
      <c r="W1007">
        <f t="shared" si="312"/>
        <v>0</v>
      </c>
      <c r="X1007">
        <f t="shared" si="313"/>
        <v>0</v>
      </c>
      <c r="Y1007">
        <f t="shared" si="314"/>
        <v>0</v>
      </c>
      <c r="Z1007">
        <f t="shared" si="315"/>
        <v>3</v>
      </c>
    </row>
    <row r="1008" spans="4:26">
      <c r="D1008" s="1">
        <v>1005</v>
      </c>
      <c r="E1008">
        <v>22.3</v>
      </c>
      <c r="F1008">
        <f t="shared" si="300"/>
        <v>35.888282000000004</v>
      </c>
      <c r="G1008">
        <f t="shared" si="301"/>
        <v>9.9689672222222239</v>
      </c>
      <c r="H1008" s="12">
        <f t="shared" si="316"/>
        <v>-0.49174277777777498</v>
      </c>
      <c r="I1008">
        <f t="shared" si="317"/>
        <v>9.7230958333333355</v>
      </c>
      <c r="J1008">
        <f t="shared" si="318"/>
        <v>42.533232391514986</v>
      </c>
      <c r="K1008" s="12">
        <f t="shared" si="319"/>
        <v>3</v>
      </c>
      <c r="L1008">
        <f t="shared" si="302"/>
        <v>5.4638999999999998</v>
      </c>
      <c r="M1008">
        <f t="shared" si="303"/>
        <v>232.39732846399872</v>
      </c>
      <c r="N1008">
        <f t="shared" si="304"/>
        <v>2219.2318087012632</v>
      </c>
      <c r="O1008">
        <f t="shared" si="305"/>
        <v>20.058706566054244</v>
      </c>
      <c r="P1008">
        <f t="shared" si="306"/>
        <v>-943.0376826571287</v>
      </c>
      <c r="Q1008">
        <f t="shared" si="307"/>
        <v>38.305766841142258</v>
      </c>
      <c r="R1008">
        <f t="shared" si="308"/>
        <v>269.28449999999998</v>
      </c>
      <c r="S1008">
        <f t="shared" si="309"/>
        <v>-635.44741581598646</v>
      </c>
      <c r="T1008">
        <f t="shared" si="310"/>
        <v>0</v>
      </c>
      <c r="U1008" s="14">
        <f t="shared" si="311"/>
        <v>0</v>
      </c>
      <c r="V1008" s="20">
        <f>'BSFC (Drive Cycle)'!C1012</f>
        <v>0</v>
      </c>
      <c r="W1008">
        <f t="shared" si="312"/>
        <v>0</v>
      </c>
      <c r="X1008">
        <f t="shared" si="313"/>
        <v>0</v>
      </c>
      <c r="Y1008">
        <f t="shared" si="314"/>
        <v>0</v>
      </c>
      <c r="Z1008">
        <f t="shared" si="315"/>
        <v>3</v>
      </c>
    </row>
    <row r="1009" spans="4:26">
      <c r="D1009" s="1">
        <v>1006</v>
      </c>
      <c r="E1009">
        <v>21.5</v>
      </c>
      <c r="F1009">
        <f t="shared" si="300"/>
        <v>34.600810000000003</v>
      </c>
      <c r="G1009">
        <f t="shared" si="301"/>
        <v>9.6113361111111129</v>
      </c>
      <c r="H1009" s="12">
        <f t="shared" si="316"/>
        <v>-0.35763111111111101</v>
      </c>
      <c r="I1009">
        <f t="shared" si="317"/>
        <v>9.4325205555555574</v>
      </c>
      <c r="J1009">
        <f t="shared" si="318"/>
        <v>41.262124297055912</v>
      </c>
      <c r="K1009" s="12">
        <f t="shared" si="319"/>
        <v>3</v>
      </c>
      <c r="L1009">
        <f t="shared" si="302"/>
        <v>5.4638999999999998</v>
      </c>
      <c r="M1009">
        <f t="shared" si="303"/>
        <v>225.45212094668378</v>
      </c>
      <c r="N1009">
        <f t="shared" si="304"/>
        <v>2152.9099385561676</v>
      </c>
      <c r="O1009">
        <f t="shared" si="305"/>
        <v>20.058706566054244</v>
      </c>
      <c r="P1009">
        <f t="shared" si="306"/>
        <v>-685.8455873870065</v>
      </c>
      <c r="Q1009">
        <f t="shared" si="307"/>
        <v>35.606669593834603</v>
      </c>
      <c r="R1009">
        <f t="shared" si="308"/>
        <v>269.28449999999998</v>
      </c>
      <c r="S1009">
        <f t="shared" si="309"/>
        <v>-380.95441779317196</v>
      </c>
      <c r="T1009">
        <f t="shared" si="310"/>
        <v>0</v>
      </c>
      <c r="U1009" s="14">
        <f t="shared" si="311"/>
        <v>0</v>
      </c>
      <c r="V1009" s="20">
        <f>'BSFC (Drive Cycle)'!C1013</f>
        <v>0</v>
      </c>
      <c r="W1009">
        <f t="shared" si="312"/>
        <v>0</v>
      </c>
      <c r="X1009">
        <f t="shared" si="313"/>
        <v>0</v>
      </c>
      <c r="Y1009">
        <f t="shared" si="314"/>
        <v>0</v>
      </c>
      <c r="Z1009">
        <f t="shared" si="315"/>
        <v>3</v>
      </c>
    </row>
    <row r="1010" spans="4:26">
      <c r="D1010" s="1">
        <v>1007</v>
      </c>
      <c r="E1010">
        <v>20</v>
      </c>
      <c r="F1010">
        <f t="shared" si="300"/>
        <v>32.186799999999998</v>
      </c>
      <c r="G1010">
        <f t="shared" si="301"/>
        <v>8.940777777777777</v>
      </c>
      <c r="H1010" s="12">
        <f t="shared" si="316"/>
        <v>-0.67055833333333581</v>
      </c>
      <c r="I1010">
        <f t="shared" si="317"/>
        <v>8.6054986111111091</v>
      </c>
      <c r="J1010">
        <f t="shared" si="318"/>
        <v>37.644355105133933</v>
      </c>
      <c r="K1010" s="12">
        <f t="shared" si="319"/>
        <v>3</v>
      </c>
      <c r="L1010">
        <f t="shared" si="302"/>
        <v>5.4638999999999998</v>
      </c>
      <c r="M1010">
        <f t="shared" si="303"/>
        <v>205.68499185894129</v>
      </c>
      <c r="N1010">
        <f t="shared" si="304"/>
        <v>1964.1476927585882</v>
      </c>
      <c r="O1010">
        <f t="shared" si="305"/>
        <v>20.058706566054244</v>
      </c>
      <c r="P1010">
        <f t="shared" si="306"/>
        <v>-1285.9604763506422</v>
      </c>
      <c r="Q1010">
        <f t="shared" si="307"/>
        <v>30.811612412187852</v>
      </c>
      <c r="R1010">
        <f t="shared" si="308"/>
        <v>269.28449999999998</v>
      </c>
      <c r="S1010">
        <f t="shared" si="309"/>
        <v>-985.86436393845452</v>
      </c>
      <c r="T1010">
        <f t="shared" si="310"/>
        <v>0</v>
      </c>
      <c r="U1010" s="14">
        <f t="shared" si="311"/>
        <v>0</v>
      </c>
      <c r="V1010" s="20">
        <f>'BSFC (Drive Cycle)'!C1014</f>
        <v>0</v>
      </c>
      <c r="W1010">
        <f t="shared" si="312"/>
        <v>0</v>
      </c>
      <c r="X1010">
        <f t="shared" si="313"/>
        <v>0</v>
      </c>
      <c r="Y1010">
        <f t="shared" si="314"/>
        <v>0</v>
      </c>
      <c r="Z1010">
        <f t="shared" si="315"/>
        <v>3</v>
      </c>
    </row>
    <row r="1011" spans="4:26">
      <c r="D1011" s="1">
        <v>1008</v>
      </c>
      <c r="E1011">
        <v>20</v>
      </c>
      <c r="F1011">
        <f t="shared" si="300"/>
        <v>32.186799999999998</v>
      </c>
      <c r="G1011">
        <f t="shared" si="301"/>
        <v>8.940777777777777</v>
      </c>
      <c r="H1011" s="12">
        <f t="shared" si="316"/>
        <v>0</v>
      </c>
      <c r="I1011">
        <f t="shared" si="317"/>
        <v>8.940777777777777</v>
      </c>
      <c r="J1011">
        <f t="shared" si="318"/>
        <v>39.111018291048254</v>
      </c>
      <c r="K1011" s="12">
        <f t="shared" si="319"/>
        <v>3</v>
      </c>
      <c r="L1011">
        <f t="shared" si="302"/>
        <v>5.4638999999999998</v>
      </c>
      <c r="M1011">
        <f t="shared" si="303"/>
        <v>213.69869284045853</v>
      </c>
      <c r="N1011">
        <f t="shared" si="304"/>
        <v>2040.6729275413909</v>
      </c>
      <c r="O1011">
        <f t="shared" si="305"/>
        <v>20.058706566054244</v>
      </c>
      <c r="P1011">
        <f t="shared" si="306"/>
        <v>0</v>
      </c>
      <c r="Q1011">
        <f t="shared" si="307"/>
        <v>30.811612412187852</v>
      </c>
      <c r="R1011">
        <f t="shared" si="308"/>
        <v>269.28449999999998</v>
      </c>
      <c r="S1011">
        <f t="shared" si="309"/>
        <v>300.09611241218784</v>
      </c>
      <c r="T1011">
        <f t="shared" si="310"/>
        <v>12.55549539658964</v>
      </c>
      <c r="U1011" s="14">
        <f t="shared" si="311"/>
        <v>2.6830929542156006</v>
      </c>
      <c r="V1011" s="20">
        <f>'BSFC (Drive Cycle)'!C1015</f>
        <v>1823.457719247599</v>
      </c>
      <c r="W1011">
        <f t="shared" si="312"/>
        <v>1.3590295996731339</v>
      </c>
      <c r="X1011">
        <f t="shared" si="313"/>
        <v>0</v>
      </c>
      <c r="Y1011">
        <f t="shared" si="314"/>
        <v>0</v>
      </c>
      <c r="Z1011">
        <f t="shared" si="315"/>
        <v>3</v>
      </c>
    </row>
    <row r="1012" spans="4:26">
      <c r="D1012" s="1">
        <v>1009</v>
      </c>
      <c r="E1012">
        <v>19.2</v>
      </c>
      <c r="F1012">
        <f t="shared" si="300"/>
        <v>30.899327999999997</v>
      </c>
      <c r="G1012">
        <f t="shared" si="301"/>
        <v>8.583146666666666</v>
      </c>
      <c r="H1012" s="12">
        <f t="shared" si="316"/>
        <v>-0.35763111111111101</v>
      </c>
      <c r="I1012">
        <f t="shared" si="317"/>
        <v>8.4043311111111105</v>
      </c>
      <c r="J1012">
        <f t="shared" si="318"/>
        <v>36.764357193585354</v>
      </c>
      <c r="K1012" s="12">
        <f t="shared" si="319"/>
        <v>3</v>
      </c>
      <c r="L1012">
        <f t="shared" si="302"/>
        <v>5.4638999999999998</v>
      </c>
      <c r="M1012">
        <f t="shared" si="303"/>
        <v>200.87677127003101</v>
      </c>
      <c r="N1012">
        <f t="shared" si="304"/>
        <v>1918.2325518889072</v>
      </c>
      <c r="O1012">
        <f t="shared" si="305"/>
        <v>20.058706566054244</v>
      </c>
      <c r="P1012">
        <f t="shared" si="306"/>
        <v>-685.8455873870065</v>
      </c>
      <c r="Q1012">
        <f t="shared" si="307"/>
        <v>28.395981999072323</v>
      </c>
      <c r="R1012">
        <f t="shared" si="308"/>
        <v>269.28449999999998</v>
      </c>
      <c r="S1012">
        <f t="shared" si="309"/>
        <v>-388.1651053879342</v>
      </c>
      <c r="T1012">
        <f t="shared" si="310"/>
        <v>0</v>
      </c>
      <c r="U1012" s="14">
        <f t="shared" si="311"/>
        <v>0</v>
      </c>
      <c r="V1012" s="20">
        <f>'BSFC (Drive Cycle)'!C1016</f>
        <v>0</v>
      </c>
      <c r="W1012">
        <f t="shared" si="312"/>
        <v>0</v>
      </c>
      <c r="X1012">
        <f t="shared" si="313"/>
        <v>0</v>
      </c>
      <c r="Y1012">
        <f t="shared" si="314"/>
        <v>0</v>
      </c>
      <c r="Z1012">
        <f t="shared" si="315"/>
        <v>3</v>
      </c>
    </row>
    <row r="1013" spans="4:26">
      <c r="D1013" s="1">
        <v>1010</v>
      </c>
      <c r="E1013">
        <v>19.2</v>
      </c>
      <c r="F1013">
        <f t="shared" si="300"/>
        <v>30.899327999999997</v>
      </c>
      <c r="G1013">
        <f t="shared" si="301"/>
        <v>8.583146666666666</v>
      </c>
      <c r="H1013" s="12">
        <f t="shared" si="316"/>
        <v>0</v>
      </c>
      <c r="I1013">
        <f t="shared" si="317"/>
        <v>8.583146666666666</v>
      </c>
      <c r="J1013">
        <f t="shared" si="318"/>
        <v>37.546577559406316</v>
      </c>
      <c r="K1013" s="12">
        <f t="shared" si="319"/>
        <v>3</v>
      </c>
      <c r="L1013">
        <f t="shared" si="302"/>
        <v>5.4638999999999998</v>
      </c>
      <c r="M1013">
        <f t="shared" si="303"/>
        <v>205.15074512684015</v>
      </c>
      <c r="N1013">
        <f t="shared" si="304"/>
        <v>1959.0460104397348</v>
      </c>
      <c r="O1013">
        <f t="shared" si="305"/>
        <v>20.058706566054244</v>
      </c>
      <c r="P1013">
        <f t="shared" si="306"/>
        <v>0</v>
      </c>
      <c r="Q1013">
        <f t="shared" si="307"/>
        <v>28.395981999072323</v>
      </c>
      <c r="R1013">
        <f t="shared" si="308"/>
        <v>269.28449999999998</v>
      </c>
      <c r="S1013">
        <f t="shared" si="309"/>
        <v>297.6804819990723</v>
      </c>
      <c r="T1013">
        <f t="shared" si="310"/>
        <v>12.454429653724981</v>
      </c>
      <c r="U1013" s="14">
        <f t="shared" si="311"/>
        <v>2.5550355235914934</v>
      </c>
      <c r="V1013" s="20">
        <f>'BSFC (Drive Cycle)'!C1017</f>
        <v>1829.6128908882711</v>
      </c>
      <c r="W1013">
        <f t="shared" si="312"/>
        <v>1.298534980733461</v>
      </c>
      <c r="X1013">
        <f t="shared" si="313"/>
        <v>0</v>
      </c>
      <c r="Y1013">
        <f t="shared" si="314"/>
        <v>0</v>
      </c>
      <c r="Z1013">
        <f t="shared" si="315"/>
        <v>3</v>
      </c>
    </row>
    <row r="1014" spans="4:26">
      <c r="D1014" s="1">
        <v>1011</v>
      </c>
      <c r="E1014">
        <v>18</v>
      </c>
      <c r="F1014">
        <f t="shared" si="300"/>
        <v>28.968119999999999</v>
      </c>
      <c r="G1014">
        <f t="shared" si="301"/>
        <v>8.0466999999999995</v>
      </c>
      <c r="H1014" s="12">
        <f t="shared" si="316"/>
        <v>-0.53644666666666652</v>
      </c>
      <c r="I1014">
        <f t="shared" si="317"/>
        <v>7.7784766666666663</v>
      </c>
      <c r="J1014">
        <f t="shared" si="318"/>
        <v>34.026585913211981</v>
      </c>
      <c r="K1014" s="12">
        <f t="shared" si="319"/>
        <v>3</v>
      </c>
      <c r="L1014">
        <f t="shared" si="302"/>
        <v>5.4638999999999998</v>
      </c>
      <c r="M1014">
        <f t="shared" si="303"/>
        <v>185.91786277119894</v>
      </c>
      <c r="N1014">
        <f t="shared" si="304"/>
        <v>1775.3854469610101</v>
      </c>
      <c r="O1014">
        <f t="shared" si="305"/>
        <v>20.058706566054244</v>
      </c>
      <c r="P1014">
        <f t="shared" si="306"/>
        <v>-1028.7683810805097</v>
      </c>
      <c r="Q1014">
        <f t="shared" si="307"/>
        <v>24.957406053872162</v>
      </c>
      <c r="R1014">
        <f t="shared" si="308"/>
        <v>269.28449999999998</v>
      </c>
      <c r="S1014">
        <f t="shared" si="309"/>
        <v>-734.52647502663751</v>
      </c>
      <c r="T1014">
        <f t="shared" si="310"/>
        <v>0</v>
      </c>
      <c r="U1014" s="14">
        <f t="shared" si="311"/>
        <v>0</v>
      </c>
      <c r="V1014" s="20">
        <f>'BSFC (Drive Cycle)'!C1018</f>
        <v>0</v>
      </c>
      <c r="W1014">
        <f t="shared" si="312"/>
        <v>0</v>
      </c>
      <c r="X1014">
        <f t="shared" si="313"/>
        <v>1</v>
      </c>
      <c r="Y1014">
        <f t="shared" si="314"/>
        <v>0</v>
      </c>
      <c r="Z1014">
        <f t="shared" si="315"/>
        <v>2</v>
      </c>
    </row>
    <row r="1015" spans="4:26">
      <c r="D1015" s="1">
        <v>1012</v>
      </c>
      <c r="E1015">
        <v>11.9</v>
      </c>
      <c r="F1015">
        <f t="shared" si="300"/>
        <v>19.151146000000001</v>
      </c>
      <c r="G1015">
        <f t="shared" si="301"/>
        <v>5.3197627777777781</v>
      </c>
      <c r="H1015" s="12">
        <f t="shared" si="316"/>
        <v>-2.7269372222222215</v>
      </c>
      <c r="I1015">
        <f t="shared" si="317"/>
        <v>3.9562941666666673</v>
      </c>
      <c r="J1015">
        <f t="shared" si="318"/>
        <v>17.306625593788855</v>
      </c>
      <c r="K1015" s="12">
        <f t="shared" si="319"/>
        <v>2</v>
      </c>
      <c r="L1015">
        <f t="shared" si="302"/>
        <v>8.4698856000000013</v>
      </c>
      <c r="M1015">
        <f t="shared" si="303"/>
        <v>146.5851389014237</v>
      </c>
      <c r="N1015">
        <f t="shared" si="304"/>
        <v>1399.7854669113656</v>
      </c>
      <c r="O1015">
        <f t="shared" si="305"/>
        <v>38.380998283940237</v>
      </c>
      <c r="P1015">
        <f t="shared" si="306"/>
        <v>-5448.1366426794557</v>
      </c>
      <c r="Q1015">
        <f t="shared" si="307"/>
        <v>10.908081084224806</v>
      </c>
      <c r="R1015">
        <f t="shared" si="308"/>
        <v>269.28449999999998</v>
      </c>
      <c r="S1015">
        <f t="shared" si="309"/>
        <v>-5167.9440615952308</v>
      </c>
      <c r="T1015">
        <f t="shared" si="310"/>
        <v>0</v>
      </c>
      <c r="U1015" s="14">
        <f t="shared" si="311"/>
        <v>0</v>
      </c>
      <c r="V1015" s="20">
        <f>'BSFC (Drive Cycle)'!C1019</f>
        <v>0</v>
      </c>
      <c r="W1015">
        <f t="shared" si="312"/>
        <v>0</v>
      </c>
      <c r="X1015">
        <f t="shared" si="313"/>
        <v>1</v>
      </c>
      <c r="Y1015">
        <f t="shared" si="314"/>
        <v>0</v>
      </c>
      <c r="Z1015">
        <f t="shared" si="315"/>
        <v>1</v>
      </c>
    </row>
    <row r="1016" spans="4:26">
      <c r="D1016" s="1">
        <v>1013</v>
      </c>
      <c r="E1016">
        <v>6.9</v>
      </c>
      <c r="F1016">
        <f t="shared" si="300"/>
        <v>11.104446000000001</v>
      </c>
      <c r="G1016">
        <f t="shared" si="301"/>
        <v>3.0845683333333338</v>
      </c>
      <c r="H1016" s="12">
        <f t="shared" si="316"/>
        <v>-2.2351944444444443</v>
      </c>
      <c r="I1016">
        <f t="shared" si="317"/>
        <v>1.9669711111111117</v>
      </c>
      <c r="J1016">
        <f t="shared" si="318"/>
        <v>8.6044240240306191</v>
      </c>
      <c r="K1016" s="12">
        <f t="shared" si="319"/>
        <v>1</v>
      </c>
      <c r="L1016">
        <f t="shared" si="302"/>
        <v>14.7105</v>
      </c>
      <c r="M1016">
        <f t="shared" si="303"/>
        <v>126.57537960550242</v>
      </c>
      <c r="N1016">
        <f t="shared" si="304"/>
        <v>1208.7062724668244</v>
      </c>
      <c r="O1016">
        <f t="shared" si="305"/>
        <v>101.66177176290465</v>
      </c>
      <c r="P1016">
        <f t="shared" si="306"/>
        <v>-5084.4295754891664</v>
      </c>
      <c r="Q1016">
        <f t="shared" si="307"/>
        <v>3.6673521673606606</v>
      </c>
      <c r="R1016">
        <f t="shared" si="308"/>
        <v>269.28449999999998</v>
      </c>
      <c r="S1016">
        <f t="shared" si="309"/>
        <v>-4811.4777233218056</v>
      </c>
      <c r="T1016">
        <f t="shared" si="310"/>
        <v>0</v>
      </c>
      <c r="U1016" s="14">
        <f t="shared" si="311"/>
        <v>0</v>
      </c>
      <c r="V1016" s="20">
        <f>'BSFC (Drive Cycle)'!C1020</f>
        <v>0</v>
      </c>
      <c r="W1016">
        <f t="shared" si="312"/>
        <v>0</v>
      </c>
      <c r="X1016">
        <f t="shared" si="313"/>
        <v>0</v>
      </c>
      <c r="Y1016">
        <f t="shared" si="314"/>
        <v>0</v>
      </c>
      <c r="Z1016">
        <f t="shared" si="315"/>
        <v>1</v>
      </c>
    </row>
    <row r="1017" spans="4:26">
      <c r="D1017" s="1">
        <v>1014</v>
      </c>
      <c r="E1017">
        <v>2.7</v>
      </c>
      <c r="F1017">
        <f t="shared" si="300"/>
        <v>4.345218</v>
      </c>
      <c r="G1017">
        <f t="shared" si="301"/>
        <v>1.2070050000000001</v>
      </c>
      <c r="H1017" s="12">
        <f t="shared" si="316"/>
        <v>-1.8775633333333337</v>
      </c>
      <c r="I1017">
        <f t="shared" si="317"/>
        <v>0.26822333333333326</v>
      </c>
      <c r="J1017">
        <f t="shared" si="318"/>
        <v>1.1733305487314474</v>
      </c>
      <c r="K1017" s="12">
        <f t="shared" si="319"/>
        <v>1</v>
      </c>
      <c r="L1017">
        <f t="shared" si="302"/>
        <v>14.7105</v>
      </c>
      <c r="M1017">
        <f t="shared" si="303"/>
        <v>17.260279037113957</v>
      </c>
      <c r="N1017">
        <f t="shared" si="304"/>
        <v>164.82358260911232</v>
      </c>
      <c r="O1017">
        <f t="shared" si="305"/>
        <v>101.66177176290465</v>
      </c>
      <c r="P1017">
        <f t="shared" si="306"/>
        <v>-4270.9208434109005</v>
      </c>
      <c r="Q1017">
        <f t="shared" si="307"/>
        <v>0.56154163621212372</v>
      </c>
      <c r="R1017">
        <f t="shared" si="308"/>
        <v>269.28449999999998</v>
      </c>
      <c r="S1017">
        <f t="shared" si="309"/>
        <v>-4001.0748017746882</v>
      </c>
      <c r="T1017">
        <f t="shared" si="310"/>
        <v>0</v>
      </c>
      <c r="U1017" s="14">
        <f t="shared" si="311"/>
        <v>0</v>
      </c>
      <c r="V1017" s="20">
        <f>'BSFC (Drive Cycle)'!C1021</f>
        <v>0</v>
      </c>
      <c r="W1017">
        <f t="shared" si="312"/>
        <v>0</v>
      </c>
      <c r="X1017">
        <f t="shared" si="313"/>
        <v>0</v>
      </c>
      <c r="Y1017">
        <f t="shared" si="314"/>
        <v>0</v>
      </c>
      <c r="Z1017">
        <f t="shared" si="315"/>
        <v>1</v>
      </c>
    </row>
    <row r="1018" spans="4:26">
      <c r="D1018" s="1">
        <v>1015</v>
      </c>
      <c r="E1018">
        <v>0.8</v>
      </c>
      <c r="F1018">
        <f t="shared" si="300"/>
        <v>1.2874720000000002</v>
      </c>
      <c r="G1018">
        <f t="shared" si="301"/>
        <v>0.35763111111111118</v>
      </c>
      <c r="H1018" s="12">
        <f t="shared" si="316"/>
        <v>-0.84937388888888887</v>
      </c>
      <c r="I1018">
        <f t="shared" si="317"/>
        <v>-6.7055833333333259E-2</v>
      </c>
      <c r="J1018">
        <f t="shared" si="318"/>
        <v>-0.29333263718286157</v>
      </c>
      <c r="K1018" s="12">
        <f t="shared" si="319"/>
        <v>1</v>
      </c>
      <c r="L1018">
        <f t="shared" si="302"/>
        <v>14.7105</v>
      </c>
      <c r="M1018">
        <f t="shared" si="303"/>
        <v>-4.3150697592784848</v>
      </c>
      <c r="N1018">
        <f t="shared" si="304"/>
        <v>-41.205895652278038</v>
      </c>
      <c r="O1018">
        <f t="shared" si="305"/>
        <v>101.66177176290465</v>
      </c>
      <c r="P1018">
        <f t="shared" si="306"/>
        <v>-1932.0832386858833</v>
      </c>
      <c r="Q1018">
        <f t="shared" si="307"/>
        <v>4.9298579859500591E-2</v>
      </c>
      <c r="R1018">
        <f t="shared" si="308"/>
        <v>269.28449999999998</v>
      </c>
      <c r="S1018">
        <f t="shared" si="309"/>
        <v>-1662.7494401060239</v>
      </c>
      <c r="T1018">
        <f t="shared" si="310"/>
        <v>0</v>
      </c>
      <c r="U1018" s="14">
        <f t="shared" si="311"/>
        <v>0</v>
      </c>
      <c r="V1018" s="20">
        <f>'BSFC (Drive Cycle)'!C1022</f>
        <v>0</v>
      </c>
      <c r="W1018">
        <f t="shared" si="312"/>
        <v>0</v>
      </c>
      <c r="X1018">
        <f t="shared" si="313"/>
        <v>0</v>
      </c>
      <c r="Y1018">
        <f t="shared" si="314"/>
        <v>0</v>
      </c>
      <c r="Z1018">
        <f t="shared" si="315"/>
        <v>1</v>
      </c>
    </row>
    <row r="1019" spans="4:26">
      <c r="D1019" s="1">
        <v>1016</v>
      </c>
      <c r="E1019">
        <v>0.4</v>
      </c>
      <c r="F1019">
        <f t="shared" si="300"/>
        <v>0.64373600000000009</v>
      </c>
      <c r="G1019">
        <f t="shared" si="301"/>
        <v>0.17881555555555559</v>
      </c>
      <c r="H1019" s="12">
        <f t="shared" si="316"/>
        <v>-0.17881555555555559</v>
      </c>
      <c r="I1019">
        <f t="shared" si="317"/>
        <v>8.9407777777777794E-2</v>
      </c>
      <c r="J1019">
        <f t="shared" si="318"/>
        <v>0.39111018291048261</v>
      </c>
      <c r="K1019" s="12">
        <f t="shared" si="319"/>
        <v>1</v>
      </c>
      <c r="L1019">
        <f t="shared" si="302"/>
        <v>14.7105</v>
      </c>
      <c r="M1019">
        <f t="shared" si="303"/>
        <v>5.7534263457046544</v>
      </c>
      <c r="N1019">
        <f t="shared" si="304"/>
        <v>54.941194203037462</v>
      </c>
      <c r="O1019">
        <f t="shared" si="305"/>
        <v>101.66177176290465</v>
      </c>
      <c r="P1019">
        <f t="shared" si="306"/>
        <v>-406.75436603913346</v>
      </c>
      <c r="Q1019">
        <f t="shared" si="307"/>
        <v>1.2324644964875148E-2</v>
      </c>
      <c r="R1019">
        <f t="shared" si="308"/>
        <v>269.28449999999998</v>
      </c>
      <c r="S1019">
        <f t="shared" si="309"/>
        <v>-137.45754139416863</v>
      </c>
      <c r="T1019">
        <f t="shared" si="310"/>
        <v>0</v>
      </c>
      <c r="U1019" s="14">
        <f t="shared" si="311"/>
        <v>0</v>
      </c>
      <c r="V1019" s="20">
        <f>'BSFC (Drive Cycle)'!C1023</f>
        <v>0</v>
      </c>
      <c r="W1019">
        <f t="shared" si="312"/>
        <v>0</v>
      </c>
      <c r="X1019">
        <f t="shared" si="313"/>
        <v>0</v>
      </c>
      <c r="Y1019">
        <f t="shared" si="314"/>
        <v>0</v>
      </c>
      <c r="Z1019">
        <f t="shared" si="315"/>
        <v>1</v>
      </c>
    </row>
    <row r="1020" spans="4:26">
      <c r="D1020" s="1">
        <v>1017</v>
      </c>
      <c r="E1020">
        <v>0</v>
      </c>
      <c r="F1020">
        <f t="shared" si="300"/>
        <v>0</v>
      </c>
      <c r="G1020">
        <f t="shared" si="301"/>
        <v>0</v>
      </c>
      <c r="H1020" s="12">
        <f t="shared" si="316"/>
        <v>-0.17881555555555559</v>
      </c>
      <c r="I1020">
        <f t="shared" si="317"/>
        <v>-8.9407777777777794E-2</v>
      </c>
      <c r="J1020">
        <f t="shared" si="318"/>
        <v>-0.39111018291048261</v>
      </c>
      <c r="K1020" s="12">
        <f t="shared" si="319"/>
        <v>1</v>
      </c>
      <c r="L1020">
        <f t="shared" si="302"/>
        <v>14.7105</v>
      </c>
      <c r="M1020">
        <f t="shared" si="303"/>
        <v>-5.7534263457046544</v>
      </c>
      <c r="N1020">
        <f t="shared" si="304"/>
        <v>-54.941194203037462</v>
      </c>
      <c r="O1020">
        <f t="shared" si="305"/>
        <v>101.66177176290465</v>
      </c>
      <c r="P1020">
        <f t="shared" si="306"/>
        <v>-406.75436603913346</v>
      </c>
      <c r="Q1020">
        <f t="shared" si="307"/>
        <v>0</v>
      </c>
      <c r="R1020">
        <f t="shared" si="308"/>
        <v>269.28449999999998</v>
      </c>
      <c r="S1020">
        <f t="shared" si="309"/>
        <v>-137.46986603913348</v>
      </c>
      <c r="T1020">
        <f t="shared" si="310"/>
        <v>0</v>
      </c>
      <c r="U1020" s="14">
        <f t="shared" si="311"/>
        <v>0</v>
      </c>
      <c r="V1020" s="20">
        <f>'BSFC (Drive Cycle)'!C1024</f>
        <v>0</v>
      </c>
      <c r="W1020">
        <f t="shared" si="312"/>
        <v>0</v>
      </c>
      <c r="X1020">
        <f t="shared" si="313"/>
        <v>0</v>
      </c>
      <c r="Y1020">
        <f t="shared" si="314"/>
        <v>0</v>
      </c>
      <c r="Z1020">
        <f t="shared" si="315"/>
        <v>1</v>
      </c>
    </row>
    <row r="1021" spans="4:26">
      <c r="D1021" s="1">
        <v>1018</v>
      </c>
      <c r="E1021">
        <v>0</v>
      </c>
      <c r="F1021">
        <f t="shared" si="300"/>
        <v>0</v>
      </c>
      <c r="G1021">
        <f t="shared" si="301"/>
        <v>0</v>
      </c>
      <c r="H1021" s="12">
        <f t="shared" si="316"/>
        <v>0</v>
      </c>
      <c r="I1021">
        <f t="shared" si="317"/>
        <v>0</v>
      </c>
      <c r="J1021">
        <f t="shared" si="318"/>
        <v>0</v>
      </c>
      <c r="K1021" s="12">
        <f t="shared" si="319"/>
        <v>1</v>
      </c>
      <c r="L1021">
        <f t="shared" si="302"/>
        <v>14.7105</v>
      </c>
      <c r="M1021">
        <f t="shared" si="303"/>
        <v>0</v>
      </c>
      <c r="N1021">
        <f t="shared" si="304"/>
        <v>0</v>
      </c>
      <c r="O1021">
        <f t="shared" si="305"/>
        <v>101.66177176290465</v>
      </c>
      <c r="P1021">
        <f t="shared" si="306"/>
        <v>0</v>
      </c>
      <c r="Q1021">
        <f t="shared" si="307"/>
        <v>0</v>
      </c>
      <c r="R1021">
        <f t="shared" si="308"/>
        <v>269.28449999999998</v>
      </c>
      <c r="S1021">
        <f t="shared" si="309"/>
        <v>269.28449999999998</v>
      </c>
      <c r="T1021">
        <f t="shared" si="310"/>
        <v>4.1846597124502907</v>
      </c>
      <c r="U1021" s="14">
        <f t="shared" si="311"/>
        <v>0</v>
      </c>
      <c r="V1021" s="20">
        <f>'BSFC (Drive Cycle)'!C1025</f>
        <v>0</v>
      </c>
      <c r="W1021">
        <f t="shared" si="312"/>
        <v>0</v>
      </c>
      <c r="X1021">
        <f t="shared" si="313"/>
        <v>0</v>
      </c>
      <c r="Y1021">
        <f t="shared" si="314"/>
        <v>0</v>
      </c>
      <c r="Z1021">
        <f t="shared" si="315"/>
        <v>1</v>
      </c>
    </row>
    <row r="1022" spans="4:26">
      <c r="D1022" s="1">
        <v>1019</v>
      </c>
      <c r="E1022">
        <v>0</v>
      </c>
      <c r="F1022">
        <f t="shared" si="300"/>
        <v>0</v>
      </c>
      <c r="G1022">
        <f t="shared" si="301"/>
        <v>0</v>
      </c>
      <c r="H1022" s="12">
        <f t="shared" si="316"/>
        <v>0</v>
      </c>
      <c r="I1022">
        <f t="shared" si="317"/>
        <v>0</v>
      </c>
      <c r="J1022">
        <f t="shared" si="318"/>
        <v>0</v>
      </c>
      <c r="K1022" s="12">
        <f t="shared" si="319"/>
        <v>1</v>
      </c>
      <c r="L1022">
        <f t="shared" si="302"/>
        <v>14.7105</v>
      </c>
      <c r="M1022">
        <f t="shared" si="303"/>
        <v>0</v>
      </c>
      <c r="N1022">
        <f t="shared" si="304"/>
        <v>0</v>
      </c>
      <c r="O1022">
        <f t="shared" si="305"/>
        <v>101.66177176290465</v>
      </c>
      <c r="P1022">
        <f t="shared" si="306"/>
        <v>0</v>
      </c>
      <c r="Q1022">
        <f t="shared" si="307"/>
        <v>0</v>
      </c>
      <c r="R1022">
        <f t="shared" si="308"/>
        <v>269.28449999999998</v>
      </c>
      <c r="S1022">
        <f t="shared" si="309"/>
        <v>269.28449999999998</v>
      </c>
      <c r="T1022">
        <f t="shared" si="310"/>
        <v>4.1846597124502907</v>
      </c>
      <c r="U1022" s="14">
        <f t="shared" si="311"/>
        <v>0</v>
      </c>
      <c r="V1022" s="20">
        <f>'BSFC (Drive Cycle)'!C1026</f>
        <v>0</v>
      </c>
      <c r="W1022">
        <f t="shared" si="312"/>
        <v>0</v>
      </c>
      <c r="X1022">
        <f t="shared" si="313"/>
        <v>0</v>
      </c>
      <c r="Y1022">
        <f t="shared" si="314"/>
        <v>0</v>
      </c>
      <c r="Z1022">
        <f t="shared" si="315"/>
        <v>1</v>
      </c>
    </row>
    <row r="1023" spans="4:26">
      <c r="D1023" s="1">
        <v>1020</v>
      </c>
      <c r="E1023">
        <v>0</v>
      </c>
      <c r="F1023">
        <f t="shared" si="300"/>
        <v>0</v>
      </c>
      <c r="G1023">
        <f t="shared" si="301"/>
        <v>0</v>
      </c>
      <c r="H1023" s="12">
        <f t="shared" si="316"/>
        <v>0</v>
      </c>
      <c r="I1023">
        <f t="shared" si="317"/>
        <v>0</v>
      </c>
      <c r="J1023">
        <f t="shared" si="318"/>
        <v>0</v>
      </c>
      <c r="K1023" s="12">
        <f t="shared" si="319"/>
        <v>1</v>
      </c>
      <c r="L1023">
        <f t="shared" si="302"/>
        <v>14.7105</v>
      </c>
      <c r="M1023">
        <f t="shared" si="303"/>
        <v>0</v>
      </c>
      <c r="N1023">
        <f t="shared" si="304"/>
        <v>0</v>
      </c>
      <c r="O1023">
        <f t="shared" si="305"/>
        <v>101.66177176290465</v>
      </c>
      <c r="P1023">
        <f t="shared" si="306"/>
        <v>0</v>
      </c>
      <c r="Q1023">
        <f t="shared" si="307"/>
        <v>0</v>
      </c>
      <c r="R1023">
        <f t="shared" si="308"/>
        <v>269.28449999999998</v>
      </c>
      <c r="S1023">
        <f t="shared" si="309"/>
        <v>269.28449999999998</v>
      </c>
      <c r="T1023">
        <f t="shared" si="310"/>
        <v>4.1846597124502907</v>
      </c>
      <c r="U1023" s="14">
        <f t="shared" si="311"/>
        <v>0</v>
      </c>
      <c r="V1023" s="20">
        <f>'BSFC (Drive Cycle)'!C1027</f>
        <v>0</v>
      </c>
      <c r="W1023">
        <f t="shared" si="312"/>
        <v>0</v>
      </c>
      <c r="X1023">
        <f t="shared" si="313"/>
        <v>0</v>
      </c>
      <c r="Y1023">
        <f t="shared" si="314"/>
        <v>0</v>
      </c>
      <c r="Z1023">
        <f t="shared" si="315"/>
        <v>1</v>
      </c>
    </row>
    <row r="1024" spans="4:26">
      <c r="D1024" s="1">
        <v>1021</v>
      </c>
      <c r="E1024">
        <v>0</v>
      </c>
      <c r="F1024">
        <f t="shared" si="300"/>
        <v>0</v>
      </c>
      <c r="G1024">
        <f t="shared" si="301"/>
        <v>0</v>
      </c>
      <c r="H1024" s="12">
        <f t="shared" si="316"/>
        <v>0</v>
      </c>
      <c r="I1024">
        <f t="shared" si="317"/>
        <v>0</v>
      </c>
      <c r="J1024">
        <f t="shared" si="318"/>
        <v>0</v>
      </c>
      <c r="K1024" s="12">
        <f t="shared" si="319"/>
        <v>1</v>
      </c>
      <c r="L1024">
        <f t="shared" si="302"/>
        <v>14.7105</v>
      </c>
      <c r="M1024">
        <f t="shared" si="303"/>
        <v>0</v>
      </c>
      <c r="N1024">
        <f t="shared" si="304"/>
        <v>0</v>
      </c>
      <c r="O1024">
        <f t="shared" si="305"/>
        <v>101.66177176290465</v>
      </c>
      <c r="P1024">
        <f t="shared" si="306"/>
        <v>0</v>
      </c>
      <c r="Q1024">
        <f t="shared" si="307"/>
        <v>0</v>
      </c>
      <c r="R1024">
        <f t="shared" si="308"/>
        <v>269.28449999999998</v>
      </c>
      <c r="S1024">
        <f t="shared" si="309"/>
        <v>269.28449999999998</v>
      </c>
      <c r="T1024">
        <f t="shared" si="310"/>
        <v>4.1846597124502907</v>
      </c>
      <c r="U1024" s="14">
        <f t="shared" si="311"/>
        <v>0</v>
      </c>
      <c r="V1024" s="20">
        <f>'BSFC (Drive Cycle)'!C1028</f>
        <v>0</v>
      </c>
      <c r="W1024">
        <f t="shared" si="312"/>
        <v>0</v>
      </c>
      <c r="X1024">
        <f t="shared" si="313"/>
        <v>0</v>
      </c>
      <c r="Y1024">
        <f t="shared" si="314"/>
        <v>0</v>
      </c>
      <c r="Z1024">
        <f t="shared" si="315"/>
        <v>1</v>
      </c>
    </row>
    <row r="1025" spans="4:26">
      <c r="D1025" s="1">
        <v>1022</v>
      </c>
      <c r="E1025">
        <v>0</v>
      </c>
      <c r="F1025">
        <f t="shared" si="300"/>
        <v>0</v>
      </c>
      <c r="G1025">
        <f t="shared" si="301"/>
        <v>0</v>
      </c>
      <c r="H1025" s="12">
        <f t="shared" si="316"/>
        <v>0</v>
      </c>
      <c r="I1025">
        <f t="shared" si="317"/>
        <v>0</v>
      </c>
      <c r="J1025">
        <f t="shared" si="318"/>
        <v>0</v>
      </c>
      <c r="K1025" s="12">
        <f t="shared" si="319"/>
        <v>1</v>
      </c>
      <c r="L1025">
        <f t="shared" si="302"/>
        <v>14.7105</v>
      </c>
      <c r="M1025">
        <f t="shared" si="303"/>
        <v>0</v>
      </c>
      <c r="N1025">
        <f t="shared" si="304"/>
        <v>0</v>
      </c>
      <c r="O1025">
        <f t="shared" si="305"/>
        <v>101.66177176290465</v>
      </c>
      <c r="P1025">
        <f t="shared" si="306"/>
        <v>0</v>
      </c>
      <c r="Q1025">
        <f t="shared" si="307"/>
        <v>0</v>
      </c>
      <c r="R1025">
        <f t="shared" si="308"/>
        <v>269.28449999999998</v>
      </c>
      <c r="S1025">
        <f t="shared" si="309"/>
        <v>269.28449999999998</v>
      </c>
      <c r="T1025">
        <f t="shared" si="310"/>
        <v>4.1846597124502907</v>
      </c>
      <c r="U1025" s="14">
        <f t="shared" si="311"/>
        <v>0</v>
      </c>
      <c r="V1025" s="20">
        <f>'BSFC (Drive Cycle)'!C1029</f>
        <v>0</v>
      </c>
      <c r="W1025">
        <f t="shared" si="312"/>
        <v>0</v>
      </c>
      <c r="X1025">
        <f t="shared" si="313"/>
        <v>0</v>
      </c>
      <c r="Y1025">
        <f t="shared" si="314"/>
        <v>0</v>
      </c>
      <c r="Z1025">
        <f t="shared" si="315"/>
        <v>1</v>
      </c>
    </row>
    <row r="1026" spans="4:26">
      <c r="D1026" s="1">
        <v>1023</v>
      </c>
      <c r="E1026">
        <v>0</v>
      </c>
      <c r="F1026">
        <f t="shared" si="300"/>
        <v>0</v>
      </c>
      <c r="G1026">
        <f t="shared" si="301"/>
        <v>0</v>
      </c>
      <c r="H1026" s="12">
        <f t="shared" si="316"/>
        <v>0</v>
      </c>
      <c r="I1026">
        <f t="shared" si="317"/>
        <v>0</v>
      </c>
      <c r="J1026">
        <f t="shared" si="318"/>
        <v>0</v>
      </c>
      <c r="K1026" s="12">
        <f t="shared" si="319"/>
        <v>1</v>
      </c>
      <c r="L1026">
        <f t="shared" si="302"/>
        <v>14.7105</v>
      </c>
      <c r="M1026">
        <f t="shared" si="303"/>
        <v>0</v>
      </c>
      <c r="N1026">
        <f t="shared" si="304"/>
        <v>0</v>
      </c>
      <c r="O1026">
        <f t="shared" si="305"/>
        <v>101.66177176290465</v>
      </c>
      <c r="P1026">
        <f t="shared" si="306"/>
        <v>0</v>
      </c>
      <c r="Q1026">
        <f t="shared" si="307"/>
        <v>0</v>
      </c>
      <c r="R1026">
        <f t="shared" si="308"/>
        <v>269.28449999999998</v>
      </c>
      <c r="S1026">
        <f t="shared" si="309"/>
        <v>269.28449999999998</v>
      </c>
      <c r="T1026">
        <f t="shared" si="310"/>
        <v>4.1846597124502907</v>
      </c>
      <c r="U1026" s="14">
        <f t="shared" si="311"/>
        <v>0</v>
      </c>
      <c r="V1026" s="20">
        <f>'BSFC (Drive Cycle)'!C1030</f>
        <v>0</v>
      </c>
      <c r="W1026">
        <f t="shared" si="312"/>
        <v>0</v>
      </c>
      <c r="X1026">
        <f t="shared" si="313"/>
        <v>0</v>
      </c>
      <c r="Y1026">
        <f t="shared" si="314"/>
        <v>0</v>
      </c>
      <c r="Z1026">
        <f t="shared" si="315"/>
        <v>1</v>
      </c>
    </row>
    <row r="1027" spans="4:26">
      <c r="D1027" s="1">
        <v>1024</v>
      </c>
      <c r="E1027">
        <v>0</v>
      </c>
      <c r="F1027">
        <f t="shared" si="300"/>
        <v>0</v>
      </c>
      <c r="G1027">
        <f t="shared" si="301"/>
        <v>0</v>
      </c>
      <c r="H1027" s="12">
        <f t="shared" si="316"/>
        <v>0</v>
      </c>
      <c r="I1027">
        <f t="shared" si="317"/>
        <v>0</v>
      </c>
      <c r="J1027">
        <f t="shared" si="318"/>
        <v>0</v>
      </c>
      <c r="K1027" s="12">
        <f t="shared" si="319"/>
        <v>1</v>
      </c>
      <c r="L1027">
        <f t="shared" si="302"/>
        <v>14.7105</v>
      </c>
      <c r="M1027">
        <f t="shared" si="303"/>
        <v>0</v>
      </c>
      <c r="N1027">
        <f t="shared" si="304"/>
        <v>0</v>
      </c>
      <c r="O1027">
        <f t="shared" si="305"/>
        <v>101.66177176290465</v>
      </c>
      <c r="P1027">
        <f t="shared" si="306"/>
        <v>0</v>
      </c>
      <c r="Q1027">
        <f t="shared" si="307"/>
        <v>0</v>
      </c>
      <c r="R1027">
        <f t="shared" si="308"/>
        <v>269.28449999999998</v>
      </c>
      <c r="S1027">
        <f t="shared" si="309"/>
        <v>269.28449999999998</v>
      </c>
      <c r="T1027">
        <f t="shared" si="310"/>
        <v>4.1846597124502907</v>
      </c>
      <c r="U1027" s="14">
        <f t="shared" si="311"/>
        <v>0</v>
      </c>
      <c r="V1027" s="20">
        <f>'BSFC (Drive Cycle)'!C1031</f>
        <v>0</v>
      </c>
      <c r="W1027">
        <f t="shared" si="312"/>
        <v>0</v>
      </c>
      <c r="X1027">
        <f t="shared" si="313"/>
        <v>0</v>
      </c>
      <c r="Y1027">
        <f t="shared" si="314"/>
        <v>0</v>
      </c>
      <c r="Z1027">
        <f t="shared" si="315"/>
        <v>1</v>
      </c>
    </row>
    <row r="1028" spans="4:26">
      <c r="D1028" s="1">
        <v>1025</v>
      </c>
      <c r="E1028">
        <v>0</v>
      </c>
      <c r="F1028">
        <f t="shared" ref="F1028:F1091" si="320">E1028*1.60934</f>
        <v>0</v>
      </c>
      <c r="G1028">
        <f t="shared" ref="G1028:G1091" si="321">F1028*(1000/3600)</f>
        <v>0</v>
      </c>
      <c r="H1028" s="12">
        <f t="shared" si="316"/>
        <v>0</v>
      </c>
      <c r="I1028">
        <f t="shared" si="317"/>
        <v>0</v>
      </c>
      <c r="J1028">
        <f t="shared" si="318"/>
        <v>0</v>
      </c>
      <c r="K1028" s="12">
        <f t="shared" si="319"/>
        <v>1</v>
      </c>
      <c r="L1028">
        <f t="shared" ref="L1028:L1091" si="322">LOOKUP(K1028,$A$5:$B$12)*$B$13</f>
        <v>14.7105</v>
      </c>
      <c r="M1028">
        <f t="shared" ref="M1028:M1091" si="323">J1028*L1028</f>
        <v>0</v>
      </c>
      <c r="N1028">
        <f t="shared" ref="N1028:N1091" si="324">M1028*9.5493</f>
        <v>0</v>
      </c>
      <c r="O1028">
        <f t="shared" ref="O1028:O1091" si="325">(POWER(L1028,2)*$B$28+4*$B$29)/$B$27</f>
        <v>101.66177176290465</v>
      </c>
      <c r="P1028">
        <f t="shared" ref="P1028:P1091" si="326">(H1028*(O1028+$B$26*$B$27))/$B$27</f>
        <v>0</v>
      </c>
      <c r="Q1028">
        <f t="shared" ref="Q1028:Q1091" si="327">($B$34*$B$31*$B$30*POWER(G1028,2))/2</f>
        <v>0</v>
      </c>
      <c r="R1028">
        <f t="shared" ref="R1028:R1091" si="328">$B$32*$B$26*9.81</f>
        <v>269.28449999999998</v>
      </c>
      <c r="S1028">
        <f t="shared" ref="S1028:S1091" si="329">P1028+Q1028+R1028</f>
        <v>269.28449999999998</v>
      </c>
      <c r="T1028">
        <f t="shared" ref="T1028:T1091" si="330">IF(H1028&lt;0,0,(S1028*$B$27)/L1028)</f>
        <v>4.1846597124502907</v>
      </c>
      <c r="U1028" s="14">
        <f t="shared" ref="U1028:U1091" si="331">(T1028*M1028)/1000</f>
        <v>0</v>
      </c>
      <c r="V1028" s="20">
        <f>'BSFC (Drive Cycle)'!C1032</f>
        <v>0</v>
      </c>
      <c r="W1028">
        <f t="shared" ref="W1028:W1091" si="332">(V1028*U1028)/3600</f>
        <v>0</v>
      </c>
      <c r="X1028">
        <f t="shared" ref="X1028:X1091" si="333">IF(AND(K1028&gt;1,(N1028&lt;$B$15)),1,0)</f>
        <v>0</v>
      </c>
      <c r="Y1028">
        <f t="shared" ref="Y1028:Y1091" si="334">IF(N1028&gt;$B$14,1,0)</f>
        <v>0</v>
      </c>
      <c r="Z1028">
        <f t="shared" ref="Z1028:Z1091" si="335">IF(AND(X1028=0,Y1028=0),K1028,IF(AND(X1028=0,Y1028=1),K1028+1, IF(AND(X1028=1,Y1028=0),K1028-1)))</f>
        <v>1</v>
      </c>
    </row>
    <row r="1029" spans="4:26">
      <c r="D1029" s="1">
        <v>1026</v>
      </c>
      <c r="E1029">
        <v>0</v>
      </c>
      <c r="F1029">
        <f t="shared" si="320"/>
        <v>0</v>
      </c>
      <c r="G1029">
        <f t="shared" si="321"/>
        <v>0</v>
      </c>
      <c r="H1029" s="12">
        <f t="shared" ref="H1029:H1092" si="336">(G1029-G1028)/(D1029-D1028)</f>
        <v>0</v>
      </c>
      <c r="I1029">
        <f t="shared" ref="I1029:I1092" si="337">G1029*(D1029-D1028)+0.5*H1029*POWER(D1029-D1028,2)</f>
        <v>0</v>
      </c>
      <c r="J1029">
        <f t="shared" ref="J1029:J1092" si="338">(2*PI()*I1029)/($B$2*(D1029-D1028))</f>
        <v>0</v>
      </c>
      <c r="K1029" s="12">
        <f t="shared" ref="K1029:K1092" si="339">Z1028</f>
        <v>1</v>
      </c>
      <c r="L1029">
        <f t="shared" si="322"/>
        <v>14.7105</v>
      </c>
      <c r="M1029">
        <f t="shared" si="323"/>
        <v>0</v>
      </c>
      <c r="N1029">
        <f t="shared" si="324"/>
        <v>0</v>
      </c>
      <c r="O1029">
        <f t="shared" si="325"/>
        <v>101.66177176290465</v>
      </c>
      <c r="P1029">
        <f t="shared" si="326"/>
        <v>0</v>
      </c>
      <c r="Q1029">
        <f t="shared" si="327"/>
        <v>0</v>
      </c>
      <c r="R1029">
        <f t="shared" si="328"/>
        <v>269.28449999999998</v>
      </c>
      <c r="S1029">
        <f t="shared" si="329"/>
        <v>269.28449999999998</v>
      </c>
      <c r="T1029">
        <f t="shared" si="330"/>
        <v>4.1846597124502907</v>
      </c>
      <c r="U1029" s="14">
        <f t="shared" si="331"/>
        <v>0</v>
      </c>
      <c r="V1029" s="20">
        <f>'BSFC (Drive Cycle)'!C1033</f>
        <v>0</v>
      </c>
      <c r="W1029">
        <f t="shared" si="332"/>
        <v>0</v>
      </c>
      <c r="X1029">
        <f t="shared" si="333"/>
        <v>0</v>
      </c>
      <c r="Y1029">
        <f t="shared" si="334"/>
        <v>0</v>
      </c>
      <c r="Z1029">
        <f t="shared" si="335"/>
        <v>1</v>
      </c>
    </row>
    <row r="1030" spans="4:26">
      <c r="D1030" s="1">
        <v>1027</v>
      </c>
      <c r="E1030">
        <v>0</v>
      </c>
      <c r="F1030">
        <f t="shared" si="320"/>
        <v>0</v>
      </c>
      <c r="G1030">
        <f t="shared" si="321"/>
        <v>0</v>
      </c>
      <c r="H1030" s="12">
        <f t="shared" si="336"/>
        <v>0</v>
      </c>
      <c r="I1030">
        <f t="shared" si="337"/>
        <v>0</v>
      </c>
      <c r="J1030">
        <f t="shared" si="338"/>
        <v>0</v>
      </c>
      <c r="K1030" s="12">
        <f t="shared" si="339"/>
        <v>1</v>
      </c>
      <c r="L1030">
        <f t="shared" si="322"/>
        <v>14.7105</v>
      </c>
      <c r="M1030">
        <f t="shared" si="323"/>
        <v>0</v>
      </c>
      <c r="N1030">
        <f t="shared" si="324"/>
        <v>0</v>
      </c>
      <c r="O1030">
        <f t="shared" si="325"/>
        <v>101.66177176290465</v>
      </c>
      <c r="P1030">
        <f t="shared" si="326"/>
        <v>0</v>
      </c>
      <c r="Q1030">
        <f t="shared" si="327"/>
        <v>0</v>
      </c>
      <c r="R1030">
        <f t="shared" si="328"/>
        <v>269.28449999999998</v>
      </c>
      <c r="S1030">
        <f t="shared" si="329"/>
        <v>269.28449999999998</v>
      </c>
      <c r="T1030">
        <f t="shared" si="330"/>
        <v>4.1846597124502907</v>
      </c>
      <c r="U1030" s="14">
        <f t="shared" si="331"/>
        <v>0</v>
      </c>
      <c r="V1030" s="20">
        <f>'BSFC (Drive Cycle)'!C1034</f>
        <v>0</v>
      </c>
      <c r="W1030">
        <f t="shared" si="332"/>
        <v>0</v>
      </c>
      <c r="X1030">
        <f t="shared" si="333"/>
        <v>0</v>
      </c>
      <c r="Y1030">
        <f t="shared" si="334"/>
        <v>0</v>
      </c>
      <c r="Z1030">
        <f t="shared" si="335"/>
        <v>1</v>
      </c>
    </row>
    <row r="1031" spans="4:26">
      <c r="D1031" s="1">
        <v>1028</v>
      </c>
      <c r="E1031">
        <v>0</v>
      </c>
      <c r="F1031">
        <f t="shared" si="320"/>
        <v>0</v>
      </c>
      <c r="G1031">
        <f t="shared" si="321"/>
        <v>0</v>
      </c>
      <c r="H1031" s="12">
        <f t="shared" si="336"/>
        <v>0</v>
      </c>
      <c r="I1031">
        <f t="shared" si="337"/>
        <v>0</v>
      </c>
      <c r="J1031">
        <f t="shared" si="338"/>
        <v>0</v>
      </c>
      <c r="K1031" s="12">
        <f t="shared" si="339"/>
        <v>1</v>
      </c>
      <c r="L1031">
        <f t="shared" si="322"/>
        <v>14.7105</v>
      </c>
      <c r="M1031">
        <f t="shared" si="323"/>
        <v>0</v>
      </c>
      <c r="N1031">
        <f t="shared" si="324"/>
        <v>0</v>
      </c>
      <c r="O1031">
        <f t="shared" si="325"/>
        <v>101.66177176290465</v>
      </c>
      <c r="P1031">
        <f t="shared" si="326"/>
        <v>0</v>
      </c>
      <c r="Q1031">
        <f t="shared" si="327"/>
        <v>0</v>
      </c>
      <c r="R1031">
        <f t="shared" si="328"/>
        <v>269.28449999999998</v>
      </c>
      <c r="S1031">
        <f t="shared" si="329"/>
        <v>269.28449999999998</v>
      </c>
      <c r="T1031">
        <f t="shared" si="330"/>
        <v>4.1846597124502907</v>
      </c>
      <c r="U1031" s="14">
        <f t="shared" si="331"/>
        <v>0</v>
      </c>
      <c r="V1031" s="20">
        <f>'BSFC (Drive Cycle)'!C1035</f>
        <v>0</v>
      </c>
      <c r="W1031">
        <f t="shared" si="332"/>
        <v>0</v>
      </c>
      <c r="X1031">
        <f t="shared" si="333"/>
        <v>0</v>
      </c>
      <c r="Y1031">
        <f t="shared" si="334"/>
        <v>0</v>
      </c>
      <c r="Z1031">
        <f t="shared" si="335"/>
        <v>1</v>
      </c>
    </row>
    <row r="1032" spans="4:26">
      <c r="D1032" s="1">
        <v>1029</v>
      </c>
      <c r="E1032">
        <v>0</v>
      </c>
      <c r="F1032">
        <f t="shared" si="320"/>
        <v>0</v>
      </c>
      <c r="G1032">
        <f t="shared" si="321"/>
        <v>0</v>
      </c>
      <c r="H1032" s="12">
        <f t="shared" si="336"/>
        <v>0</v>
      </c>
      <c r="I1032">
        <f t="shared" si="337"/>
        <v>0</v>
      </c>
      <c r="J1032">
        <f t="shared" si="338"/>
        <v>0</v>
      </c>
      <c r="K1032" s="12">
        <f t="shared" si="339"/>
        <v>1</v>
      </c>
      <c r="L1032">
        <f t="shared" si="322"/>
        <v>14.7105</v>
      </c>
      <c r="M1032">
        <f t="shared" si="323"/>
        <v>0</v>
      </c>
      <c r="N1032">
        <f t="shared" si="324"/>
        <v>0</v>
      </c>
      <c r="O1032">
        <f t="shared" si="325"/>
        <v>101.66177176290465</v>
      </c>
      <c r="P1032">
        <f t="shared" si="326"/>
        <v>0</v>
      </c>
      <c r="Q1032">
        <f t="shared" si="327"/>
        <v>0</v>
      </c>
      <c r="R1032">
        <f t="shared" si="328"/>
        <v>269.28449999999998</v>
      </c>
      <c r="S1032">
        <f t="shared" si="329"/>
        <v>269.28449999999998</v>
      </c>
      <c r="T1032">
        <f t="shared" si="330"/>
        <v>4.1846597124502907</v>
      </c>
      <c r="U1032" s="14">
        <f t="shared" si="331"/>
        <v>0</v>
      </c>
      <c r="V1032" s="20">
        <f>'BSFC (Drive Cycle)'!C1036</f>
        <v>0</v>
      </c>
      <c r="W1032">
        <f t="shared" si="332"/>
        <v>0</v>
      </c>
      <c r="X1032">
        <f t="shared" si="333"/>
        <v>0</v>
      </c>
      <c r="Y1032">
        <f t="shared" si="334"/>
        <v>0</v>
      </c>
      <c r="Z1032">
        <f t="shared" si="335"/>
        <v>1</v>
      </c>
    </row>
    <row r="1033" spans="4:26">
      <c r="D1033" s="1">
        <v>1030</v>
      </c>
      <c r="E1033">
        <v>0</v>
      </c>
      <c r="F1033">
        <f t="shared" si="320"/>
        <v>0</v>
      </c>
      <c r="G1033">
        <f t="shared" si="321"/>
        <v>0</v>
      </c>
      <c r="H1033" s="12">
        <f t="shared" si="336"/>
        <v>0</v>
      </c>
      <c r="I1033">
        <f t="shared" si="337"/>
        <v>0</v>
      </c>
      <c r="J1033">
        <f t="shared" si="338"/>
        <v>0</v>
      </c>
      <c r="K1033" s="12">
        <f t="shared" si="339"/>
        <v>1</v>
      </c>
      <c r="L1033">
        <f t="shared" si="322"/>
        <v>14.7105</v>
      </c>
      <c r="M1033">
        <f t="shared" si="323"/>
        <v>0</v>
      </c>
      <c r="N1033">
        <f t="shared" si="324"/>
        <v>0</v>
      </c>
      <c r="O1033">
        <f t="shared" si="325"/>
        <v>101.66177176290465</v>
      </c>
      <c r="P1033">
        <f t="shared" si="326"/>
        <v>0</v>
      </c>
      <c r="Q1033">
        <f t="shared" si="327"/>
        <v>0</v>
      </c>
      <c r="R1033">
        <f t="shared" si="328"/>
        <v>269.28449999999998</v>
      </c>
      <c r="S1033">
        <f t="shared" si="329"/>
        <v>269.28449999999998</v>
      </c>
      <c r="T1033">
        <f t="shared" si="330"/>
        <v>4.1846597124502907</v>
      </c>
      <c r="U1033" s="14">
        <f t="shared" si="331"/>
        <v>0</v>
      </c>
      <c r="V1033" s="20">
        <f>'BSFC (Drive Cycle)'!C1037</f>
        <v>0</v>
      </c>
      <c r="W1033">
        <f t="shared" si="332"/>
        <v>0</v>
      </c>
      <c r="X1033">
        <f t="shared" si="333"/>
        <v>0</v>
      </c>
      <c r="Y1033">
        <f t="shared" si="334"/>
        <v>0</v>
      </c>
      <c r="Z1033">
        <f t="shared" si="335"/>
        <v>1</v>
      </c>
    </row>
    <row r="1034" spans="4:26">
      <c r="D1034" s="1">
        <v>1031</v>
      </c>
      <c r="E1034">
        <v>0</v>
      </c>
      <c r="F1034">
        <f t="shared" si="320"/>
        <v>0</v>
      </c>
      <c r="G1034">
        <f t="shared" si="321"/>
        <v>0</v>
      </c>
      <c r="H1034" s="12">
        <f t="shared" si="336"/>
        <v>0</v>
      </c>
      <c r="I1034">
        <f t="shared" si="337"/>
        <v>0</v>
      </c>
      <c r="J1034">
        <f t="shared" si="338"/>
        <v>0</v>
      </c>
      <c r="K1034" s="12">
        <f t="shared" si="339"/>
        <v>1</v>
      </c>
      <c r="L1034">
        <f t="shared" si="322"/>
        <v>14.7105</v>
      </c>
      <c r="M1034">
        <f t="shared" si="323"/>
        <v>0</v>
      </c>
      <c r="N1034">
        <f t="shared" si="324"/>
        <v>0</v>
      </c>
      <c r="O1034">
        <f t="shared" si="325"/>
        <v>101.66177176290465</v>
      </c>
      <c r="P1034">
        <f t="shared" si="326"/>
        <v>0</v>
      </c>
      <c r="Q1034">
        <f t="shared" si="327"/>
        <v>0</v>
      </c>
      <c r="R1034">
        <f t="shared" si="328"/>
        <v>269.28449999999998</v>
      </c>
      <c r="S1034">
        <f t="shared" si="329"/>
        <v>269.28449999999998</v>
      </c>
      <c r="T1034">
        <f t="shared" si="330"/>
        <v>4.1846597124502907</v>
      </c>
      <c r="U1034" s="14">
        <f t="shared" si="331"/>
        <v>0</v>
      </c>
      <c r="V1034" s="20">
        <f>'BSFC (Drive Cycle)'!C1038</f>
        <v>0</v>
      </c>
      <c r="W1034">
        <f t="shared" si="332"/>
        <v>0</v>
      </c>
      <c r="X1034">
        <f t="shared" si="333"/>
        <v>0</v>
      </c>
      <c r="Y1034">
        <f t="shared" si="334"/>
        <v>0</v>
      </c>
      <c r="Z1034">
        <f t="shared" si="335"/>
        <v>1</v>
      </c>
    </row>
    <row r="1035" spans="4:26">
      <c r="D1035" s="1">
        <v>1032</v>
      </c>
      <c r="E1035">
        <v>0.4</v>
      </c>
      <c r="F1035">
        <f t="shared" si="320"/>
        <v>0.64373600000000009</v>
      </c>
      <c r="G1035">
        <f t="shared" si="321"/>
        <v>0.17881555555555559</v>
      </c>
      <c r="H1035" s="12">
        <f t="shared" si="336"/>
        <v>0.17881555555555559</v>
      </c>
      <c r="I1035">
        <f t="shared" si="337"/>
        <v>0.26822333333333337</v>
      </c>
      <c r="J1035">
        <f t="shared" si="338"/>
        <v>1.1733305487314478</v>
      </c>
      <c r="K1035" s="12">
        <f t="shared" si="339"/>
        <v>1</v>
      </c>
      <c r="L1035">
        <f t="shared" si="322"/>
        <v>14.7105</v>
      </c>
      <c r="M1035">
        <f t="shared" si="323"/>
        <v>17.260279037113964</v>
      </c>
      <c r="N1035">
        <f t="shared" si="324"/>
        <v>164.82358260911238</v>
      </c>
      <c r="O1035">
        <f t="shared" si="325"/>
        <v>101.66177176290465</v>
      </c>
      <c r="P1035">
        <f t="shared" si="326"/>
        <v>406.75436603913346</v>
      </c>
      <c r="Q1035">
        <f t="shared" si="327"/>
        <v>1.2324644964875148E-2</v>
      </c>
      <c r="R1035">
        <f t="shared" si="328"/>
        <v>269.28449999999998</v>
      </c>
      <c r="S1035">
        <f t="shared" si="329"/>
        <v>676.05119068409829</v>
      </c>
      <c r="T1035">
        <f t="shared" si="330"/>
        <v>10.505781733481857</v>
      </c>
      <c r="U1035" s="14">
        <f t="shared" si="331"/>
        <v>0.18133272422291172</v>
      </c>
      <c r="V1035" s="20">
        <f>'BSFC (Drive Cycle)'!C1039</f>
        <v>2443.4815432356299</v>
      </c>
      <c r="W1035">
        <f t="shared" si="332"/>
        <v>0.12307865689536701</v>
      </c>
      <c r="X1035">
        <f t="shared" si="333"/>
        <v>0</v>
      </c>
      <c r="Y1035">
        <f t="shared" si="334"/>
        <v>0</v>
      </c>
      <c r="Z1035">
        <f t="shared" si="335"/>
        <v>1</v>
      </c>
    </row>
    <row r="1036" spans="4:26">
      <c r="D1036" s="1">
        <v>1033</v>
      </c>
      <c r="E1036">
        <v>2.7</v>
      </c>
      <c r="F1036">
        <f t="shared" si="320"/>
        <v>4.345218</v>
      </c>
      <c r="G1036">
        <f t="shared" si="321"/>
        <v>1.2070050000000001</v>
      </c>
      <c r="H1036" s="12">
        <f t="shared" si="336"/>
        <v>1.0281894444444446</v>
      </c>
      <c r="I1036">
        <f t="shared" si="337"/>
        <v>1.7210997222222224</v>
      </c>
      <c r="J1036">
        <f t="shared" si="338"/>
        <v>7.5288710210267897</v>
      </c>
      <c r="K1036" s="12">
        <f t="shared" si="339"/>
        <v>1</v>
      </c>
      <c r="L1036">
        <f t="shared" si="322"/>
        <v>14.7105</v>
      </c>
      <c r="M1036">
        <f t="shared" si="323"/>
        <v>110.75345715481458</v>
      </c>
      <c r="N1036">
        <f t="shared" si="324"/>
        <v>1057.6179884084709</v>
      </c>
      <c r="O1036">
        <f t="shared" si="325"/>
        <v>101.66177176290465</v>
      </c>
      <c r="P1036">
        <f t="shared" si="326"/>
        <v>2338.8376047250172</v>
      </c>
      <c r="Q1036">
        <f t="shared" si="327"/>
        <v>0.56154163621212372</v>
      </c>
      <c r="R1036">
        <f t="shared" si="328"/>
        <v>269.28449999999998</v>
      </c>
      <c r="S1036">
        <f t="shared" si="329"/>
        <v>2608.683646361229</v>
      </c>
      <c r="T1036">
        <f t="shared" si="330"/>
        <v>40.538736382731855</v>
      </c>
      <c r="U1036" s="14">
        <f t="shared" si="331"/>
        <v>4.4898052030752158</v>
      </c>
      <c r="V1036" s="20">
        <f>'BSFC (Drive Cycle)'!C1040</f>
        <v>507.16282689386253</v>
      </c>
      <c r="W1036">
        <f t="shared" si="332"/>
        <v>0.63251730527622196</v>
      </c>
      <c r="X1036">
        <f t="shared" si="333"/>
        <v>0</v>
      </c>
      <c r="Y1036">
        <f t="shared" si="334"/>
        <v>0</v>
      </c>
      <c r="Z1036">
        <f t="shared" si="335"/>
        <v>1</v>
      </c>
    </row>
    <row r="1037" spans="4:26">
      <c r="D1037" s="1">
        <v>1034</v>
      </c>
      <c r="E1037">
        <v>6.1</v>
      </c>
      <c r="F1037">
        <f t="shared" si="320"/>
        <v>9.8169740000000001</v>
      </c>
      <c r="G1037">
        <f t="shared" si="321"/>
        <v>2.7269372222222223</v>
      </c>
      <c r="H1037" s="12">
        <f t="shared" si="336"/>
        <v>1.5199322222222222</v>
      </c>
      <c r="I1037">
        <f t="shared" si="337"/>
        <v>3.4869033333333332</v>
      </c>
      <c r="J1037">
        <f t="shared" si="338"/>
        <v>15.253297133508816</v>
      </c>
      <c r="K1037" s="12">
        <f t="shared" si="339"/>
        <v>1</v>
      </c>
      <c r="L1037">
        <f t="shared" si="322"/>
        <v>14.7105</v>
      </c>
      <c r="M1037">
        <f t="shared" si="323"/>
        <v>224.38362748248144</v>
      </c>
      <c r="N1037">
        <f t="shared" si="324"/>
        <v>2142.70657391846</v>
      </c>
      <c r="O1037">
        <f t="shared" si="325"/>
        <v>101.66177176290465</v>
      </c>
      <c r="P1037">
        <f t="shared" si="326"/>
        <v>3457.4121113326337</v>
      </c>
      <c r="Q1037">
        <f t="shared" si="327"/>
        <v>2.8662502446437754</v>
      </c>
      <c r="R1037">
        <f t="shared" si="328"/>
        <v>269.28449999999998</v>
      </c>
      <c r="S1037">
        <f t="shared" si="329"/>
        <v>3729.5628615772775</v>
      </c>
      <c r="T1037">
        <f t="shared" si="330"/>
        <v>57.957110238031724</v>
      </c>
      <c r="U1037" s="14">
        <f t="shared" si="331"/>
        <v>13.004626633611622</v>
      </c>
      <c r="V1037" s="20">
        <f>'BSFC (Drive Cycle)'!C1041</f>
        <v>186.02362839673424</v>
      </c>
      <c r="W1037">
        <f t="shared" si="332"/>
        <v>0.67199106453590041</v>
      </c>
      <c r="X1037">
        <f t="shared" si="333"/>
        <v>0</v>
      </c>
      <c r="Y1037">
        <f t="shared" si="334"/>
        <v>0</v>
      </c>
      <c r="Z1037">
        <f t="shared" si="335"/>
        <v>1</v>
      </c>
    </row>
    <row r="1038" spans="4:26">
      <c r="D1038" s="1">
        <v>1035</v>
      </c>
      <c r="E1038">
        <v>9.1999999999999993</v>
      </c>
      <c r="F1038">
        <f t="shared" si="320"/>
        <v>14.805927999999998</v>
      </c>
      <c r="G1038">
        <f t="shared" si="321"/>
        <v>4.1127577777777775</v>
      </c>
      <c r="H1038" s="12">
        <f t="shared" si="336"/>
        <v>1.3858205555555552</v>
      </c>
      <c r="I1038">
        <f t="shared" si="337"/>
        <v>4.8056680555555555</v>
      </c>
      <c r="J1038">
        <f t="shared" si="338"/>
        <v>21.022172331438433</v>
      </c>
      <c r="K1038" s="12">
        <f t="shared" si="339"/>
        <v>1</v>
      </c>
      <c r="L1038">
        <f t="shared" si="322"/>
        <v>14.7105</v>
      </c>
      <c r="M1038">
        <f t="shared" si="323"/>
        <v>309.24666608162505</v>
      </c>
      <c r="N1038">
        <f t="shared" si="324"/>
        <v>2953.0891884132625</v>
      </c>
      <c r="O1038">
        <f t="shared" si="325"/>
        <v>101.66177176290465</v>
      </c>
      <c r="P1038">
        <f t="shared" si="326"/>
        <v>3152.3463368032826</v>
      </c>
      <c r="Q1038">
        <f t="shared" si="327"/>
        <v>6.5197371864189488</v>
      </c>
      <c r="R1038">
        <f t="shared" si="328"/>
        <v>269.28449999999998</v>
      </c>
      <c r="S1038">
        <f t="shared" si="329"/>
        <v>3428.1505739897011</v>
      </c>
      <c r="T1038">
        <f t="shared" si="330"/>
        <v>53.273187261754913</v>
      </c>
      <c r="U1038" s="14">
        <f t="shared" si="331"/>
        <v>16.474555552239803</v>
      </c>
      <c r="V1038" s="20">
        <f>'BSFC (Drive Cycle)'!C1042</f>
        <v>293.69514296910893</v>
      </c>
      <c r="W1038">
        <f t="shared" si="332"/>
        <v>1.3440269300743322</v>
      </c>
      <c r="X1038">
        <f t="shared" si="333"/>
        <v>0</v>
      </c>
      <c r="Y1038">
        <f t="shared" si="334"/>
        <v>0</v>
      </c>
      <c r="Z1038">
        <f t="shared" si="335"/>
        <v>1</v>
      </c>
    </row>
    <row r="1039" spans="4:26">
      <c r="D1039" s="1">
        <v>1036</v>
      </c>
      <c r="E1039">
        <v>11.5</v>
      </c>
      <c r="F1039">
        <f t="shared" si="320"/>
        <v>18.50741</v>
      </c>
      <c r="G1039">
        <f t="shared" si="321"/>
        <v>5.1409472222222226</v>
      </c>
      <c r="H1039" s="12">
        <f t="shared" si="336"/>
        <v>1.028189444444445</v>
      </c>
      <c r="I1039">
        <f t="shared" si="337"/>
        <v>5.6550419444444451</v>
      </c>
      <c r="J1039">
        <f t="shared" si="338"/>
        <v>24.737719069088023</v>
      </c>
      <c r="K1039" s="12">
        <f t="shared" si="339"/>
        <v>1</v>
      </c>
      <c r="L1039">
        <f t="shared" si="322"/>
        <v>14.7105</v>
      </c>
      <c r="M1039">
        <f t="shared" si="323"/>
        <v>363.90421636581937</v>
      </c>
      <c r="N1039">
        <f t="shared" si="324"/>
        <v>3475.0305333421193</v>
      </c>
      <c r="O1039">
        <f t="shared" si="325"/>
        <v>101.66177176290465</v>
      </c>
      <c r="P1039">
        <f t="shared" si="326"/>
        <v>2338.8376047250181</v>
      </c>
      <c r="Q1039">
        <f t="shared" si="327"/>
        <v>10.187089353779612</v>
      </c>
      <c r="R1039">
        <f t="shared" si="328"/>
        <v>269.28449999999998</v>
      </c>
      <c r="S1039">
        <f t="shared" si="329"/>
        <v>2618.3091940787981</v>
      </c>
      <c r="T1039">
        <f t="shared" si="330"/>
        <v>40.688316628694686</v>
      </c>
      <c r="U1039" s="14">
        <f t="shared" si="331"/>
        <v>14.806649978009476</v>
      </c>
      <c r="V1039" s="20">
        <f>'BSFC (Drive Cycle)'!C1043</f>
        <v>607.68461062421375</v>
      </c>
      <c r="W1039">
        <f t="shared" si="332"/>
        <v>2.4993814795932532</v>
      </c>
      <c r="X1039">
        <f t="shared" si="333"/>
        <v>0</v>
      </c>
      <c r="Y1039">
        <f t="shared" si="334"/>
        <v>0</v>
      </c>
      <c r="Z1039">
        <f t="shared" si="335"/>
        <v>1</v>
      </c>
    </row>
    <row r="1040" spans="4:26">
      <c r="D1040" s="1">
        <v>1037</v>
      </c>
      <c r="E1040">
        <v>14.2</v>
      </c>
      <c r="F1040">
        <f t="shared" si="320"/>
        <v>22.852627999999999</v>
      </c>
      <c r="G1040">
        <f t="shared" si="321"/>
        <v>6.3479522222222222</v>
      </c>
      <c r="H1040" s="12">
        <f t="shared" si="336"/>
        <v>1.2070049999999997</v>
      </c>
      <c r="I1040">
        <f t="shared" si="337"/>
        <v>6.9514547222222216</v>
      </c>
      <c r="J1040">
        <f t="shared" si="338"/>
        <v>30.408816721290016</v>
      </c>
      <c r="K1040" s="12">
        <f t="shared" si="339"/>
        <v>1</v>
      </c>
      <c r="L1040">
        <f t="shared" si="322"/>
        <v>14.7105</v>
      </c>
      <c r="M1040">
        <f t="shared" si="323"/>
        <v>447.32889837853679</v>
      </c>
      <c r="N1040">
        <f t="shared" si="324"/>
        <v>4271.6778492861613</v>
      </c>
      <c r="O1040">
        <f t="shared" si="325"/>
        <v>101.66177176290465</v>
      </c>
      <c r="P1040">
        <f t="shared" si="326"/>
        <v>2745.5919707641492</v>
      </c>
      <c r="Q1040">
        <f t="shared" si="327"/>
        <v>15.532133816983899</v>
      </c>
      <c r="R1040">
        <f t="shared" si="328"/>
        <v>269.28449999999998</v>
      </c>
      <c r="S1040">
        <f t="shared" si="329"/>
        <v>3030.4086045811327</v>
      </c>
      <c r="T1040">
        <f t="shared" si="330"/>
        <v>47.092308691563645</v>
      </c>
      <c r="U1040" s="14">
        <f t="shared" si="331"/>
        <v>21.065750569099158</v>
      </c>
      <c r="V1040" s="20">
        <f>'BSFC (Drive Cycle)'!C1044</f>
        <v>578.47637159104852</v>
      </c>
      <c r="W1040">
        <f t="shared" si="332"/>
        <v>3.3850108205707072</v>
      </c>
      <c r="X1040">
        <f t="shared" si="333"/>
        <v>0</v>
      </c>
      <c r="Y1040">
        <f t="shared" si="334"/>
        <v>0</v>
      </c>
      <c r="Z1040">
        <f t="shared" si="335"/>
        <v>1</v>
      </c>
    </row>
    <row r="1041" spans="4:26">
      <c r="D1041" s="1">
        <v>1038</v>
      </c>
      <c r="E1041">
        <v>16.100000000000001</v>
      </c>
      <c r="F1041">
        <f t="shared" si="320"/>
        <v>25.910374000000001</v>
      </c>
      <c r="G1041">
        <f t="shared" si="321"/>
        <v>7.1973261111111118</v>
      </c>
      <c r="H1041" s="12">
        <f t="shared" si="336"/>
        <v>0.84937388888888954</v>
      </c>
      <c r="I1041">
        <f t="shared" si="337"/>
        <v>7.6220130555555565</v>
      </c>
      <c r="J1041">
        <f t="shared" si="338"/>
        <v>33.342143093118636</v>
      </c>
      <c r="K1041" s="12">
        <f t="shared" si="339"/>
        <v>1</v>
      </c>
      <c r="L1041">
        <f t="shared" si="322"/>
        <v>14.7105</v>
      </c>
      <c r="M1041">
        <f t="shared" si="323"/>
        <v>490.47959597132171</v>
      </c>
      <c r="N1041">
        <f t="shared" si="324"/>
        <v>4683.7368058089423</v>
      </c>
      <c r="O1041">
        <f t="shared" si="325"/>
        <v>101.66177176290465</v>
      </c>
      <c r="P1041">
        <f t="shared" si="326"/>
        <v>1932.0832386858849</v>
      </c>
      <c r="Q1041">
        <f t="shared" si="327"/>
        <v>19.966695133408038</v>
      </c>
      <c r="R1041">
        <f t="shared" si="328"/>
        <v>269.28449999999998</v>
      </c>
      <c r="S1041">
        <f t="shared" si="329"/>
        <v>2221.3344338192928</v>
      </c>
      <c r="T1041">
        <f t="shared" si="330"/>
        <v>34.519360427659855</v>
      </c>
      <c r="U1041" s="14">
        <f t="shared" si="331"/>
        <v>16.931041955747038</v>
      </c>
      <c r="V1041" s="20">
        <f>'BSFC (Drive Cycle)'!C1045</f>
        <v>1358.9171479208089</v>
      </c>
      <c r="W1041">
        <f t="shared" si="332"/>
        <v>6.3910786793975882</v>
      </c>
      <c r="X1041">
        <f t="shared" si="333"/>
        <v>0</v>
      </c>
      <c r="Y1041">
        <f t="shared" si="334"/>
        <v>0</v>
      </c>
      <c r="Z1041">
        <f t="shared" si="335"/>
        <v>1</v>
      </c>
    </row>
    <row r="1042" spans="4:26">
      <c r="D1042" s="1">
        <v>1039</v>
      </c>
      <c r="E1042">
        <v>18</v>
      </c>
      <c r="F1042">
        <f t="shared" si="320"/>
        <v>28.968119999999999</v>
      </c>
      <c r="G1042">
        <f t="shared" si="321"/>
        <v>8.0466999999999995</v>
      </c>
      <c r="H1042" s="12">
        <f t="shared" si="336"/>
        <v>0.84937388888888776</v>
      </c>
      <c r="I1042">
        <f t="shared" si="337"/>
        <v>8.4713869444444434</v>
      </c>
      <c r="J1042">
        <f t="shared" si="338"/>
        <v>37.057689830768219</v>
      </c>
      <c r="K1042" s="12">
        <f t="shared" si="339"/>
        <v>1</v>
      </c>
      <c r="L1042">
        <f t="shared" si="322"/>
        <v>14.7105</v>
      </c>
      <c r="M1042">
        <f t="shared" si="323"/>
        <v>545.13714625551586</v>
      </c>
      <c r="N1042">
        <f t="shared" si="324"/>
        <v>5205.6781507377982</v>
      </c>
      <c r="O1042">
        <f t="shared" si="325"/>
        <v>101.66177176290465</v>
      </c>
      <c r="P1042">
        <f t="shared" si="326"/>
        <v>1932.0832386858808</v>
      </c>
      <c r="Q1042">
        <f t="shared" si="327"/>
        <v>24.957406053872162</v>
      </c>
      <c r="R1042">
        <f t="shared" si="328"/>
        <v>269.28449999999998</v>
      </c>
      <c r="S1042">
        <f t="shared" si="329"/>
        <v>2226.3251447397529</v>
      </c>
      <c r="T1042">
        <f t="shared" si="330"/>
        <v>34.596915678427486</v>
      </c>
      <c r="U1042" s="14">
        <f t="shared" si="331"/>
        <v>18.860063882180675</v>
      </c>
      <c r="V1042" s="20">
        <f>'BSFC (Drive Cycle)'!C1046</f>
        <v>3276.6837044109379</v>
      </c>
      <c r="W1042">
        <f t="shared" si="332"/>
        <v>17.166239996358531</v>
      </c>
      <c r="X1042">
        <f t="shared" si="333"/>
        <v>0</v>
      </c>
      <c r="Y1042">
        <f t="shared" si="334"/>
        <v>1</v>
      </c>
      <c r="Z1042">
        <f t="shared" si="335"/>
        <v>2</v>
      </c>
    </row>
    <row r="1043" spans="4:26">
      <c r="D1043" s="1">
        <v>1040</v>
      </c>
      <c r="E1043">
        <v>20</v>
      </c>
      <c r="F1043">
        <f t="shared" si="320"/>
        <v>32.186799999999998</v>
      </c>
      <c r="G1043">
        <f t="shared" si="321"/>
        <v>8.940777777777777</v>
      </c>
      <c r="H1043" s="12">
        <f t="shared" si="336"/>
        <v>0.89407777777777753</v>
      </c>
      <c r="I1043">
        <f t="shared" si="337"/>
        <v>9.3878166666666658</v>
      </c>
      <c r="J1043">
        <f t="shared" si="338"/>
        <v>41.066569205600665</v>
      </c>
      <c r="K1043" s="12">
        <f t="shared" si="339"/>
        <v>2</v>
      </c>
      <c r="L1043">
        <f t="shared" si="322"/>
        <v>8.4698856000000013</v>
      </c>
      <c r="M1043">
        <f t="shared" si="323"/>
        <v>347.82914315592058</v>
      </c>
      <c r="N1043">
        <f t="shared" si="324"/>
        <v>3321.5248367388326</v>
      </c>
      <c r="O1043">
        <f t="shared" si="325"/>
        <v>38.380998283940237</v>
      </c>
      <c r="P1043">
        <f t="shared" si="326"/>
        <v>1786.2743090752313</v>
      </c>
      <c r="Q1043">
        <f t="shared" si="327"/>
        <v>30.811612412187852</v>
      </c>
      <c r="R1043">
        <f t="shared" si="328"/>
        <v>269.28449999999998</v>
      </c>
      <c r="S1043">
        <f t="shared" si="329"/>
        <v>2086.3704214874188</v>
      </c>
      <c r="T1043">
        <f t="shared" si="330"/>
        <v>56.310592713557291</v>
      </c>
      <c r="U1043" s="14">
        <f t="shared" si="331"/>
        <v>19.586465214158657</v>
      </c>
      <c r="V1043" s="20">
        <f>'BSFC (Drive Cycle)'!C1047</f>
        <v>273.68710189944977</v>
      </c>
      <c r="W1043">
        <f t="shared" si="332"/>
        <v>1.4890452502548526</v>
      </c>
      <c r="X1043">
        <f t="shared" si="333"/>
        <v>0</v>
      </c>
      <c r="Y1043">
        <f t="shared" si="334"/>
        <v>0</v>
      </c>
      <c r="Z1043">
        <f t="shared" si="335"/>
        <v>2</v>
      </c>
    </row>
    <row r="1044" spans="4:26">
      <c r="D1044" s="1">
        <v>1041</v>
      </c>
      <c r="E1044">
        <v>21.5</v>
      </c>
      <c r="F1044">
        <f t="shared" si="320"/>
        <v>34.600810000000003</v>
      </c>
      <c r="G1044">
        <f t="shared" si="321"/>
        <v>9.6113361111111129</v>
      </c>
      <c r="H1044" s="12">
        <f t="shared" si="336"/>
        <v>0.67055833333333581</v>
      </c>
      <c r="I1044">
        <f t="shared" si="337"/>
        <v>9.9466152777777808</v>
      </c>
      <c r="J1044">
        <f t="shared" si="338"/>
        <v>43.511007848791195</v>
      </c>
      <c r="K1044" s="12">
        <f t="shared" si="339"/>
        <v>2</v>
      </c>
      <c r="L1044">
        <f t="shared" si="322"/>
        <v>8.4698856000000013</v>
      </c>
      <c r="M1044">
        <f t="shared" si="323"/>
        <v>368.53325881996358</v>
      </c>
      <c r="N1044">
        <f t="shared" si="324"/>
        <v>3519.2346484494783</v>
      </c>
      <c r="O1044">
        <f t="shared" si="325"/>
        <v>38.380998283940237</v>
      </c>
      <c r="P1044">
        <f t="shared" si="326"/>
        <v>1339.705731806429</v>
      </c>
      <c r="Q1044">
        <f t="shared" si="327"/>
        <v>35.606669593834603</v>
      </c>
      <c r="R1044">
        <f t="shared" si="328"/>
        <v>269.28449999999998</v>
      </c>
      <c r="S1044">
        <f t="shared" si="329"/>
        <v>1644.5969014002635</v>
      </c>
      <c r="T1044">
        <f t="shared" si="330"/>
        <v>44.387240798163816</v>
      </c>
      <c r="U1044" s="14">
        <f t="shared" si="331"/>
        <v>16.358174501373753</v>
      </c>
      <c r="V1044" s="20">
        <f>'BSFC (Drive Cycle)'!C1048</f>
        <v>513.65461692451936</v>
      </c>
      <c r="W1044">
        <f t="shared" si="332"/>
        <v>2.3340144047465485</v>
      </c>
      <c r="X1044">
        <f t="shared" si="333"/>
        <v>0</v>
      </c>
      <c r="Y1044">
        <f t="shared" si="334"/>
        <v>0</v>
      </c>
      <c r="Z1044">
        <f t="shared" si="335"/>
        <v>2</v>
      </c>
    </row>
    <row r="1045" spans="4:26">
      <c r="D1045" s="1">
        <v>1042</v>
      </c>
      <c r="E1045">
        <v>23</v>
      </c>
      <c r="F1045">
        <f t="shared" si="320"/>
        <v>37.01482</v>
      </c>
      <c r="G1045">
        <f t="shared" si="321"/>
        <v>10.281894444444445</v>
      </c>
      <c r="H1045" s="12">
        <f t="shared" si="336"/>
        <v>0.67055833333333226</v>
      </c>
      <c r="I1045">
        <f t="shared" si="337"/>
        <v>10.617173611111111</v>
      </c>
      <c r="J1045">
        <f t="shared" si="338"/>
        <v>46.444334220619794</v>
      </c>
      <c r="K1045" s="12">
        <f t="shared" si="339"/>
        <v>2</v>
      </c>
      <c r="L1045">
        <f t="shared" si="322"/>
        <v>8.4698856000000013</v>
      </c>
      <c r="M1045">
        <f t="shared" si="323"/>
        <v>393.37819761681487</v>
      </c>
      <c r="N1045">
        <f t="shared" si="324"/>
        <v>3756.4864225022507</v>
      </c>
      <c r="O1045">
        <f t="shared" si="325"/>
        <v>38.380998283940237</v>
      </c>
      <c r="P1045">
        <f t="shared" si="326"/>
        <v>1339.7057318064219</v>
      </c>
      <c r="Q1045">
        <f t="shared" si="327"/>
        <v>40.748357415118448</v>
      </c>
      <c r="R1045">
        <f t="shared" si="328"/>
        <v>269.28449999999998</v>
      </c>
      <c r="S1045">
        <f t="shared" si="329"/>
        <v>1649.7385892215405</v>
      </c>
      <c r="T1045">
        <f t="shared" si="330"/>
        <v>44.526013609445222</v>
      </c>
      <c r="U1045" s="14">
        <f t="shared" si="331"/>
        <v>17.515562980745329</v>
      </c>
      <c r="V1045" s="20">
        <f>'BSFC (Drive Cycle)'!C1049</f>
        <v>525.12624082847287</v>
      </c>
      <c r="W1045">
        <f t="shared" si="332"/>
        <v>2.5549671511314322</v>
      </c>
      <c r="X1045">
        <f t="shared" si="333"/>
        <v>0</v>
      </c>
      <c r="Y1045">
        <f t="shared" si="334"/>
        <v>0</v>
      </c>
      <c r="Z1045">
        <f t="shared" si="335"/>
        <v>2</v>
      </c>
    </row>
    <row r="1046" spans="4:26">
      <c r="D1046" s="1">
        <v>1043</v>
      </c>
      <c r="E1046">
        <v>24.2</v>
      </c>
      <c r="F1046">
        <f t="shared" si="320"/>
        <v>38.946027999999998</v>
      </c>
      <c r="G1046">
        <f t="shared" si="321"/>
        <v>10.818341111111112</v>
      </c>
      <c r="H1046" s="12">
        <f t="shared" si="336"/>
        <v>0.53644666666666652</v>
      </c>
      <c r="I1046">
        <f t="shared" si="337"/>
        <v>11.086564444444445</v>
      </c>
      <c r="J1046">
        <f t="shared" si="338"/>
        <v>48.497662680899836</v>
      </c>
      <c r="K1046" s="12">
        <f t="shared" si="339"/>
        <v>2</v>
      </c>
      <c r="L1046">
        <f t="shared" si="322"/>
        <v>8.4698856000000013</v>
      </c>
      <c r="M1046">
        <f t="shared" si="323"/>
        <v>410.76965477461096</v>
      </c>
      <c r="N1046">
        <f t="shared" si="324"/>
        <v>3922.5626643391925</v>
      </c>
      <c r="O1046">
        <f t="shared" si="325"/>
        <v>38.380998283940237</v>
      </c>
      <c r="P1046">
        <f t="shared" si="326"/>
        <v>1071.7645854451389</v>
      </c>
      <c r="Q1046">
        <f t="shared" si="327"/>
        <v>45.11128173268424</v>
      </c>
      <c r="R1046">
        <f t="shared" si="328"/>
        <v>269.28449999999998</v>
      </c>
      <c r="S1046">
        <f t="shared" si="329"/>
        <v>1386.1603671778232</v>
      </c>
      <c r="T1046">
        <f t="shared" si="330"/>
        <v>37.41210624342439</v>
      </c>
      <c r="U1046" s="14">
        <f t="shared" si="331"/>
        <v>15.367757966002504</v>
      </c>
      <c r="V1046" s="20">
        <f>'BSFC (Drive Cycle)'!C1050</f>
        <v>738.80232387031174</v>
      </c>
      <c r="W1046">
        <f t="shared" si="332"/>
        <v>3.1538153605442072</v>
      </c>
      <c r="X1046">
        <f t="shared" si="333"/>
        <v>0</v>
      </c>
      <c r="Y1046">
        <f t="shared" si="334"/>
        <v>0</v>
      </c>
      <c r="Z1046">
        <f t="shared" si="335"/>
        <v>2</v>
      </c>
    </row>
    <row r="1047" spans="4:26">
      <c r="D1047" s="1">
        <v>1044</v>
      </c>
      <c r="E1047">
        <v>25</v>
      </c>
      <c r="F1047">
        <f t="shared" si="320"/>
        <v>40.233499999999999</v>
      </c>
      <c r="G1047">
        <f t="shared" si="321"/>
        <v>11.175972222222223</v>
      </c>
      <c r="H1047" s="12">
        <f t="shared" si="336"/>
        <v>0.35763111111111101</v>
      </c>
      <c r="I1047">
        <f t="shared" si="337"/>
        <v>11.354787777777778</v>
      </c>
      <c r="J1047">
        <f t="shared" si="338"/>
        <v>49.670993229631279</v>
      </c>
      <c r="K1047" s="12">
        <f t="shared" si="339"/>
        <v>2</v>
      </c>
      <c r="L1047">
        <f t="shared" si="322"/>
        <v>8.4698856000000013</v>
      </c>
      <c r="M1047">
        <f t="shared" si="323"/>
        <v>420.70763029335154</v>
      </c>
      <c r="N1047">
        <f t="shared" si="324"/>
        <v>4017.4633739603023</v>
      </c>
      <c r="O1047">
        <f t="shared" si="325"/>
        <v>38.380998283940237</v>
      </c>
      <c r="P1047">
        <f t="shared" si="326"/>
        <v>714.50972363009259</v>
      </c>
      <c r="Q1047">
        <f t="shared" si="327"/>
        <v>48.143144394043524</v>
      </c>
      <c r="R1047">
        <f t="shared" si="328"/>
        <v>269.28449999999998</v>
      </c>
      <c r="S1047">
        <f t="shared" si="329"/>
        <v>1031.937368024136</v>
      </c>
      <c r="T1047">
        <f t="shared" si="330"/>
        <v>27.851720019727004</v>
      </c>
      <c r="U1047" s="14">
        <f t="shared" si="331"/>
        <v>11.717431129093246</v>
      </c>
      <c r="V1047" s="20">
        <f>'BSFC (Drive Cycle)'!C1051</f>
        <v>1109.4683253329767</v>
      </c>
      <c r="W1047">
        <f t="shared" si="332"/>
        <v>3.6111440811109929</v>
      </c>
      <c r="X1047">
        <f t="shared" si="333"/>
        <v>0</v>
      </c>
      <c r="Y1047">
        <f t="shared" si="334"/>
        <v>0</v>
      </c>
      <c r="Z1047">
        <f t="shared" si="335"/>
        <v>2</v>
      </c>
    </row>
    <row r="1048" spans="4:26">
      <c r="D1048" s="1">
        <v>1045</v>
      </c>
      <c r="E1048">
        <v>25.7</v>
      </c>
      <c r="F1048">
        <f t="shared" si="320"/>
        <v>41.360037999999996</v>
      </c>
      <c r="G1048">
        <f t="shared" si="321"/>
        <v>11.488899444444444</v>
      </c>
      <c r="H1048" s="12">
        <f t="shared" si="336"/>
        <v>0.31292722222222125</v>
      </c>
      <c r="I1048">
        <f t="shared" si="337"/>
        <v>11.645363055555555</v>
      </c>
      <c r="J1048">
        <f t="shared" si="338"/>
        <v>50.942101324090345</v>
      </c>
      <c r="K1048" s="12">
        <f t="shared" si="339"/>
        <v>2</v>
      </c>
      <c r="L1048">
        <f t="shared" si="322"/>
        <v>8.4698856000000013</v>
      </c>
      <c r="M1048">
        <f t="shared" si="323"/>
        <v>431.47377043865379</v>
      </c>
      <c r="N1048">
        <f t="shared" si="324"/>
        <v>4120.2724760498368</v>
      </c>
      <c r="O1048">
        <f t="shared" si="325"/>
        <v>38.380998283940237</v>
      </c>
      <c r="P1048">
        <f t="shared" si="326"/>
        <v>625.1960081763292</v>
      </c>
      <c r="Q1048">
        <f t="shared" si="327"/>
        <v>50.876904705314878</v>
      </c>
      <c r="R1048">
        <f t="shared" si="328"/>
        <v>269.28449999999998</v>
      </c>
      <c r="S1048">
        <f t="shared" si="329"/>
        <v>945.35741288164411</v>
      </c>
      <c r="T1048">
        <f t="shared" si="330"/>
        <v>25.514949645216436</v>
      </c>
      <c r="U1048" s="14">
        <f t="shared" si="331"/>
        <v>11.009031525973928</v>
      </c>
      <c r="V1048" s="20">
        <f>'BSFC (Drive Cycle)'!C1052</f>
        <v>1238.209893277357</v>
      </c>
      <c r="W1048">
        <f t="shared" si="332"/>
        <v>3.7865254863508988</v>
      </c>
      <c r="X1048">
        <f t="shared" si="333"/>
        <v>0</v>
      </c>
      <c r="Y1048">
        <f t="shared" si="334"/>
        <v>0</v>
      </c>
      <c r="Z1048">
        <f t="shared" si="335"/>
        <v>2</v>
      </c>
    </row>
    <row r="1049" spans="4:26">
      <c r="D1049" s="1">
        <v>1046</v>
      </c>
      <c r="E1049">
        <v>26.9</v>
      </c>
      <c r="F1049">
        <f t="shared" si="320"/>
        <v>43.291246000000001</v>
      </c>
      <c r="G1049">
        <f t="shared" si="321"/>
        <v>12.025346111111112</v>
      </c>
      <c r="H1049" s="12">
        <f t="shared" si="336"/>
        <v>0.53644666666666829</v>
      </c>
      <c r="I1049">
        <f t="shared" si="337"/>
        <v>12.293569444444447</v>
      </c>
      <c r="J1049">
        <f t="shared" si="338"/>
        <v>53.777650150191363</v>
      </c>
      <c r="K1049" s="12">
        <f t="shared" si="339"/>
        <v>2</v>
      </c>
      <c r="L1049">
        <f t="shared" si="322"/>
        <v>8.4698856000000013</v>
      </c>
      <c r="M1049">
        <f t="shared" si="323"/>
        <v>455.49054460894371</v>
      </c>
      <c r="N1049">
        <f t="shared" si="324"/>
        <v>4349.6158576341868</v>
      </c>
      <c r="O1049">
        <f t="shared" si="325"/>
        <v>38.380998283940237</v>
      </c>
      <c r="P1049">
        <f t="shared" si="326"/>
        <v>1071.7645854451423</v>
      </c>
      <c r="Q1049">
        <f t="shared" si="327"/>
        <v>55.738977143958138</v>
      </c>
      <c r="R1049">
        <f t="shared" si="328"/>
        <v>269.28449999999998</v>
      </c>
      <c r="S1049">
        <f t="shared" si="329"/>
        <v>1396.7880625891005</v>
      </c>
      <c r="T1049">
        <f t="shared" si="330"/>
        <v>37.698944966608323</v>
      </c>
      <c r="U1049" s="14">
        <f t="shared" si="331"/>
        <v>17.171512974023024</v>
      </c>
      <c r="V1049" s="20">
        <f>'BSFC (Drive Cycle)'!C1053</f>
        <v>870.1535481261908</v>
      </c>
      <c r="W1049">
        <f t="shared" si="332"/>
        <v>4.1505147058447376</v>
      </c>
      <c r="X1049">
        <f t="shared" si="333"/>
        <v>0</v>
      </c>
      <c r="Y1049">
        <f t="shared" si="334"/>
        <v>0</v>
      </c>
      <c r="Z1049">
        <f t="shared" si="335"/>
        <v>2</v>
      </c>
    </row>
    <row r="1050" spans="4:26">
      <c r="D1050" s="1">
        <v>1047</v>
      </c>
      <c r="E1050">
        <v>27.6</v>
      </c>
      <c r="F1050">
        <f t="shared" si="320"/>
        <v>44.417784000000005</v>
      </c>
      <c r="G1050">
        <f t="shared" si="321"/>
        <v>12.338273333333335</v>
      </c>
      <c r="H1050" s="12">
        <f t="shared" si="336"/>
        <v>0.31292722222222302</v>
      </c>
      <c r="I1050">
        <f t="shared" si="337"/>
        <v>12.494736944444448</v>
      </c>
      <c r="J1050">
        <f t="shared" si="338"/>
        <v>54.657648061739948</v>
      </c>
      <c r="K1050" s="12">
        <f t="shared" si="339"/>
        <v>2</v>
      </c>
      <c r="L1050">
        <f t="shared" si="322"/>
        <v>8.4698856000000013</v>
      </c>
      <c r="M1050">
        <f t="shared" si="323"/>
        <v>462.94402624799915</v>
      </c>
      <c r="N1050">
        <f t="shared" si="324"/>
        <v>4420.7913898500183</v>
      </c>
      <c r="O1050">
        <f t="shared" si="325"/>
        <v>38.380998283940237</v>
      </c>
      <c r="P1050">
        <f t="shared" si="326"/>
        <v>625.19600817633284</v>
      </c>
      <c r="Q1050">
        <f t="shared" si="327"/>
        <v>58.67763467777057</v>
      </c>
      <c r="R1050">
        <f t="shared" si="328"/>
        <v>269.28449999999998</v>
      </c>
      <c r="S1050">
        <f t="shared" si="329"/>
        <v>953.1581428541034</v>
      </c>
      <c r="T1050">
        <f t="shared" si="330"/>
        <v>25.725489309613344</v>
      </c>
      <c r="U1050" s="14">
        <f t="shared" si="331"/>
        <v>11.909461598192262</v>
      </c>
      <c r="V1050" s="20">
        <f>'BSFC (Drive Cycle)'!C1054</f>
        <v>1382.27375249959</v>
      </c>
      <c r="W1050">
        <f t="shared" si="332"/>
        <v>4.5728156037730505</v>
      </c>
      <c r="X1050">
        <f t="shared" si="333"/>
        <v>0</v>
      </c>
      <c r="Y1050">
        <f t="shared" si="334"/>
        <v>0</v>
      </c>
      <c r="Z1050">
        <f t="shared" si="335"/>
        <v>2</v>
      </c>
    </row>
    <row r="1051" spans="4:26">
      <c r="D1051" s="1">
        <v>1048</v>
      </c>
      <c r="E1051">
        <v>27.6</v>
      </c>
      <c r="F1051">
        <f t="shared" si="320"/>
        <v>44.417784000000005</v>
      </c>
      <c r="G1051">
        <f t="shared" si="321"/>
        <v>12.338273333333335</v>
      </c>
      <c r="H1051" s="12">
        <f t="shared" si="336"/>
        <v>0</v>
      </c>
      <c r="I1051">
        <f t="shared" si="337"/>
        <v>12.338273333333335</v>
      </c>
      <c r="J1051">
        <f t="shared" si="338"/>
        <v>53.973205241646596</v>
      </c>
      <c r="K1051" s="12">
        <f t="shared" si="339"/>
        <v>2</v>
      </c>
      <c r="L1051">
        <f t="shared" si="322"/>
        <v>8.4698856000000013</v>
      </c>
      <c r="M1051">
        <f t="shared" si="323"/>
        <v>457.14687386206708</v>
      </c>
      <c r="N1051">
        <f t="shared" si="324"/>
        <v>4365.4326425710378</v>
      </c>
      <c r="O1051">
        <f t="shared" si="325"/>
        <v>38.380998283940237</v>
      </c>
      <c r="P1051">
        <f t="shared" si="326"/>
        <v>0</v>
      </c>
      <c r="Q1051">
        <f t="shared" si="327"/>
        <v>58.67763467777057</v>
      </c>
      <c r="R1051">
        <f t="shared" si="328"/>
        <v>269.28449999999998</v>
      </c>
      <c r="S1051">
        <f t="shared" si="329"/>
        <v>327.96213467777056</v>
      </c>
      <c r="T1051">
        <f t="shared" si="330"/>
        <v>8.8516123508608366</v>
      </c>
      <c r="U1051" s="14">
        <f t="shared" si="331"/>
        <v>4.0464869148348939</v>
      </c>
      <c r="V1051" s="20">
        <f>'BSFC (Drive Cycle)'!C1055</f>
        <v>2346.2530483473165</v>
      </c>
      <c r="W1051">
        <f t="shared" si="332"/>
        <v>2.6372450719524716</v>
      </c>
      <c r="X1051">
        <f t="shared" si="333"/>
        <v>0</v>
      </c>
      <c r="Y1051">
        <f t="shared" si="334"/>
        <v>0</v>
      </c>
      <c r="Z1051">
        <f t="shared" si="335"/>
        <v>2</v>
      </c>
    </row>
    <row r="1052" spans="4:26">
      <c r="D1052" s="1">
        <v>1049</v>
      </c>
      <c r="E1052">
        <v>28.4</v>
      </c>
      <c r="F1052">
        <f t="shared" si="320"/>
        <v>45.705255999999999</v>
      </c>
      <c r="G1052">
        <f t="shared" si="321"/>
        <v>12.695904444444444</v>
      </c>
      <c r="H1052" s="12">
        <f t="shared" si="336"/>
        <v>0.35763111111110923</v>
      </c>
      <c r="I1052">
        <f t="shared" si="337"/>
        <v>12.87472</v>
      </c>
      <c r="J1052">
        <f t="shared" si="338"/>
        <v>56.319866339109488</v>
      </c>
      <c r="K1052" s="12">
        <f t="shared" si="339"/>
        <v>2</v>
      </c>
      <c r="L1052">
        <f t="shared" si="322"/>
        <v>8.4698856000000013</v>
      </c>
      <c r="M1052">
        <f t="shared" si="323"/>
        <v>477.02282489954825</v>
      </c>
      <c r="N1052">
        <f t="shared" si="324"/>
        <v>4555.2340618132566</v>
      </c>
      <c r="O1052">
        <f t="shared" si="325"/>
        <v>38.380998283940237</v>
      </c>
      <c r="P1052">
        <f t="shared" si="326"/>
        <v>714.50972363008907</v>
      </c>
      <c r="Q1052">
        <f t="shared" si="327"/>
        <v>62.128535267935597</v>
      </c>
      <c r="R1052">
        <f t="shared" si="328"/>
        <v>269.28449999999998</v>
      </c>
      <c r="S1052">
        <f t="shared" si="329"/>
        <v>1045.9227588980248</v>
      </c>
      <c r="T1052">
        <f t="shared" si="330"/>
        <v>28.229182066412847</v>
      </c>
      <c r="U1052" s="14">
        <f t="shared" si="331"/>
        <v>13.465964173923924</v>
      </c>
      <c r="V1052" s="20">
        <f>'BSFC (Drive Cycle)'!C1056</f>
        <v>1408.3556403137245</v>
      </c>
      <c r="W1052">
        <f t="shared" si="332"/>
        <v>5.2680184990578622</v>
      </c>
      <c r="X1052">
        <f t="shared" si="333"/>
        <v>0</v>
      </c>
      <c r="Y1052">
        <f t="shared" si="334"/>
        <v>0</v>
      </c>
      <c r="Z1052">
        <f t="shared" si="335"/>
        <v>2</v>
      </c>
    </row>
    <row r="1053" spans="4:26">
      <c r="D1053" s="1">
        <v>1050</v>
      </c>
      <c r="E1053">
        <v>29.2</v>
      </c>
      <c r="F1053">
        <f t="shared" si="320"/>
        <v>46.992728</v>
      </c>
      <c r="G1053">
        <f t="shared" si="321"/>
        <v>13.053535555555555</v>
      </c>
      <c r="H1053" s="12">
        <f t="shared" si="336"/>
        <v>0.35763111111111101</v>
      </c>
      <c r="I1053">
        <f t="shared" si="337"/>
        <v>13.232351111111111</v>
      </c>
      <c r="J1053">
        <f t="shared" si="338"/>
        <v>57.884307070751412</v>
      </c>
      <c r="K1053" s="12">
        <f t="shared" si="339"/>
        <v>2</v>
      </c>
      <c r="L1053">
        <f t="shared" si="322"/>
        <v>8.4698856000000013</v>
      </c>
      <c r="M1053">
        <f t="shared" si="323"/>
        <v>490.27345892453565</v>
      </c>
      <c r="N1053">
        <f t="shared" si="324"/>
        <v>4681.7683413080686</v>
      </c>
      <c r="O1053">
        <f t="shared" si="325"/>
        <v>38.380998283940237</v>
      </c>
      <c r="P1053">
        <f t="shared" si="326"/>
        <v>714.50972363009259</v>
      </c>
      <c r="Q1053">
        <f t="shared" si="327"/>
        <v>65.678033017819629</v>
      </c>
      <c r="R1053">
        <f t="shared" si="328"/>
        <v>269.28449999999998</v>
      </c>
      <c r="S1053">
        <f t="shared" si="329"/>
        <v>1049.4722566479122</v>
      </c>
      <c r="T1053">
        <f t="shared" si="330"/>
        <v>28.324982083549354</v>
      </c>
      <c r="U1053" s="14">
        <f t="shared" si="331"/>
        <v>13.886986940077243</v>
      </c>
      <c r="V1053" s="20">
        <f>'BSFC (Drive Cycle)'!C1057</f>
        <v>1594.9205575440774</v>
      </c>
      <c r="W1053">
        <f t="shared" si="332"/>
        <v>6.1524002647431439</v>
      </c>
      <c r="X1053">
        <f t="shared" si="333"/>
        <v>0</v>
      </c>
      <c r="Y1053">
        <f t="shared" si="334"/>
        <v>0</v>
      </c>
      <c r="Z1053">
        <f t="shared" si="335"/>
        <v>2</v>
      </c>
    </row>
    <row r="1054" spans="4:26">
      <c r="D1054" s="1">
        <v>1051</v>
      </c>
      <c r="E1054">
        <v>29.2</v>
      </c>
      <c r="F1054">
        <f t="shared" si="320"/>
        <v>46.992728</v>
      </c>
      <c r="G1054">
        <f t="shared" si="321"/>
        <v>13.053535555555555</v>
      </c>
      <c r="H1054" s="12">
        <f t="shared" si="336"/>
        <v>0</v>
      </c>
      <c r="I1054">
        <f t="shared" si="337"/>
        <v>13.053535555555555</v>
      </c>
      <c r="J1054">
        <f t="shared" si="338"/>
        <v>57.102086704930443</v>
      </c>
      <c r="K1054" s="12">
        <f t="shared" si="339"/>
        <v>2</v>
      </c>
      <c r="L1054">
        <f t="shared" si="322"/>
        <v>8.4698856000000013</v>
      </c>
      <c r="M1054">
        <f t="shared" si="323"/>
        <v>483.64814191204186</v>
      </c>
      <c r="N1054">
        <f t="shared" si="324"/>
        <v>4618.5012015606617</v>
      </c>
      <c r="O1054">
        <f t="shared" si="325"/>
        <v>38.380998283940237</v>
      </c>
      <c r="P1054">
        <f t="shared" si="326"/>
        <v>0</v>
      </c>
      <c r="Q1054">
        <f t="shared" si="327"/>
        <v>65.678033017819629</v>
      </c>
      <c r="R1054">
        <f t="shared" si="328"/>
        <v>269.28449999999998</v>
      </c>
      <c r="S1054">
        <f t="shared" si="329"/>
        <v>334.96253301781962</v>
      </c>
      <c r="T1054">
        <f t="shared" si="330"/>
        <v>9.0405512735465461</v>
      </c>
      <c r="U1054" s="14">
        <f t="shared" si="331"/>
        <v>4.3724458253113303</v>
      </c>
      <c r="V1054" s="20">
        <f>'BSFC (Drive Cycle)'!C1058</f>
        <v>2598.0789131986312</v>
      </c>
      <c r="W1054">
        <f t="shared" si="332"/>
        <v>3.1555442494013204</v>
      </c>
      <c r="X1054">
        <f t="shared" si="333"/>
        <v>0</v>
      </c>
      <c r="Y1054">
        <f t="shared" si="334"/>
        <v>0</v>
      </c>
      <c r="Z1054">
        <f t="shared" si="335"/>
        <v>2</v>
      </c>
    </row>
    <row r="1055" spans="4:26">
      <c r="D1055" s="1">
        <v>1052</v>
      </c>
      <c r="E1055">
        <v>30</v>
      </c>
      <c r="F1055">
        <f t="shared" si="320"/>
        <v>48.280200000000001</v>
      </c>
      <c r="G1055">
        <f t="shared" si="321"/>
        <v>13.411166666666668</v>
      </c>
      <c r="H1055" s="12">
        <f t="shared" si="336"/>
        <v>0.35763111111111279</v>
      </c>
      <c r="I1055">
        <f t="shared" si="337"/>
        <v>13.589982222222226</v>
      </c>
      <c r="J1055">
        <f t="shared" si="338"/>
        <v>59.448747802393363</v>
      </c>
      <c r="K1055" s="12">
        <f t="shared" si="339"/>
        <v>2</v>
      </c>
      <c r="L1055">
        <f t="shared" si="322"/>
        <v>8.4698856000000013</v>
      </c>
      <c r="M1055">
        <f t="shared" si="323"/>
        <v>503.52409294952326</v>
      </c>
      <c r="N1055">
        <f t="shared" si="324"/>
        <v>4808.3026208028832</v>
      </c>
      <c r="O1055">
        <f t="shared" si="325"/>
        <v>38.380998283940237</v>
      </c>
      <c r="P1055">
        <f t="shared" si="326"/>
        <v>714.50972363009612</v>
      </c>
      <c r="Q1055">
        <f t="shared" si="327"/>
        <v>69.326127927422689</v>
      </c>
      <c r="R1055">
        <f t="shared" si="328"/>
        <v>269.28449999999998</v>
      </c>
      <c r="S1055">
        <f t="shared" si="329"/>
        <v>1053.1203515575189</v>
      </c>
      <c r="T1055">
        <f t="shared" si="330"/>
        <v>28.423443212272996</v>
      </c>
      <c r="U1055" s="14">
        <f t="shared" si="331"/>
        <v>14.311888461962043</v>
      </c>
      <c r="V1055" s="20">
        <f>'BSFC (Drive Cycle)'!C1059</f>
        <v>1860.6151241253956</v>
      </c>
      <c r="W1055">
        <f t="shared" si="332"/>
        <v>7.3969211464228675</v>
      </c>
      <c r="X1055">
        <f t="shared" si="333"/>
        <v>0</v>
      </c>
      <c r="Y1055">
        <f t="shared" si="334"/>
        <v>1</v>
      </c>
      <c r="Z1055">
        <f t="shared" si="335"/>
        <v>3</v>
      </c>
    </row>
    <row r="1056" spans="4:26">
      <c r="D1056" s="1">
        <v>1053</v>
      </c>
      <c r="E1056">
        <v>29.6</v>
      </c>
      <c r="F1056">
        <f t="shared" si="320"/>
        <v>47.636464000000004</v>
      </c>
      <c r="G1056">
        <f t="shared" si="321"/>
        <v>13.232351111111113</v>
      </c>
      <c r="H1056" s="12">
        <f t="shared" si="336"/>
        <v>-0.17881555555555551</v>
      </c>
      <c r="I1056">
        <f t="shared" si="337"/>
        <v>13.142943333333335</v>
      </c>
      <c r="J1056">
        <f t="shared" si="338"/>
        <v>57.493196887840938</v>
      </c>
      <c r="K1056" s="12">
        <f t="shared" si="339"/>
        <v>3</v>
      </c>
      <c r="L1056">
        <f t="shared" si="322"/>
        <v>5.4638999999999998</v>
      </c>
      <c r="M1056">
        <f t="shared" si="323"/>
        <v>314.13707847547408</v>
      </c>
      <c r="N1056">
        <f t="shared" si="324"/>
        <v>2999.7892034858451</v>
      </c>
      <c r="O1056">
        <f t="shared" si="325"/>
        <v>20.058706566054244</v>
      </c>
      <c r="P1056">
        <f t="shared" si="326"/>
        <v>-342.92279369350325</v>
      </c>
      <c r="Q1056">
        <f t="shared" si="327"/>
        <v>67.489755827656296</v>
      </c>
      <c r="R1056">
        <f t="shared" si="328"/>
        <v>269.28449999999998</v>
      </c>
      <c r="S1056">
        <f t="shared" si="329"/>
        <v>-6.1485378658469472</v>
      </c>
      <c r="T1056">
        <f t="shared" si="330"/>
        <v>0</v>
      </c>
      <c r="U1056" s="14">
        <f t="shared" si="331"/>
        <v>0</v>
      </c>
      <c r="V1056" s="20">
        <f>'BSFC (Drive Cycle)'!C1060</f>
        <v>0</v>
      </c>
      <c r="W1056">
        <f t="shared" si="332"/>
        <v>0</v>
      </c>
      <c r="X1056">
        <f t="shared" si="333"/>
        <v>0</v>
      </c>
      <c r="Y1056">
        <f t="shared" si="334"/>
        <v>0</v>
      </c>
      <c r="Z1056">
        <f t="shared" si="335"/>
        <v>3</v>
      </c>
    </row>
    <row r="1057" spans="4:26">
      <c r="D1057" s="1">
        <v>1054</v>
      </c>
      <c r="E1057">
        <v>29.6</v>
      </c>
      <c r="F1057">
        <f t="shared" si="320"/>
        <v>47.636464000000004</v>
      </c>
      <c r="G1057">
        <f t="shared" si="321"/>
        <v>13.232351111111113</v>
      </c>
      <c r="H1057" s="12">
        <f t="shared" si="336"/>
        <v>0</v>
      </c>
      <c r="I1057">
        <f t="shared" si="337"/>
        <v>13.232351111111113</v>
      </c>
      <c r="J1057">
        <f t="shared" si="338"/>
        <v>57.884307070751426</v>
      </c>
      <c r="K1057" s="12">
        <f t="shared" si="339"/>
        <v>3</v>
      </c>
      <c r="L1057">
        <f t="shared" si="322"/>
        <v>5.4638999999999998</v>
      </c>
      <c r="M1057">
        <f t="shared" si="323"/>
        <v>316.27406540387869</v>
      </c>
      <c r="N1057">
        <f t="shared" si="324"/>
        <v>3020.195932761259</v>
      </c>
      <c r="O1057">
        <f t="shared" si="325"/>
        <v>20.058706566054244</v>
      </c>
      <c r="P1057">
        <f t="shared" si="326"/>
        <v>0</v>
      </c>
      <c r="Q1057">
        <f t="shared" si="327"/>
        <v>67.489755827656296</v>
      </c>
      <c r="R1057">
        <f t="shared" si="328"/>
        <v>269.28449999999998</v>
      </c>
      <c r="S1057">
        <f t="shared" si="329"/>
        <v>336.77425582765625</v>
      </c>
      <c r="T1057">
        <f t="shared" si="330"/>
        <v>14.090044635187725</v>
      </c>
      <c r="U1057" s="14">
        <f t="shared" si="331"/>
        <v>4.4563156984929329</v>
      </c>
      <c r="V1057" s="20">
        <f>'BSFC (Drive Cycle)'!C1061</f>
        <v>1766.1631778986048</v>
      </c>
      <c r="W1057">
        <f t="shared" si="332"/>
        <v>2.1862724154915885</v>
      </c>
      <c r="X1057">
        <f t="shared" si="333"/>
        <v>0</v>
      </c>
      <c r="Y1057">
        <f t="shared" si="334"/>
        <v>0</v>
      </c>
      <c r="Z1057">
        <f t="shared" si="335"/>
        <v>3</v>
      </c>
    </row>
    <row r="1058" spans="4:26">
      <c r="D1058" s="1">
        <v>1055</v>
      </c>
      <c r="E1058">
        <v>28.8</v>
      </c>
      <c r="F1058">
        <f t="shared" si="320"/>
        <v>46.348992000000003</v>
      </c>
      <c r="G1058">
        <f t="shared" si="321"/>
        <v>12.874720000000002</v>
      </c>
      <c r="H1058" s="12">
        <f t="shared" si="336"/>
        <v>-0.35763111111111101</v>
      </c>
      <c r="I1058">
        <f t="shared" si="337"/>
        <v>12.695904444444446</v>
      </c>
      <c r="J1058">
        <f t="shared" si="338"/>
        <v>55.537645973288527</v>
      </c>
      <c r="K1058" s="12">
        <f t="shared" si="339"/>
        <v>3</v>
      </c>
      <c r="L1058">
        <f t="shared" si="322"/>
        <v>5.4638999999999998</v>
      </c>
      <c r="M1058">
        <f t="shared" si="323"/>
        <v>303.45214383345115</v>
      </c>
      <c r="N1058">
        <f t="shared" si="324"/>
        <v>2897.7555571087751</v>
      </c>
      <c r="O1058">
        <f t="shared" si="325"/>
        <v>20.058706566054244</v>
      </c>
      <c r="P1058">
        <f t="shared" si="326"/>
        <v>-685.8455873870065</v>
      </c>
      <c r="Q1058">
        <f t="shared" si="327"/>
        <v>63.890959497912753</v>
      </c>
      <c r="R1058">
        <f t="shared" si="328"/>
        <v>269.28449999999998</v>
      </c>
      <c r="S1058">
        <f t="shared" si="329"/>
        <v>-352.67012788909381</v>
      </c>
      <c r="T1058">
        <f t="shared" si="330"/>
        <v>0</v>
      </c>
      <c r="U1058" s="14">
        <f t="shared" si="331"/>
        <v>0</v>
      </c>
      <c r="V1058" s="20">
        <f>'BSFC (Drive Cycle)'!C1062</f>
        <v>0</v>
      </c>
      <c r="W1058">
        <f t="shared" si="332"/>
        <v>0</v>
      </c>
      <c r="X1058">
        <f t="shared" si="333"/>
        <v>0</v>
      </c>
      <c r="Y1058">
        <f t="shared" si="334"/>
        <v>0</v>
      </c>
      <c r="Z1058">
        <f t="shared" si="335"/>
        <v>3</v>
      </c>
    </row>
    <row r="1059" spans="4:26">
      <c r="D1059" s="1">
        <v>1056</v>
      </c>
      <c r="E1059">
        <v>28</v>
      </c>
      <c r="F1059">
        <f t="shared" si="320"/>
        <v>45.061520000000002</v>
      </c>
      <c r="G1059">
        <f t="shared" si="321"/>
        <v>12.517088888888891</v>
      </c>
      <c r="H1059" s="12">
        <f t="shared" si="336"/>
        <v>-0.35763111111111101</v>
      </c>
      <c r="I1059">
        <f t="shared" si="337"/>
        <v>12.338273333333335</v>
      </c>
      <c r="J1059">
        <f t="shared" si="338"/>
        <v>53.973205241646596</v>
      </c>
      <c r="K1059" s="12">
        <f t="shared" si="339"/>
        <v>3</v>
      </c>
      <c r="L1059">
        <f t="shared" si="322"/>
        <v>5.4638999999999998</v>
      </c>
      <c r="M1059">
        <f t="shared" si="323"/>
        <v>294.90419611983282</v>
      </c>
      <c r="N1059">
        <f t="shared" si="324"/>
        <v>2816.1286400071199</v>
      </c>
      <c r="O1059">
        <f t="shared" si="325"/>
        <v>20.058706566054244</v>
      </c>
      <c r="P1059">
        <f t="shared" si="326"/>
        <v>-685.8455873870065</v>
      </c>
      <c r="Q1059">
        <f t="shared" si="327"/>
        <v>60.390760327888216</v>
      </c>
      <c r="R1059">
        <f t="shared" si="328"/>
        <v>269.28449999999998</v>
      </c>
      <c r="S1059">
        <f t="shared" si="329"/>
        <v>-356.17032705911834</v>
      </c>
      <c r="T1059">
        <f t="shared" si="330"/>
        <v>0</v>
      </c>
      <c r="U1059" s="14">
        <f t="shared" si="331"/>
        <v>0</v>
      </c>
      <c r="V1059" s="20">
        <f>'BSFC (Drive Cycle)'!C1063</f>
        <v>0</v>
      </c>
      <c r="W1059">
        <f t="shared" si="332"/>
        <v>0</v>
      </c>
      <c r="X1059">
        <f t="shared" si="333"/>
        <v>0</v>
      </c>
      <c r="Y1059">
        <f t="shared" si="334"/>
        <v>0</v>
      </c>
      <c r="Z1059">
        <f t="shared" si="335"/>
        <v>3</v>
      </c>
    </row>
    <row r="1060" spans="4:26">
      <c r="D1060" s="1">
        <v>1057</v>
      </c>
      <c r="E1060">
        <v>23.8</v>
      </c>
      <c r="F1060">
        <f t="shared" si="320"/>
        <v>38.302292000000001</v>
      </c>
      <c r="G1060">
        <f t="shared" si="321"/>
        <v>10.639525555555556</v>
      </c>
      <c r="H1060" s="12">
        <f t="shared" si="336"/>
        <v>-1.8775633333333346</v>
      </c>
      <c r="I1060">
        <f t="shared" si="337"/>
        <v>9.7007438888888888</v>
      </c>
      <c r="J1060">
        <f t="shared" si="338"/>
        <v>42.435454845787355</v>
      </c>
      <c r="K1060" s="12">
        <f t="shared" si="339"/>
        <v>3</v>
      </c>
      <c r="L1060">
        <f t="shared" si="322"/>
        <v>5.4638999999999998</v>
      </c>
      <c r="M1060">
        <f t="shared" si="323"/>
        <v>231.86308173189752</v>
      </c>
      <c r="N1060">
        <f t="shared" si="324"/>
        <v>2214.1301263824093</v>
      </c>
      <c r="O1060">
        <f t="shared" si="325"/>
        <v>20.058706566054244</v>
      </c>
      <c r="P1060">
        <f t="shared" si="326"/>
        <v>-3600.6893337817878</v>
      </c>
      <c r="Q1060">
        <f t="shared" si="327"/>
        <v>43.632324336899224</v>
      </c>
      <c r="R1060">
        <f t="shared" si="328"/>
        <v>269.28449999999998</v>
      </c>
      <c r="S1060">
        <f t="shared" si="329"/>
        <v>-3287.7725094448888</v>
      </c>
      <c r="T1060">
        <f t="shared" si="330"/>
        <v>0</v>
      </c>
      <c r="U1060" s="14">
        <f t="shared" si="331"/>
        <v>0</v>
      </c>
      <c r="V1060" s="20">
        <f>'BSFC (Drive Cycle)'!C1064</f>
        <v>0</v>
      </c>
      <c r="W1060">
        <f t="shared" si="332"/>
        <v>0</v>
      </c>
      <c r="X1060">
        <f t="shared" si="333"/>
        <v>0</v>
      </c>
      <c r="Y1060">
        <f t="shared" si="334"/>
        <v>0</v>
      </c>
      <c r="Z1060">
        <f t="shared" si="335"/>
        <v>3</v>
      </c>
    </row>
    <row r="1061" spans="4:26">
      <c r="D1061" s="1">
        <v>1058</v>
      </c>
      <c r="E1061">
        <v>18.8</v>
      </c>
      <c r="F1061">
        <f t="shared" si="320"/>
        <v>30.255592</v>
      </c>
      <c r="G1061">
        <f t="shared" si="321"/>
        <v>8.4043311111111123</v>
      </c>
      <c r="H1061" s="12">
        <f t="shared" si="336"/>
        <v>-2.2351944444444438</v>
      </c>
      <c r="I1061">
        <f t="shared" si="337"/>
        <v>7.2867338888888904</v>
      </c>
      <c r="J1061">
        <f t="shared" si="338"/>
        <v>31.875479907204333</v>
      </c>
      <c r="K1061" s="12">
        <f t="shared" si="339"/>
        <v>3</v>
      </c>
      <c r="L1061">
        <f t="shared" si="322"/>
        <v>5.4638999999999998</v>
      </c>
      <c r="M1061">
        <f t="shared" si="323"/>
        <v>174.16443466497375</v>
      </c>
      <c r="N1061">
        <f t="shared" si="324"/>
        <v>1663.148435946234</v>
      </c>
      <c r="O1061">
        <f t="shared" si="325"/>
        <v>20.058706566054244</v>
      </c>
      <c r="P1061">
        <f t="shared" si="326"/>
        <v>-4286.5349211687908</v>
      </c>
      <c r="Q1061">
        <f t="shared" si="327"/>
        <v>27.225140727409197</v>
      </c>
      <c r="R1061">
        <f t="shared" si="328"/>
        <v>269.28449999999998</v>
      </c>
      <c r="S1061">
        <f t="shared" si="329"/>
        <v>-3990.0252804413822</v>
      </c>
      <c r="T1061">
        <f t="shared" si="330"/>
        <v>0</v>
      </c>
      <c r="U1061" s="14">
        <f t="shared" si="331"/>
        <v>0</v>
      </c>
      <c r="V1061" s="20">
        <f>'BSFC (Drive Cycle)'!C1065</f>
        <v>0</v>
      </c>
      <c r="W1061">
        <f t="shared" si="332"/>
        <v>0</v>
      </c>
      <c r="X1061">
        <f t="shared" si="333"/>
        <v>1</v>
      </c>
      <c r="Y1061">
        <f t="shared" si="334"/>
        <v>0</v>
      </c>
      <c r="Z1061">
        <f t="shared" si="335"/>
        <v>2</v>
      </c>
    </row>
    <row r="1062" spans="4:26">
      <c r="D1062" s="1">
        <v>1059</v>
      </c>
      <c r="E1062">
        <v>11.9</v>
      </c>
      <c r="F1062">
        <f t="shared" si="320"/>
        <v>19.151146000000001</v>
      </c>
      <c r="G1062">
        <f t="shared" si="321"/>
        <v>5.3197627777777781</v>
      </c>
      <c r="H1062" s="12">
        <f t="shared" si="336"/>
        <v>-3.0845683333333342</v>
      </c>
      <c r="I1062">
        <f t="shared" si="337"/>
        <v>3.7774786111111109</v>
      </c>
      <c r="J1062">
        <f t="shared" si="338"/>
        <v>16.524405227967886</v>
      </c>
      <c r="K1062" s="12">
        <f t="shared" si="339"/>
        <v>2</v>
      </c>
      <c r="L1062">
        <f t="shared" si="322"/>
        <v>8.4698856000000013</v>
      </c>
      <c r="M1062">
        <f t="shared" si="323"/>
        <v>139.95982188892995</v>
      </c>
      <c r="N1062">
        <f t="shared" si="324"/>
        <v>1336.5183271639589</v>
      </c>
      <c r="O1062">
        <f t="shared" si="325"/>
        <v>38.380998283940237</v>
      </c>
      <c r="P1062">
        <f t="shared" si="326"/>
        <v>-6162.6463663095519</v>
      </c>
      <c r="Q1062">
        <f t="shared" si="327"/>
        <v>10.908081084224806</v>
      </c>
      <c r="R1062">
        <f t="shared" si="328"/>
        <v>269.28449999999998</v>
      </c>
      <c r="S1062">
        <f t="shared" si="329"/>
        <v>-5882.453785225327</v>
      </c>
      <c r="T1062">
        <f t="shared" si="330"/>
        <v>0</v>
      </c>
      <c r="U1062" s="14">
        <f t="shared" si="331"/>
        <v>0</v>
      </c>
      <c r="V1062" s="20">
        <f>'BSFC (Drive Cycle)'!C1066</f>
        <v>0</v>
      </c>
      <c r="W1062">
        <f t="shared" si="332"/>
        <v>0</v>
      </c>
      <c r="X1062">
        <f t="shared" si="333"/>
        <v>1</v>
      </c>
      <c r="Y1062">
        <f t="shared" si="334"/>
        <v>0</v>
      </c>
      <c r="Z1062">
        <f t="shared" si="335"/>
        <v>1</v>
      </c>
    </row>
    <row r="1063" spans="4:26">
      <c r="D1063" s="1">
        <v>1060</v>
      </c>
      <c r="E1063">
        <v>6.1</v>
      </c>
      <c r="F1063">
        <f t="shared" si="320"/>
        <v>9.8169740000000001</v>
      </c>
      <c r="G1063">
        <f t="shared" si="321"/>
        <v>2.7269372222222223</v>
      </c>
      <c r="H1063" s="12">
        <f t="shared" si="336"/>
        <v>-2.5928255555555557</v>
      </c>
      <c r="I1063">
        <f t="shared" si="337"/>
        <v>1.4305244444444445</v>
      </c>
      <c r="J1063">
        <f t="shared" si="338"/>
        <v>6.2577629265677208</v>
      </c>
      <c r="K1063" s="12">
        <f t="shared" si="339"/>
        <v>1</v>
      </c>
      <c r="L1063">
        <f t="shared" si="322"/>
        <v>14.7105</v>
      </c>
      <c r="M1063">
        <f t="shared" si="323"/>
        <v>92.054821531274456</v>
      </c>
      <c r="N1063">
        <f t="shared" si="324"/>
        <v>879.05910724859916</v>
      </c>
      <c r="O1063">
        <f t="shared" si="325"/>
        <v>101.66177176290465</v>
      </c>
      <c r="P1063">
        <f t="shared" si="326"/>
        <v>-5897.9383075674341</v>
      </c>
      <c r="Q1063">
        <f t="shared" si="327"/>
        <v>2.8662502446437754</v>
      </c>
      <c r="R1063">
        <f t="shared" si="328"/>
        <v>269.28449999999998</v>
      </c>
      <c r="S1063">
        <f t="shared" si="329"/>
        <v>-5625.7875573227902</v>
      </c>
      <c r="T1063">
        <f t="shared" si="330"/>
        <v>0</v>
      </c>
      <c r="U1063" s="14">
        <f t="shared" si="331"/>
        <v>0</v>
      </c>
      <c r="V1063" s="20">
        <f>'BSFC (Drive Cycle)'!C1067</f>
        <v>0</v>
      </c>
      <c r="W1063">
        <f t="shared" si="332"/>
        <v>0</v>
      </c>
      <c r="X1063">
        <f t="shared" si="333"/>
        <v>0</v>
      </c>
      <c r="Y1063">
        <f t="shared" si="334"/>
        <v>0</v>
      </c>
      <c r="Z1063">
        <f t="shared" si="335"/>
        <v>1</v>
      </c>
    </row>
    <row r="1064" spans="4:26">
      <c r="D1064" s="1">
        <v>1061</v>
      </c>
      <c r="E1064">
        <v>1.5</v>
      </c>
      <c r="F1064">
        <f t="shared" si="320"/>
        <v>2.4140100000000002</v>
      </c>
      <c r="G1064">
        <f t="shared" si="321"/>
        <v>0.67055833333333337</v>
      </c>
      <c r="H1064" s="12">
        <f t="shared" si="336"/>
        <v>-2.0563788888888892</v>
      </c>
      <c r="I1064">
        <f t="shared" si="337"/>
        <v>-0.35763111111111123</v>
      </c>
      <c r="J1064">
        <f t="shared" si="338"/>
        <v>-1.5644407316419309</v>
      </c>
      <c r="K1064" s="12">
        <f t="shared" si="339"/>
        <v>1</v>
      </c>
      <c r="L1064">
        <f t="shared" si="322"/>
        <v>14.7105</v>
      </c>
      <c r="M1064">
        <f t="shared" si="323"/>
        <v>-23.013705382818625</v>
      </c>
      <c r="N1064">
        <f t="shared" si="324"/>
        <v>-219.7647768121499</v>
      </c>
      <c r="O1064">
        <f t="shared" si="325"/>
        <v>101.66177176290465</v>
      </c>
      <c r="P1064">
        <f t="shared" si="326"/>
        <v>-4677.6752094500343</v>
      </c>
      <c r="Q1064">
        <f t="shared" si="327"/>
        <v>0.17331531981855669</v>
      </c>
      <c r="R1064">
        <f t="shared" si="328"/>
        <v>269.28449999999998</v>
      </c>
      <c r="S1064">
        <f t="shared" si="329"/>
        <v>-4408.2173941302162</v>
      </c>
      <c r="T1064">
        <f t="shared" si="330"/>
        <v>0</v>
      </c>
      <c r="U1064" s="14">
        <f t="shared" si="331"/>
        <v>0</v>
      </c>
      <c r="V1064" s="20">
        <f>'BSFC (Drive Cycle)'!C1068</f>
        <v>0</v>
      </c>
      <c r="W1064">
        <f t="shared" si="332"/>
        <v>0</v>
      </c>
      <c r="X1064">
        <f t="shared" si="333"/>
        <v>0</v>
      </c>
      <c r="Y1064">
        <f t="shared" si="334"/>
        <v>0</v>
      </c>
      <c r="Z1064">
        <f t="shared" si="335"/>
        <v>1</v>
      </c>
    </row>
    <row r="1065" spans="4:26">
      <c r="D1065" s="1">
        <v>1062</v>
      </c>
      <c r="E1065">
        <v>1.5</v>
      </c>
      <c r="F1065">
        <f t="shared" si="320"/>
        <v>2.4140100000000002</v>
      </c>
      <c r="G1065">
        <f t="shared" si="321"/>
        <v>0.67055833333333337</v>
      </c>
      <c r="H1065" s="12">
        <f t="shared" si="336"/>
        <v>0</v>
      </c>
      <c r="I1065">
        <f t="shared" si="337"/>
        <v>0.67055833333333337</v>
      </c>
      <c r="J1065">
        <f t="shared" si="338"/>
        <v>2.9333263718286195</v>
      </c>
      <c r="K1065" s="12">
        <f t="shared" si="339"/>
        <v>1</v>
      </c>
      <c r="L1065">
        <f t="shared" si="322"/>
        <v>14.7105</v>
      </c>
      <c r="M1065">
        <f t="shared" si="323"/>
        <v>43.150697592784908</v>
      </c>
      <c r="N1065">
        <f t="shared" si="324"/>
        <v>412.05895652278093</v>
      </c>
      <c r="O1065">
        <f t="shared" si="325"/>
        <v>101.66177176290465</v>
      </c>
      <c r="P1065">
        <f t="shared" si="326"/>
        <v>0</v>
      </c>
      <c r="Q1065">
        <f t="shared" si="327"/>
        <v>0.17331531981855669</v>
      </c>
      <c r="R1065">
        <f t="shared" si="328"/>
        <v>269.28449999999998</v>
      </c>
      <c r="S1065">
        <f t="shared" si="329"/>
        <v>269.45781531981856</v>
      </c>
      <c r="T1065">
        <f t="shared" si="330"/>
        <v>4.1873530187356325</v>
      </c>
      <c r="U1065" s="14">
        <f t="shared" si="331"/>
        <v>0.18068720382569628</v>
      </c>
      <c r="V1065" s="20">
        <f>'BSFC (Drive Cycle)'!C1069</f>
        <v>2600.4458897597642</v>
      </c>
      <c r="W1065">
        <f t="shared" si="332"/>
        <v>0.13051869347797684</v>
      </c>
      <c r="X1065">
        <f t="shared" si="333"/>
        <v>0</v>
      </c>
      <c r="Y1065">
        <f t="shared" si="334"/>
        <v>0</v>
      </c>
      <c r="Z1065">
        <f t="shared" si="335"/>
        <v>1</v>
      </c>
    </row>
    <row r="1066" spans="4:26">
      <c r="D1066" s="1">
        <v>1063</v>
      </c>
      <c r="E1066">
        <v>4.2</v>
      </c>
      <c r="F1066">
        <f t="shared" si="320"/>
        <v>6.7592280000000002</v>
      </c>
      <c r="G1066">
        <f t="shared" si="321"/>
        <v>1.8775633333333335</v>
      </c>
      <c r="H1066" s="12">
        <f t="shared" si="336"/>
        <v>1.2070050000000001</v>
      </c>
      <c r="I1066">
        <f t="shared" si="337"/>
        <v>2.4810658333333335</v>
      </c>
      <c r="J1066">
        <f t="shared" si="338"/>
        <v>10.853307575765891</v>
      </c>
      <c r="K1066" s="12">
        <f t="shared" si="339"/>
        <v>1</v>
      </c>
      <c r="L1066">
        <f t="shared" si="322"/>
        <v>14.7105</v>
      </c>
      <c r="M1066">
        <f t="shared" si="323"/>
        <v>159.65758109330415</v>
      </c>
      <c r="N1066">
        <f t="shared" si="324"/>
        <v>1524.6181391342893</v>
      </c>
      <c r="O1066">
        <f t="shared" si="325"/>
        <v>101.66177176290465</v>
      </c>
      <c r="P1066">
        <f t="shared" si="326"/>
        <v>2745.5919707641506</v>
      </c>
      <c r="Q1066">
        <f t="shared" si="327"/>
        <v>1.3587921073774845</v>
      </c>
      <c r="R1066">
        <f t="shared" si="328"/>
        <v>269.28449999999998</v>
      </c>
      <c r="S1066">
        <f t="shared" si="329"/>
        <v>3016.235262871528</v>
      </c>
      <c r="T1066">
        <f t="shared" si="330"/>
        <v>46.872056088673489</v>
      </c>
      <c r="U1066" s="14">
        <f t="shared" si="331"/>
        <v>7.4834790959872883</v>
      </c>
      <c r="V1066" s="20">
        <f>'BSFC (Drive Cycle)'!C1070</f>
        <v>369.38546802961719</v>
      </c>
      <c r="W1066">
        <f t="shared" si="332"/>
        <v>0.76785789676697813</v>
      </c>
      <c r="X1066">
        <f t="shared" si="333"/>
        <v>0</v>
      </c>
      <c r="Y1066">
        <f t="shared" si="334"/>
        <v>0</v>
      </c>
      <c r="Z1066">
        <f t="shared" si="335"/>
        <v>1</v>
      </c>
    </row>
    <row r="1067" spans="4:26">
      <c r="D1067" s="1">
        <v>1064</v>
      </c>
      <c r="E1067">
        <v>8.1</v>
      </c>
      <c r="F1067">
        <f t="shared" si="320"/>
        <v>13.035653999999999</v>
      </c>
      <c r="G1067">
        <f t="shared" si="321"/>
        <v>3.6210149999999999</v>
      </c>
      <c r="H1067" s="12">
        <f t="shared" si="336"/>
        <v>1.7434516666666664</v>
      </c>
      <c r="I1067">
        <f t="shared" si="337"/>
        <v>4.4927408333333334</v>
      </c>
      <c r="J1067">
        <f t="shared" si="338"/>
        <v>19.653286691251747</v>
      </c>
      <c r="K1067" s="12">
        <f t="shared" si="339"/>
        <v>1</v>
      </c>
      <c r="L1067">
        <f t="shared" si="322"/>
        <v>14.7105</v>
      </c>
      <c r="M1067">
        <f t="shared" si="323"/>
        <v>289.1096738716588</v>
      </c>
      <c r="N1067">
        <f t="shared" si="324"/>
        <v>2760.7950087026315</v>
      </c>
      <c r="O1067">
        <f t="shared" si="325"/>
        <v>101.66177176290465</v>
      </c>
      <c r="P1067">
        <f t="shared" si="326"/>
        <v>3965.8550688815499</v>
      </c>
      <c r="Q1067">
        <f t="shared" si="327"/>
        <v>5.0538747259091128</v>
      </c>
      <c r="R1067">
        <f t="shared" si="328"/>
        <v>269.28449999999998</v>
      </c>
      <c r="S1067">
        <f t="shared" si="329"/>
        <v>4240.1934436074589</v>
      </c>
      <c r="T1067">
        <f t="shared" si="330"/>
        <v>65.892268869764123</v>
      </c>
      <c r="U1067" s="14">
        <f t="shared" si="331"/>
        <v>19.050092363601163</v>
      </c>
      <c r="V1067" s="20">
        <f>'BSFC (Drive Cycle)'!C1071</f>
        <v>125.47149981285656</v>
      </c>
      <c r="W1067">
        <f t="shared" si="332"/>
        <v>0.66395657234291205</v>
      </c>
      <c r="X1067">
        <f t="shared" si="333"/>
        <v>0</v>
      </c>
      <c r="Y1067">
        <f t="shared" si="334"/>
        <v>0</v>
      </c>
      <c r="Z1067">
        <f t="shared" si="335"/>
        <v>1</v>
      </c>
    </row>
    <row r="1068" spans="4:26">
      <c r="D1068" s="1">
        <v>1065</v>
      </c>
      <c r="E1068">
        <v>10.4</v>
      </c>
      <c r="F1068">
        <f t="shared" si="320"/>
        <v>16.737136</v>
      </c>
      <c r="G1068">
        <f t="shared" si="321"/>
        <v>4.6492044444444449</v>
      </c>
      <c r="H1068" s="12">
        <f t="shared" si="336"/>
        <v>1.028189444444445</v>
      </c>
      <c r="I1068">
        <f t="shared" si="337"/>
        <v>5.1632991666666674</v>
      </c>
      <c r="J1068">
        <f t="shared" si="338"/>
        <v>22.586613063080367</v>
      </c>
      <c r="K1068" s="12">
        <f t="shared" si="339"/>
        <v>1</v>
      </c>
      <c r="L1068">
        <f t="shared" si="322"/>
        <v>14.7105</v>
      </c>
      <c r="M1068">
        <f t="shared" si="323"/>
        <v>332.26037146444372</v>
      </c>
      <c r="N1068">
        <f t="shared" si="324"/>
        <v>3172.8539652254126</v>
      </c>
      <c r="O1068">
        <f t="shared" si="325"/>
        <v>101.66177176290465</v>
      </c>
      <c r="P1068">
        <f t="shared" si="326"/>
        <v>2338.8376047250181</v>
      </c>
      <c r="Q1068">
        <f t="shared" si="327"/>
        <v>8.3314599962555977</v>
      </c>
      <c r="R1068">
        <f t="shared" si="328"/>
        <v>269.28449999999998</v>
      </c>
      <c r="S1068">
        <f t="shared" si="329"/>
        <v>2616.4535647212733</v>
      </c>
      <c r="T1068">
        <f t="shared" si="330"/>
        <v>40.659480296066285</v>
      </c>
      <c r="U1068" s="14">
        <f t="shared" si="331"/>
        <v>13.509534026722214</v>
      </c>
      <c r="V1068" s="20">
        <f>'BSFC (Drive Cycle)'!C1072</f>
        <v>588.4505788253864</v>
      </c>
      <c r="W1068">
        <f t="shared" si="332"/>
        <v>2.2082480882460942</v>
      </c>
      <c r="X1068">
        <f t="shared" si="333"/>
        <v>0</v>
      </c>
      <c r="Y1068">
        <f t="shared" si="334"/>
        <v>0</v>
      </c>
      <c r="Z1068">
        <f t="shared" si="335"/>
        <v>1</v>
      </c>
    </row>
    <row r="1069" spans="4:26">
      <c r="D1069" s="1">
        <v>1066</v>
      </c>
      <c r="E1069">
        <v>13.1</v>
      </c>
      <c r="F1069">
        <f t="shared" si="320"/>
        <v>21.082353999999999</v>
      </c>
      <c r="G1069">
        <f t="shared" si="321"/>
        <v>5.8562094444444446</v>
      </c>
      <c r="H1069" s="12">
        <f t="shared" si="336"/>
        <v>1.2070049999999997</v>
      </c>
      <c r="I1069">
        <f t="shared" si="337"/>
        <v>6.4597119444444449</v>
      </c>
      <c r="J1069">
        <f t="shared" si="338"/>
        <v>28.257710715282368</v>
      </c>
      <c r="K1069" s="12">
        <f t="shared" si="339"/>
        <v>1</v>
      </c>
      <c r="L1069">
        <f t="shared" si="322"/>
        <v>14.7105</v>
      </c>
      <c r="M1069">
        <f t="shared" si="323"/>
        <v>415.68505347716126</v>
      </c>
      <c r="N1069">
        <f t="shared" si="324"/>
        <v>3969.5012811694564</v>
      </c>
      <c r="O1069">
        <f t="shared" si="325"/>
        <v>101.66177176290465</v>
      </c>
      <c r="P1069">
        <f t="shared" si="326"/>
        <v>2745.5919707641492</v>
      </c>
      <c r="Q1069">
        <f t="shared" si="327"/>
        <v>13.218952015138894</v>
      </c>
      <c r="R1069">
        <f t="shared" si="328"/>
        <v>269.28449999999998</v>
      </c>
      <c r="S1069">
        <f t="shared" si="329"/>
        <v>3028.0954227792881</v>
      </c>
      <c r="T1069">
        <f t="shared" si="330"/>
        <v>47.056362030341951</v>
      </c>
      <c r="U1069" s="14">
        <f t="shared" si="331"/>
        <v>19.560626367023353</v>
      </c>
      <c r="V1069" s="20">
        <f>'BSFC (Drive Cycle)'!C1073</f>
        <v>489.89243012826591</v>
      </c>
      <c r="W1069">
        <f t="shared" si="332"/>
        <v>2.6618341071589176</v>
      </c>
      <c r="X1069">
        <f t="shared" si="333"/>
        <v>0</v>
      </c>
      <c r="Y1069">
        <f t="shared" si="334"/>
        <v>0</v>
      </c>
      <c r="Z1069">
        <f t="shared" si="335"/>
        <v>1</v>
      </c>
    </row>
    <row r="1070" spans="4:26">
      <c r="D1070" s="1">
        <v>1067</v>
      </c>
      <c r="E1070">
        <v>15.4</v>
      </c>
      <c r="F1070">
        <f t="shared" si="320"/>
        <v>24.783836000000001</v>
      </c>
      <c r="G1070">
        <f t="shared" si="321"/>
        <v>6.8843988888888896</v>
      </c>
      <c r="H1070" s="12">
        <f t="shared" si="336"/>
        <v>1.028189444444445</v>
      </c>
      <c r="I1070">
        <f t="shared" si="337"/>
        <v>7.3984936111111121</v>
      </c>
      <c r="J1070">
        <f t="shared" si="338"/>
        <v>32.364367635842434</v>
      </c>
      <c r="K1070" s="12">
        <f t="shared" si="339"/>
        <v>1</v>
      </c>
      <c r="L1070">
        <f t="shared" si="322"/>
        <v>14.7105</v>
      </c>
      <c r="M1070">
        <f t="shared" si="323"/>
        <v>476.09603010706013</v>
      </c>
      <c r="N1070">
        <f t="shared" si="324"/>
        <v>4546.3838203013493</v>
      </c>
      <c r="O1070">
        <f t="shared" si="325"/>
        <v>101.66177176290465</v>
      </c>
      <c r="P1070">
        <f t="shared" si="326"/>
        <v>2338.8376047250181</v>
      </c>
      <c r="Q1070">
        <f t="shared" si="327"/>
        <v>18.268204999186185</v>
      </c>
      <c r="R1070">
        <f t="shared" si="328"/>
        <v>269.28449999999998</v>
      </c>
      <c r="S1070">
        <f t="shared" si="329"/>
        <v>2626.3903097242046</v>
      </c>
      <c r="T1070">
        <f t="shared" si="330"/>
        <v>40.813896523092566</v>
      </c>
      <c r="U1070" s="14">
        <f t="shared" si="331"/>
        <v>19.431334107844716</v>
      </c>
      <c r="V1070" s="20">
        <f>'BSFC (Drive Cycle)'!C1074</f>
        <v>956.98666890025925</v>
      </c>
      <c r="W1070">
        <f t="shared" si="332"/>
        <v>5.1654243611539741</v>
      </c>
      <c r="X1070">
        <f t="shared" si="333"/>
        <v>0</v>
      </c>
      <c r="Y1070">
        <f t="shared" si="334"/>
        <v>0</v>
      </c>
      <c r="Z1070">
        <f t="shared" si="335"/>
        <v>1</v>
      </c>
    </row>
    <row r="1071" spans="4:26">
      <c r="D1071" s="1">
        <v>1068</v>
      </c>
      <c r="E1071">
        <v>18</v>
      </c>
      <c r="F1071">
        <f t="shared" si="320"/>
        <v>28.968119999999999</v>
      </c>
      <c r="G1071">
        <f t="shared" si="321"/>
        <v>8.0466999999999995</v>
      </c>
      <c r="H1071" s="12">
        <f t="shared" si="336"/>
        <v>1.1623011111111099</v>
      </c>
      <c r="I1071">
        <f t="shared" si="337"/>
        <v>8.627850555555554</v>
      </c>
      <c r="J1071">
        <f t="shared" si="338"/>
        <v>37.742132650861556</v>
      </c>
      <c r="K1071" s="12">
        <f t="shared" si="339"/>
        <v>1</v>
      </c>
      <c r="L1071">
        <f t="shared" si="322"/>
        <v>14.7105</v>
      </c>
      <c r="M1071">
        <f t="shared" si="323"/>
        <v>555.20564236049893</v>
      </c>
      <c r="N1071">
        <f t="shared" si="324"/>
        <v>5301.8252405931125</v>
      </c>
      <c r="O1071">
        <f t="shared" si="325"/>
        <v>101.66177176290465</v>
      </c>
      <c r="P1071">
        <f t="shared" si="326"/>
        <v>2643.9033792543637</v>
      </c>
      <c r="Q1071">
        <f t="shared" si="327"/>
        <v>24.957406053872162</v>
      </c>
      <c r="R1071">
        <f t="shared" si="328"/>
        <v>269.28449999999998</v>
      </c>
      <c r="S1071">
        <f t="shared" si="329"/>
        <v>2938.1452853082355</v>
      </c>
      <c r="T1071">
        <f t="shared" si="330"/>
        <v>45.658544048228322</v>
      </c>
      <c r="U1071" s="14">
        <f t="shared" si="331"/>
        <v>25.349881277541741</v>
      </c>
      <c r="V1071" s="20">
        <f>'BSFC (Drive Cycle)'!C1075</f>
        <v>3624.7015384298702</v>
      </c>
      <c r="W1071">
        <f t="shared" si="332"/>
        <v>25.52382046270003</v>
      </c>
      <c r="X1071">
        <f t="shared" si="333"/>
        <v>0</v>
      </c>
      <c r="Y1071">
        <f t="shared" si="334"/>
        <v>1</v>
      </c>
      <c r="Z1071">
        <f t="shared" si="335"/>
        <v>2</v>
      </c>
    </row>
    <row r="1072" spans="4:26">
      <c r="D1072" s="1">
        <v>1069</v>
      </c>
      <c r="E1072">
        <v>20.399999999999999</v>
      </c>
      <c r="F1072">
        <f t="shared" si="320"/>
        <v>32.830535999999995</v>
      </c>
      <c r="G1072">
        <f t="shared" si="321"/>
        <v>9.1195933333333326</v>
      </c>
      <c r="H1072" s="12">
        <f t="shared" si="336"/>
        <v>1.072893333333333</v>
      </c>
      <c r="I1072">
        <f t="shared" si="337"/>
        <v>9.6560399999999991</v>
      </c>
      <c r="J1072">
        <f t="shared" si="338"/>
        <v>42.239899754332107</v>
      </c>
      <c r="K1072" s="12">
        <f t="shared" si="339"/>
        <v>2</v>
      </c>
      <c r="L1072">
        <f t="shared" si="322"/>
        <v>8.4698856000000013</v>
      </c>
      <c r="M1072">
        <f t="shared" si="323"/>
        <v>357.76711867466111</v>
      </c>
      <c r="N1072">
        <f t="shared" si="324"/>
        <v>3416.4255463599416</v>
      </c>
      <c r="O1072">
        <f t="shared" si="325"/>
        <v>38.380998283940237</v>
      </c>
      <c r="P1072">
        <f t="shared" si="326"/>
        <v>2143.5291708902778</v>
      </c>
      <c r="Q1072">
        <f t="shared" si="327"/>
        <v>32.056401553640235</v>
      </c>
      <c r="R1072">
        <f t="shared" si="328"/>
        <v>269.28449999999998</v>
      </c>
      <c r="S1072">
        <f t="shared" si="329"/>
        <v>2444.8700724439177</v>
      </c>
      <c r="T1072">
        <f t="shared" si="330"/>
        <v>65.986404652346124</v>
      </c>
      <c r="U1072" s="14">
        <f t="shared" si="331"/>
        <v>23.607765864170123</v>
      </c>
      <c r="V1072" s="20">
        <f>'BSFC (Drive Cycle)'!C1076</f>
        <v>171.65373333083699</v>
      </c>
      <c r="W1072">
        <f t="shared" si="332"/>
        <v>1.125655873940304</v>
      </c>
      <c r="X1072">
        <f t="shared" si="333"/>
        <v>0</v>
      </c>
      <c r="Y1072">
        <f t="shared" si="334"/>
        <v>0</v>
      </c>
      <c r="Z1072">
        <f t="shared" si="335"/>
        <v>2</v>
      </c>
    </row>
    <row r="1073" spans="4:26">
      <c r="D1073" s="1">
        <v>1070</v>
      </c>
      <c r="E1073">
        <v>23</v>
      </c>
      <c r="F1073">
        <f t="shared" si="320"/>
        <v>37.01482</v>
      </c>
      <c r="G1073">
        <f t="shared" si="321"/>
        <v>10.281894444444445</v>
      </c>
      <c r="H1073" s="12">
        <f t="shared" si="336"/>
        <v>1.1623011111111126</v>
      </c>
      <c r="I1073">
        <f t="shared" si="337"/>
        <v>10.863045000000001</v>
      </c>
      <c r="J1073">
        <f t="shared" si="338"/>
        <v>47.519887223623634</v>
      </c>
      <c r="K1073" s="12">
        <f t="shared" si="339"/>
        <v>2</v>
      </c>
      <c r="L1073">
        <f t="shared" si="322"/>
        <v>8.4698856000000013</v>
      </c>
      <c r="M1073">
        <f t="shared" si="323"/>
        <v>402.48800850899386</v>
      </c>
      <c r="N1073">
        <f t="shared" si="324"/>
        <v>3843.4787396549355</v>
      </c>
      <c r="O1073">
        <f t="shared" si="325"/>
        <v>38.380998283940237</v>
      </c>
      <c r="P1073">
        <f t="shared" si="326"/>
        <v>2322.1566017978043</v>
      </c>
      <c r="Q1073">
        <f t="shared" si="327"/>
        <v>40.748357415118448</v>
      </c>
      <c r="R1073">
        <f t="shared" si="328"/>
        <v>269.28449999999998</v>
      </c>
      <c r="S1073">
        <f t="shared" si="329"/>
        <v>2632.1894592129229</v>
      </c>
      <c r="T1073">
        <f t="shared" si="330"/>
        <v>71.042105973199227</v>
      </c>
      <c r="U1073" s="14">
        <f t="shared" si="331"/>
        <v>28.593595753437853</v>
      </c>
      <c r="V1073" s="20">
        <f>'BSFC (Drive Cycle)'!C1077</f>
        <v>165.1188953268902</v>
      </c>
      <c r="W1073">
        <f t="shared" si="332"/>
        <v>1.3114841511753659</v>
      </c>
      <c r="X1073">
        <f t="shared" si="333"/>
        <v>0</v>
      </c>
      <c r="Y1073">
        <f t="shared" si="334"/>
        <v>0</v>
      </c>
      <c r="Z1073">
        <f t="shared" si="335"/>
        <v>2</v>
      </c>
    </row>
    <row r="1074" spans="4:26">
      <c r="D1074" s="1">
        <v>1071</v>
      </c>
      <c r="E1074">
        <v>25.3</v>
      </c>
      <c r="F1074">
        <f t="shared" si="320"/>
        <v>40.716301999999999</v>
      </c>
      <c r="G1074">
        <f t="shared" si="321"/>
        <v>11.310083888888888</v>
      </c>
      <c r="H1074" s="12">
        <f t="shared" si="336"/>
        <v>1.0281894444444433</v>
      </c>
      <c r="I1074">
        <f t="shared" si="337"/>
        <v>11.82417861111111</v>
      </c>
      <c r="J1074">
        <f t="shared" si="338"/>
        <v>51.724321689911314</v>
      </c>
      <c r="K1074" s="12">
        <f t="shared" si="339"/>
        <v>2</v>
      </c>
      <c r="L1074">
        <f t="shared" si="322"/>
        <v>8.4698856000000013</v>
      </c>
      <c r="M1074">
        <f t="shared" si="323"/>
        <v>438.09908745114757</v>
      </c>
      <c r="N1074">
        <f t="shared" si="324"/>
        <v>4183.5396157972436</v>
      </c>
      <c r="O1074">
        <f t="shared" si="325"/>
        <v>38.380998283940237</v>
      </c>
      <c r="P1074">
        <f t="shared" si="326"/>
        <v>2054.2154554365143</v>
      </c>
      <c r="Q1074">
        <f t="shared" si="327"/>
        <v>49.305512472293302</v>
      </c>
      <c r="R1074">
        <f t="shared" si="328"/>
        <v>269.28449999999998</v>
      </c>
      <c r="S1074">
        <f t="shared" si="329"/>
        <v>2372.8054679088073</v>
      </c>
      <c r="T1074">
        <f t="shared" si="330"/>
        <v>64.041399799302269</v>
      </c>
      <c r="U1074" s="14">
        <f t="shared" si="331"/>
        <v>28.056478811168429</v>
      </c>
      <c r="V1074" s="20">
        <f>'BSFC (Drive Cycle)'!C1078</f>
        <v>284.74971490534153</v>
      </c>
      <c r="W1074">
        <f t="shared" si="332"/>
        <v>2.219187317424435</v>
      </c>
      <c r="X1074">
        <f t="shared" si="333"/>
        <v>0</v>
      </c>
      <c r="Y1074">
        <f t="shared" si="334"/>
        <v>0</v>
      </c>
      <c r="Z1074">
        <f t="shared" si="335"/>
        <v>2</v>
      </c>
    </row>
    <row r="1075" spans="4:26">
      <c r="D1075" s="1">
        <v>1072</v>
      </c>
      <c r="E1075">
        <v>27.3</v>
      </c>
      <c r="F1075">
        <f t="shared" si="320"/>
        <v>43.934981999999998</v>
      </c>
      <c r="G1075">
        <f t="shared" si="321"/>
        <v>12.204161666666666</v>
      </c>
      <c r="H1075" s="12">
        <f t="shared" si="336"/>
        <v>0.89407777777777753</v>
      </c>
      <c r="I1075">
        <f t="shared" si="337"/>
        <v>12.651200555555555</v>
      </c>
      <c r="J1075">
        <f t="shared" si="338"/>
        <v>55.342090881833272</v>
      </c>
      <c r="K1075" s="12">
        <f t="shared" si="339"/>
        <v>2</v>
      </c>
      <c r="L1075">
        <f t="shared" si="322"/>
        <v>8.4698856000000013</v>
      </c>
      <c r="M1075">
        <f t="shared" si="323"/>
        <v>468.74117863393099</v>
      </c>
      <c r="N1075">
        <f t="shared" si="324"/>
        <v>4476.1501371289978</v>
      </c>
      <c r="O1075">
        <f t="shared" si="325"/>
        <v>38.380998283940237</v>
      </c>
      <c r="P1075">
        <f t="shared" si="326"/>
        <v>1786.2743090752313</v>
      </c>
      <c r="Q1075">
        <f t="shared" si="327"/>
        <v>57.408966536698706</v>
      </c>
      <c r="R1075">
        <f t="shared" si="328"/>
        <v>269.28449999999998</v>
      </c>
      <c r="S1075">
        <f t="shared" si="329"/>
        <v>2112.9677756119299</v>
      </c>
      <c r="T1075">
        <f t="shared" si="330"/>
        <v>57.02844835411792</v>
      </c>
      <c r="U1075" s="14">
        <f t="shared" si="331"/>
        <v>26.731582097173494</v>
      </c>
      <c r="V1075" s="20">
        <f>'BSFC (Drive Cycle)'!C1079</f>
        <v>549.11603580246265</v>
      </c>
      <c r="W1075">
        <f t="shared" si="332"/>
        <v>4.0774278866466638</v>
      </c>
      <c r="X1075">
        <f t="shared" si="333"/>
        <v>0</v>
      </c>
      <c r="Y1075">
        <f t="shared" si="334"/>
        <v>0</v>
      </c>
      <c r="Z1075">
        <f t="shared" si="335"/>
        <v>2</v>
      </c>
    </row>
    <row r="1076" spans="4:26">
      <c r="D1076" s="1">
        <v>1073</v>
      </c>
      <c r="E1076">
        <v>28.8</v>
      </c>
      <c r="F1076">
        <f t="shared" si="320"/>
        <v>46.348992000000003</v>
      </c>
      <c r="G1076">
        <f t="shared" si="321"/>
        <v>12.874720000000002</v>
      </c>
      <c r="H1076" s="12">
        <f t="shared" si="336"/>
        <v>0.67055833333333581</v>
      </c>
      <c r="I1076">
        <f t="shared" si="337"/>
        <v>13.20999916666667</v>
      </c>
      <c r="J1076">
        <f t="shared" si="338"/>
        <v>57.786529525023802</v>
      </c>
      <c r="K1076" s="12">
        <f t="shared" si="339"/>
        <v>2</v>
      </c>
      <c r="L1076">
        <f t="shared" si="322"/>
        <v>8.4698856000000013</v>
      </c>
      <c r="M1076">
        <f t="shared" si="323"/>
        <v>489.44529429797404</v>
      </c>
      <c r="N1076">
        <f t="shared" si="324"/>
        <v>4673.8599488396439</v>
      </c>
      <c r="O1076">
        <f t="shared" si="325"/>
        <v>38.380998283940237</v>
      </c>
      <c r="P1076">
        <f t="shared" si="326"/>
        <v>1339.705731806429</v>
      </c>
      <c r="Q1076">
        <f t="shared" si="327"/>
        <v>63.890959497912753</v>
      </c>
      <c r="R1076">
        <f t="shared" si="328"/>
        <v>269.28449999999998</v>
      </c>
      <c r="S1076">
        <f t="shared" si="329"/>
        <v>1672.8811913043417</v>
      </c>
      <c r="T1076">
        <f t="shared" si="330"/>
        <v>45.150626394785363</v>
      </c>
      <c r="U1076" s="14">
        <f t="shared" si="331"/>
        <v>22.098761623533594</v>
      </c>
      <c r="V1076" s="20">
        <f>'BSFC (Drive Cycle)'!C1080</f>
        <v>1033.1310199539985</v>
      </c>
      <c r="W1076">
        <f t="shared" si="332"/>
        <v>6.3419211488448726</v>
      </c>
      <c r="X1076">
        <f t="shared" si="333"/>
        <v>0</v>
      </c>
      <c r="Y1076">
        <f t="shared" si="334"/>
        <v>0</v>
      </c>
      <c r="Z1076">
        <f t="shared" si="335"/>
        <v>2</v>
      </c>
    </row>
    <row r="1077" spans="4:26">
      <c r="D1077" s="1">
        <v>1074</v>
      </c>
      <c r="E1077">
        <v>30.3</v>
      </c>
      <c r="F1077">
        <f t="shared" si="320"/>
        <v>48.763002</v>
      </c>
      <c r="G1077">
        <f t="shared" si="321"/>
        <v>13.545278333333334</v>
      </c>
      <c r="H1077" s="12">
        <f t="shared" si="336"/>
        <v>0.67055833333333226</v>
      </c>
      <c r="I1077">
        <f t="shared" si="337"/>
        <v>13.8805575</v>
      </c>
      <c r="J1077">
        <f t="shared" si="338"/>
        <v>60.719855896852415</v>
      </c>
      <c r="K1077" s="12">
        <f t="shared" si="339"/>
        <v>2</v>
      </c>
      <c r="L1077">
        <f t="shared" si="322"/>
        <v>8.4698856000000013</v>
      </c>
      <c r="M1077">
        <f t="shared" si="323"/>
        <v>514.29023309482545</v>
      </c>
      <c r="N1077">
        <f t="shared" si="324"/>
        <v>4911.1117228924168</v>
      </c>
      <c r="O1077">
        <f t="shared" si="325"/>
        <v>38.380998283940237</v>
      </c>
      <c r="P1077">
        <f t="shared" si="326"/>
        <v>1339.7057318064219</v>
      </c>
      <c r="Q1077">
        <f t="shared" si="327"/>
        <v>70.719583098763877</v>
      </c>
      <c r="R1077">
        <f t="shared" si="328"/>
        <v>269.28449999999998</v>
      </c>
      <c r="S1077">
        <f t="shared" si="329"/>
        <v>1679.7098149051858</v>
      </c>
      <c r="T1077">
        <f t="shared" si="330"/>
        <v>45.334929162127693</v>
      </c>
      <c r="U1077" s="14">
        <f t="shared" si="331"/>
        <v>23.31531128612805</v>
      </c>
      <c r="V1077" s="20">
        <f>'BSFC (Drive Cycle)'!C1081</f>
        <v>1606.4920028994384</v>
      </c>
      <c r="W1077">
        <f t="shared" si="332"/>
        <v>10.404405868409926</v>
      </c>
      <c r="X1077">
        <f t="shared" si="333"/>
        <v>0</v>
      </c>
      <c r="Y1077">
        <f t="shared" si="334"/>
        <v>1</v>
      </c>
      <c r="Z1077">
        <f t="shared" si="335"/>
        <v>3</v>
      </c>
    </row>
    <row r="1078" spans="4:26">
      <c r="D1078" s="1">
        <v>1075</v>
      </c>
      <c r="E1078">
        <v>31.1</v>
      </c>
      <c r="F1078">
        <f t="shared" si="320"/>
        <v>50.050474000000001</v>
      </c>
      <c r="G1078">
        <f t="shared" si="321"/>
        <v>13.902909444444445</v>
      </c>
      <c r="H1078" s="12">
        <f t="shared" si="336"/>
        <v>0.35763111111111101</v>
      </c>
      <c r="I1078">
        <f t="shared" si="337"/>
        <v>14.081725</v>
      </c>
      <c r="J1078">
        <f t="shared" si="338"/>
        <v>61.599853808401001</v>
      </c>
      <c r="K1078" s="12">
        <f t="shared" si="339"/>
        <v>3</v>
      </c>
      <c r="L1078">
        <f t="shared" si="322"/>
        <v>5.4638999999999998</v>
      </c>
      <c r="M1078">
        <f t="shared" si="323"/>
        <v>336.57544122372224</v>
      </c>
      <c r="N1078">
        <f t="shared" si="324"/>
        <v>3214.0598608776909</v>
      </c>
      <c r="O1078">
        <f t="shared" si="325"/>
        <v>20.058706566054244</v>
      </c>
      <c r="P1078">
        <f t="shared" si="326"/>
        <v>685.8455873870065</v>
      </c>
      <c r="Q1078">
        <f t="shared" si="327"/>
        <v>74.503249102980547</v>
      </c>
      <c r="R1078">
        <f t="shared" si="328"/>
        <v>269.28449999999998</v>
      </c>
      <c r="S1078">
        <f t="shared" si="329"/>
        <v>1029.633336489987</v>
      </c>
      <c r="T1078">
        <f t="shared" si="330"/>
        <v>43.078054269223635</v>
      </c>
      <c r="U1078" s="14">
        <f t="shared" si="331"/>
        <v>14.499015122723396</v>
      </c>
      <c r="V1078" s="20">
        <f>'BSFC (Drive Cycle)'!C1082</f>
        <v>526.65848723581257</v>
      </c>
      <c r="W1078">
        <f t="shared" si="332"/>
        <v>2.1211192697062979</v>
      </c>
      <c r="X1078">
        <f t="shared" si="333"/>
        <v>0</v>
      </c>
      <c r="Y1078">
        <f t="shared" si="334"/>
        <v>0</v>
      </c>
      <c r="Z1078">
        <f t="shared" si="335"/>
        <v>3</v>
      </c>
    </row>
    <row r="1079" spans="4:26">
      <c r="D1079" s="1">
        <v>1076</v>
      </c>
      <c r="E1079">
        <v>32.299999999999997</v>
      </c>
      <c r="F1079">
        <f t="shared" si="320"/>
        <v>51.981681999999992</v>
      </c>
      <c r="G1079">
        <f t="shared" si="321"/>
        <v>14.43935611111111</v>
      </c>
      <c r="H1079" s="12">
        <f t="shared" si="336"/>
        <v>0.53644666666666474</v>
      </c>
      <c r="I1079">
        <f t="shared" si="337"/>
        <v>14.707579444444441</v>
      </c>
      <c r="J1079">
        <f t="shared" si="338"/>
        <v>64.337625088774359</v>
      </c>
      <c r="K1079" s="12">
        <f t="shared" si="339"/>
        <v>3</v>
      </c>
      <c r="L1079">
        <f t="shared" si="322"/>
        <v>5.4638999999999998</v>
      </c>
      <c r="M1079">
        <f t="shared" si="323"/>
        <v>351.53434972255423</v>
      </c>
      <c r="N1079">
        <f t="shared" si="324"/>
        <v>3356.9069658055873</v>
      </c>
      <c r="O1079">
        <f t="shared" si="325"/>
        <v>20.058706566054244</v>
      </c>
      <c r="P1079">
        <f t="shared" si="326"/>
        <v>1028.7683810805063</v>
      </c>
      <c r="Q1079">
        <f t="shared" si="327"/>
        <v>80.363617783778651</v>
      </c>
      <c r="R1079">
        <f t="shared" si="328"/>
        <v>269.28449999999998</v>
      </c>
      <c r="S1079">
        <f t="shared" si="329"/>
        <v>1378.4164988642849</v>
      </c>
      <c r="T1079">
        <f t="shared" si="330"/>
        <v>57.670530507581681</v>
      </c>
      <c r="U1079" s="14">
        <f t="shared" si="331"/>
        <v>20.273172440137451</v>
      </c>
      <c r="V1079" s="20">
        <f>'BSFC (Drive Cycle)'!C1083</f>
        <v>257.11746959483025</v>
      </c>
      <c r="W1079">
        <f t="shared" si="332"/>
        <v>1.4479407773521644</v>
      </c>
      <c r="X1079">
        <f t="shared" si="333"/>
        <v>0</v>
      </c>
      <c r="Y1079">
        <f t="shared" si="334"/>
        <v>0</v>
      </c>
      <c r="Z1079">
        <f t="shared" si="335"/>
        <v>3</v>
      </c>
    </row>
    <row r="1080" spans="4:26">
      <c r="D1080" s="1">
        <v>1077</v>
      </c>
      <c r="E1080">
        <v>31.9</v>
      </c>
      <c r="F1080">
        <f t="shared" si="320"/>
        <v>51.337945999999995</v>
      </c>
      <c r="G1080">
        <f t="shared" si="321"/>
        <v>14.260540555555554</v>
      </c>
      <c r="H1080" s="12">
        <f t="shared" si="336"/>
        <v>-0.17881555555555551</v>
      </c>
      <c r="I1080">
        <f t="shared" si="337"/>
        <v>14.171132777777776</v>
      </c>
      <c r="J1080">
        <f t="shared" si="338"/>
        <v>61.990963991311475</v>
      </c>
      <c r="K1080" s="12">
        <f t="shared" si="339"/>
        <v>3</v>
      </c>
      <c r="L1080">
        <f t="shared" si="322"/>
        <v>5.4638999999999998</v>
      </c>
      <c r="M1080">
        <f t="shared" si="323"/>
        <v>338.71242815212673</v>
      </c>
      <c r="N1080">
        <f t="shared" si="324"/>
        <v>3234.4665901531039</v>
      </c>
      <c r="O1080">
        <f t="shared" si="325"/>
        <v>20.058706566054244</v>
      </c>
      <c r="P1080">
        <f t="shared" si="326"/>
        <v>-342.92279369350325</v>
      </c>
      <c r="Q1080">
        <f t="shared" si="327"/>
        <v>78.385512266916194</v>
      </c>
      <c r="R1080">
        <f t="shared" si="328"/>
        <v>269.28449999999998</v>
      </c>
      <c r="S1080">
        <f t="shared" si="329"/>
        <v>4.7472185734129084</v>
      </c>
      <c r="T1080">
        <f t="shared" si="330"/>
        <v>0</v>
      </c>
      <c r="U1080" s="14">
        <f t="shared" si="331"/>
        <v>0</v>
      </c>
      <c r="V1080" s="20">
        <f>'BSFC (Drive Cycle)'!C1084</f>
        <v>0</v>
      </c>
      <c r="W1080">
        <f t="shared" si="332"/>
        <v>0</v>
      </c>
      <c r="X1080">
        <f t="shared" si="333"/>
        <v>0</v>
      </c>
      <c r="Y1080">
        <f t="shared" si="334"/>
        <v>0</v>
      </c>
      <c r="Z1080">
        <f t="shared" si="335"/>
        <v>3</v>
      </c>
    </row>
    <row r="1081" spans="4:26">
      <c r="D1081" s="1">
        <v>1078</v>
      </c>
      <c r="E1081">
        <v>32.299999999999997</v>
      </c>
      <c r="F1081">
        <f t="shared" si="320"/>
        <v>51.981681999999992</v>
      </c>
      <c r="G1081">
        <f t="shared" si="321"/>
        <v>14.43935611111111</v>
      </c>
      <c r="H1081" s="12">
        <f t="shared" si="336"/>
        <v>0.17881555555555551</v>
      </c>
      <c r="I1081">
        <f t="shared" si="337"/>
        <v>14.528763888888887</v>
      </c>
      <c r="J1081">
        <f t="shared" si="338"/>
        <v>63.555404722953405</v>
      </c>
      <c r="K1081" s="12">
        <f t="shared" si="339"/>
        <v>3</v>
      </c>
      <c r="L1081">
        <f t="shared" si="322"/>
        <v>5.4638999999999998</v>
      </c>
      <c r="M1081">
        <f t="shared" si="323"/>
        <v>347.26037586574512</v>
      </c>
      <c r="N1081">
        <f t="shared" si="324"/>
        <v>3316.09350725476</v>
      </c>
      <c r="O1081">
        <f t="shared" si="325"/>
        <v>20.058706566054244</v>
      </c>
      <c r="P1081">
        <f t="shared" si="326"/>
        <v>342.92279369350325</v>
      </c>
      <c r="Q1081">
        <f t="shared" si="327"/>
        <v>80.363617783778651</v>
      </c>
      <c r="R1081">
        <f t="shared" si="328"/>
        <v>269.28449999999998</v>
      </c>
      <c r="S1081">
        <f t="shared" si="329"/>
        <v>692.57091147728192</v>
      </c>
      <c r="T1081">
        <f t="shared" si="330"/>
        <v>28.97595314037714</v>
      </c>
      <c r="U1081" s="14">
        <f t="shared" si="331"/>
        <v>10.062200378595584</v>
      </c>
      <c r="V1081" s="20">
        <f>'BSFC (Drive Cycle)'!C1085</f>
        <v>1003.0928305199886</v>
      </c>
      <c r="W1081">
        <f t="shared" si="332"/>
        <v>2.8037002941735403</v>
      </c>
      <c r="X1081">
        <f t="shared" si="333"/>
        <v>0</v>
      </c>
      <c r="Y1081">
        <f t="shared" si="334"/>
        <v>0</v>
      </c>
      <c r="Z1081">
        <f t="shared" si="335"/>
        <v>3</v>
      </c>
    </row>
    <row r="1082" spans="4:26">
      <c r="D1082" s="1">
        <v>1079</v>
      </c>
      <c r="E1082">
        <v>31.9</v>
      </c>
      <c r="F1082">
        <f t="shared" si="320"/>
        <v>51.337945999999995</v>
      </c>
      <c r="G1082">
        <f t="shared" si="321"/>
        <v>14.260540555555554</v>
      </c>
      <c r="H1082" s="12">
        <f t="shared" si="336"/>
        <v>-0.17881555555555551</v>
      </c>
      <c r="I1082">
        <f t="shared" si="337"/>
        <v>14.171132777777776</v>
      </c>
      <c r="J1082">
        <f t="shared" si="338"/>
        <v>61.990963991311475</v>
      </c>
      <c r="K1082" s="12">
        <f t="shared" si="339"/>
        <v>3</v>
      </c>
      <c r="L1082">
        <f t="shared" si="322"/>
        <v>5.4638999999999998</v>
      </c>
      <c r="M1082">
        <f t="shared" si="323"/>
        <v>338.71242815212673</v>
      </c>
      <c r="N1082">
        <f t="shared" si="324"/>
        <v>3234.4665901531039</v>
      </c>
      <c r="O1082">
        <f t="shared" si="325"/>
        <v>20.058706566054244</v>
      </c>
      <c r="P1082">
        <f t="shared" si="326"/>
        <v>-342.92279369350325</v>
      </c>
      <c r="Q1082">
        <f t="shared" si="327"/>
        <v>78.385512266916194</v>
      </c>
      <c r="R1082">
        <f t="shared" si="328"/>
        <v>269.28449999999998</v>
      </c>
      <c r="S1082">
        <f t="shared" si="329"/>
        <v>4.7472185734129084</v>
      </c>
      <c r="T1082">
        <f t="shared" si="330"/>
        <v>0</v>
      </c>
      <c r="U1082" s="14">
        <f t="shared" si="331"/>
        <v>0</v>
      </c>
      <c r="V1082" s="20">
        <f>'BSFC (Drive Cycle)'!C1086</f>
        <v>0</v>
      </c>
      <c r="W1082">
        <f t="shared" si="332"/>
        <v>0</v>
      </c>
      <c r="X1082">
        <f t="shared" si="333"/>
        <v>0</v>
      </c>
      <c r="Y1082">
        <f t="shared" si="334"/>
        <v>0</v>
      </c>
      <c r="Z1082">
        <f t="shared" si="335"/>
        <v>3</v>
      </c>
    </row>
    <row r="1083" spans="4:26">
      <c r="D1083" s="1">
        <v>1080</v>
      </c>
      <c r="E1083">
        <v>31.1</v>
      </c>
      <c r="F1083">
        <f t="shared" si="320"/>
        <v>50.050474000000001</v>
      </c>
      <c r="G1083">
        <f t="shared" si="321"/>
        <v>13.902909444444445</v>
      </c>
      <c r="H1083" s="12">
        <f t="shared" si="336"/>
        <v>-0.35763111111110923</v>
      </c>
      <c r="I1083">
        <f t="shared" si="337"/>
        <v>13.724093888888891</v>
      </c>
      <c r="J1083">
        <f t="shared" si="338"/>
        <v>60.035413076759085</v>
      </c>
      <c r="K1083" s="12">
        <f t="shared" si="339"/>
        <v>3</v>
      </c>
      <c r="L1083">
        <f t="shared" si="322"/>
        <v>5.4638999999999998</v>
      </c>
      <c r="M1083">
        <f t="shared" si="323"/>
        <v>328.02749351010397</v>
      </c>
      <c r="N1083">
        <f t="shared" si="324"/>
        <v>3132.4329437760362</v>
      </c>
      <c r="O1083">
        <f t="shared" si="325"/>
        <v>20.058706566054244</v>
      </c>
      <c r="P1083">
        <f t="shared" si="326"/>
        <v>-685.84558738700309</v>
      </c>
      <c r="Q1083">
        <f t="shared" si="327"/>
        <v>74.503249102980547</v>
      </c>
      <c r="R1083">
        <f t="shared" si="328"/>
        <v>269.28449999999998</v>
      </c>
      <c r="S1083">
        <f t="shared" si="329"/>
        <v>-342.05783828402252</v>
      </c>
      <c r="T1083">
        <f t="shared" si="330"/>
        <v>0</v>
      </c>
      <c r="U1083" s="14">
        <f t="shared" si="331"/>
        <v>0</v>
      </c>
      <c r="V1083" s="20">
        <f>'BSFC (Drive Cycle)'!C1087</f>
        <v>0</v>
      </c>
      <c r="W1083">
        <f t="shared" si="332"/>
        <v>0</v>
      </c>
      <c r="X1083">
        <f t="shared" si="333"/>
        <v>0</v>
      </c>
      <c r="Y1083">
        <f t="shared" si="334"/>
        <v>0</v>
      </c>
      <c r="Z1083">
        <f t="shared" si="335"/>
        <v>3</v>
      </c>
    </row>
    <row r="1084" spans="4:26">
      <c r="D1084" s="1">
        <v>1081</v>
      </c>
      <c r="E1084">
        <v>28.8</v>
      </c>
      <c r="F1084">
        <f t="shared" si="320"/>
        <v>46.348992000000003</v>
      </c>
      <c r="G1084">
        <f t="shared" si="321"/>
        <v>12.874720000000002</v>
      </c>
      <c r="H1084" s="12">
        <f t="shared" si="336"/>
        <v>-1.0281894444444433</v>
      </c>
      <c r="I1084">
        <f t="shared" si="337"/>
        <v>12.36062527777778</v>
      </c>
      <c r="J1084">
        <f t="shared" si="338"/>
        <v>54.07098278737422</v>
      </c>
      <c r="K1084" s="12">
        <f t="shared" si="339"/>
        <v>3</v>
      </c>
      <c r="L1084">
        <f t="shared" si="322"/>
        <v>5.4638999999999998</v>
      </c>
      <c r="M1084">
        <f t="shared" si="323"/>
        <v>295.43844285193398</v>
      </c>
      <c r="N1084">
        <f t="shared" si="324"/>
        <v>2821.2303223259732</v>
      </c>
      <c r="O1084">
        <f t="shared" si="325"/>
        <v>20.058706566054244</v>
      </c>
      <c r="P1084">
        <f t="shared" si="326"/>
        <v>-1971.806063737642</v>
      </c>
      <c r="Q1084">
        <f t="shared" si="327"/>
        <v>63.890959497912753</v>
      </c>
      <c r="R1084">
        <f t="shared" si="328"/>
        <v>269.28449999999998</v>
      </c>
      <c r="S1084">
        <f t="shared" si="329"/>
        <v>-1638.6306042397293</v>
      </c>
      <c r="T1084">
        <f t="shared" si="330"/>
        <v>0</v>
      </c>
      <c r="U1084" s="14">
        <f t="shared" si="331"/>
        <v>0</v>
      </c>
      <c r="V1084" s="20">
        <f>'BSFC (Drive Cycle)'!C1088</f>
        <v>0</v>
      </c>
      <c r="W1084">
        <f t="shared" si="332"/>
        <v>0</v>
      </c>
      <c r="X1084">
        <f t="shared" si="333"/>
        <v>0</v>
      </c>
      <c r="Y1084">
        <f t="shared" si="334"/>
        <v>0</v>
      </c>
      <c r="Z1084">
        <f t="shared" si="335"/>
        <v>3</v>
      </c>
    </row>
    <row r="1085" spans="4:26">
      <c r="D1085" s="1">
        <v>1082</v>
      </c>
      <c r="E1085">
        <v>25</v>
      </c>
      <c r="F1085">
        <f t="shared" si="320"/>
        <v>40.233499999999999</v>
      </c>
      <c r="G1085">
        <f t="shared" si="321"/>
        <v>11.175972222222223</v>
      </c>
      <c r="H1085" s="12">
        <f t="shared" si="336"/>
        <v>-1.6987477777777791</v>
      </c>
      <c r="I1085">
        <f t="shared" si="337"/>
        <v>10.326598333333333</v>
      </c>
      <c r="J1085">
        <f t="shared" si="338"/>
        <v>45.173226126160735</v>
      </c>
      <c r="K1085" s="12">
        <f t="shared" si="339"/>
        <v>3</v>
      </c>
      <c r="L1085">
        <f t="shared" si="322"/>
        <v>5.4638999999999998</v>
      </c>
      <c r="M1085">
        <f t="shared" si="323"/>
        <v>246.82199023072963</v>
      </c>
      <c r="N1085">
        <f t="shared" si="324"/>
        <v>2356.9772313103067</v>
      </c>
      <c r="O1085">
        <f t="shared" si="325"/>
        <v>20.058706566054244</v>
      </c>
      <c r="P1085">
        <f t="shared" si="326"/>
        <v>-3257.7665400882843</v>
      </c>
      <c r="Q1085">
        <f t="shared" si="327"/>
        <v>48.143144394043524</v>
      </c>
      <c r="R1085">
        <f t="shared" si="328"/>
        <v>269.28449999999998</v>
      </c>
      <c r="S1085">
        <f t="shared" si="329"/>
        <v>-2940.3388956942408</v>
      </c>
      <c r="T1085">
        <f t="shared" si="330"/>
        <v>0</v>
      </c>
      <c r="U1085" s="14">
        <f t="shared" si="331"/>
        <v>0</v>
      </c>
      <c r="V1085" s="20">
        <f>'BSFC (Drive Cycle)'!C1089</f>
        <v>0</v>
      </c>
      <c r="W1085">
        <f t="shared" si="332"/>
        <v>0</v>
      </c>
      <c r="X1085">
        <f t="shared" si="333"/>
        <v>0</v>
      </c>
      <c r="Y1085">
        <f t="shared" si="334"/>
        <v>0</v>
      </c>
      <c r="Z1085">
        <f t="shared" si="335"/>
        <v>3</v>
      </c>
    </row>
    <row r="1086" spans="4:26">
      <c r="D1086" s="1">
        <v>1083</v>
      </c>
      <c r="E1086">
        <v>22.7</v>
      </c>
      <c r="F1086">
        <f t="shared" si="320"/>
        <v>36.532018000000001</v>
      </c>
      <c r="G1086">
        <f t="shared" si="321"/>
        <v>10.147782777777778</v>
      </c>
      <c r="H1086" s="12">
        <f t="shared" si="336"/>
        <v>-1.028189444444445</v>
      </c>
      <c r="I1086">
        <f t="shared" si="337"/>
        <v>9.633688055555556</v>
      </c>
      <c r="J1086">
        <f t="shared" si="338"/>
        <v>42.142122208604491</v>
      </c>
      <c r="K1086" s="12">
        <f t="shared" si="339"/>
        <v>3</v>
      </c>
      <c r="L1086">
        <f t="shared" si="322"/>
        <v>5.4638999999999998</v>
      </c>
      <c r="M1086">
        <f t="shared" si="323"/>
        <v>230.26034153559408</v>
      </c>
      <c r="N1086">
        <f t="shared" si="324"/>
        <v>2198.8250794258488</v>
      </c>
      <c r="O1086">
        <f t="shared" si="325"/>
        <v>20.058706566054244</v>
      </c>
      <c r="P1086">
        <f t="shared" si="326"/>
        <v>-1971.8060637376452</v>
      </c>
      <c r="Q1086">
        <f t="shared" si="327"/>
        <v>39.692289399690701</v>
      </c>
      <c r="R1086">
        <f t="shared" si="328"/>
        <v>269.28449999999998</v>
      </c>
      <c r="S1086">
        <f t="shared" si="329"/>
        <v>-1662.8292743379545</v>
      </c>
      <c r="T1086">
        <f t="shared" si="330"/>
        <v>0</v>
      </c>
      <c r="U1086" s="14">
        <f t="shared" si="331"/>
        <v>0</v>
      </c>
      <c r="V1086" s="20">
        <f>'BSFC (Drive Cycle)'!C1090</f>
        <v>0</v>
      </c>
      <c r="W1086">
        <f t="shared" si="332"/>
        <v>0</v>
      </c>
      <c r="X1086">
        <f t="shared" si="333"/>
        <v>0</v>
      </c>
      <c r="Y1086">
        <f t="shared" si="334"/>
        <v>0</v>
      </c>
      <c r="Z1086">
        <f t="shared" si="335"/>
        <v>3</v>
      </c>
    </row>
    <row r="1087" spans="4:26">
      <c r="D1087" s="1">
        <v>1084</v>
      </c>
      <c r="E1087">
        <v>18.8</v>
      </c>
      <c r="F1087">
        <f t="shared" si="320"/>
        <v>30.255592</v>
      </c>
      <c r="G1087">
        <f t="shared" si="321"/>
        <v>8.4043311111111123</v>
      </c>
      <c r="H1087" s="12">
        <f t="shared" si="336"/>
        <v>-1.7434516666666653</v>
      </c>
      <c r="I1087">
        <f t="shared" si="337"/>
        <v>7.5326052777777797</v>
      </c>
      <c r="J1087">
        <f t="shared" si="338"/>
        <v>32.951032910208163</v>
      </c>
      <c r="K1087" s="12">
        <f t="shared" si="339"/>
        <v>3</v>
      </c>
      <c r="L1087">
        <f t="shared" si="322"/>
        <v>5.4638999999999998</v>
      </c>
      <c r="M1087">
        <f t="shared" si="323"/>
        <v>180.04114871808636</v>
      </c>
      <c r="N1087">
        <f t="shared" si="324"/>
        <v>1719.2669414536222</v>
      </c>
      <c r="O1087">
        <f t="shared" si="325"/>
        <v>20.058706566054244</v>
      </c>
      <c r="P1087">
        <f t="shared" si="326"/>
        <v>-3343.4972385116553</v>
      </c>
      <c r="Q1087">
        <f t="shared" si="327"/>
        <v>27.225140727409197</v>
      </c>
      <c r="R1087">
        <f t="shared" si="328"/>
        <v>269.28449999999998</v>
      </c>
      <c r="S1087">
        <f t="shared" si="329"/>
        <v>-3046.9875977842457</v>
      </c>
      <c r="T1087">
        <f t="shared" si="330"/>
        <v>0</v>
      </c>
      <c r="U1087" s="14">
        <f t="shared" si="331"/>
        <v>0</v>
      </c>
      <c r="V1087" s="20">
        <f>'BSFC (Drive Cycle)'!C1091</f>
        <v>0</v>
      </c>
      <c r="W1087">
        <f t="shared" si="332"/>
        <v>0</v>
      </c>
      <c r="X1087">
        <f t="shared" si="333"/>
        <v>1</v>
      </c>
      <c r="Y1087">
        <f t="shared" si="334"/>
        <v>0</v>
      </c>
      <c r="Z1087">
        <f t="shared" si="335"/>
        <v>2</v>
      </c>
    </row>
    <row r="1088" spans="4:26">
      <c r="D1088" s="1">
        <v>1085</v>
      </c>
      <c r="E1088">
        <v>15.4</v>
      </c>
      <c r="F1088">
        <f t="shared" si="320"/>
        <v>24.783836000000001</v>
      </c>
      <c r="G1088">
        <f t="shared" si="321"/>
        <v>6.8843988888888896</v>
      </c>
      <c r="H1088" s="12">
        <f t="shared" si="336"/>
        <v>-1.5199322222222227</v>
      </c>
      <c r="I1088">
        <f t="shared" si="337"/>
        <v>6.1244327777777787</v>
      </c>
      <c r="J1088">
        <f t="shared" si="338"/>
        <v>26.791047529368058</v>
      </c>
      <c r="K1088" s="12">
        <f t="shared" si="339"/>
        <v>2</v>
      </c>
      <c r="L1088">
        <f t="shared" si="322"/>
        <v>8.4698856000000013</v>
      </c>
      <c r="M1088">
        <f t="shared" si="323"/>
        <v>226.91710767791014</v>
      </c>
      <c r="N1088">
        <f t="shared" si="324"/>
        <v>2166.8995363486674</v>
      </c>
      <c r="O1088">
        <f t="shared" si="325"/>
        <v>38.380998283940237</v>
      </c>
      <c r="P1088">
        <f t="shared" si="326"/>
        <v>-3036.6663254278951</v>
      </c>
      <c r="Q1088">
        <f t="shared" si="327"/>
        <v>18.268204999186185</v>
      </c>
      <c r="R1088">
        <f t="shared" si="328"/>
        <v>269.28449999999998</v>
      </c>
      <c r="S1088">
        <f t="shared" si="329"/>
        <v>-2749.1136204287086</v>
      </c>
      <c r="T1088">
        <f t="shared" si="330"/>
        <v>0</v>
      </c>
      <c r="U1088" s="14">
        <f t="shared" si="331"/>
        <v>0</v>
      </c>
      <c r="V1088" s="20">
        <f>'BSFC (Drive Cycle)'!C1092</f>
        <v>0</v>
      </c>
      <c r="W1088">
        <f t="shared" si="332"/>
        <v>0</v>
      </c>
      <c r="X1088">
        <f t="shared" si="333"/>
        <v>0</v>
      </c>
      <c r="Y1088">
        <f t="shared" si="334"/>
        <v>0</v>
      </c>
      <c r="Z1088">
        <f t="shared" si="335"/>
        <v>2</v>
      </c>
    </row>
    <row r="1089" spans="4:26">
      <c r="D1089" s="1">
        <v>1086</v>
      </c>
      <c r="E1089">
        <v>13.4</v>
      </c>
      <c r="F1089">
        <f t="shared" si="320"/>
        <v>21.565156000000002</v>
      </c>
      <c r="G1089">
        <f t="shared" si="321"/>
        <v>5.9903211111111121</v>
      </c>
      <c r="H1089" s="12">
        <f t="shared" si="336"/>
        <v>-0.89407777777777753</v>
      </c>
      <c r="I1089">
        <f t="shared" si="337"/>
        <v>5.5432822222222233</v>
      </c>
      <c r="J1089">
        <f t="shared" si="338"/>
        <v>24.248831340449925</v>
      </c>
      <c r="K1089" s="12">
        <f t="shared" si="339"/>
        <v>2</v>
      </c>
      <c r="L1089">
        <f t="shared" si="322"/>
        <v>8.4698856000000013</v>
      </c>
      <c r="M1089">
        <f t="shared" si="323"/>
        <v>205.38482738730556</v>
      </c>
      <c r="N1089">
        <f t="shared" si="324"/>
        <v>1961.2813321695971</v>
      </c>
      <c r="O1089">
        <f t="shared" si="325"/>
        <v>38.380998283940237</v>
      </c>
      <c r="P1089">
        <f t="shared" si="326"/>
        <v>-1786.2743090752313</v>
      </c>
      <c r="Q1089">
        <f t="shared" si="327"/>
        <v>13.831332811831132</v>
      </c>
      <c r="R1089">
        <f t="shared" si="328"/>
        <v>269.28449999999998</v>
      </c>
      <c r="S1089">
        <f t="shared" si="329"/>
        <v>-1503.1584762634002</v>
      </c>
      <c r="T1089">
        <f t="shared" si="330"/>
        <v>0</v>
      </c>
      <c r="U1089" s="14">
        <f t="shared" si="331"/>
        <v>0</v>
      </c>
      <c r="V1089" s="20">
        <f>'BSFC (Drive Cycle)'!C1093</f>
        <v>0</v>
      </c>
      <c r="W1089">
        <f t="shared" si="332"/>
        <v>0</v>
      </c>
      <c r="X1089">
        <f t="shared" si="333"/>
        <v>0</v>
      </c>
      <c r="Y1089">
        <f t="shared" si="334"/>
        <v>0</v>
      </c>
      <c r="Z1089">
        <f t="shared" si="335"/>
        <v>2</v>
      </c>
    </row>
    <row r="1090" spans="4:26">
      <c r="D1090" s="1">
        <v>1087</v>
      </c>
      <c r="E1090">
        <v>11.9</v>
      </c>
      <c r="F1090">
        <f t="shared" si="320"/>
        <v>19.151146000000001</v>
      </c>
      <c r="G1090">
        <f t="shared" si="321"/>
        <v>5.3197627777777781</v>
      </c>
      <c r="H1090" s="12">
        <f t="shared" si="336"/>
        <v>-0.67055833333333403</v>
      </c>
      <c r="I1090">
        <f t="shared" si="337"/>
        <v>4.984483611111111</v>
      </c>
      <c r="J1090">
        <f t="shared" si="338"/>
        <v>21.804392697259402</v>
      </c>
      <c r="K1090" s="12">
        <f t="shared" si="339"/>
        <v>2</v>
      </c>
      <c r="L1090">
        <f t="shared" si="322"/>
        <v>8.4698856000000013</v>
      </c>
      <c r="M1090">
        <f t="shared" si="323"/>
        <v>184.68071172326259</v>
      </c>
      <c r="N1090">
        <f t="shared" si="324"/>
        <v>1763.5715204589515</v>
      </c>
      <c r="O1090">
        <f t="shared" si="325"/>
        <v>38.380998283940237</v>
      </c>
      <c r="P1090">
        <f t="shared" si="326"/>
        <v>-1339.7057318064253</v>
      </c>
      <c r="Q1090">
        <f t="shared" si="327"/>
        <v>10.908081084224806</v>
      </c>
      <c r="R1090">
        <f t="shared" si="328"/>
        <v>269.28449999999998</v>
      </c>
      <c r="S1090">
        <f t="shared" si="329"/>
        <v>-1059.5131507222006</v>
      </c>
      <c r="T1090">
        <f t="shared" si="330"/>
        <v>0</v>
      </c>
      <c r="U1090" s="14">
        <f t="shared" si="331"/>
        <v>0</v>
      </c>
      <c r="V1090" s="20">
        <f>'BSFC (Drive Cycle)'!C1094</f>
        <v>0</v>
      </c>
      <c r="W1090">
        <f t="shared" si="332"/>
        <v>0</v>
      </c>
      <c r="X1090">
        <f t="shared" si="333"/>
        <v>1</v>
      </c>
      <c r="Y1090">
        <f t="shared" si="334"/>
        <v>0</v>
      </c>
      <c r="Z1090">
        <f t="shared" si="335"/>
        <v>1</v>
      </c>
    </row>
    <row r="1091" spans="4:26">
      <c r="D1091" s="1">
        <v>1088</v>
      </c>
      <c r="E1091">
        <v>8.8000000000000007</v>
      </c>
      <c r="F1091">
        <f t="shared" si="320"/>
        <v>14.162192000000001</v>
      </c>
      <c r="G1091">
        <f t="shared" si="321"/>
        <v>3.9339422222222229</v>
      </c>
      <c r="H1091" s="12">
        <f t="shared" si="336"/>
        <v>-1.3858205555555552</v>
      </c>
      <c r="I1091">
        <f t="shared" si="337"/>
        <v>3.2410319444444453</v>
      </c>
      <c r="J1091">
        <f t="shared" si="338"/>
        <v>14.177744130504994</v>
      </c>
      <c r="K1091" s="12">
        <f t="shared" si="339"/>
        <v>1</v>
      </c>
      <c r="L1091">
        <f t="shared" si="322"/>
        <v>14.7105</v>
      </c>
      <c r="M1091">
        <f t="shared" si="323"/>
        <v>208.56170503179371</v>
      </c>
      <c r="N1091">
        <f t="shared" si="324"/>
        <v>1991.6182898601078</v>
      </c>
      <c r="O1091">
        <f t="shared" si="325"/>
        <v>101.66177176290465</v>
      </c>
      <c r="P1091">
        <f t="shared" si="326"/>
        <v>-3152.3463368032826</v>
      </c>
      <c r="Q1091">
        <f t="shared" si="327"/>
        <v>5.9651281629995712</v>
      </c>
      <c r="R1091">
        <f t="shared" si="328"/>
        <v>269.28449999999998</v>
      </c>
      <c r="S1091">
        <f t="shared" si="329"/>
        <v>-2877.0967086402834</v>
      </c>
      <c r="T1091">
        <f t="shared" si="330"/>
        <v>0</v>
      </c>
      <c r="U1091" s="14">
        <f t="shared" si="331"/>
        <v>0</v>
      </c>
      <c r="V1091" s="20">
        <f>'BSFC (Drive Cycle)'!C1095</f>
        <v>0</v>
      </c>
      <c r="W1091">
        <f t="shared" si="332"/>
        <v>0</v>
      </c>
      <c r="X1091">
        <f t="shared" si="333"/>
        <v>0</v>
      </c>
      <c r="Y1091">
        <f t="shared" si="334"/>
        <v>0</v>
      </c>
      <c r="Z1091">
        <f t="shared" si="335"/>
        <v>1</v>
      </c>
    </row>
    <row r="1092" spans="4:26">
      <c r="D1092" s="1">
        <v>1089</v>
      </c>
      <c r="E1092">
        <v>5</v>
      </c>
      <c r="F1092">
        <f t="shared" ref="F1092:F1155" si="340">E1092*1.60934</f>
        <v>8.0466999999999995</v>
      </c>
      <c r="G1092">
        <f t="shared" ref="G1092:G1155" si="341">F1092*(1000/3600)</f>
        <v>2.2351944444444443</v>
      </c>
      <c r="H1092" s="12">
        <f t="shared" si="336"/>
        <v>-1.6987477777777786</v>
      </c>
      <c r="I1092">
        <f t="shared" si="337"/>
        <v>1.3858205555555549</v>
      </c>
      <c r="J1092">
        <f t="shared" si="338"/>
        <v>6.062207835112476</v>
      </c>
      <c r="K1092" s="12">
        <f t="shared" si="339"/>
        <v>1</v>
      </c>
      <c r="L1092">
        <f t="shared" ref="L1092:L1155" si="342">LOOKUP(K1092,$A$5:$B$12)*$B$13</f>
        <v>14.7105</v>
      </c>
      <c r="M1092">
        <f t="shared" ref="M1092:M1155" si="343">J1092*L1092</f>
        <v>89.17810835842208</v>
      </c>
      <c r="N1092">
        <f t="shared" ref="N1092:N1155" si="344">M1092*9.5493</f>
        <v>851.58851014708</v>
      </c>
      <c r="O1092">
        <f t="shared" ref="O1092:O1155" si="345">(POWER(L1092,2)*$B$28+4*$B$29)/$B$27</f>
        <v>101.66177176290465</v>
      </c>
      <c r="P1092">
        <f t="shared" ref="P1092:P1155" si="346">(H1092*(O1092+$B$26*$B$27))/$B$27</f>
        <v>-3864.1664773717689</v>
      </c>
      <c r="Q1092">
        <f t="shared" ref="Q1092:Q1155" si="347">($B$34*$B$31*$B$30*POWER(G1092,2))/2</f>
        <v>1.9257257757617408</v>
      </c>
      <c r="R1092">
        <f t="shared" ref="R1092:R1155" si="348">$B$32*$B$26*9.81</f>
        <v>269.28449999999998</v>
      </c>
      <c r="S1092">
        <f t="shared" ref="S1092:S1155" si="349">P1092+Q1092+R1092</f>
        <v>-3592.956251596007</v>
      </c>
      <c r="T1092">
        <f t="shared" ref="T1092:T1155" si="350">IF(H1092&lt;0,0,(S1092*$B$27)/L1092)</f>
        <v>0</v>
      </c>
      <c r="U1092" s="14">
        <f t="shared" ref="U1092:U1155" si="351">(T1092*M1092)/1000</f>
        <v>0</v>
      </c>
      <c r="V1092" s="20">
        <f>'BSFC (Drive Cycle)'!C1096</f>
        <v>0</v>
      </c>
      <c r="W1092">
        <f t="shared" ref="W1092:W1155" si="352">(V1092*U1092)/3600</f>
        <v>0</v>
      </c>
      <c r="X1092">
        <f t="shared" ref="X1092:X1155" si="353">IF(AND(K1092&gt;1,(N1092&lt;$B$15)),1,0)</f>
        <v>0</v>
      </c>
      <c r="Y1092">
        <f t="shared" ref="Y1092:Y1155" si="354">IF(N1092&gt;$B$14,1,0)</f>
        <v>0</v>
      </c>
      <c r="Z1092">
        <f t="shared" ref="Z1092:Z1155" si="355">IF(AND(X1092=0,Y1092=0),K1092,IF(AND(X1092=0,Y1092=1),K1092+1, IF(AND(X1092=1,Y1092=0),K1092-1)))</f>
        <v>1</v>
      </c>
    </row>
    <row r="1093" spans="4:26">
      <c r="D1093" s="1">
        <v>1090</v>
      </c>
      <c r="E1093">
        <v>1.9</v>
      </c>
      <c r="F1093">
        <f t="shared" si="340"/>
        <v>3.0577459999999999</v>
      </c>
      <c r="G1093">
        <f t="shared" si="341"/>
        <v>0.84937388888888887</v>
      </c>
      <c r="H1093" s="12">
        <f t="shared" ref="H1093:H1156" si="356">(G1093-G1092)/(D1093-D1092)</f>
        <v>-1.3858205555555554</v>
      </c>
      <c r="I1093">
        <f t="shared" ref="I1093:I1156" si="357">G1093*(D1093-D1092)+0.5*H1093*POWER(D1093-D1092,2)</f>
        <v>0.15646361111111118</v>
      </c>
      <c r="J1093">
        <f t="shared" ref="J1093:J1156" si="358">(2*PI()*I1093)/($B$2*(D1093-D1092))</f>
        <v>0.68444282009334478</v>
      </c>
      <c r="K1093" s="12">
        <f t="shared" ref="K1093:K1156" si="359">Z1092</f>
        <v>1</v>
      </c>
      <c r="L1093">
        <f t="shared" si="342"/>
        <v>14.7105</v>
      </c>
      <c r="M1093">
        <f t="shared" si="343"/>
        <v>10.068496104983149</v>
      </c>
      <c r="N1093">
        <f t="shared" si="344"/>
        <v>96.147089855315585</v>
      </c>
      <c r="O1093">
        <f t="shared" si="345"/>
        <v>101.66177176290465</v>
      </c>
      <c r="P1093">
        <f t="shared" si="346"/>
        <v>-3152.3463368032831</v>
      </c>
      <c r="Q1093">
        <f t="shared" si="347"/>
        <v>0.2780748020199954</v>
      </c>
      <c r="R1093">
        <f t="shared" si="348"/>
        <v>269.28449999999998</v>
      </c>
      <c r="S1093">
        <f t="shared" si="349"/>
        <v>-2882.7837620012633</v>
      </c>
      <c r="T1093">
        <f t="shared" si="350"/>
        <v>0</v>
      </c>
      <c r="U1093" s="14">
        <f t="shared" si="351"/>
        <v>0</v>
      </c>
      <c r="V1093" s="20">
        <f>'BSFC (Drive Cycle)'!C1097</f>
        <v>0</v>
      </c>
      <c r="W1093">
        <f t="shared" si="352"/>
        <v>0</v>
      </c>
      <c r="X1093">
        <f t="shared" si="353"/>
        <v>0</v>
      </c>
      <c r="Y1093">
        <f t="shared" si="354"/>
        <v>0</v>
      </c>
      <c r="Z1093">
        <f t="shared" si="355"/>
        <v>1</v>
      </c>
    </row>
    <row r="1094" spans="4:26">
      <c r="D1094" s="1">
        <v>1091</v>
      </c>
      <c r="E1094">
        <v>2.2999999999999998</v>
      </c>
      <c r="F1094">
        <f t="shared" si="340"/>
        <v>3.7014819999999995</v>
      </c>
      <c r="G1094">
        <f t="shared" si="341"/>
        <v>1.0281894444444444</v>
      </c>
      <c r="H1094" s="12">
        <f t="shared" si="356"/>
        <v>0.17881555555555551</v>
      </c>
      <c r="I1094">
        <f t="shared" si="357"/>
        <v>1.1175972222222221</v>
      </c>
      <c r="J1094">
        <f t="shared" si="358"/>
        <v>4.8888772863810317</v>
      </c>
      <c r="K1094" s="12">
        <f t="shared" si="359"/>
        <v>1</v>
      </c>
      <c r="L1094">
        <f t="shared" si="342"/>
        <v>14.7105</v>
      </c>
      <c r="M1094">
        <f t="shared" si="343"/>
        <v>71.917829321308162</v>
      </c>
      <c r="N1094">
        <f t="shared" si="344"/>
        <v>686.76492753796811</v>
      </c>
      <c r="O1094">
        <f t="shared" si="345"/>
        <v>101.66177176290465</v>
      </c>
      <c r="P1094">
        <f t="shared" si="346"/>
        <v>406.75436603913323</v>
      </c>
      <c r="Q1094">
        <f t="shared" si="347"/>
        <v>0.4074835741511843</v>
      </c>
      <c r="R1094">
        <f t="shared" si="348"/>
        <v>269.28449999999998</v>
      </c>
      <c r="S1094">
        <f t="shared" si="349"/>
        <v>676.44634961328438</v>
      </c>
      <c r="T1094">
        <f t="shared" si="350"/>
        <v>10.511922471812435</v>
      </c>
      <c r="U1094" s="14">
        <f t="shared" si="351"/>
        <v>0.75599464616663048</v>
      </c>
      <c r="V1094" s="20">
        <f>'BSFC (Drive Cycle)'!C1098</f>
        <v>1966.569791066278</v>
      </c>
      <c r="W1094">
        <f t="shared" si="352"/>
        <v>0.41297673148864866</v>
      </c>
      <c r="X1094">
        <f t="shared" si="353"/>
        <v>0</v>
      </c>
      <c r="Y1094">
        <f t="shared" si="354"/>
        <v>0</v>
      </c>
      <c r="Z1094">
        <f t="shared" si="355"/>
        <v>1</v>
      </c>
    </row>
    <row r="1095" spans="4:26">
      <c r="D1095" s="1">
        <v>1092</v>
      </c>
      <c r="E1095">
        <v>2.7</v>
      </c>
      <c r="F1095">
        <f t="shared" si="340"/>
        <v>4.345218</v>
      </c>
      <c r="G1095">
        <f t="shared" si="341"/>
        <v>1.2070050000000001</v>
      </c>
      <c r="H1095" s="12">
        <f t="shared" si="356"/>
        <v>0.17881555555555573</v>
      </c>
      <c r="I1095">
        <f t="shared" si="357"/>
        <v>1.2964127777777779</v>
      </c>
      <c r="J1095">
        <f t="shared" si="358"/>
        <v>5.6710976522019969</v>
      </c>
      <c r="K1095" s="12">
        <f t="shared" si="359"/>
        <v>1</v>
      </c>
      <c r="L1095">
        <f t="shared" si="342"/>
        <v>14.7105</v>
      </c>
      <c r="M1095">
        <f t="shared" si="343"/>
        <v>83.424682012717469</v>
      </c>
      <c r="N1095">
        <f t="shared" si="344"/>
        <v>796.64731594404293</v>
      </c>
      <c r="O1095">
        <f t="shared" si="345"/>
        <v>101.66177176290465</v>
      </c>
      <c r="P1095">
        <f t="shared" si="346"/>
        <v>406.75436603913374</v>
      </c>
      <c r="Q1095">
        <f t="shared" si="347"/>
        <v>0.56154163621212372</v>
      </c>
      <c r="R1095">
        <f t="shared" si="348"/>
        <v>269.28449999999998</v>
      </c>
      <c r="S1095">
        <f t="shared" si="349"/>
        <v>676.60040767534588</v>
      </c>
      <c r="T1095">
        <f t="shared" si="350"/>
        <v>10.514316521843856</v>
      </c>
      <c r="U1095" s="14">
        <f t="shared" si="351"/>
        <v>0.87715351241588524</v>
      </c>
      <c r="V1095" s="20">
        <f>'BSFC (Drive Cycle)'!C1099</f>
        <v>1945.4858996064795</v>
      </c>
      <c r="W1095">
        <f t="shared" si="352"/>
        <v>0.47402494172094495</v>
      </c>
      <c r="X1095">
        <f t="shared" si="353"/>
        <v>0</v>
      </c>
      <c r="Y1095">
        <f t="shared" si="354"/>
        <v>0</v>
      </c>
      <c r="Z1095">
        <f t="shared" si="355"/>
        <v>1</v>
      </c>
    </row>
    <row r="1096" spans="4:26">
      <c r="D1096" s="1">
        <v>1093</v>
      </c>
      <c r="E1096">
        <v>3.5</v>
      </c>
      <c r="F1096">
        <f t="shared" si="340"/>
        <v>5.6326900000000002</v>
      </c>
      <c r="G1096">
        <f t="shared" si="341"/>
        <v>1.5646361111111113</v>
      </c>
      <c r="H1096" s="12">
        <f t="shared" si="356"/>
        <v>0.35763111111111123</v>
      </c>
      <c r="I1096">
        <f t="shared" si="357"/>
        <v>1.7434516666666671</v>
      </c>
      <c r="J1096">
        <f t="shared" si="358"/>
        <v>7.6266485667544108</v>
      </c>
      <c r="K1096" s="12">
        <f t="shared" si="359"/>
        <v>1</v>
      </c>
      <c r="L1096">
        <f t="shared" si="342"/>
        <v>14.7105</v>
      </c>
      <c r="M1096">
        <f t="shared" si="343"/>
        <v>112.19181374124076</v>
      </c>
      <c r="N1096">
        <f t="shared" si="344"/>
        <v>1071.3532869592304</v>
      </c>
      <c r="O1096">
        <f t="shared" si="345"/>
        <v>101.66177176290465</v>
      </c>
      <c r="P1096">
        <f t="shared" si="346"/>
        <v>813.50873207826703</v>
      </c>
      <c r="Q1096">
        <f t="shared" si="347"/>
        <v>0.94360563012325338</v>
      </c>
      <c r="R1096">
        <f t="shared" si="348"/>
        <v>269.28449999999998</v>
      </c>
      <c r="S1096">
        <f t="shared" si="349"/>
        <v>1083.7368377083903</v>
      </c>
      <c r="T1096">
        <f t="shared" si="350"/>
        <v>16.841184262950819</v>
      </c>
      <c r="U1096" s="14">
        <f t="shared" si="351"/>
        <v>1.8894430080108935</v>
      </c>
      <c r="V1096" s="20">
        <f>'BSFC (Drive Cycle)'!C1100</f>
        <v>1521.9010670893967</v>
      </c>
      <c r="W1096">
        <f t="shared" si="352"/>
        <v>0.79876259169343855</v>
      </c>
      <c r="X1096">
        <f t="shared" si="353"/>
        <v>0</v>
      </c>
      <c r="Y1096">
        <f t="shared" si="354"/>
        <v>0</v>
      </c>
      <c r="Z1096">
        <f t="shared" si="355"/>
        <v>1</v>
      </c>
    </row>
    <row r="1097" spans="4:26">
      <c r="D1097" s="1">
        <v>1094</v>
      </c>
      <c r="E1097">
        <v>6.5</v>
      </c>
      <c r="F1097">
        <f t="shared" si="340"/>
        <v>10.460710000000001</v>
      </c>
      <c r="G1097">
        <f t="shared" si="341"/>
        <v>2.9057527777777783</v>
      </c>
      <c r="H1097" s="12">
        <f t="shared" si="356"/>
        <v>1.341116666666667</v>
      </c>
      <c r="I1097">
        <f t="shared" si="357"/>
        <v>3.5763111111111119</v>
      </c>
      <c r="J1097">
        <f t="shared" si="358"/>
        <v>15.644407316419304</v>
      </c>
      <c r="K1097" s="12">
        <f t="shared" si="359"/>
        <v>1</v>
      </c>
      <c r="L1097">
        <f t="shared" si="342"/>
        <v>14.7105</v>
      </c>
      <c r="M1097">
        <f t="shared" si="343"/>
        <v>230.13705382818617</v>
      </c>
      <c r="N1097">
        <f t="shared" si="344"/>
        <v>2197.6477681214983</v>
      </c>
      <c r="O1097">
        <f t="shared" si="345"/>
        <v>101.66177176290465</v>
      </c>
      <c r="P1097">
        <f t="shared" si="346"/>
        <v>3050.6577452935007</v>
      </c>
      <c r="Q1097">
        <f t="shared" si="347"/>
        <v>3.2544765610373432</v>
      </c>
      <c r="R1097">
        <f t="shared" si="348"/>
        <v>269.28449999999998</v>
      </c>
      <c r="S1097">
        <f t="shared" si="349"/>
        <v>3323.1967218545378</v>
      </c>
      <c r="T1097">
        <f t="shared" si="350"/>
        <v>51.642212747081835</v>
      </c>
      <c r="U1097" s="14">
        <f t="shared" si="351"/>
        <v>11.884786694781814</v>
      </c>
      <c r="V1097" s="20">
        <f>'BSFC (Drive Cycle)'!C1101</f>
        <v>284.73897768454663</v>
      </c>
      <c r="W1097">
        <f t="shared" si="352"/>
        <v>0.94001722596418769</v>
      </c>
      <c r="X1097">
        <f t="shared" si="353"/>
        <v>0</v>
      </c>
      <c r="Y1097">
        <f t="shared" si="354"/>
        <v>0</v>
      </c>
      <c r="Z1097">
        <f t="shared" si="355"/>
        <v>1</v>
      </c>
    </row>
    <row r="1098" spans="4:26">
      <c r="D1098" s="1">
        <v>1095</v>
      </c>
      <c r="E1098">
        <v>10.8</v>
      </c>
      <c r="F1098">
        <f t="shared" si="340"/>
        <v>17.380872</v>
      </c>
      <c r="G1098">
        <f t="shared" si="341"/>
        <v>4.8280200000000004</v>
      </c>
      <c r="H1098" s="12">
        <f t="shared" si="356"/>
        <v>1.9222672222222221</v>
      </c>
      <c r="I1098">
        <f t="shared" si="357"/>
        <v>5.7891536111111117</v>
      </c>
      <c r="J1098">
        <f t="shared" si="358"/>
        <v>25.324384343453747</v>
      </c>
      <c r="K1098" s="12">
        <f t="shared" si="359"/>
        <v>1</v>
      </c>
      <c r="L1098">
        <f t="shared" si="342"/>
        <v>14.7105</v>
      </c>
      <c r="M1098">
        <f t="shared" si="343"/>
        <v>372.53435588437634</v>
      </c>
      <c r="N1098">
        <f t="shared" si="344"/>
        <v>3557.4423246466754</v>
      </c>
      <c r="O1098">
        <f t="shared" si="345"/>
        <v>101.66177176290465</v>
      </c>
      <c r="P1098">
        <f t="shared" si="346"/>
        <v>4372.6094349206833</v>
      </c>
      <c r="Q1098">
        <f t="shared" si="347"/>
        <v>8.9846661793939795</v>
      </c>
      <c r="R1098">
        <f t="shared" si="348"/>
        <v>269.28449999999998</v>
      </c>
      <c r="S1098">
        <f t="shared" si="349"/>
        <v>4650.8786011000766</v>
      </c>
      <c r="T1098">
        <f t="shared" si="350"/>
        <v>72.274283553344716</v>
      </c>
      <c r="U1098" s="14">
        <f t="shared" si="351"/>
        <v>26.924653670550047</v>
      </c>
      <c r="V1098" s="20">
        <f>'BSFC (Drive Cycle)'!C1102</f>
        <v>138.5218437956737</v>
      </c>
      <c r="W1098">
        <f t="shared" si="352"/>
        <v>1.0360146305568183</v>
      </c>
      <c r="X1098">
        <f t="shared" si="353"/>
        <v>0</v>
      </c>
      <c r="Y1098">
        <f t="shared" si="354"/>
        <v>0</v>
      </c>
      <c r="Z1098">
        <f t="shared" si="355"/>
        <v>1</v>
      </c>
    </row>
    <row r="1099" spans="4:26">
      <c r="D1099" s="1">
        <v>1096</v>
      </c>
      <c r="E1099">
        <v>13.8</v>
      </c>
      <c r="F1099">
        <f t="shared" si="340"/>
        <v>22.208892000000002</v>
      </c>
      <c r="G1099">
        <f t="shared" si="341"/>
        <v>6.1691366666666676</v>
      </c>
      <c r="H1099" s="12">
        <f t="shared" si="356"/>
        <v>1.3411166666666672</v>
      </c>
      <c r="I1099">
        <f t="shared" si="357"/>
        <v>6.8396950000000007</v>
      </c>
      <c r="J1099">
        <f t="shared" si="358"/>
        <v>29.919928992651919</v>
      </c>
      <c r="K1099" s="12">
        <f t="shared" si="359"/>
        <v>1</v>
      </c>
      <c r="L1099">
        <f t="shared" si="342"/>
        <v>14.7105</v>
      </c>
      <c r="M1099">
        <f t="shared" si="343"/>
        <v>440.13711544640603</v>
      </c>
      <c r="N1099">
        <f t="shared" si="344"/>
        <v>4203.0013565323652</v>
      </c>
      <c r="O1099">
        <f t="shared" si="345"/>
        <v>101.66177176290465</v>
      </c>
      <c r="P1099">
        <f t="shared" si="346"/>
        <v>3050.6577452935016</v>
      </c>
      <c r="Q1099">
        <f t="shared" si="347"/>
        <v>14.669408669442642</v>
      </c>
      <c r="R1099">
        <f t="shared" si="348"/>
        <v>269.28449999999998</v>
      </c>
      <c r="S1099">
        <f t="shared" si="349"/>
        <v>3334.6116539629438</v>
      </c>
      <c r="T1099">
        <f t="shared" si="350"/>
        <v>51.819599884159544</v>
      </c>
      <c r="U1099" s="14">
        <f t="shared" si="351"/>
        <v>22.807729216600901</v>
      </c>
      <c r="V1099" s="20">
        <f>'BSFC (Drive Cycle)'!C1103</f>
        <v>455.04391741557811</v>
      </c>
      <c r="W1099">
        <f t="shared" si="352"/>
        <v>2.8829217916877243</v>
      </c>
      <c r="X1099">
        <f t="shared" si="353"/>
        <v>0</v>
      </c>
      <c r="Y1099">
        <f t="shared" si="354"/>
        <v>0</v>
      </c>
      <c r="Z1099">
        <f t="shared" si="355"/>
        <v>1</v>
      </c>
    </row>
    <row r="1100" spans="4:26">
      <c r="D1100" s="1">
        <v>1097</v>
      </c>
      <c r="E1100">
        <v>16.100000000000001</v>
      </c>
      <c r="F1100">
        <f t="shared" si="340"/>
        <v>25.910374000000001</v>
      </c>
      <c r="G1100">
        <f t="shared" si="341"/>
        <v>7.1973261111111118</v>
      </c>
      <c r="H1100" s="12">
        <f t="shared" si="356"/>
        <v>1.0281894444444442</v>
      </c>
      <c r="I1100">
        <f t="shared" si="357"/>
        <v>7.7114208333333334</v>
      </c>
      <c r="J1100">
        <f t="shared" si="358"/>
        <v>33.733253276029117</v>
      </c>
      <c r="K1100" s="12">
        <f t="shared" si="359"/>
        <v>1</v>
      </c>
      <c r="L1100">
        <f t="shared" si="342"/>
        <v>14.7105</v>
      </c>
      <c r="M1100">
        <f t="shared" si="343"/>
        <v>496.23302231702633</v>
      </c>
      <c r="N1100">
        <f t="shared" si="344"/>
        <v>4738.6780000119797</v>
      </c>
      <c r="O1100">
        <f t="shared" si="345"/>
        <v>101.66177176290465</v>
      </c>
      <c r="P1100">
        <f t="shared" si="346"/>
        <v>2338.8376047250163</v>
      </c>
      <c r="Q1100">
        <f t="shared" si="347"/>
        <v>19.966695133408038</v>
      </c>
      <c r="R1100">
        <f t="shared" si="348"/>
        <v>269.28449999999998</v>
      </c>
      <c r="S1100">
        <f t="shared" si="349"/>
        <v>2628.088799858424</v>
      </c>
      <c r="T1100">
        <f t="shared" si="350"/>
        <v>40.84029092468888</v>
      </c>
      <c r="U1100" s="14">
        <f t="shared" si="351"/>
        <v>20.266300997864985</v>
      </c>
      <c r="V1100" s="20">
        <f>'BSFC (Drive Cycle)'!C1104</f>
        <v>1268.0765119028838</v>
      </c>
      <c r="W1100">
        <f t="shared" si="352"/>
        <v>7.1386722995962675</v>
      </c>
      <c r="X1100">
        <f t="shared" si="353"/>
        <v>0</v>
      </c>
      <c r="Y1100">
        <f t="shared" si="354"/>
        <v>0</v>
      </c>
      <c r="Z1100">
        <f t="shared" si="355"/>
        <v>1</v>
      </c>
    </row>
    <row r="1101" spans="4:26">
      <c r="D1101" s="1">
        <v>1098</v>
      </c>
      <c r="E1101">
        <v>18.399999999999999</v>
      </c>
      <c r="F1101">
        <f t="shared" si="340"/>
        <v>29.611855999999996</v>
      </c>
      <c r="G1101">
        <f t="shared" si="341"/>
        <v>8.225515555555555</v>
      </c>
      <c r="H1101" s="12">
        <f t="shared" si="356"/>
        <v>1.0281894444444433</v>
      </c>
      <c r="I1101">
        <f t="shared" si="357"/>
        <v>8.7396102777777767</v>
      </c>
      <c r="J1101">
        <f t="shared" si="358"/>
        <v>38.231020379499661</v>
      </c>
      <c r="K1101" s="12">
        <f t="shared" si="359"/>
        <v>1</v>
      </c>
      <c r="L1101">
        <f t="shared" si="342"/>
        <v>14.7105</v>
      </c>
      <c r="M1101">
        <f t="shared" si="343"/>
        <v>562.3974252926298</v>
      </c>
      <c r="N1101">
        <f t="shared" si="344"/>
        <v>5370.5017333469104</v>
      </c>
      <c r="O1101">
        <f t="shared" si="345"/>
        <v>101.66177176290465</v>
      </c>
      <c r="P1101">
        <f t="shared" si="346"/>
        <v>2338.8376047250144</v>
      </c>
      <c r="Q1101">
        <f t="shared" si="347"/>
        <v>26.078948745675795</v>
      </c>
      <c r="R1101">
        <f t="shared" si="348"/>
        <v>269.28449999999998</v>
      </c>
      <c r="S1101">
        <f t="shared" si="349"/>
        <v>2634.2010534706906</v>
      </c>
      <c r="T1101">
        <f t="shared" si="350"/>
        <v>40.935274859685251</v>
      </c>
      <c r="U1101" s="14">
        <f t="shared" si="351"/>
        <v>23.021893184733106</v>
      </c>
      <c r="V1101" s="20">
        <f>'BSFC (Drive Cycle)'!C1105</f>
        <v>4304.8496435043362</v>
      </c>
      <c r="W1101">
        <f t="shared" si="352"/>
        <v>27.529385741414785</v>
      </c>
      <c r="X1101">
        <f t="shared" si="353"/>
        <v>0</v>
      </c>
      <c r="Y1101">
        <f t="shared" si="354"/>
        <v>1</v>
      </c>
      <c r="Z1101">
        <f t="shared" si="355"/>
        <v>2</v>
      </c>
    </row>
    <row r="1102" spans="4:26">
      <c r="D1102" s="1">
        <v>1099</v>
      </c>
      <c r="E1102">
        <v>20.399999999999999</v>
      </c>
      <c r="F1102">
        <f t="shared" si="340"/>
        <v>32.830535999999995</v>
      </c>
      <c r="G1102">
        <f t="shared" si="341"/>
        <v>9.1195933333333326</v>
      </c>
      <c r="H1102" s="12">
        <f t="shared" si="356"/>
        <v>0.89407777777777753</v>
      </c>
      <c r="I1102">
        <f t="shared" si="357"/>
        <v>9.5666322222222213</v>
      </c>
      <c r="J1102">
        <f t="shared" si="358"/>
        <v>41.848789571421626</v>
      </c>
      <c r="K1102" s="12">
        <f t="shared" si="359"/>
        <v>2</v>
      </c>
      <c r="L1102">
        <f t="shared" si="342"/>
        <v>8.4698856000000013</v>
      </c>
      <c r="M1102">
        <f t="shared" si="343"/>
        <v>354.45446016841424</v>
      </c>
      <c r="N1102">
        <f t="shared" si="344"/>
        <v>3384.7919764862381</v>
      </c>
      <c r="O1102">
        <f t="shared" si="345"/>
        <v>38.380998283940237</v>
      </c>
      <c r="P1102">
        <f t="shared" si="346"/>
        <v>1786.2743090752313</v>
      </c>
      <c r="Q1102">
        <f t="shared" si="347"/>
        <v>32.056401553640235</v>
      </c>
      <c r="R1102">
        <f t="shared" si="348"/>
        <v>269.28449999999998</v>
      </c>
      <c r="S1102">
        <f t="shared" si="349"/>
        <v>2087.6152106288714</v>
      </c>
      <c r="T1102">
        <f t="shared" si="350"/>
        <v>56.34418924734473</v>
      </c>
      <c r="U1102" s="14">
        <f t="shared" si="351"/>
        <v>19.971449183294546</v>
      </c>
      <c r="V1102" s="20">
        <f>'BSFC (Drive Cycle)'!C1106</f>
        <v>277.30304939027155</v>
      </c>
      <c r="W1102">
        <f t="shared" si="352"/>
        <v>1.5383732664640073</v>
      </c>
      <c r="X1102">
        <f t="shared" si="353"/>
        <v>0</v>
      </c>
      <c r="Y1102">
        <f t="shared" si="354"/>
        <v>0</v>
      </c>
      <c r="Z1102">
        <f t="shared" si="355"/>
        <v>2</v>
      </c>
    </row>
    <row r="1103" spans="4:26">
      <c r="D1103" s="1">
        <v>1100</v>
      </c>
      <c r="E1103">
        <v>21.9</v>
      </c>
      <c r="F1103">
        <f t="shared" si="340"/>
        <v>35.244546</v>
      </c>
      <c r="G1103">
        <f t="shared" si="341"/>
        <v>9.7901516666666666</v>
      </c>
      <c r="H1103" s="12">
        <f t="shared" si="356"/>
        <v>0.67055833333333403</v>
      </c>
      <c r="I1103">
        <f t="shared" si="357"/>
        <v>10.125430833333333</v>
      </c>
      <c r="J1103">
        <f t="shared" si="358"/>
        <v>44.293228214612142</v>
      </c>
      <c r="K1103" s="12">
        <f t="shared" si="359"/>
        <v>2</v>
      </c>
      <c r="L1103">
        <f t="shared" si="342"/>
        <v>8.4698856000000013</v>
      </c>
      <c r="M1103">
        <f t="shared" si="343"/>
        <v>375.15857583245713</v>
      </c>
      <c r="N1103">
        <f t="shared" si="344"/>
        <v>3582.5017881968829</v>
      </c>
      <c r="O1103">
        <f t="shared" si="345"/>
        <v>38.380998283940237</v>
      </c>
      <c r="P1103">
        <f t="shared" si="346"/>
        <v>1339.7057318064253</v>
      </c>
      <c r="Q1103">
        <f t="shared" si="347"/>
        <v>36.943893572523535</v>
      </c>
      <c r="R1103">
        <f t="shared" si="348"/>
        <v>269.28449999999998</v>
      </c>
      <c r="S1103">
        <f t="shared" si="349"/>
        <v>1645.9341253789489</v>
      </c>
      <c r="T1103">
        <f t="shared" si="350"/>
        <v>44.423332124064068</v>
      </c>
      <c r="U1103" s="14">
        <f t="shared" si="351"/>
        <v>16.66579401339612</v>
      </c>
      <c r="V1103" s="20">
        <f>'BSFC (Drive Cycle)'!C1107</f>
        <v>516.45532076523341</v>
      </c>
      <c r="W1103">
        <f t="shared" si="352"/>
        <v>2.3908716647210557</v>
      </c>
      <c r="X1103">
        <f t="shared" si="353"/>
        <v>0</v>
      </c>
      <c r="Y1103">
        <f t="shared" si="354"/>
        <v>0</v>
      </c>
      <c r="Z1103">
        <f t="shared" si="355"/>
        <v>2</v>
      </c>
    </row>
    <row r="1104" spans="4:26">
      <c r="D1104" s="1">
        <v>1101</v>
      </c>
      <c r="E1104">
        <v>21.9</v>
      </c>
      <c r="F1104">
        <f t="shared" si="340"/>
        <v>35.244546</v>
      </c>
      <c r="G1104">
        <f t="shared" si="341"/>
        <v>9.7901516666666666</v>
      </c>
      <c r="H1104" s="12">
        <f t="shared" si="356"/>
        <v>0</v>
      </c>
      <c r="I1104">
        <f t="shared" si="357"/>
        <v>9.7901516666666666</v>
      </c>
      <c r="J1104">
        <f t="shared" si="358"/>
        <v>42.826565028697836</v>
      </c>
      <c r="K1104" s="12">
        <f t="shared" si="359"/>
        <v>2</v>
      </c>
      <c r="L1104">
        <f t="shared" si="342"/>
        <v>8.4698856000000013</v>
      </c>
      <c r="M1104">
        <f t="shared" si="343"/>
        <v>362.73610643403146</v>
      </c>
      <c r="N1104">
        <f t="shared" si="344"/>
        <v>3463.8759011704969</v>
      </c>
      <c r="O1104">
        <f t="shared" si="345"/>
        <v>38.380998283940237</v>
      </c>
      <c r="P1104">
        <f t="shared" si="346"/>
        <v>0</v>
      </c>
      <c r="Q1104">
        <f t="shared" si="347"/>
        <v>36.943893572523535</v>
      </c>
      <c r="R1104">
        <f t="shared" si="348"/>
        <v>269.28449999999998</v>
      </c>
      <c r="S1104">
        <f t="shared" si="349"/>
        <v>306.22839357252349</v>
      </c>
      <c r="T1104">
        <f t="shared" si="350"/>
        <v>8.2650243553087481</v>
      </c>
      <c r="U1104" s="14">
        <f t="shared" si="351"/>
        <v>2.9980227542271365</v>
      </c>
      <c r="V1104" s="20">
        <f>'BSFC (Drive Cycle)'!C1108</f>
        <v>2204.9711994968548</v>
      </c>
      <c r="W1104">
        <f t="shared" si="352"/>
        <v>1.8362649523630759</v>
      </c>
      <c r="X1104">
        <f t="shared" si="353"/>
        <v>0</v>
      </c>
      <c r="Y1104">
        <f t="shared" si="354"/>
        <v>0</v>
      </c>
      <c r="Z1104">
        <f t="shared" si="355"/>
        <v>2</v>
      </c>
    </row>
    <row r="1105" spans="4:26">
      <c r="D1105" s="1">
        <v>1102</v>
      </c>
      <c r="E1105">
        <v>20.7</v>
      </c>
      <c r="F1105">
        <f t="shared" si="340"/>
        <v>33.313338000000002</v>
      </c>
      <c r="G1105">
        <f t="shared" si="341"/>
        <v>9.2537050000000001</v>
      </c>
      <c r="H1105" s="12">
        <f t="shared" si="356"/>
        <v>-0.53644666666666652</v>
      </c>
      <c r="I1105">
        <f t="shared" si="357"/>
        <v>8.9854816666666668</v>
      </c>
      <c r="J1105">
        <f t="shared" si="358"/>
        <v>39.306573382503494</v>
      </c>
      <c r="K1105" s="12">
        <f t="shared" si="359"/>
        <v>2</v>
      </c>
      <c r="L1105">
        <f t="shared" si="342"/>
        <v>8.4698856000000013</v>
      </c>
      <c r="M1105">
        <f t="shared" si="343"/>
        <v>332.9221798778097</v>
      </c>
      <c r="N1105">
        <f t="shared" si="344"/>
        <v>3179.1737723071683</v>
      </c>
      <c r="O1105">
        <f t="shared" si="345"/>
        <v>38.380998283940237</v>
      </c>
      <c r="P1105">
        <f t="shared" si="346"/>
        <v>-1071.7645854451389</v>
      </c>
      <c r="Q1105">
        <f t="shared" si="347"/>
        <v>33.006169506245932</v>
      </c>
      <c r="R1105">
        <f t="shared" si="348"/>
        <v>269.28449999999998</v>
      </c>
      <c r="S1105">
        <f t="shared" si="349"/>
        <v>-769.47391593889301</v>
      </c>
      <c r="T1105">
        <f t="shared" si="350"/>
        <v>0</v>
      </c>
      <c r="U1105" s="14">
        <f t="shared" si="351"/>
        <v>0</v>
      </c>
      <c r="V1105" s="20">
        <f>'BSFC (Drive Cycle)'!C1109</f>
        <v>0</v>
      </c>
      <c r="W1105">
        <f t="shared" si="352"/>
        <v>0</v>
      </c>
      <c r="X1105">
        <f t="shared" si="353"/>
        <v>0</v>
      </c>
      <c r="Y1105">
        <f t="shared" si="354"/>
        <v>0</v>
      </c>
      <c r="Z1105">
        <f t="shared" si="355"/>
        <v>2</v>
      </c>
    </row>
    <row r="1106" spans="4:26">
      <c r="D1106" s="1">
        <v>1103</v>
      </c>
      <c r="E1106">
        <v>17.3</v>
      </c>
      <c r="F1106">
        <f t="shared" si="340"/>
        <v>27.841582000000002</v>
      </c>
      <c r="G1106">
        <f t="shared" si="341"/>
        <v>7.7337727777777792</v>
      </c>
      <c r="H1106" s="12">
        <f t="shared" si="356"/>
        <v>-1.5199322222222209</v>
      </c>
      <c r="I1106">
        <f t="shared" si="357"/>
        <v>6.9738066666666683</v>
      </c>
      <c r="J1106">
        <f t="shared" si="358"/>
        <v>30.506594267017643</v>
      </c>
      <c r="K1106" s="12">
        <f t="shared" si="359"/>
        <v>2</v>
      </c>
      <c r="L1106">
        <f t="shared" si="342"/>
        <v>8.4698856000000013</v>
      </c>
      <c r="M1106">
        <f t="shared" si="343"/>
        <v>258.38736348725536</v>
      </c>
      <c r="N1106">
        <f t="shared" si="344"/>
        <v>2467.4184501488476</v>
      </c>
      <c r="O1106">
        <f t="shared" si="345"/>
        <v>38.380998283940237</v>
      </c>
      <c r="P1106">
        <f t="shared" si="346"/>
        <v>-3036.6663254278915</v>
      </c>
      <c r="Q1106">
        <f t="shared" si="347"/>
        <v>23.054018697109267</v>
      </c>
      <c r="R1106">
        <f t="shared" si="348"/>
        <v>269.28449999999998</v>
      </c>
      <c r="S1106">
        <f t="shared" si="349"/>
        <v>-2744.327806730782</v>
      </c>
      <c r="T1106">
        <f t="shared" si="350"/>
        <v>0</v>
      </c>
      <c r="U1106" s="14">
        <f t="shared" si="351"/>
        <v>0</v>
      </c>
      <c r="V1106" s="20">
        <f>'BSFC (Drive Cycle)'!C1110</f>
        <v>0</v>
      </c>
      <c r="W1106">
        <f t="shared" si="352"/>
        <v>0</v>
      </c>
      <c r="X1106">
        <f t="shared" si="353"/>
        <v>0</v>
      </c>
      <c r="Y1106">
        <f t="shared" si="354"/>
        <v>0</v>
      </c>
      <c r="Z1106">
        <f t="shared" si="355"/>
        <v>2</v>
      </c>
    </row>
    <row r="1107" spans="4:26">
      <c r="D1107" s="1">
        <v>1104</v>
      </c>
      <c r="E1107">
        <v>13.1</v>
      </c>
      <c r="F1107">
        <f t="shared" si="340"/>
        <v>21.082353999999999</v>
      </c>
      <c r="G1107">
        <f t="shared" si="341"/>
        <v>5.8562094444444446</v>
      </c>
      <c r="H1107" s="12">
        <f t="shared" si="356"/>
        <v>-1.8775633333333346</v>
      </c>
      <c r="I1107">
        <f t="shared" si="357"/>
        <v>4.9174277777777773</v>
      </c>
      <c r="J1107">
        <f t="shared" si="358"/>
        <v>21.511060060076538</v>
      </c>
      <c r="K1107" s="12">
        <f t="shared" si="359"/>
        <v>2</v>
      </c>
      <c r="L1107">
        <f t="shared" si="342"/>
        <v>8.4698856000000013</v>
      </c>
      <c r="M1107">
        <f t="shared" si="343"/>
        <v>182.19621784357744</v>
      </c>
      <c r="N1107">
        <f t="shared" si="344"/>
        <v>1739.8463430536742</v>
      </c>
      <c r="O1107">
        <f t="shared" si="345"/>
        <v>38.380998283940237</v>
      </c>
      <c r="P1107">
        <f t="shared" si="346"/>
        <v>-3751.1760490579895</v>
      </c>
      <c r="Q1107">
        <f t="shared" si="347"/>
        <v>13.218952015138894</v>
      </c>
      <c r="R1107">
        <f t="shared" si="348"/>
        <v>269.28449999999998</v>
      </c>
      <c r="S1107">
        <f t="shared" si="349"/>
        <v>-3468.6725970428506</v>
      </c>
      <c r="T1107">
        <f t="shared" si="350"/>
        <v>0</v>
      </c>
      <c r="U1107" s="14">
        <f t="shared" si="351"/>
        <v>0</v>
      </c>
      <c r="V1107" s="20">
        <f>'BSFC (Drive Cycle)'!C1111</f>
        <v>0</v>
      </c>
      <c r="W1107">
        <f t="shared" si="352"/>
        <v>0</v>
      </c>
      <c r="X1107">
        <f t="shared" si="353"/>
        <v>1</v>
      </c>
      <c r="Y1107">
        <f t="shared" si="354"/>
        <v>0</v>
      </c>
      <c r="Z1107">
        <f t="shared" si="355"/>
        <v>1</v>
      </c>
    </row>
    <row r="1108" spans="4:26">
      <c r="D1108" s="1">
        <v>1105</v>
      </c>
      <c r="E1108">
        <v>9.6</v>
      </c>
      <c r="F1108">
        <f t="shared" si="340"/>
        <v>15.449663999999999</v>
      </c>
      <c r="G1108">
        <f t="shared" si="341"/>
        <v>4.291573333333333</v>
      </c>
      <c r="H1108" s="12">
        <f t="shared" si="356"/>
        <v>-1.5646361111111116</v>
      </c>
      <c r="I1108">
        <f t="shared" si="357"/>
        <v>3.5092552777777772</v>
      </c>
      <c r="J1108">
        <f t="shared" si="358"/>
        <v>15.351074679236437</v>
      </c>
      <c r="K1108" s="12">
        <f t="shared" si="359"/>
        <v>1</v>
      </c>
      <c r="L1108">
        <f t="shared" si="342"/>
        <v>14.7105</v>
      </c>
      <c r="M1108">
        <f t="shared" si="343"/>
        <v>225.8219840689076</v>
      </c>
      <c r="N1108">
        <f t="shared" si="344"/>
        <v>2156.4418724692196</v>
      </c>
      <c r="O1108">
        <f t="shared" si="345"/>
        <v>101.66177176290465</v>
      </c>
      <c r="P1108">
        <f t="shared" si="346"/>
        <v>-3559.1007028424178</v>
      </c>
      <c r="Q1108">
        <f t="shared" si="347"/>
        <v>7.0989954997680806</v>
      </c>
      <c r="R1108">
        <f t="shared" si="348"/>
        <v>269.28449999999998</v>
      </c>
      <c r="S1108">
        <f t="shared" si="349"/>
        <v>-3282.71720734265</v>
      </c>
      <c r="T1108">
        <f t="shared" si="350"/>
        <v>0</v>
      </c>
      <c r="U1108" s="14">
        <f t="shared" si="351"/>
        <v>0</v>
      </c>
      <c r="V1108" s="20">
        <f>'BSFC (Drive Cycle)'!C1112</f>
        <v>0</v>
      </c>
      <c r="W1108">
        <f t="shared" si="352"/>
        <v>0</v>
      </c>
      <c r="X1108">
        <f t="shared" si="353"/>
        <v>0</v>
      </c>
      <c r="Y1108">
        <f t="shared" si="354"/>
        <v>0</v>
      </c>
      <c r="Z1108">
        <f t="shared" si="355"/>
        <v>1</v>
      </c>
    </row>
    <row r="1109" spans="4:26">
      <c r="D1109" s="1">
        <v>1106</v>
      </c>
      <c r="E1109">
        <v>8.8000000000000007</v>
      </c>
      <c r="F1109">
        <f t="shared" si="340"/>
        <v>14.162192000000001</v>
      </c>
      <c r="G1109">
        <f t="shared" si="341"/>
        <v>3.9339422222222229</v>
      </c>
      <c r="H1109" s="12">
        <f t="shared" si="356"/>
        <v>-0.35763111111111012</v>
      </c>
      <c r="I1109">
        <f t="shared" si="357"/>
        <v>3.7551266666666678</v>
      </c>
      <c r="J1109">
        <f t="shared" si="358"/>
        <v>16.426627682240269</v>
      </c>
      <c r="K1109" s="12">
        <f t="shared" si="359"/>
        <v>1</v>
      </c>
      <c r="L1109">
        <f t="shared" si="342"/>
        <v>14.7105</v>
      </c>
      <c r="M1109">
        <f t="shared" si="343"/>
        <v>241.64390651959548</v>
      </c>
      <c r="N1109">
        <f t="shared" si="344"/>
        <v>2307.5301565275731</v>
      </c>
      <c r="O1109">
        <f t="shared" si="345"/>
        <v>101.66177176290465</v>
      </c>
      <c r="P1109">
        <f t="shared" si="346"/>
        <v>-813.50873207826442</v>
      </c>
      <c r="Q1109">
        <f t="shared" si="347"/>
        <v>5.9651281629995712</v>
      </c>
      <c r="R1109">
        <f t="shared" si="348"/>
        <v>269.28449999999998</v>
      </c>
      <c r="S1109">
        <f t="shared" si="349"/>
        <v>-538.25910391526486</v>
      </c>
      <c r="T1109">
        <f t="shared" si="350"/>
        <v>0</v>
      </c>
      <c r="U1109" s="14">
        <f t="shared" si="351"/>
        <v>0</v>
      </c>
      <c r="V1109" s="20">
        <f>'BSFC (Drive Cycle)'!C1113</f>
        <v>0</v>
      </c>
      <c r="W1109">
        <f t="shared" si="352"/>
        <v>0</v>
      </c>
      <c r="X1109">
        <f t="shared" si="353"/>
        <v>0</v>
      </c>
      <c r="Y1109">
        <f t="shared" si="354"/>
        <v>0</v>
      </c>
      <c r="Z1109">
        <f t="shared" si="355"/>
        <v>1</v>
      </c>
    </row>
    <row r="1110" spans="4:26">
      <c r="D1110" s="1">
        <v>1107</v>
      </c>
      <c r="E1110">
        <v>10.8</v>
      </c>
      <c r="F1110">
        <f t="shared" si="340"/>
        <v>17.380872</v>
      </c>
      <c r="G1110">
        <f t="shared" si="341"/>
        <v>4.8280200000000004</v>
      </c>
      <c r="H1110" s="12">
        <f t="shared" si="356"/>
        <v>0.89407777777777753</v>
      </c>
      <c r="I1110">
        <f t="shared" si="357"/>
        <v>5.2750588888888892</v>
      </c>
      <c r="J1110">
        <f t="shared" si="358"/>
        <v>23.075500791718472</v>
      </c>
      <c r="K1110" s="12">
        <f t="shared" si="359"/>
        <v>1</v>
      </c>
      <c r="L1110">
        <f t="shared" si="342"/>
        <v>14.7105</v>
      </c>
      <c r="M1110">
        <f t="shared" si="343"/>
        <v>339.4521543965746</v>
      </c>
      <c r="N1110">
        <f t="shared" si="344"/>
        <v>3241.53045797921</v>
      </c>
      <c r="O1110">
        <f t="shared" si="345"/>
        <v>101.66177176290465</v>
      </c>
      <c r="P1110">
        <f t="shared" si="346"/>
        <v>2033.7718301956661</v>
      </c>
      <c r="Q1110">
        <f t="shared" si="347"/>
        <v>8.9846661793939795</v>
      </c>
      <c r="R1110">
        <f t="shared" si="348"/>
        <v>269.28449999999998</v>
      </c>
      <c r="S1110">
        <f t="shared" si="349"/>
        <v>2312.0409963750599</v>
      </c>
      <c r="T1110">
        <f t="shared" si="350"/>
        <v>35.928933195427668</v>
      </c>
      <c r="U1110" s="14">
        <f t="shared" si="351"/>
        <v>12.196153778358527</v>
      </c>
      <c r="V1110" s="20">
        <f>'BSFC (Drive Cycle)'!C1114</f>
        <v>737.98042001828617</v>
      </c>
      <c r="W1110">
        <f t="shared" si="352"/>
        <v>2.5001451911001755</v>
      </c>
      <c r="X1110">
        <f t="shared" si="353"/>
        <v>0</v>
      </c>
      <c r="Y1110">
        <f t="shared" si="354"/>
        <v>0</v>
      </c>
      <c r="Z1110">
        <f t="shared" si="355"/>
        <v>1</v>
      </c>
    </row>
    <row r="1111" spans="4:26">
      <c r="D1111" s="1">
        <v>1108</v>
      </c>
      <c r="E1111">
        <v>12.7</v>
      </c>
      <c r="F1111">
        <f t="shared" si="340"/>
        <v>20.438617999999998</v>
      </c>
      <c r="G1111">
        <f t="shared" si="341"/>
        <v>5.6773938888888891</v>
      </c>
      <c r="H1111" s="12">
        <f t="shared" si="356"/>
        <v>0.84937388888888865</v>
      </c>
      <c r="I1111">
        <f t="shared" si="357"/>
        <v>6.1020808333333338</v>
      </c>
      <c r="J1111">
        <f t="shared" si="358"/>
        <v>26.693269983640434</v>
      </c>
      <c r="K1111" s="12">
        <f t="shared" si="359"/>
        <v>1</v>
      </c>
      <c r="L1111">
        <f t="shared" si="342"/>
        <v>14.7105</v>
      </c>
      <c r="M1111">
        <f t="shared" si="343"/>
        <v>392.67134809434259</v>
      </c>
      <c r="N1111">
        <f t="shared" si="344"/>
        <v>3749.7365043573059</v>
      </c>
      <c r="O1111">
        <f t="shared" si="345"/>
        <v>101.66177176290465</v>
      </c>
      <c r="P1111">
        <f t="shared" si="346"/>
        <v>1932.0832386858829</v>
      </c>
      <c r="Q1111">
        <f t="shared" si="347"/>
        <v>12.42401241490445</v>
      </c>
      <c r="R1111">
        <f t="shared" si="348"/>
        <v>269.28449999999998</v>
      </c>
      <c r="S1111">
        <f t="shared" si="349"/>
        <v>2213.7917511007872</v>
      </c>
      <c r="T1111">
        <f t="shared" si="350"/>
        <v>34.402147738121748</v>
      </c>
      <c r="U1111" s="14">
        <f t="shared" si="351"/>
        <v>13.508737729669004</v>
      </c>
      <c r="V1111" s="20">
        <f>'BSFC (Drive Cycle)'!C1115</f>
        <v>822.03768558862612</v>
      </c>
      <c r="W1111">
        <f t="shared" si="352"/>
        <v>3.0846365273669059</v>
      </c>
      <c r="X1111">
        <f t="shared" si="353"/>
        <v>0</v>
      </c>
      <c r="Y1111">
        <f t="shared" si="354"/>
        <v>0</v>
      </c>
      <c r="Z1111">
        <f t="shared" si="355"/>
        <v>1</v>
      </c>
    </row>
    <row r="1112" spans="4:26">
      <c r="D1112" s="1">
        <v>1109</v>
      </c>
      <c r="E1112">
        <v>14.2</v>
      </c>
      <c r="F1112">
        <f t="shared" si="340"/>
        <v>22.852627999999999</v>
      </c>
      <c r="G1112">
        <f t="shared" si="341"/>
        <v>6.3479522222222222</v>
      </c>
      <c r="H1112" s="12">
        <f t="shared" si="356"/>
        <v>0.67055833333333315</v>
      </c>
      <c r="I1112">
        <f t="shared" si="357"/>
        <v>6.6832313888888883</v>
      </c>
      <c r="J1112">
        <f t="shared" si="358"/>
        <v>29.235486172558566</v>
      </c>
      <c r="K1112" s="12">
        <f t="shared" si="359"/>
        <v>1</v>
      </c>
      <c r="L1112">
        <f t="shared" si="342"/>
        <v>14.7105</v>
      </c>
      <c r="M1112">
        <f t="shared" si="343"/>
        <v>430.06861934142279</v>
      </c>
      <c r="N1112">
        <f t="shared" si="344"/>
        <v>4106.8542666770491</v>
      </c>
      <c r="O1112">
        <f t="shared" si="345"/>
        <v>101.66177176290465</v>
      </c>
      <c r="P1112">
        <f t="shared" si="346"/>
        <v>1525.3288726467497</v>
      </c>
      <c r="Q1112">
        <f t="shared" si="347"/>
        <v>15.532133816983899</v>
      </c>
      <c r="R1112">
        <f t="shared" si="348"/>
        <v>269.28449999999998</v>
      </c>
      <c r="S1112">
        <f t="shared" si="349"/>
        <v>1810.1455064637335</v>
      </c>
      <c r="T1112">
        <f t="shared" si="350"/>
        <v>28.129517200476492</v>
      </c>
      <c r="U1112" s="14">
        <f t="shared" si="351"/>
        <v>12.097622625149731</v>
      </c>
      <c r="V1112" s="20">
        <f>'BSFC (Drive Cycle)'!C1116</f>
        <v>1117.5968015917824</v>
      </c>
      <c r="W1112">
        <f t="shared" si="352"/>
        <v>3.7556289868699224</v>
      </c>
      <c r="X1112">
        <f t="shared" si="353"/>
        <v>0</v>
      </c>
      <c r="Y1112">
        <f t="shared" si="354"/>
        <v>0</v>
      </c>
      <c r="Z1112">
        <f t="shared" si="355"/>
        <v>1</v>
      </c>
    </row>
    <row r="1113" spans="4:26">
      <c r="D1113" s="1">
        <v>1110</v>
      </c>
      <c r="E1113">
        <v>14.6</v>
      </c>
      <c r="F1113">
        <f t="shared" si="340"/>
        <v>23.496364</v>
      </c>
      <c r="G1113">
        <f t="shared" si="341"/>
        <v>6.5267677777777777</v>
      </c>
      <c r="H1113" s="12">
        <f t="shared" si="356"/>
        <v>0.17881555555555551</v>
      </c>
      <c r="I1113">
        <f t="shared" si="357"/>
        <v>6.6161755555555555</v>
      </c>
      <c r="J1113">
        <f t="shared" si="358"/>
        <v>28.942153535375706</v>
      </c>
      <c r="K1113" s="12">
        <f t="shared" si="359"/>
        <v>1</v>
      </c>
      <c r="L1113">
        <f t="shared" si="342"/>
        <v>14.7105</v>
      </c>
      <c r="M1113">
        <f t="shared" si="343"/>
        <v>425.75354958214433</v>
      </c>
      <c r="N1113">
        <f t="shared" si="344"/>
        <v>4065.6483710247712</v>
      </c>
      <c r="O1113">
        <f t="shared" si="345"/>
        <v>101.66177176290465</v>
      </c>
      <c r="P1113">
        <f t="shared" si="346"/>
        <v>406.75436603913323</v>
      </c>
      <c r="Q1113">
        <f t="shared" si="347"/>
        <v>16.419508254454907</v>
      </c>
      <c r="R1113">
        <f t="shared" si="348"/>
        <v>269.28449999999998</v>
      </c>
      <c r="S1113">
        <f t="shared" si="349"/>
        <v>692.45837429358812</v>
      </c>
      <c r="T1113">
        <f t="shared" si="350"/>
        <v>10.760748061827554</v>
      </c>
      <c r="U1113" s="14">
        <f t="shared" si="351"/>
        <v>4.5814266834822615</v>
      </c>
      <c r="V1113" s="20">
        <f>'BSFC (Drive Cycle)'!C1117</f>
        <v>2081.640837736868</v>
      </c>
      <c r="W1113">
        <f t="shared" si="352"/>
        <v>2.649134688731682</v>
      </c>
      <c r="X1113">
        <f t="shared" si="353"/>
        <v>0</v>
      </c>
      <c r="Y1113">
        <f t="shared" si="354"/>
        <v>0</v>
      </c>
      <c r="Z1113">
        <f t="shared" si="355"/>
        <v>1</v>
      </c>
    </row>
    <row r="1114" spans="4:26">
      <c r="D1114" s="1">
        <v>1111</v>
      </c>
      <c r="E1114">
        <v>13.1</v>
      </c>
      <c r="F1114">
        <f t="shared" si="340"/>
        <v>21.082353999999999</v>
      </c>
      <c r="G1114">
        <f t="shared" si="341"/>
        <v>5.8562094444444446</v>
      </c>
      <c r="H1114" s="12">
        <f t="shared" si="356"/>
        <v>-0.67055833333333315</v>
      </c>
      <c r="I1114">
        <f t="shared" si="357"/>
        <v>5.5209302777777776</v>
      </c>
      <c r="J1114">
        <f t="shared" si="358"/>
        <v>24.151053794722294</v>
      </c>
      <c r="K1114" s="12">
        <f t="shared" si="359"/>
        <v>1</v>
      </c>
      <c r="L1114">
        <f t="shared" si="342"/>
        <v>14.7105</v>
      </c>
      <c r="M1114">
        <f t="shared" si="343"/>
        <v>355.27407684726228</v>
      </c>
      <c r="N1114">
        <f t="shared" si="344"/>
        <v>3392.6187420375618</v>
      </c>
      <c r="O1114">
        <f t="shared" si="345"/>
        <v>101.66177176290465</v>
      </c>
      <c r="P1114">
        <f t="shared" si="346"/>
        <v>-1525.3288726467497</v>
      </c>
      <c r="Q1114">
        <f t="shared" si="347"/>
        <v>13.218952015138894</v>
      </c>
      <c r="R1114">
        <f t="shared" si="348"/>
        <v>269.28449999999998</v>
      </c>
      <c r="S1114">
        <f t="shared" si="349"/>
        <v>-1242.8254206316108</v>
      </c>
      <c r="T1114">
        <f t="shared" si="350"/>
        <v>0</v>
      </c>
      <c r="U1114" s="14">
        <f t="shared" si="351"/>
        <v>0</v>
      </c>
      <c r="V1114" s="20">
        <f>'BSFC (Drive Cycle)'!C1118</f>
        <v>0</v>
      </c>
      <c r="W1114">
        <f t="shared" si="352"/>
        <v>0</v>
      </c>
      <c r="X1114">
        <f t="shared" si="353"/>
        <v>0</v>
      </c>
      <c r="Y1114">
        <f t="shared" si="354"/>
        <v>0</v>
      </c>
      <c r="Z1114">
        <f t="shared" si="355"/>
        <v>1</v>
      </c>
    </row>
    <row r="1115" spans="4:26">
      <c r="D1115" s="1">
        <v>1112</v>
      </c>
      <c r="E1115">
        <v>11.1</v>
      </c>
      <c r="F1115">
        <f t="shared" si="340"/>
        <v>17.863674</v>
      </c>
      <c r="G1115">
        <f t="shared" si="341"/>
        <v>4.9621316666666671</v>
      </c>
      <c r="H1115" s="12">
        <f t="shared" si="356"/>
        <v>-0.89407777777777753</v>
      </c>
      <c r="I1115">
        <f t="shared" si="357"/>
        <v>4.5150927777777783</v>
      </c>
      <c r="J1115">
        <f t="shared" si="358"/>
        <v>19.751064236979371</v>
      </c>
      <c r="K1115" s="12">
        <f t="shared" si="359"/>
        <v>1</v>
      </c>
      <c r="L1115">
        <f t="shared" si="342"/>
        <v>14.7105</v>
      </c>
      <c r="M1115">
        <f t="shared" si="343"/>
        <v>290.54803045808501</v>
      </c>
      <c r="N1115">
        <f t="shared" si="344"/>
        <v>2774.5303072533911</v>
      </c>
      <c r="O1115">
        <f t="shared" si="345"/>
        <v>101.66177176290465</v>
      </c>
      <c r="P1115">
        <f t="shared" si="346"/>
        <v>-2033.7718301956661</v>
      </c>
      <c r="Q1115">
        <f t="shared" si="347"/>
        <v>9.4907469132641644</v>
      </c>
      <c r="R1115">
        <f t="shared" si="348"/>
        <v>269.28449999999998</v>
      </c>
      <c r="S1115">
        <f t="shared" si="349"/>
        <v>-1754.9965832824018</v>
      </c>
      <c r="T1115">
        <f t="shared" si="350"/>
        <v>0</v>
      </c>
      <c r="U1115" s="14">
        <f t="shared" si="351"/>
        <v>0</v>
      </c>
      <c r="V1115" s="20">
        <f>'BSFC (Drive Cycle)'!C1119</f>
        <v>0</v>
      </c>
      <c r="W1115">
        <f t="shared" si="352"/>
        <v>0</v>
      </c>
      <c r="X1115">
        <f t="shared" si="353"/>
        <v>0</v>
      </c>
      <c r="Y1115">
        <f t="shared" si="354"/>
        <v>0</v>
      </c>
      <c r="Z1115">
        <f t="shared" si="355"/>
        <v>1</v>
      </c>
    </row>
    <row r="1116" spans="4:26">
      <c r="D1116" s="1">
        <v>1113</v>
      </c>
      <c r="E1116">
        <v>11.1</v>
      </c>
      <c r="F1116">
        <f t="shared" si="340"/>
        <v>17.863674</v>
      </c>
      <c r="G1116">
        <f t="shared" si="341"/>
        <v>4.9621316666666671</v>
      </c>
      <c r="H1116" s="12">
        <f t="shared" si="356"/>
        <v>0</v>
      </c>
      <c r="I1116">
        <f t="shared" si="357"/>
        <v>4.9621316666666671</v>
      </c>
      <c r="J1116">
        <f t="shared" si="358"/>
        <v>21.706615151531782</v>
      </c>
      <c r="K1116" s="12">
        <f t="shared" si="359"/>
        <v>1</v>
      </c>
      <c r="L1116">
        <f t="shared" si="342"/>
        <v>14.7105</v>
      </c>
      <c r="M1116">
        <f t="shared" si="343"/>
        <v>319.31516218660829</v>
      </c>
      <c r="N1116">
        <f t="shared" si="344"/>
        <v>3049.2362782685786</v>
      </c>
      <c r="O1116">
        <f t="shared" si="345"/>
        <v>101.66177176290465</v>
      </c>
      <c r="P1116">
        <f t="shared" si="346"/>
        <v>0</v>
      </c>
      <c r="Q1116">
        <f t="shared" si="347"/>
        <v>9.4907469132641644</v>
      </c>
      <c r="R1116">
        <f t="shared" si="348"/>
        <v>269.28449999999998</v>
      </c>
      <c r="S1116">
        <f t="shared" si="349"/>
        <v>278.77524691326414</v>
      </c>
      <c r="T1116">
        <f t="shared" si="350"/>
        <v>4.3321451646356133</v>
      </c>
      <c r="U1116" s="14">
        <f t="shared" si="351"/>
        <v>1.3833196358615516</v>
      </c>
      <c r="V1116" s="20">
        <f>'BSFC (Drive Cycle)'!C1120</f>
        <v>2488.8901806447029</v>
      </c>
      <c r="W1116">
        <f t="shared" si="352"/>
        <v>0.95636962733022834</v>
      </c>
      <c r="X1116">
        <f t="shared" si="353"/>
        <v>0</v>
      </c>
      <c r="Y1116">
        <f t="shared" si="354"/>
        <v>0</v>
      </c>
      <c r="Z1116">
        <f t="shared" si="355"/>
        <v>1</v>
      </c>
    </row>
    <row r="1117" spans="4:26">
      <c r="D1117" s="1">
        <v>1114</v>
      </c>
      <c r="E1117">
        <v>11.1</v>
      </c>
      <c r="F1117">
        <f t="shared" si="340"/>
        <v>17.863674</v>
      </c>
      <c r="G1117">
        <f t="shared" si="341"/>
        <v>4.9621316666666671</v>
      </c>
      <c r="H1117" s="12">
        <f t="shared" si="356"/>
        <v>0</v>
      </c>
      <c r="I1117">
        <f t="shared" si="357"/>
        <v>4.9621316666666671</v>
      </c>
      <c r="J1117">
        <f t="shared" si="358"/>
        <v>21.706615151531782</v>
      </c>
      <c r="K1117" s="12">
        <f t="shared" si="359"/>
        <v>1</v>
      </c>
      <c r="L1117">
        <f t="shared" si="342"/>
        <v>14.7105</v>
      </c>
      <c r="M1117">
        <f t="shared" si="343"/>
        <v>319.31516218660829</v>
      </c>
      <c r="N1117">
        <f t="shared" si="344"/>
        <v>3049.2362782685786</v>
      </c>
      <c r="O1117">
        <f t="shared" si="345"/>
        <v>101.66177176290465</v>
      </c>
      <c r="P1117">
        <f t="shared" si="346"/>
        <v>0</v>
      </c>
      <c r="Q1117">
        <f t="shared" si="347"/>
        <v>9.4907469132641644</v>
      </c>
      <c r="R1117">
        <f t="shared" si="348"/>
        <v>269.28449999999998</v>
      </c>
      <c r="S1117">
        <f t="shared" si="349"/>
        <v>278.77524691326414</v>
      </c>
      <c r="T1117">
        <f t="shared" si="350"/>
        <v>4.3321451646356133</v>
      </c>
      <c r="U1117" s="14">
        <f t="shared" si="351"/>
        <v>1.3833196358615516</v>
      </c>
      <c r="V1117" s="20">
        <f>'BSFC (Drive Cycle)'!C1121</f>
        <v>2488.8901806447029</v>
      </c>
      <c r="W1117">
        <f t="shared" si="352"/>
        <v>0.95636962733022834</v>
      </c>
      <c r="X1117">
        <f t="shared" si="353"/>
        <v>0</v>
      </c>
      <c r="Y1117">
        <f t="shared" si="354"/>
        <v>0</v>
      </c>
      <c r="Z1117">
        <f t="shared" si="355"/>
        <v>1</v>
      </c>
    </row>
    <row r="1118" spans="4:26">
      <c r="D1118" s="1">
        <v>1115</v>
      </c>
      <c r="E1118">
        <v>13.1</v>
      </c>
      <c r="F1118">
        <f t="shared" si="340"/>
        <v>21.082353999999999</v>
      </c>
      <c r="G1118">
        <f t="shared" si="341"/>
        <v>5.8562094444444446</v>
      </c>
      <c r="H1118" s="12">
        <f t="shared" si="356"/>
        <v>0.89407777777777753</v>
      </c>
      <c r="I1118">
        <f t="shared" si="357"/>
        <v>6.3032483333333333</v>
      </c>
      <c r="J1118">
        <f t="shared" si="358"/>
        <v>27.573267895189016</v>
      </c>
      <c r="K1118" s="12">
        <f t="shared" si="359"/>
        <v>1</v>
      </c>
      <c r="L1118">
        <f t="shared" si="342"/>
        <v>14.7105</v>
      </c>
      <c r="M1118">
        <f t="shared" si="343"/>
        <v>405.61655737217802</v>
      </c>
      <c r="N1118">
        <f t="shared" si="344"/>
        <v>3873.3541913141398</v>
      </c>
      <c r="O1118">
        <f t="shared" si="345"/>
        <v>101.66177176290465</v>
      </c>
      <c r="P1118">
        <f t="shared" si="346"/>
        <v>2033.7718301956661</v>
      </c>
      <c r="Q1118">
        <f t="shared" si="347"/>
        <v>13.218952015138894</v>
      </c>
      <c r="R1118">
        <f t="shared" si="348"/>
        <v>269.28449999999998</v>
      </c>
      <c r="S1118">
        <f t="shared" si="349"/>
        <v>2316.275282210805</v>
      </c>
      <c r="T1118">
        <f t="shared" si="350"/>
        <v>35.994733660541108</v>
      </c>
      <c r="U1118" s="14">
        <f t="shared" si="351"/>
        <v>14.60005995091714</v>
      </c>
      <c r="V1118" s="20">
        <f>'BSFC (Drive Cycle)'!C1122</f>
        <v>778.78106321016458</v>
      </c>
      <c r="W1118">
        <f t="shared" si="352"/>
        <v>3.1584028365298313</v>
      </c>
      <c r="X1118">
        <f t="shared" si="353"/>
        <v>0</v>
      </c>
      <c r="Y1118">
        <f t="shared" si="354"/>
        <v>0</v>
      </c>
      <c r="Z1118">
        <f t="shared" si="355"/>
        <v>1</v>
      </c>
    </row>
    <row r="1119" spans="4:26">
      <c r="D1119" s="1">
        <v>1116</v>
      </c>
      <c r="E1119">
        <v>15.7</v>
      </c>
      <c r="F1119">
        <f t="shared" si="340"/>
        <v>25.266638</v>
      </c>
      <c r="G1119">
        <f t="shared" si="341"/>
        <v>7.0185105555555563</v>
      </c>
      <c r="H1119" s="12">
        <f t="shared" si="356"/>
        <v>1.1623011111111117</v>
      </c>
      <c r="I1119">
        <f t="shared" si="357"/>
        <v>7.5996611111111125</v>
      </c>
      <c r="J1119">
        <f t="shared" si="358"/>
        <v>33.24436554739102</v>
      </c>
      <c r="K1119" s="12">
        <f t="shared" si="359"/>
        <v>1</v>
      </c>
      <c r="L1119">
        <f t="shared" si="342"/>
        <v>14.7105</v>
      </c>
      <c r="M1119">
        <f t="shared" si="343"/>
        <v>489.04123938489556</v>
      </c>
      <c r="N1119">
        <f t="shared" si="344"/>
        <v>4670.0015072581837</v>
      </c>
      <c r="O1119">
        <f t="shared" si="345"/>
        <v>101.66177176290465</v>
      </c>
      <c r="P1119">
        <f t="shared" si="346"/>
        <v>2643.9033792543678</v>
      </c>
      <c r="Q1119">
        <f t="shared" si="347"/>
        <v>18.986885858700465</v>
      </c>
      <c r="R1119">
        <f t="shared" si="348"/>
        <v>269.28449999999998</v>
      </c>
      <c r="S1119">
        <f t="shared" si="349"/>
        <v>2932.1747651130681</v>
      </c>
      <c r="T1119">
        <f t="shared" si="350"/>
        <v>45.565762639260896</v>
      </c>
      <c r="U1119" s="14">
        <f t="shared" si="351"/>
        <v>22.283537034622118</v>
      </c>
      <c r="V1119" s="20">
        <f>'BSFC (Drive Cycle)'!C1123</f>
        <v>1016.6941273271168</v>
      </c>
      <c r="W1119">
        <f t="shared" si="352"/>
        <v>6.2932058997712836</v>
      </c>
      <c r="X1119">
        <f t="shared" si="353"/>
        <v>0</v>
      </c>
      <c r="Y1119">
        <f t="shared" si="354"/>
        <v>0</v>
      </c>
      <c r="Z1119">
        <f t="shared" si="355"/>
        <v>1</v>
      </c>
    </row>
    <row r="1120" spans="4:26">
      <c r="D1120" s="1">
        <v>1117</v>
      </c>
      <c r="E1120">
        <v>18.399999999999999</v>
      </c>
      <c r="F1120">
        <f t="shared" si="340"/>
        <v>29.611855999999996</v>
      </c>
      <c r="G1120">
        <f t="shared" si="341"/>
        <v>8.225515555555555</v>
      </c>
      <c r="H1120" s="12">
        <f t="shared" si="356"/>
        <v>1.2070049999999988</v>
      </c>
      <c r="I1120">
        <f t="shared" si="357"/>
        <v>8.8290180555555544</v>
      </c>
      <c r="J1120">
        <f t="shared" si="358"/>
        <v>38.622130562410142</v>
      </c>
      <c r="K1120" s="12">
        <f t="shared" si="359"/>
        <v>1</v>
      </c>
      <c r="L1120">
        <f t="shared" si="342"/>
        <v>14.7105</v>
      </c>
      <c r="M1120">
        <f t="shared" si="343"/>
        <v>568.15085163833442</v>
      </c>
      <c r="N1120">
        <f t="shared" si="344"/>
        <v>5425.4429275499469</v>
      </c>
      <c r="O1120">
        <f t="shared" si="345"/>
        <v>101.66177176290465</v>
      </c>
      <c r="P1120">
        <f t="shared" si="346"/>
        <v>2745.5919707641474</v>
      </c>
      <c r="Q1120">
        <f t="shared" si="347"/>
        <v>26.078948745675795</v>
      </c>
      <c r="R1120">
        <f t="shared" si="348"/>
        <v>269.28449999999998</v>
      </c>
      <c r="S1120">
        <f t="shared" si="349"/>
        <v>3040.9554195098235</v>
      </c>
      <c r="T1120">
        <f t="shared" si="350"/>
        <v>47.256205356714297</v>
      </c>
      <c r="U1120" s="14">
        <f t="shared" si="351"/>
        <v>26.848653318613248</v>
      </c>
      <c r="V1120" s="20">
        <f>'BSFC (Drive Cycle)'!C1124</f>
        <v>4654.4822343134729</v>
      </c>
      <c r="W1120">
        <f t="shared" si="352"/>
        <v>34.71293885742412</v>
      </c>
      <c r="X1120">
        <f t="shared" si="353"/>
        <v>0</v>
      </c>
      <c r="Y1120">
        <f t="shared" si="354"/>
        <v>1</v>
      </c>
      <c r="Z1120">
        <f t="shared" si="355"/>
        <v>2</v>
      </c>
    </row>
    <row r="1121" spans="4:26">
      <c r="D1121" s="1">
        <v>1118</v>
      </c>
      <c r="E1121">
        <v>20.7</v>
      </c>
      <c r="F1121">
        <f t="shared" si="340"/>
        <v>33.313338000000002</v>
      </c>
      <c r="G1121">
        <f t="shared" si="341"/>
        <v>9.2537050000000001</v>
      </c>
      <c r="H1121" s="12">
        <f t="shared" si="356"/>
        <v>1.028189444444445</v>
      </c>
      <c r="I1121">
        <f t="shared" si="357"/>
        <v>9.7677997222222217</v>
      </c>
      <c r="J1121">
        <f t="shared" si="358"/>
        <v>42.728787482970212</v>
      </c>
      <c r="K1121" s="12">
        <f t="shared" si="359"/>
        <v>2</v>
      </c>
      <c r="L1121">
        <f t="shared" si="342"/>
        <v>8.4698856000000013</v>
      </c>
      <c r="M1121">
        <f t="shared" si="343"/>
        <v>361.90794180746968</v>
      </c>
      <c r="N1121">
        <f t="shared" si="344"/>
        <v>3455.9675087020705</v>
      </c>
      <c r="O1121">
        <f t="shared" si="345"/>
        <v>38.380998283940237</v>
      </c>
      <c r="P1121">
        <f t="shared" si="346"/>
        <v>2054.2154554365179</v>
      </c>
      <c r="Q1121">
        <f t="shared" si="347"/>
        <v>33.006169506245932</v>
      </c>
      <c r="R1121">
        <f t="shared" si="348"/>
        <v>269.28449999999998</v>
      </c>
      <c r="S1121">
        <f t="shared" si="349"/>
        <v>2356.5061249427636</v>
      </c>
      <c r="T1121">
        <f t="shared" si="350"/>
        <v>63.601484790056162</v>
      </c>
      <c r="U1121" s="14">
        <f t="shared" si="351"/>
        <v>23.017882456268314</v>
      </c>
      <c r="V1121" s="20">
        <f>'BSFC (Drive Cycle)'!C1125</f>
        <v>195.31528983361022</v>
      </c>
      <c r="W1121">
        <f t="shared" si="352"/>
        <v>1.2488178842505606</v>
      </c>
      <c r="X1121">
        <f t="shared" si="353"/>
        <v>0</v>
      </c>
      <c r="Y1121">
        <f t="shared" si="354"/>
        <v>0</v>
      </c>
      <c r="Z1121">
        <f t="shared" si="355"/>
        <v>2</v>
      </c>
    </row>
    <row r="1122" spans="4:26">
      <c r="D1122" s="1">
        <v>1119</v>
      </c>
      <c r="E1122">
        <v>23.8</v>
      </c>
      <c r="F1122">
        <f t="shared" si="340"/>
        <v>38.302292000000001</v>
      </c>
      <c r="G1122">
        <f t="shared" si="341"/>
        <v>10.639525555555556</v>
      </c>
      <c r="H1122" s="12">
        <f t="shared" si="356"/>
        <v>1.3858205555555561</v>
      </c>
      <c r="I1122">
        <f t="shared" si="357"/>
        <v>11.332435833333335</v>
      </c>
      <c r="J1122">
        <f t="shared" si="358"/>
        <v>49.573215683903669</v>
      </c>
      <c r="K1122" s="12">
        <f t="shared" si="359"/>
        <v>2</v>
      </c>
      <c r="L1122">
        <f t="shared" si="342"/>
        <v>8.4698856000000013</v>
      </c>
      <c r="M1122">
        <f t="shared" si="343"/>
        <v>419.87946566678988</v>
      </c>
      <c r="N1122">
        <f t="shared" si="344"/>
        <v>4009.5549814918768</v>
      </c>
      <c r="O1122">
        <f t="shared" si="345"/>
        <v>38.380998283940237</v>
      </c>
      <c r="P1122">
        <f t="shared" si="346"/>
        <v>2768.7251790666105</v>
      </c>
      <c r="Q1122">
        <f t="shared" si="347"/>
        <v>43.632324336899224</v>
      </c>
      <c r="R1122">
        <f t="shared" si="348"/>
        <v>269.28449999999998</v>
      </c>
      <c r="S1122">
        <f t="shared" si="349"/>
        <v>3081.64200340351</v>
      </c>
      <c r="T1122">
        <f t="shared" si="350"/>
        <v>83.172712743374277</v>
      </c>
      <c r="U1122" s="14">
        <f t="shared" si="351"/>
        <v>34.922514184745403</v>
      </c>
      <c r="V1122" s="20">
        <f>'BSFC (Drive Cycle)'!C1126</f>
        <v>150.14006521798728</v>
      </c>
      <c r="W1122">
        <f t="shared" si="352"/>
        <v>1.4564634881316003</v>
      </c>
      <c r="X1122">
        <f t="shared" si="353"/>
        <v>0</v>
      </c>
      <c r="Y1122">
        <f t="shared" si="354"/>
        <v>0</v>
      </c>
      <c r="Z1122">
        <f t="shared" si="355"/>
        <v>2</v>
      </c>
    </row>
    <row r="1123" spans="4:26">
      <c r="D1123" s="1">
        <v>1120</v>
      </c>
      <c r="E1123">
        <v>25.7</v>
      </c>
      <c r="F1123">
        <f t="shared" si="340"/>
        <v>41.360037999999996</v>
      </c>
      <c r="G1123">
        <f t="shared" si="341"/>
        <v>11.488899444444444</v>
      </c>
      <c r="H1123" s="12">
        <f t="shared" si="356"/>
        <v>0.84937388888888776</v>
      </c>
      <c r="I1123">
        <f t="shared" si="357"/>
        <v>11.913586388888888</v>
      </c>
      <c r="J1123">
        <f t="shared" si="358"/>
        <v>52.115431872821794</v>
      </c>
      <c r="K1123" s="12">
        <f t="shared" si="359"/>
        <v>2</v>
      </c>
      <c r="L1123">
        <f t="shared" si="342"/>
        <v>8.4698856000000013</v>
      </c>
      <c r="M1123">
        <f t="shared" si="343"/>
        <v>441.41174595739443</v>
      </c>
      <c r="N1123">
        <f t="shared" si="344"/>
        <v>4215.1731856709466</v>
      </c>
      <c r="O1123">
        <f t="shared" si="345"/>
        <v>38.380998283940237</v>
      </c>
      <c r="P1123">
        <f t="shared" si="346"/>
        <v>1696.9605936214682</v>
      </c>
      <c r="Q1123">
        <f t="shared" si="347"/>
        <v>50.876904705314878</v>
      </c>
      <c r="R1123">
        <f t="shared" si="348"/>
        <v>269.28449999999998</v>
      </c>
      <c r="S1123">
        <f t="shared" si="349"/>
        <v>2017.1219983267831</v>
      </c>
      <c r="T1123">
        <f t="shared" si="350"/>
        <v>54.441595860220652</v>
      </c>
      <c r="U1123" s="14">
        <f t="shared" si="351"/>
        <v>24.031159881366854</v>
      </c>
      <c r="V1123" s="20">
        <f>'BSFC (Drive Cycle)'!C1127</f>
        <v>415.90857501868959</v>
      </c>
      <c r="W1123">
        <f t="shared" si="352"/>
        <v>2.7763237395293303</v>
      </c>
      <c r="X1123">
        <f t="shared" si="353"/>
        <v>0</v>
      </c>
      <c r="Y1123">
        <f t="shared" si="354"/>
        <v>0</v>
      </c>
      <c r="Z1123">
        <f t="shared" si="355"/>
        <v>2</v>
      </c>
    </row>
    <row r="1124" spans="4:26">
      <c r="D1124" s="1">
        <v>1121</v>
      </c>
      <c r="E1124">
        <v>28</v>
      </c>
      <c r="F1124">
        <f t="shared" si="340"/>
        <v>45.061520000000002</v>
      </c>
      <c r="G1124">
        <f t="shared" si="341"/>
        <v>12.517088888888891</v>
      </c>
      <c r="H1124" s="12">
        <f t="shared" si="356"/>
        <v>1.0281894444444468</v>
      </c>
      <c r="I1124">
        <f t="shared" si="357"/>
        <v>13.031183611111114</v>
      </c>
      <c r="J1124">
        <f t="shared" si="358"/>
        <v>57.004309159202847</v>
      </c>
      <c r="K1124" s="12">
        <f t="shared" si="359"/>
        <v>2</v>
      </c>
      <c r="L1124">
        <f t="shared" si="342"/>
        <v>8.4698856000000013</v>
      </c>
      <c r="M1124">
        <f t="shared" si="343"/>
        <v>482.81997728548038</v>
      </c>
      <c r="N1124">
        <f t="shared" si="344"/>
        <v>4610.592809092238</v>
      </c>
      <c r="O1124">
        <f t="shared" si="345"/>
        <v>38.380998283940237</v>
      </c>
      <c r="P1124">
        <f t="shared" si="346"/>
        <v>2054.2154554365216</v>
      </c>
      <c r="Q1124">
        <f t="shared" si="347"/>
        <v>60.390760327888216</v>
      </c>
      <c r="R1124">
        <f t="shared" si="348"/>
        <v>269.28449999999998</v>
      </c>
      <c r="S1124">
        <f t="shared" si="349"/>
        <v>2383.8907157644098</v>
      </c>
      <c r="T1124">
        <f t="shared" si="350"/>
        <v>64.340587743445312</v>
      </c>
      <c r="U1124" s="14">
        <f t="shared" si="351"/>
        <v>31.064921112824724</v>
      </c>
      <c r="V1124" s="20">
        <f>'BSFC (Drive Cycle)'!C1128</f>
        <v>628.22339752528569</v>
      </c>
      <c r="W1124">
        <f t="shared" si="352"/>
        <v>5.4210306348204789</v>
      </c>
      <c r="X1124">
        <f t="shared" si="353"/>
        <v>0</v>
      </c>
      <c r="Y1124">
        <f t="shared" si="354"/>
        <v>0</v>
      </c>
      <c r="Z1124">
        <f t="shared" si="355"/>
        <v>2</v>
      </c>
    </row>
    <row r="1125" spans="4:26">
      <c r="D1125" s="1">
        <v>1122</v>
      </c>
      <c r="E1125">
        <v>30</v>
      </c>
      <c r="F1125">
        <f t="shared" si="340"/>
        <v>48.280200000000001</v>
      </c>
      <c r="G1125">
        <f t="shared" si="341"/>
        <v>13.411166666666668</v>
      </c>
      <c r="H1125" s="12">
        <f t="shared" si="356"/>
        <v>0.89407777777777753</v>
      </c>
      <c r="I1125">
        <f t="shared" si="357"/>
        <v>13.858205555555557</v>
      </c>
      <c r="J1125">
        <f t="shared" si="358"/>
        <v>60.622078351124792</v>
      </c>
      <c r="K1125" s="12">
        <f t="shared" si="359"/>
        <v>2</v>
      </c>
      <c r="L1125">
        <f t="shared" si="342"/>
        <v>8.4698856000000013</v>
      </c>
      <c r="M1125">
        <f t="shared" si="343"/>
        <v>513.46206846826374</v>
      </c>
      <c r="N1125">
        <f t="shared" si="344"/>
        <v>4903.2033304239912</v>
      </c>
      <c r="O1125">
        <f t="shared" si="345"/>
        <v>38.380998283940237</v>
      </c>
      <c r="P1125">
        <f t="shared" si="346"/>
        <v>1786.2743090752313</v>
      </c>
      <c r="Q1125">
        <f t="shared" si="347"/>
        <v>69.326127927422689</v>
      </c>
      <c r="R1125">
        <f t="shared" si="348"/>
        <v>269.28449999999998</v>
      </c>
      <c r="S1125">
        <f t="shared" si="349"/>
        <v>2124.8849370026537</v>
      </c>
      <c r="T1125">
        <f t="shared" si="350"/>
        <v>57.350089427277105</v>
      </c>
      <c r="U1125" s="14">
        <f t="shared" si="351"/>
        <v>29.447095544169606</v>
      </c>
      <c r="V1125" s="20">
        <f>'BSFC (Drive Cycle)'!C1129</f>
        <v>1361.4512515757615</v>
      </c>
      <c r="W1125">
        <f t="shared" si="352"/>
        <v>11.136329189966872</v>
      </c>
      <c r="X1125">
        <f t="shared" si="353"/>
        <v>0</v>
      </c>
      <c r="Y1125">
        <f t="shared" si="354"/>
        <v>1</v>
      </c>
      <c r="Z1125">
        <f t="shared" si="355"/>
        <v>3</v>
      </c>
    </row>
    <row r="1126" spans="4:26">
      <c r="D1126" s="1">
        <v>1123</v>
      </c>
      <c r="E1126">
        <v>31.1</v>
      </c>
      <c r="F1126">
        <f t="shared" si="340"/>
        <v>50.050474000000001</v>
      </c>
      <c r="G1126">
        <f t="shared" si="341"/>
        <v>13.902909444444445</v>
      </c>
      <c r="H1126" s="12">
        <f t="shared" si="356"/>
        <v>0.49174277777777675</v>
      </c>
      <c r="I1126">
        <f t="shared" si="357"/>
        <v>14.148780833333333</v>
      </c>
      <c r="J1126">
        <f t="shared" si="358"/>
        <v>61.893186445583858</v>
      </c>
      <c r="K1126" s="12">
        <f t="shared" si="359"/>
        <v>3</v>
      </c>
      <c r="L1126">
        <f t="shared" si="342"/>
        <v>5.4638999999999998</v>
      </c>
      <c r="M1126">
        <f t="shared" si="343"/>
        <v>338.17818142002562</v>
      </c>
      <c r="N1126">
        <f t="shared" si="344"/>
        <v>3229.364907834251</v>
      </c>
      <c r="O1126">
        <f t="shared" si="345"/>
        <v>20.058706566054244</v>
      </c>
      <c r="P1126">
        <f t="shared" si="346"/>
        <v>943.03768265713222</v>
      </c>
      <c r="Q1126">
        <f t="shared" si="347"/>
        <v>74.503249102980547</v>
      </c>
      <c r="R1126">
        <f t="shared" si="348"/>
        <v>269.28449999999998</v>
      </c>
      <c r="S1126">
        <f t="shared" si="349"/>
        <v>1286.8254317601127</v>
      </c>
      <c r="T1126">
        <f t="shared" si="350"/>
        <v>53.838520781925318</v>
      </c>
      <c r="U1126" s="14">
        <f t="shared" si="351"/>
        <v>18.20701304837576</v>
      </c>
      <c r="V1126" s="20">
        <f>'BSFC (Drive Cycle)'!C1130</f>
        <v>305.10866012904989</v>
      </c>
      <c r="W1126">
        <f t="shared" si="352"/>
        <v>1.5430881544839046</v>
      </c>
      <c r="X1126">
        <f t="shared" si="353"/>
        <v>0</v>
      </c>
      <c r="Y1126">
        <f t="shared" si="354"/>
        <v>0</v>
      </c>
      <c r="Z1126">
        <f t="shared" si="355"/>
        <v>3</v>
      </c>
    </row>
    <row r="1127" spans="4:26">
      <c r="D1127" s="1">
        <v>1124</v>
      </c>
      <c r="E1127">
        <v>32.299999999999997</v>
      </c>
      <c r="F1127">
        <f t="shared" si="340"/>
        <v>51.981681999999992</v>
      </c>
      <c r="G1127">
        <f t="shared" si="341"/>
        <v>14.43935611111111</v>
      </c>
      <c r="H1127" s="12">
        <f t="shared" si="356"/>
        <v>0.53644666666666474</v>
      </c>
      <c r="I1127">
        <f t="shared" si="357"/>
        <v>14.707579444444441</v>
      </c>
      <c r="J1127">
        <f t="shared" si="358"/>
        <v>64.337625088774359</v>
      </c>
      <c r="K1127" s="12">
        <f t="shared" si="359"/>
        <v>3</v>
      </c>
      <c r="L1127">
        <f t="shared" si="342"/>
        <v>5.4638999999999998</v>
      </c>
      <c r="M1127">
        <f t="shared" si="343"/>
        <v>351.53434972255423</v>
      </c>
      <c r="N1127">
        <f t="shared" si="344"/>
        <v>3356.9069658055873</v>
      </c>
      <c r="O1127">
        <f t="shared" si="345"/>
        <v>20.058706566054244</v>
      </c>
      <c r="P1127">
        <f t="shared" si="346"/>
        <v>1028.7683810805063</v>
      </c>
      <c r="Q1127">
        <f t="shared" si="347"/>
        <v>80.363617783778651</v>
      </c>
      <c r="R1127">
        <f t="shared" si="348"/>
        <v>269.28449999999998</v>
      </c>
      <c r="S1127">
        <f t="shared" si="349"/>
        <v>1378.4164988642849</v>
      </c>
      <c r="T1127">
        <f t="shared" si="350"/>
        <v>57.670530507581681</v>
      </c>
      <c r="U1127" s="14">
        <f t="shared" si="351"/>
        <v>20.273172440137451</v>
      </c>
      <c r="V1127" s="20">
        <f>'BSFC (Drive Cycle)'!C1131</f>
        <v>257.11746959483025</v>
      </c>
      <c r="W1127">
        <f t="shared" si="352"/>
        <v>1.4479407773521644</v>
      </c>
      <c r="X1127">
        <f t="shared" si="353"/>
        <v>0</v>
      </c>
      <c r="Y1127">
        <f t="shared" si="354"/>
        <v>0</v>
      </c>
      <c r="Z1127">
        <f t="shared" si="355"/>
        <v>3</v>
      </c>
    </row>
    <row r="1128" spans="4:26">
      <c r="D1128" s="1">
        <v>1125</v>
      </c>
      <c r="E1128">
        <v>34.200000000000003</v>
      </c>
      <c r="F1128">
        <f t="shared" si="340"/>
        <v>55.039428000000001</v>
      </c>
      <c r="G1128">
        <f t="shared" si="341"/>
        <v>15.288730000000001</v>
      </c>
      <c r="H1128" s="12">
        <f t="shared" si="356"/>
        <v>0.84937388888889132</v>
      </c>
      <c r="I1128">
        <f t="shared" si="357"/>
        <v>15.713416944444447</v>
      </c>
      <c r="J1128">
        <f t="shared" si="358"/>
        <v>68.737614646517315</v>
      </c>
      <c r="K1128" s="12">
        <f t="shared" si="359"/>
        <v>3</v>
      </c>
      <c r="L1128">
        <f t="shared" si="342"/>
        <v>5.4638999999999998</v>
      </c>
      <c r="M1128">
        <f t="shared" si="343"/>
        <v>375.57545266710594</v>
      </c>
      <c r="N1128">
        <f t="shared" si="344"/>
        <v>3586.4826701539951</v>
      </c>
      <c r="O1128">
        <f t="shared" si="345"/>
        <v>20.058706566054244</v>
      </c>
      <c r="P1128">
        <f t="shared" si="346"/>
        <v>1628.8832700441455</v>
      </c>
      <c r="Q1128">
        <f t="shared" si="347"/>
        <v>90.096235854478522</v>
      </c>
      <c r="R1128">
        <f t="shared" si="348"/>
        <v>269.28449999999998</v>
      </c>
      <c r="S1128">
        <f t="shared" si="349"/>
        <v>1988.264005898624</v>
      </c>
      <c r="T1128">
        <f t="shared" si="350"/>
        <v>83.185481386633256</v>
      </c>
      <c r="U1128" s="14">
        <f t="shared" si="351"/>
        <v>31.242424827115901</v>
      </c>
      <c r="V1128" s="20">
        <f>'BSFC (Drive Cycle)'!C1132</f>
        <v>109.52647843137856</v>
      </c>
      <c r="W1128">
        <f t="shared" si="352"/>
        <v>0.95052021360307659</v>
      </c>
      <c r="X1128">
        <f t="shared" si="353"/>
        <v>0</v>
      </c>
      <c r="Y1128">
        <f t="shared" si="354"/>
        <v>0</v>
      </c>
      <c r="Z1128">
        <f t="shared" si="355"/>
        <v>3</v>
      </c>
    </row>
    <row r="1129" spans="4:26">
      <c r="D1129" s="1">
        <v>1126</v>
      </c>
      <c r="E1129">
        <v>35.700000000000003</v>
      </c>
      <c r="F1129">
        <f t="shared" si="340"/>
        <v>57.453438000000006</v>
      </c>
      <c r="G1129">
        <f t="shared" si="341"/>
        <v>15.959288333333335</v>
      </c>
      <c r="H1129" s="12">
        <f t="shared" si="356"/>
        <v>0.67055833333333403</v>
      </c>
      <c r="I1129">
        <f t="shared" si="357"/>
        <v>16.294567500000003</v>
      </c>
      <c r="J1129">
        <f t="shared" si="358"/>
        <v>71.279830835435448</v>
      </c>
      <c r="K1129" s="12">
        <f t="shared" si="359"/>
        <v>3</v>
      </c>
      <c r="L1129">
        <f t="shared" si="342"/>
        <v>5.4638999999999998</v>
      </c>
      <c r="M1129">
        <f t="shared" si="343"/>
        <v>389.4658677017357</v>
      </c>
      <c r="N1129">
        <f t="shared" si="344"/>
        <v>3719.1264104441848</v>
      </c>
      <c r="O1129">
        <f t="shared" si="345"/>
        <v>20.058706566054244</v>
      </c>
      <c r="P1129">
        <f t="shared" si="346"/>
        <v>1285.9604763506388</v>
      </c>
      <c r="Q1129">
        <f t="shared" si="347"/>
        <v>98.172729758023266</v>
      </c>
      <c r="R1129">
        <f t="shared" si="348"/>
        <v>269.28449999999998</v>
      </c>
      <c r="S1129">
        <f t="shared" si="349"/>
        <v>1653.4177061086621</v>
      </c>
      <c r="T1129">
        <f t="shared" si="350"/>
        <v>69.176099053137889</v>
      </c>
      <c r="U1129" s="14">
        <f t="shared" si="351"/>
        <v>26.941729441951569</v>
      </c>
      <c r="V1129" s="20">
        <f>'BSFC (Drive Cycle)'!C1133</f>
        <v>166.40408687504168</v>
      </c>
      <c r="W1129">
        <f t="shared" si="352"/>
        <v>1.2453371907284383</v>
      </c>
      <c r="X1129">
        <f t="shared" si="353"/>
        <v>0</v>
      </c>
      <c r="Y1129">
        <f t="shared" si="354"/>
        <v>0</v>
      </c>
      <c r="Z1129">
        <f t="shared" si="355"/>
        <v>3</v>
      </c>
    </row>
    <row r="1130" spans="4:26">
      <c r="D1130" s="1">
        <v>1127</v>
      </c>
      <c r="E1130">
        <v>36.9</v>
      </c>
      <c r="F1130">
        <f t="shared" si="340"/>
        <v>59.384645999999996</v>
      </c>
      <c r="G1130">
        <f t="shared" si="341"/>
        <v>16.495735</v>
      </c>
      <c r="H1130" s="12">
        <f t="shared" si="356"/>
        <v>0.53644666666666474</v>
      </c>
      <c r="I1130">
        <f t="shared" si="357"/>
        <v>16.763958333333331</v>
      </c>
      <c r="J1130">
        <f t="shared" si="358"/>
        <v>73.333159295715461</v>
      </c>
      <c r="K1130" s="12">
        <f t="shared" si="359"/>
        <v>3</v>
      </c>
      <c r="L1130">
        <f t="shared" si="342"/>
        <v>5.4638999999999998</v>
      </c>
      <c r="M1130">
        <f t="shared" si="343"/>
        <v>400.68504907585969</v>
      </c>
      <c r="N1130">
        <f t="shared" si="344"/>
        <v>3826.2617391401072</v>
      </c>
      <c r="O1130">
        <f t="shared" si="345"/>
        <v>20.058706566054244</v>
      </c>
      <c r="P1130">
        <f t="shared" si="346"/>
        <v>1028.7683810805063</v>
      </c>
      <c r="Q1130">
        <f t="shared" si="347"/>
        <v>104.88349894139776</v>
      </c>
      <c r="R1130">
        <f t="shared" si="348"/>
        <v>269.28449999999998</v>
      </c>
      <c r="S1130">
        <f t="shared" si="349"/>
        <v>1402.9363800219041</v>
      </c>
      <c r="T1130">
        <f t="shared" si="350"/>
        <v>58.696399361812496</v>
      </c>
      <c r="U1130" s="14">
        <f t="shared" si="351"/>
        <v>23.518769658864102</v>
      </c>
      <c r="V1130" s="20">
        <f>'BSFC (Drive Cycle)'!C1134</f>
        <v>274.21531101436085</v>
      </c>
      <c r="W1130">
        <f t="shared" si="352"/>
        <v>1.7914463157445926</v>
      </c>
      <c r="X1130">
        <f t="shared" si="353"/>
        <v>0</v>
      </c>
      <c r="Y1130">
        <f t="shared" si="354"/>
        <v>0</v>
      </c>
      <c r="Z1130">
        <f t="shared" si="355"/>
        <v>3</v>
      </c>
    </row>
    <row r="1131" spans="4:26">
      <c r="D1131" s="1">
        <v>1128</v>
      </c>
      <c r="E1131">
        <v>38.799999999999997</v>
      </c>
      <c r="F1131">
        <f t="shared" si="340"/>
        <v>62.442391999999998</v>
      </c>
      <c r="G1131">
        <f t="shared" si="341"/>
        <v>17.345108888888888</v>
      </c>
      <c r="H1131" s="12">
        <f t="shared" si="356"/>
        <v>0.84937388888888776</v>
      </c>
      <c r="I1131">
        <f t="shared" si="357"/>
        <v>17.769795833333333</v>
      </c>
      <c r="J1131">
        <f t="shared" si="358"/>
        <v>77.733148853458403</v>
      </c>
      <c r="K1131" s="12">
        <f t="shared" si="359"/>
        <v>3</v>
      </c>
      <c r="L1131">
        <f t="shared" si="342"/>
        <v>5.4638999999999998</v>
      </c>
      <c r="M1131">
        <f t="shared" si="343"/>
        <v>424.72615202041135</v>
      </c>
      <c r="N1131">
        <f t="shared" si="344"/>
        <v>4055.8374434885145</v>
      </c>
      <c r="O1131">
        <f t="shared" si="345"/>
        <v>20.058706566054244</v>
      </c>
      <c r="P1131">
        <f t="shared" si="346"/>
        <v>1628.8832700441385</v>
      </c>
      <c r="Q1131">
        <f t="shared" si="347"/>
        <v>115.96258447451019</v>
      </c>
      <c r="R1131">
        <f t="shared" si="348"/>
        <v>269.28449999999998</v>
      </c>
      <c r="S1131">
        <f t="shared" si="349"/>
        <v>2014.1303545186486</v>
      </c>
      <c r="T1131">
        <f t="shared" si="350"/>
        <v>84.26768407967991</v>
      </c>
      <c r="U1131" s="14">
        <f t="shared" si="351"/>
        <v>35.790689198834123</v>
      </c>
      <c r="V1131" s="20">
        <f>'BSFC (Drive Cycle)'!C1135</f>
        <v>158.65564855602133</v>
      </c>
      <c r="W1131">
        <f t="shared" si="352"/>
        <v>1.5773319464188931</v>
      </c>
      <c r="X1131">
        <f t="shared" si="353"/>
        <v>0</v>
      </c>
      <c r="Y1131">
        <f t="shared" si="354"/>
        <v>0</v>
      </c>
      <c r="Z1131">
        <f t="shared" si="355"/>
        <v>3</v>
      </c>
    </row>
    <row r="1132" spans="4:26">
      <c r="D1132" s="1">
        <v>1129</v>
      </c>
      <c r="E1132">
        <v>40.299999999999997</v>
      </c>
      <c r="F1132">
        <f t="shared" si="340"/>
        <v>64.856401999999989</v>
      </c>
      <c r="G1132">
        <f t="shared" si="341"/>
        <v>18.01566722222222</v>
      </c>
      <c r="H1132" s="12">
        <f t="shared" si="356"/>
        <v>0.67055833333333226</v>
      </c>
      <c r="I1132">
        <f t="shared" si="357"/>
        <v>18.350946388888886</v>
      </c>
      <c r="J1132">
        <f t="shared" si="358"/>
        <v>80.275365042376521</v>
      </c>
      <c r="K1132" s="12">
        <f t="shared" si="359"/>
        <v>3</v>
      </c>
      <c r="L1132">
        <f t="shared" si="342"/>
        <v>5.4638999999999998</v>
      </c>
      <c r="M1132">
        <f t="shared" si="343"/>
        <v>438.61656705504106</v>
      </c>
      <c r="N1132">
        <f t="shared" si="344"/>
        <v>4188.4811837787038</v>
      </c>
      <c r="O1132">
        <f t="shared" si="345"/>
        <v>20.058706566054244</v>
      </c>
      <c r="P1132">
        <f t="shared" si="346"/>
        <v>1285.9604763506354</v>
      </c>
      <c r="Q1132">
        <f t="shared" si="347"/>
        <v>125.1020790062754</v>
      </c>
      <c r="R1132">
        <f t="shared" si="348"/>
        <v>269.28449999999998</v>
      </c>
      <c r="S1132">
        <f t="shared" si="349"/>
        <v>1680.3470553569107</v>
      </c>
      <c r="T1132">
        <f t="shared" si="350"/>
        <v>70.3027758294606</v>
      </c>
      <c r="U1132" s="14">
        <f t="shared" si="351"/>
        <v>30.835962188758128</v>
      </c>
      <c r="V1132" s="20">
        <f>'BSFC (Drive Cycle)'!C1136</f>
        <v>238.83592504024637</v>
      </c>
      <c r="W1132">
        <f t="shared" si="352"/>
        <v>2.0457598760716964</v>
      </c>
      <c r="X1132">
        <f t="shared" si="353"/>
        <v>0</v>
      </c>
      <c r="Y1132">
        <f t="shared" si="354"/>
        <v>0</v>
      </c>
      <c r="Z1132">
        <f t="shared" si="355"/>
        <v>3</v>
      </c>
    </row>
    <row r="1133" spans="4:26">
      <c r="D1133" s="1">
        <v>1130</v>
      </c>
      <c r="E1133">
        <v>41.5</v>
      </c>
      <c r="F1133">
        <f t="shared" si="340"/>
        <v>66.787610000000001</v>
      </c>
      <c r="G1133">
        <f t="shared" si="341"/>
        <v>18.55211388888889</v>
      </c>
      <c r="H1133" s="12">
        <f t="shared" si="356"/>
        <v>0.53644666666667007</v>
      </c>
      <c r="I1133">
        <f t="shared" si="357"/>
        <v>18.820337222222225</v>
      </c>
      <c r="J1133">
        <f t="shared" si="358"/>
        <v>82.328693502656577</v>
      </c>
      <c r="K1133" s="12">
        <f t="shared" si="359"/>
        <v>3</v>
      </c>
      <c r="L1133">
        <f t="shared" si="342"/>
        <v>5.4638999999999998</v>
      </c>
      <c r="M1133">
        <f t="shared" si="343"/>
        <v>449.83574842916528</v>
      </c>
      <c r="N1133">
        <f t="shared" si="344"/>
        <v>4295.6165124746285</v>
      </c>
      <c r="O1133">
        <f t="shared" si="345"/>
        <v>20.058706566054244</v>
      </c>
      <c r="P1133">
        <f t="shared" si="346"/>
        <v>1028.7683810805165</v>
      </c>
      <c r="Q1133">
        <f t="shared" si="347"/>
        <v>132.66324869222635</v>
      </c>
      <c r="R1133">
        <f t="shared" si="348"/>
        <v>269.28449999999998</v>
      </c>
      <c r="S1133">
        <f t="shared" si="349"/>
        <v>1430.7161297727428</v>
      </c>
      <c r="T1133">
        <f t="shared" si="350"/>
        <v>59.85865540475649</v>
      </c>
      <c r="U1133" s="14">
        <f t="shared" si="351"/>
        <v>26.926563053962134</v>
      </c>
      <c r="V1133" s="20">
        <f>'BSFC (Drive Cycle)'!C1137</f>
        <v>378.78273701571561</v>
      </c>
      <c r="W1133">
        <f t="shared" si="352"/>
        <v>2.8331436811127841</v>
      </c>
      <c r="X1133">
        <f t="shared" si="353"/>
        <v>0</v>
      </c>
      <c r="Y1133">
        <f t="shared" si="354"/>
        <v>0</v>
      </c>
      <c r="Z1133">
        <f t="shared" si="355"/>
        <v>3</v>
      </c>
    </row>
    <row r="1134" spans="4:26">
      <c r="D1134" s="1">
        <v>1131</v>
      </c>
      <c r="E1134">
        <v>42.2</v>
      </c>
      <c r="F1134">
        <f t="shared" si="340"/>
        <v>67.914147999999997</v>
      </c>
      <c r="G1134">
        <f t="shared" si="341"/>
        <v>18.865041111111111</v>
      </c>
      <c r="H1134" s="12">
        <f t="shared" si="356"/>
        <v>0.31292722222222125</v>
      </c>
      <c r="I1134">
        <f t="shared" si="357"/>
        <v>19.021504722222222</v>
      </c>
      <c r="J1134">
        <f t="shared" si="358"/>
        <v>83.208691414205148</v>
      </c>
      <c r="K1134" s="12">
        <f t="shared" si="359"/>
        <v>3</v>
      </c>
      <c r="L1134">
        <f t="shared" si="342"/>
        <v>5.4638999999999998</v>
      </c>
      <c r="M1134">
        <f t="shared" si="343"/>
        <v>454.6439690180755</v>
      </c>
      <c r="N1134">
        <f t="shared" si="344"/>
        <v>4341.5316533443083</v>
      </c>
      <c r="O1134">
        <f t="shared" si="345"/>
        <v>20.058706566054244</v>
      </c>
      <c r="P1134">
        <f t="shared" si="346"/>
        <v>600.11488896362903</v>
      </c>
      <c r="Q1134">
        <f t="shared" si="347"/>
        <v>137.17637962030153</v>
      </c>
      <c r="R1134">
        <f t="shared" si="348"/>
        <v>269.28449999999998</v>
      </c>
      <c r="S1134">
        <f t="shared" si="349"/>
        <v>1006.5757685839305</v>
      </c>
      <c r="T1134">
        <f t="shared" si="350"/>
        <v>42.11336603859634</v>
      </c>
      <c r="U1134" s="14">
        <f t="shared" si="351"/>
        <v>19.146587884498466</v>
      </c>
      <c r="V1134" s="20">
        <f>'BSFC (Drive Cycle)'!C1138</f>
        <v>737.72277830869643</v>
      </c>
      <c r="W1134">
        <f t="shared" si="352"/>
        <v>3.9235761136899541</v>
      </c>
      <c r="X1134">
        <f t="shared" si="353"/>
        <v>0</v>
      </c>
      <c r="Y1134">
        <f t="shared" si="354"/>
        <v>0</v>
      </c>
      <c r="Z1134">
        <f t="shared" si="355"/>
        <v>3</v>
      </c>
    </row>
    <row r="1135" spans="4:26">
      <c r="D1135" s="1">
        <v>1132</v>
      </c>
      <c r="E1135">
        <v>43</v>
      </c>
      <c r="F1135">
        <f t="shared" si="340"/>
        <v>69.201620000000005</v>
      </c>
      <c r="G1135">
        <f t="shared" si="341"/>
        <v>19.222672222222226</v>
      </c>
      <c r="H1135" s="12">
        <f t="shared" si="356"/>
        <v>0.35763111111111456</v>
      </c>
      <c r="I1135">
        <f t="shared" si="357"/>
        <v>19.401487777777781</v>
      </c>
      <c r="J1135">
        <f t="shared" si="358"/>
        <v>84.870909691574724</v>
      </c>
      <c r="K1135" s="12">
        <f t="shared" si="359"/>
        <v>3</v>
      </c>
      <c r="L1135">
        <f t="shared" si="342"/>
        <v>5.4638999999999998</v>
      </c>
      <c r="M1135">
        <f t="shared" si="343"/>
        <v>463.7261634637951</v>
      </c>
      <c r="N1135">
        <f t="shared" si="344"/>
        <v>4428.2602527648187</v>
      </c>
      <c r="O1135">
        <f t="shared" si="345"/>
        <v>20.058706566054244</v>
      </c>
      <c r="P1135">
        <f t="shared" si="346"/>
        <v>685.84558738701332</v>
      </c>
      <c r="Q1135">
        <f t="shared" si="347"/>
        <v>142.42667837533841</v>
      </c>
      <c r="R1135">
        <f t="shared" si="348"/>
        <v>269.28449999999998</v>
      </c>
      <c r="S1135">
        <f t="shared" si="349"/>
        <v>1097.5567657623517</v>
      </c>
      <c r="T1135">
        <f t="shared" si="350"/>
        <v>45.919851507764342</v>
      </c>
      <c r="U1135" s="14">
        <f t="shared" si="351"/>
        <v>21.294236566522727</v>
      </c>
      <c r="V1135" s="20">
        <f>'BSFC (Drive Cycle)'!C1139</f>
        <v>707.31128336868096</v>
      </c>
      <c r="W1135">
        <f t="shared" si="352"/>
        <v>4.1837927206176344</v>
      </c>
      <c r="X1135">
        <f t="shared" si="353"/>
        <v>0</v>
      </c>
      <c r="Y1135">
        <f t="shared" si="354"/>
        <v>0</v>
      </c>
      <c r="Z1135">
        <f t="shared" si="355"/>
        <v>3</v>
      </c>
    </row>
    <row r="1136" spans="4:26">
      <c r="D1136" s="1">
        <v>1133</v>
      </c>
      <c r="E1136">
        <v>43.8</v>
      </c>
      <c r="F1136">
        <f t="shared" si="340"/>
        <v>70.489091999999999</v>
      </c>
      <c r="G1136">
        <f t="shared" si="341"/>
        <v>19.580303333333333</v>
      </c>
      <c r="H1136" s="12">
        <f t="shared" si="356"/>
        <v>0.35763111111110746</v>
      </c>
      <c r="I1136">
        <f t="shared" si="357"/>
        <v>19.759118888888885</v>
      </c>
      <c r="J1136">
        <f t="shared" si="358"/>
        <v>86.435350423216619</v>
      </c>
      <c r="K1136" s="12">
        <f t="shared" si="359"/>
        <v>3</v>
      </c>
      <c r="L1136">
        <f t="shared" si="342"/>
        <v>5.4638999999999998</v>
      </c>
      <c r="M1136">
        <f t="shared" si="343"/>
        <v>472.27411117741326</v>
      </c>
      <c r="N1136">
        <f t="shared" si="344"/>
        <v>4509.8871698664725</v>
      </c>
      <c r="O1136">
        <f t="shared" si="345"/>
        <v>20.058706566054244</v>
      </c>
      <c r="P1136">
        <f t="shared" si="346"/>
        <v>685.84558738699968</v>
      </c>
      <c r="Q1136">
        <f t="shared" si="347"/>
        <v>147.77557429009414</v>
      </c>
      <c r="R1136">
        <f t="shared" si="348"/>
        <v>269.28449999999998</v>
      </c>
      <c r="S1136">
        <f t="shared" si="349"/>
        <v>1102.9056616770938</v>
      </c>
      <c r="T1136">
        <f t="shared" si="350"/>
        <v>46.14363993839266</v>
      </c>
      <c r="U1136" s="14">
        <f t="shared" si="351"/>
        <v>21.792446538394984</v>
      </c>
      <c r="V1136" s="20">
        <f>'BSFC (Drive Cycle)'!C1140</f>
        <v>780.63701185884202</v>
      </c>
      <c r="W1136">
        <f t="shared" si="352"/>
        <v>4.7255528741183968</v>
      </c>
      <c r="X1136">
        <f t="shared" si="353"/>
        <v>0</v>
      </c>
      <c r="Y1136">
        <f t="shared" si="354"/>
        <v>0</v>
      </c>
      <c r="Z1136">
        <f t="shared" si="355"/>
        <v>3</v>
      </c>
    </row>
    <row r="1137" spans="4:26">
      <c r="D1137" s="1">
        <v>1134</v>
      </c>
      <c r="E1137">
        <v>43.8</v>
      </c>
      <c r="F1137">
        <f t="shared" si="340"/>
        <v>70.489091999999999</v>
      </c>
      <c r="G1137">
        <f t="shared" si="341"/>
        <v>19.580303333333333</v>
      </c>
      <c r="H1137" s="12">
        <f t="shared" si="356"/>
        <v>0</v>
      </c>
      <c r="I1137">
        <f t="shared" si="357"/>
        <v>19.580303333333333</v>
      </c>
      <c r="J1137">
        <f t="shared" si="358"/>
        <v>85.653130057395671</v>
      </c>
      <c r="K1137" s="12">
        <f t="shared" si="359"/>
        <v>3</v>
      </c>
      <c r="L1137">
        <f t="shared" si="342"/>
        <v>5.4638999999999998</v>
      </c>
      <c r="M1137">
        <f t="shared" si="343"/>
        <v>468.00013732060421</v>
      </c>
      <c r="N1137">
        <f t="shared" si="344"/>
        <v>4469.0737113156456</v>
      </c>
      <c r="O1137">
        <f t="shared" si="345"/>
        <v>20.058706566054244</v>
      </c>
      <c r="P1137">
        <f t="shared" si="346"/>
        <v>0</v>
      </c>
      <c r="Q1137">
        <f t="shared" si="347"/>
        <v>147.77557429009414</v>
      </c>
      <c r="R1137">
        <f t="shared" si="348"/>
        <v>269.28449999999998</v>
      </c>
      <c r="S1137">
        <f t="shared" si="349"/>
        <v>417.06007429009412</v>
      </c>
      <c r="T1137">
        <f t="shared" si="350"/>
        <v>17.449062571188257</v>
      </c>
      <c r="U1137" s="14">
        <f t="shared" si="351"/>
        <v>8.1661636794319197</v>
      </c>
      <c r="V1137" s="20">
        <f>'BSFC (Drive Cycle)'!C1141</f>
        <v>1859.2000394093302</v>
      </c>
      <c r="W1137">
        <f t="shared" si="352"/>
        <v>4.2173699540619074</v>
      </c>
      <c r="X1137">
        <f t="shared" si="353"/>
        <v>0</v>
      </c>
      <c r="Y1137">
        <f t="shared" si="354"/>
        <v>0</v>
      </c>
      <c r="Z1137">
        <f t="shared" si="355"/>
        <v>3</v>
      </c>
    </row>
    <row r="1138" spans="4:26">
      <c r="D1138" s="1">
        <v>1135</v>
      </c>
      <c r="E1138">
        <v>43.4</v>
      </c>
      <c r="F1138">
        <f t="shared" si="340"/>
        <v>69.845355999999995</v>
      </c>
      <c r="G1138">
        <f t="shared" si="341"/>
        <v>19.401487777777778</v>
      </c>
      <c r="H1138" s="12">
        <f t="shared" si="356"/>
        <v>-0.17881555555555551</v>
      </c>
      <c r="I1138">
        <f t="shared" si="357"/>
        <v>19.312080000000002</v>
      </c>
      <c r="J1138">
        <f t="shared" si="358"/>
        <v>84.479799508664229</v>
      </c>
      <c r="K1138" s="12">
        <f t="shared" si="359"/>
        <v>3</v>
      </c>
      <c r="L1138">
        <f t="shared" si="342"/>
        <v>5.4638999999999998</v>
      </c>
      <c r="M1138">
        <f t="shared" si="343"/>
        <v>461.58917653539044</v>
      </c>
      <c r="N1138">
        <f t="shared" si="344"/>
        <v>4407.8535234894043</v>
      </c>
      <c r="O1138">
        <f t="shared" si="345"/>
        <v>20.058706566054244</v>
      </c>
      <c r="P1138">
        <f t="shared" si="346"/>
        <v>-342.92279369350325</v>
      </c>
      <c r="Q1138">
        <f t="shared" si="347"/>
        <v>145.08880168775138</v>
      </c>
      <c r="R1138">
        <f t="shared" si="348"/>
        <v>269.28449999999998</v>
      </c>
      <c r="S1138">
        <f t="shared" si="349"/>
        <v>71.450507994248113</v>
      </c>
      <c r="T1138">
        <f t="shared" si="350"/>
        <v>0</v>
      </c>
      <c r="U1138" s="14">
        <f t="shared" si="351"/>
        <v>0</v>
      </c>
      <c r="V1138" s="20">
        <f>'BSFC (Drive Cycle)'!C1142</f>
        <v>0</v>
      </c>
      <c r="W1138">
        <f t="shared" si="352"/>
        <v>0</v>
      </c>
      <c r="X1138">
        <f t="shared" si="353"/>
        <v>0</v>
      </c>
      <c r="Y1138">
        <f t="shared" si="354"/>
        <v>0</v>
      </c>
      <c r="Z1138">
        <f t="shared" si="355"/>
        <v>3</v>
      </c>
    </row>
    <row r="1139" spans="4:26">
      <c r="D1139" s="1">
        <v>1136</v>
      </c>
      <c r="E1139">
        <v>43</v>
      </c>
      <c r="F1139">
        <f t="shared" si="340"/>
        <v>69.201620000000005</v>
      </c>
      <c r="G1139">
        <f t="shared" si="341"/>
        <v>19.222672222222226</v>
      </c>
      <c r="H1139" s="12">
        <f t="shared" si="356"/>
        <v>-0.17881555555555195</v>
      </c>
      <c r="I1139">
        <f t="shared" si="357"/>
        <v>19.13326444444445</v>
      </c>
      <c r="J1139">
        <f t="shared" si="358"/>
        <v>83.697579142843281</v>
      </c>
      <c r="K1139" s="12">
        <f t="shared" si="359"/>
        <v>3</v>
      </c>
      <c r="L1139">
        <f t="shared" si="342"/>
        <v>5.4638999999999998</v>
      </c>
      <c r="M1139">
        <f t="shared" si="343"/>
        <v>457.31520267858139</v>
      </c>
      <c r="N1139">
        <f t="shared" si="344"/>
        <v>4367.0400649385774</v>
      </c>
      <c r="O1139">
        <f t="shared" si="345"/>
        <v>20.058706566054244</v>
      </c>
      <c r="P1139">
        <f t="shared" si="346"/>
        <v>-342.92279369349643</v>
      </c>
      <c r="Q1139">
        <f t="shared" si="347"/>
        <v>142.42667837533841</v>
      </c>
      <c r="R1139">
        <f t="shared" si="348"/>
        <v>269.28449999999998</v>
      </c>
      <c r="S1139">
        <f t="shared" si="349"/>
        <v>68.788384681841961</v>
      </c>
      <c r="T1139">
        <f t="shared" si="350"/>
        <v>0</v>
      </c>
      <c r="U1139" s="14">
        <f t="shared" si="351"/>
        <v>0</v>
      </c>
      <c r="V1139" s="20">
        <f>'BSFC (Drive Cycle)'!C1143</f>
        <v>0</v>
      </c>
      <c r="W1139">
        <f t="shared" si="352"/>
        <v>0</v>
      </c>
      <c r="X1139">
        <f t="shared" si="353"/>
        <v>0</v>
      </c>
      <c r="Y1139">
        <f t="shared" si="354"/>
        <v>0</v>
      </c>
      <c r="Z1139">
        <f t="shared" si="355"/>
        <v>3</v>
      </c>
    </row>
    <row r="1140" spans="4:26">
      <c r="D1140" s="1">
        <v>1137</v>
      </c>
      <c r="E1140">
        <v>42.2</v>
      </c>
      <c r="F1140">
        <f t="shared" si="340"/>
        <v>67.914147999999997</v>
      </c>
      <c r="G1140">
        <f t="shared" si="341"/>
        <v>18.865041111111111</v>
      </c>
      <c r="H1140" s="12">
        <f t="shared" si="356"/>
        <v>-0.35763111111111456</v>
      </c>
      <c r="I1140">
        <f t="shared" si="357"/>
        <v>18.686225555555552</v>
      </c>
      <c r="J1140">
        <f t="shared" si="358"/>
        <v>81.742028228290835</v>
      </c>
      <c r="K1140" s="12">
        <f t="shared" si="359"/>
        <v>3</v>
      </c>
      <c r="L1140">
        <f t="shared" si="342"/>
        <v>5.4638999999999998</v>
      </c>
      <c r="M1140">
        <f t="shared" si="343"/>
        <v>446.63026803655828</v>
      </c>
      <c r="N1140">
        <f t="shared" si="344"/>
        <v>4265.0064185615065</v>
      </c>
      <c r="O1140">
        <f t="shared" si="345"/>
        <v>20.058706566054244</v>
      </c>
      <c r="P1140">
        <f t="shared" si="346"/>
        <v>-685.84558738701332</v>
      </c>
      <c r="Q1140">
        <f t="shared" si="347"/>
        <v>137.17637962030153</v>
      </c>
      <c r="R1140">
        <f t="shared" si="348"/>
        <v>269.28449999999998</v>
      </c>
      <c r="S1140">
        <f t="shared" si="349"/>
        <v>-279.38470776671181</v>
      </c>
      <c r="T1140">
        <f t="shared" si="350"/>
        <v>0</v>
      </c>
      <c r="U1140" s="14">
        <f t="shared" si="351"/>
        <v>0</v>
      </c>
      <c r="V1140" s="20">
        <f>'BSFC (Drive Cycle)'!C1144</f>
        <v>0</v>
      </c>
      <c r="W1140">
        <f t="shared" si="352"/>
        <v>0</v>
      </c>
      <c r="X1140">
        <f t="shared" si="353"/>
        <v>0</v>
      </c>
      <c r="Y1140">
        <f t="shared" si="354"/>
        <v>0</v>
      </c>
      <c r="Z1140">
        <f t="shared" si="355"/>
        <v>3</v>
      </c>
    </row>
    <row r="1141" spans="4:26">
      <c r="D1141" s="1">
        <v>1138</v>
      </c>
      <c r="E1141">
        <v>41.9</v>
      </c>
      <c r="F1141">
        <f t="shared" si="340"/>
        <v>67.431345999999991</v>
      </c>
      <c r="G1141">
        <f t="shared" si="341"/>
        <v>18.730929444444442</v>
      </c>
      <c r="H1141" s="12">
        <f t="shared" si="356"/>
        <v>-0.13411166666666929</v>
      </c>
      <c r="I1141">
        <f t="shared" si="357"/>
        <v>18.663873611111107</v>
      </c>
      <c r="J1141">
        <f t="shared" si="358"/>
        <v>81.644250682563211</v>
      </c>
      <c r="K1141" s="12">
        <f t="shared" si="359"/>
        <v>3</v>
      </c>
      <c r="L1141">
        <f t="shared" si="342"/>
        <v>5.4638999999999998</v>
      </c>
      <c r="M1141">
        <f t="shared" si="343"/>
        <v>446.09602130445711</v>
      </c>
      <c r="N1141">
        <f t="shared" si="344"/>
        <v>4259.9047362426527</v>
      </c>
      <c r="O1141">
        <f t="shared" si="345"/>
        <v>20.058706566054244</v>
      </c>
      <c r="P1141">
        <f t="shared" si="346"/>
        <v>-257.19209527013254</v>
      </c>
      <c r="Q1141">
        <f t="shared" si="347"/>
        <v>135.23293716740275</v>
      </c>
      <c r="R1141">
        <f t="shared" si="348"/>
        <v>269.28449999999998</v>
      </c>
      <c r="S1141">
        <f t="shared" si="349"/>
        <v>147.32534189727019</v>
      </c>
      <c r="T1141">
        <f t="shared" si="350"/>
        <v>0</v>
      </c>
      <c r="U1141" s="14">
        <f t="shared" si="351"/>
        <v>0</v>
      </c>
      <c r="V1141" s="20">
        <f>'BSFC (Drive Cycle)'!C1145</f>
        <v>0</v>
      </c>
      <c r="W1141">
        <f t="shared" si="352"/>
        <v>0</v>
      </c>
      <c r="X1141">
        <f t="shared" si="353"/>
        <v>0</v>
      </c>
      <c r="Y1141">
        <f t="shared" si="354"/>
        <v>0</v>
      </c>
      <c r="Z1141">
        <f t="shared" si="355"/>
        <v>3</v>
      </c>
    </row>
    <row r="1142" spans="4:26">
      <c r="D1142" s="1">
        <v>1139</v>
      </c>
      <c r="E1142">
        <v>41.5</v>
      </c>
      <c r="F1142">
        <f t="shared" si="340"/>
        <v>66.787610000000001</v>
      </c>
      <c r="G1142">
        <f t="shared" si="341"/>
        <v>18.55211388888889</v>
      </c>
      <c r="H1142" s="12">
        <f t="shared" si="356"/>
        <v>-0.17881555555555195</v>
      </c>
      <c r="I1142">
        <f t="shared" si="357"/>
        <v>18.462706111111114</v>
      </c>
      <c r="J1142">
        <f t="shared" si="358"/>
        <v>80.764252771014654</v>
      </c>
      <c r="K1142" s="12">
        <f t="shared" si="359"/>
        <v>3</v>
      </c>
      <c r="L1142">
        <f t="shared" si="342"/>
        <v>5.4638999999999998</v>
      </c>
      <c r="M1142">
        <f t="shared" si="343"/>
        <v>441.28780071554695</v>
      </c>
      <c r="N1142">
        <f t="shared" si="344"/>
        <v>4213.9895953729729</v>
      </c>
      <c r="O1142">
        <f t="shared" si="345"/>
        <v>20.058706566054244</v>
      </c>
      <c r="P1142">
        <f t="shared" si="346"/>
        <v>-342.92279369349643</v>
      </c>
      <c r="Q1142">
        <f t="shared" si="347"/>
        <v>132.66324869222635</v>
      </c>
      <c r="R1142">
        <f t="shared" si="348"/>
        <v>269.28449999999998</v>
      </c>
      <c r="S1142">
        <f t="shared" si="349"/>
        <v>59.024954998729896</v>
      </c>
      <c r="T1142">
        <f t="shared" si="350"/>
        <v>0</v>
      </c>
      <c r="U1142" s="14">
        <f t="shared" si="351"/>
        <v>0</v>
      </c>
      <c r="V1142" s="20">
        <f>'BSFC (Drive Cycle)'!C1146</f>
        <v>0</v>
      </c>
      <c r="W1142">
        <f t="shared" si="352"/>
        <v>0</v>
      </c>
      <c r="X1142">
        <f t="shared" si="353"/>
        <v>0</v>
      </c>
      <c r="Y1142">
        <f t="shared" si="354"/>
        <v>0</v>
      </c>
      <c r="Z1142">
        <f t="shared" si="355"/>
        <v>3</v>
      </c>
    </row>
    <row r="1143" spans="4:26">
      <c r="D1143" s="1">
        <v>1140</v>
      </c>
      <c r="E1143">
        <v>41.9</v>
      </c>
      <c r="F1143">
        <f t="shared" si="340"/>
        <v>67.431345999999991</v>
      </c>
      <c r="G1143">
        <f t="shared" si="341"/>
        <v>18.730929444444442</v>
      </c>
      <c r="H1143" s="12">
        <f t="shared" si="356"/>
        <v>0.17881555555555195</v>
      </c>
      <c r="I1143">
        <f t="shared" si="357"/>
        <v>18.820337222222218</v>
      </c>
      <c r="J1143">
        <f t="shared" si="358"/>
        <v>82.328693502656549</v>
      </c>
      <c r="K1143" s="12">
        <f t="shared" si="359"/>
        <v>3</v>
      </c>
      <c r="L1143">
        <f t="shared" si="342"/>
        <v>5.4638999999999998</v>
      </c>
      <c r="M1143">
        <f t="shared" si="343"/>
        <v>449.83574842916511</v>
      </c>
      <c r="N1143">
        <f t="shared" si="344"/>
        <v>4295.6165124746267</v>
      </c>
      <c r="O1143">
        <f t="shared" si="345"/>
        <v>20.058706566054244</v>
      </c>
      <c r="P1143">
        <f t="shared" si="346"/>
        <v>342.92279369349643</v>
      </c>
      <c r="Q1143">
        <f t="shared" si="347"/>
        <v>135.23293716740275</v>
      </c>
      <c r="R1143">
        <f t="shared" si="348"/>
        <v>269.28449999999998</v>
      </c>
      <c r="S1143">
        <f t="shared" si="349"/>
        <v>747.44023086089919</v>
      </c>
      <c r="T1143">
        <f t="shared" si="350"/>
        <v>31.271589299731247</v>
      </c>
      <c r="U1143" s="14">
        <f t="shared" si="351"/>
        <v>14.067078777214075</v>
      </c>
      <c r="V1143" s="20">
        <f>'BSFC (Drive Cycle)'!C1147</f>
        <v>1062.6482861836885</v>
      </c>
      <c r="W1143">
        <f t="shared" si="352"/>
        <v>4.152321431727076</v>
      </c>
      <c r="X1143">
        <f t="shared" si="353"/>
        <v>0</v>
      </c>
      <c r="Y1143">
        <f t="shared" si="354"/>
        <v>0</v>
      </c>
      <c r="Z1143">
        <f t="shared" si="355"/>
        <v>3</v>
      </c>
    </row>
    <row r="1144" spans="4:26">
      <c r="D1144" s="1">
        <v>1141</v>
      </c>
      <c r="E1144">
        <v>41.9</v>
      </c>
      <c r="F1144">
        <f t="shared" si="340"/>
        <v>67.431345999999991</v>
      </c>
      <c r="G1144">
        <f t="shared" si="341"/>
        <v>18.730929444444442</v>
      </c>
      <c r="H1144" s="12">
        <f t="shared" si="356"/>
        <v>0</v>
      </c>
      <c r="I1144">
        <f t="shared" si="357"/>
        <v>18.730929444444442</v>
      </c>
      <c r="J1144">
        <f t="shared" si="358"/>
        <v>81.937583319746082</v>
      </c>
      <c r="K1144" s="12">
        <f t="shared" si="359"/>
        <v>3</v>
      </c>
      <c r="L1144">
        <f t="shared" si="342"/>
        <v>5.4638999999999998</v>
      </c>
      <c r="M1144">
        <f t="shared" si="343"/>
        <v>447.69876150076061</v>
      </c>
      <c r="N1144">
        <f t="shared" si="344"/>
        <v>4275.2097831992132</v>
      </c>
      <c r="O1144">
        <f t="shared" si="345"/>
        <v>20.058706566054244</v>
      </c>
      <c r="P1144">
        <f t="shared" si="346"/>
        <v>0</v>
      </c>
      <c r="Q1144">
        <f t="shared" si="347"/>
        <v>135.23293716740275</v>
      </c>
      <c r="R1144">
        <f t="shared" si="348"/>
        <v>269.28449999999998</v>
      </c>
      <c r="S1144">
        <f t="shared" si="349"/>
        <v>404.5174371674027</v>
      </c>
      <c r="T1144">
        <f t="shared" si="350"/>
        <v>16.924300616129187</v>
      </c>
      <c r="U1144" s="14">
        <f t="shared" si="351"/>
        <v>7.5769884251075972</v>
      </c>
      <c r="V1144" s="20">
        <f>'BSFC (Drive Cycle)'!C1148</f>
        <v>1752.7743690764619</v>
      </c>
      <c r="W1144">
        <f t="shared" si="352"/>
        <v>3.6890975295326731</v>
      </c>
      <c r="X1144">
        <f t="shared" si="353"/>
        <v>0</v>
      </c>
      <c r="Y1144">
        <f t="shared" si="354"/>
        <v>0</v>
      </c>
      <c r="Z1144">
        <f t="shared" si="355"/>
        <v>3</v>
      </c>
    </row>
    <row r="1145" spans="4:26">
      <c r="D1145" s="1">
        <v>1142</v>
      </c>
      <c r="E1145">
        <v>41.9</v>
      </c>
      <c r="F1145">
        <f t="shared" si="340"/>
        <v>67.431345999999991</v>
      </c>
      <c r="G1145">
        <f t="shared" si="341"/>
        <v>18.730929444444442</v>
      </c>
      <c r="H1145" s="12">
        <f t="shared" si="356"/>
        <v>0</v>
      </c>
      <c r="I1145">
        <f t="shared" si="357"/>
        <v>18.730929444444442</v>
      </c>
      <c r="J1145">
        <f t="shared" si="358"/>
        <v>81.937583319746082</v>
      </c>
      <c r="K1145" s="12">
        <f t="shared" si="359"/>
        <v>3</v>
      </c>
      <c r="L1145">
        <f t="shared" si="342"/>
        <v>5.4638999999999998</v>
      </c>
      <c r="M1145">
        <f t="shared" si="343"/>
        <v>447.69876150076061</v>
      </c>
      <c r="N1145">
        <f t="shared" si="344"/>
        <v>4275.2097831992132</v>
      </c>
      <c r="O1145">
        <f t="shared" si="345"/>
        <v>20.058706566054244</v>
      </c>
      <c r="P1145">
        <f t="shared" si="346"/>
        <v>0</v>
      </c>
      <c r="Q1145">
        <f t="shared" si="347"/>
        <v>135.23293716740275</v>
      </c>
      <c r="R1145">
        <f t="shared" si="348"/>
        <v>269.28449999999998</v>
      </c>
      <c r="S1145">
        <f t="shared" si="349"/>
        <v>404.5174371674027</v>
      </c>
      <c r="T1145">
        <f t="shared" si="350"/>
        <v>16.924300616129187</v>
      </c>
      <c r="U1145" s="14">
        <f t="shared" si="351"/>
        <v>7.5769884251075972</v>
      </c>
      <c r="V1145" s="20">
        <f>'BSFC (Drive Cycle)'!C1149</f>
        <v>1752.7743690764619</v>
      </c>
      <c r="W1145">
        <f t="shared" si="352"/>
        <v>3.6890975295326731</v>
      </c>
      <c r="X1145">
        <f t="shared" si="353"/>
        <v>0</v>
      </c>
      <c r="Y1145">
        <f t="shared" si="354"/>
        <v>0</v>
      </c>
      <c r="Z1145">
        <f t="shared" si="355"/>
        <v>3</v>
      </c>
    </row>
    <row r="1146" spans="4:26">
      <c r="D1146" s="1">
        <v>1143</v>
      </c>
      <c r="E1146">
        <v>42.2</v>
      </c>
      <c r="F1146">
        <f t="shared" si="340"/>
        <v>67.914147999999997</v>
      </c>
      <c r="G1146">
        <f t="shared" si="341"/>
        <v>18.865041111111111</v>
      </c>
      <c r="H1146" s="12">
        <f t="shared" si="356"/>
        <v>0.13411166666666929</v>
      </c>
      <c r="I1146">
        <f t="shared" si="357"/>
        <v>18.932096944444446</v>
      </c>
      <c r="J1146">
        <f t="shared" si="358"/>
        <v>82.817581231294682</v>
      </c>
      <c r="K1146" s="12">
        <f t="shared" si="359"/>
        <v>3</v>
      </c>
      <c r="L1146">
        <f t="shared" si="342"/>
        <v>5.4638999999999998</v>
      </c>
      <c r="M1146">
        <f t="shared" si="343"/>
        <v>452.506982089671</v>
      </c>
      <c r="N1146">
        <f t="shared" si="344"/>
        <v>4321.1249240688958</v>
      </c>
      <c r="O1146">
        <f t="shared" si="345"/>
        <v>20.058706566054244</v>
      </c>
      <c r="P1146">
        <f t="shared" si="346"/>
        <v>257.19209527013254</v>
      </c>
      <c r="Q1146">
        <f t="shared" si="347"/>
        <v>137.17637962030153</v>
      </c>
      <c r="R1146">
        <f t="shared" si="348"/>
        <v>269.28449999999998</v>
      </c>
      <c r="S1146">
        <f t="shared" si="349"/>
        <v>663.65297489043405</v>
      </c>
      <c r="T1146">
        <f t="shared" si="350"/>
        <v>27.766077354994277</v>
      </c>
      <c r="U1146" s="14">
        <f t="shared" si="351"/>
        <v>12.564343868376815</v>
      </c>
      <c r="V1146" s="20">
        <f>'BSFC (Drive Cycle)'!C1150</f>
        <v>1221.0610288048229</v>
      </c>
      <c r="W1146">
        <f t="shared" si="352"/>
        <v>4.2616196250493781</v>
      </c>
      <c r="X1146">
        <f t="shared" si="353"/>
        <v>0</v>
      </c>
      <c r="Y1146">
        <f t="shared" si="354"/>
        <v>0</v>
      </c>
      <c r="Z1146">
        <f t="shared" si="355"/>
        <v>3</v>
      </c>
    </row>
    <row r="1147" spans="4:26">
      <c r="D1147" s="1">
        <v>1144</v>
      </c>
      <c r="E1147">
        <v>42.6</v>
      </c>
      <c r="F1147">
        <f t="shared" si="340"/>
        <v>68.557884000000001</v>
      </c>
      <c r="G1147">
        <f t="shared" si="341"/>
        <v>19.043856666666667</v>
      </c>
      <c r="H1147" s="12">
        <f t="shared" si="356"/>
        <v>0.17881555555555551</v>
      </c>
      <c r="I1147">
        <f t="shared" si="357"/>
        <v>19.133264444444443</v>
      </c>
      <c r="J1147">
        <f t="shared" si="358"/>
        <v>83.697579142843253</v>
      </c>
      <c r="K1147" s="12">
        <f t="shared" si="359"/>
        <v>3</v>
      </c>
      <c r="L1147">
        <f t="shared" si="342"/>
        <v>5.4638999999999998</v>
      </c>
      <c r="M1147">
        <f t="shared" si="343"/>
        <v>457.31520267858122</v>
      </c>
      <c r="N1147">
        <f t="shared" si="344"/>
        <v>4367.0400649385756</v>
      </c>
      <c r="O1147">
        <f t="shared" si="345"/>
        <v>20.058706566054244</v>
      </c>
      <c r="P1147">
        <f t="shared" si="346"/>
        <v>342.92279369350325</v>
      </c>
      <c r="Q1147">
        <f t="shared" si="347"/>
        <v>139.78920435285508</v>
      </c>
      <c r="R1147">
        <f t="shared" si="348"/>
        <v>269.28449999999998</v>
      </c>
      <c r="S1147">
        <f t="shared" si="349"/>
        <v>751.99649804635828</v>
      </c>
      <c r="T1147">
        <f t="shared" si="350"/>
        <v>31.462215533482954</v>
      </c>
      <c r="U1147" s="14">
        <f t="shared" si="351"/>
        <v>14.388149473411964</v>
      </c>
      <c r="V1147" s="20">
        <f>'BSFC (Drive Cycle)'!C1151</f>
        <v>1098.8771945402132</v>
      </c>
      <c r="W1147">
        <f t="shared" si="352"/>
        <v>4.3918914799911626</v>
      </c>
      <c r="X1147">
        <f t="shared" si="353"/>
        <v>0</v>
      </c>
      <c r="Y1147">
        <f t="shared" si="354"/>
        <v>0</v>
      </c>
      <c r="Z1147">
        <f t="shared" si="355"/>
        <v>3</v>
      </c>
    </row>
    <row r="1148" spans="4:26">
      <c r="D1148" s="1">
        <v>1145</v>
      </c>
      <c r="E1148">
        <v>42.6</v>
      </c>
      <c r="F1148">
        <f t="shared" si="340"/>
        <v>68.557884000000001</v>
      </c>
      <c r="G1148">
        <f t="shared" si="341"/>
        <v>19.043856666666667</v>
      </c>
      <c r="H1148" s="12">
        <f t="shared" si="356"/>
        <v>0</v>
      </c>
      <c r="I1148">
        <f t="shared" si="357"/>
        <v>19.043856666666667</v>
      </c>
      <c r="J1148">
        <f t="shared" si="358"/>
        <v>83.306468959932786</v>
      </c>
      <c r="K1148" s="12">
        <f t="shared" si="359"/>
        <v>3</v>
      </c>
      <c r="L1148">
        <f t="shared" si="342"/>
        <v>5.4638999999999998</v>
      </c>
      <c r="M1148">
        <f t="shared" si="343"/>
        <v>455.17821575017672</v>
      </c>
      <c r="N1148">
        <f t="shared" si="344"/>
        <v>4346.6333356631631</v>
      </c>
      <c r="O1148">
        <f t="shared" si="345"/>
        <v>20.058706566054244</v>
      </c>
      <c r="P1148">
        <f t="shared" si="346"/>
        <v>0</v>
      </c>
      <c r="Q1148">
        <f t="shared" si="347"/>
        <v>139.78920435285508</v>
      </c>
      <c r="R1148">
        <f t="shared" si="348"/>
        <v>269.28449999999998</v>
      </c>
      <c r="S1148">
        <f t="shared" si="349"/>
        <v>409.07370435285509</v>
      </c>
      <c r="T1148">
        <f t="shared" si="350"/>
        <v>17.114926849880611</v>
      </c>
      <c r="U1148" s="14">
        <f t="shared" si="351"/>
        <v>7.7903418662234492</v>
      </c>
      <c r="V1148" s="20">
        <f>'BSFC (Drive Cycle)'!C1152</f>
        <v>1782.0319962676404</v>
      </c>
      <c r="W1148">
        <f t="shared" si="352"/>
        <v>3.8562884631870964</v>
      </c>
      <c r="X1148">
        <f t="shared" si="353"/>
        <v>0</v>
      </c>
      <c r="Y1148">
        <f t="shared" si="354"/>
        <v>0</v>
      </c>
      <c r="Z1148">
        <f t="shared" si="355"/>
        <v>3</v>
      </c>
    </row>
    <row r="1149" spans="4:26">
      <c r="D1149" s="1">
        <v>1146</v>
      </c>
      <c r="E1149">
        <v>42.6</v>
      </c>
      <c r="F1149">
        <f t="shared" si="340"/>
        <v>68.557884000000001</v>
      </c>
      <c r="G1149">
        <f t="shared" si="341"/>
        <v>19.043856666666667</v>
      </c>
      <c r="H1149" s="12">
        <f t="shared" si="356"/>
        <v>0</v>
      </c>
      <c r="I1149">
        <f t="shared" si="357"/>
        <v>19.043856666666667</v>
      </c>
      <c r="J1149">
        <f t="shared" si="358"/>
        <v>83.306468959932786</v>
      </c>
      <c r="K1149" s="12">
        <f t="shared" si="359"/>
        <v>3</v>
      </c>
      <c r="L1149">
        <f t="shared" si="342"/>
        <v>5.4638999999999998</v>
      </c>
      <c r="M1149">
        <f t="shared" si="343"/>
        <v>455.17821575017672</v>
      </c>
      <c r="N1149">
        <f t="shared" si="344"/>
        <v>4346.6333356631631</v>
      </c>
      <c r="O1149">
        <f t="shared" si="345"/>
        <v>20.058706566054244</v>
      </c>
      <c r="P1149">
        <f t="shared" si="346"/>
        <v>0</v>
      </c>
      <c r="Q1149">
        <f t="shared" si="347"/>
        <v>139.78920435285508</v>
      </c>
      <c r="R1149">
        <f t="shared" si="348"/>
        <v>269.28449999999998</v>
      </c>
      <c r="S1149">
        <f t="shared" si="349"/>
        <v>409.07370435285509</v>
      </c>
      <c r="T1149">
        <f t="shared" si="350"/>
        <v>17.114926849880611</v>
      </c>
      <c r="U1149" s="14">
        <f t="shared" si="351"/>
        <v>7.7903418662234492</v>
      </c>
      <c r="V1149" s="20">
        <f>'BSFC (Drive Cycle)'!C1153</f>
        <v>1782.0319962676404</v>
      </c>
      <c r="W1149">
        <f t="shared" si="352"/>
        <v>3.8562884631870964</v>
      </c>
      <c r="X1149">
        <f t="shared" si="353"/>
        <v>0</v>
      </c>
      <c r="Y1149">
        <f t="shared" si="354"/>
        <v>0</v>
      </c>
      <c r="Z1149">
        <f t="shared" si="355"/>
        <v>3</v>
      </c>
    </row>
    <row r="1150" spans="4:26">
      <c r="D1150" s="1">
        <v>1147</v>
      </c>
      <c r="E1150">
        <v>42.6</v>
      </c>
      <c r="F1150">
        <f t="shared" si="340"/>
        <v>68.557884000000001</v>
      </c>
      <c r="G1150">
        <f t="shared" si="341"/>
        <v>19.043856666666667</v>
      </c>
      <c r="H1150" s="12">
        <f t="shared" si="356"/>
        <v>0</v>
      </c>
      <c r="I1150">
        <f t="shared" si="357"/>
        <v>19.043856666666667</v>
      </c>
      <c r="J1150">
        <f t="shared" si="358"/>
        <v>83.306468959932786</v>
      </c>
      <c r="K1150" s="12">
        <f t="shared" si="359"/>
        <v>3</v>
      </c>
      <c r="L1150">
        <f t="shared" si="342"/>
        <v>5.4638999999999998</v>
      </c>
      <c r="M1150">
        <f t="shared" si="343"/>
        <v>455.17821575017672</v>
      </c>
      <c r="N1150">
        <f t="shared" si="344"/>
        <v>4346.6333356631631</v>
      </c>
      <c r="O1150">
        <f t="shared" si="345"/>
        <v>20.058706566054244</v>
      </c>
      <c r="P1150">
        <f t="shared" si="346"/>
        <v>0</v>
      </c>
      <c r="Q1150">
        <f t="shared" si="347"/>
        <v>139.78920435285508</v>
      </c>
      <c r="R1150">
        <f t="shared" si="348"/>
        <v>269.28449999999998</v>
      </c>
      <c r="S1150">
        <f t="shared" si="349"/>
        <v>409.07370435285509</v>
      </c>
      <c r="T1150">
        <f t="shared" si="350"/>
        <v>17.114926849880611</v>
      </c>
      <c r="U1150" s="14">
        <f t="shared" si="351"/>
        <v>7.7903418662234492</v>
      </c>
      <c r="V1150" s="20">
        <f>'BSFC (Drive Cycle)'!C1154</f>
        <v>1782.0319962676404</v>
      </c>
      <c r="W1150">
        <f t="shared" si="352"/>
        <v>3.8562884631870964</v>
      </c>
      <c r="X1150">
        <f t="shared" si="353"/>
        <v>0</v>
      </c>
      <c r="Y1150">
        <f t="shared" si="354"/>
        <v>0</v>
      </c>
      <c r="Z1150">
        <f t="shared" si="355"/>
        <v>3</v>
      </c>
    </row>
    <row r="1151" spans="4:26">
      <c r="D1151" s="1">
        <v>1148</v>
      </c>
      <c r="E1151">
        <v>42.6</v>
      </c>
      <c r="F1151">
        <f t="shared" si="340"/>
        <v>68.557884000000001</v>
      </c>
      <c r="G1151">
        <f t="shared" si="341"/>
        <v>19.043856666666667</v>
      </c>
      <c r="H1151" s="12">
        <f t="shared" si="356"/>
        <v>0</v>
      </c>
      <c r="I1151">
        <f t="shared" si="357"/>
        <v>19.043856666666667</v>
      </c>
      <c r="J1151">
        <f t="shared" si="358"/>
        <v>83.306468959932786</v>
      </c>
      <c r="K1151" s="12">
        <f t="shared" si="359"/>
        <v>3</v>
      </c>
      <c r="L1151">
        <f t="shared" si="342"/>
        <v>5.4638999999999998</v>
      </c>
      <c r="M1151">
        <f t="shared" si="343"/>
        <v>455.17821575017672</v>
      </c>
      <c r="N1151">
        <f t="shared" si="344"/>
        <v>4346.6333356631631</v>
      </c>
      <c r="O1151">
        <f t="shared" si="345"/>
        <v>20.058706566054244</v>
      </c>
      <c r="P1151">
        <f t="shared" si="346"/>
        <v>0</v>
      </c>
      <c r="Q1151">
        <f t="shared" si="347"/>
        <v>139.78920435285508</v>
      </c>
      <c r="R1151">
        <f t="shared" si="348"/>
        <v>269.28449999999998</v>
      </c>
      <c r="S1151">
        <f t="shared" si="349"/>
        <v>409.07370435285509</v>
      </c>
      <c r="T1151">
        <f t="shared" si="350"/>
        <v>17.114926849880611</v>
      </c>
      <c r="U1151" s="14">
        <f t="shared" si="351"/>
        <v>7.7903418662234492</v>
      </c>
      <c r="V1151" s="20">
        <f>'BSFC (Drive Cycle)'!C1155</f>
        <v>1782.0319962676404</v>
      </c>
      <c r="W1151">
        <f t="shared" si="352"/>
        <v>3.8562884631870964</v>
      </c>
      <c r="X1151">
        <f t="shared" si="353"/>
        <v>0</v>
      </c>
      <c r="Y1151">
        <f t="shared" si="354"/>
        <v>0</v>
      </c>
      <c r="Z1151">
        <f t="shared" si="355"/>
        <v>3</v>
      </c>
    </row>
    <row r="1152" spans="4:26">
      <c r="D1152" s="1">
        <v>1149</v>
      </c>
      <c r="E1152">
        <v>42.6</v>
      </c>
      <c r="F1152">
        <f t="shared" si="340"/>
        <v>68.557884000000001</v>
      </c>
      <c r="G1152">
        <f t="shared" si="341"/>
        <v>19.043856666666667</v>
      </c>
      <c r="H1152" s="12">
        <f t="shared" si="356"/>
        <v>0</v>
      </c>
      <c r="I1152">
        <f t="shared" si="357"/>
        <v>19.043856666666667</v>
      </c>
      <c r="J1152">
        <f t="shared" si="358"/>
        <v>83.306468959932786</v>
      </c>
      <c r="K1152" s="12">
        <f t="shared" si="359"/>
        <v>3</v>
      </c>
      <c r="L1152">
        <f t="shared" si="342"/>
        <v>5.4638999999999998</v>
      </c>
      <c r="M1152">
        <f t="shared" si="343"/>
        <v>455.17821575017672</v>
      </c>
      <c r="N1152">
        <f t="shared" si="344"/>
        <v>4346.6333356631631</v>
      </c>
      <c r="O1152">
        <f t="shared" si="345"/>
        <v>20.058706566054244</v>
      </c>
      <c r="P1152">
        <f t="shared" si="346"/>
        <v>0</v>
      </c>
      <c r="Q1152">
        <f t="shared" si="347"/>
        <v>139.78920435285508</v>
      </c>
      <c r="R1152">
        <f t="shared" si="348"/>
        <v>269.28449999999998</v>
      </c>
      <c r="S1152">
        <f t="shared" si="349"/>
        <v>409.07370435285509</v>
      </c>
      <c r="T1152">
        <f t="shared" si="350"/>
        <v>17.114926849880611</v>
      </c>
      <c r="U1152" s="14">
        <f t="shared" si="351"/>
        <v>7.7903418662234492</v>
      </c>
      <c r="V1152" s="20">
        <f>'BSFC (Drive Cycle)'!C1156</f>
        <v>1782.0319962676404</v>
      </c>
      <c r="W1152">
        <f t="shared" si="352"/>
        <v>3.8562884631870964</v>
      </c>
      <c r="X1152">
        <f t="shared" si="353"/>
        <v>0</v>
      </c>
      <c r="Y1152">
        <f t="shared" si="354"/>
        <v>0</v>
      </c>
      <c r="Z1152">
        <f t="shared" si="355"/>
        <v>3</v>
      </c>
    </row>
    <row r="1153" spans="4:26">
      <c r="D1153" s="1">
        <v>1150</v>
      </c>
      <c r="E1153">
        <v>42.6</v>
      </c>
      <c r="F1153">
        <f t="shared" si="340"/>
        <v>68.557884000000001</v>
      </c>
      <c r="G1153">
        <f t="shared" si="341"/>
        <v>19.043856666666667</v>
      </c>
      <c r="H1153" s="12">
        <f t="shared" si="356"/>
        <v>0</v>
      </c>
      <c r="I1153">
        <f t="shared" si="357"/>
        <v>19.043856666666667</v>
      </c>
      <c r="J1153">
        <f t="shared" si="358"/>
        <v>83.306468959932786</v>
      </c>
      <c r="K1153" s="12">
        <f t="shared" si="359"/>
        <v>3</v>
      </c>
      <c r="L1153">
        <f t="shared" si="342"/>
        <v>5.4638999999999998</v>
      </c>
      <c r="M1153">
        <f t="shared" si="343"/>
        <v>455.17821575017672</v>
      </c>
      <c r="N1153">
        <f t="shared" si="344"/>
        <v>4346.6333356631631</v>
      </c>
      <c r="O1153">
        <f t="shared" si="345"/>
        <v>20.058706566054244</v>
      </c>
      <c r="P1153">
        <f t="shared" si="346"/>
        <v>0</v>
      </c>
      <c r="Q1153">
        <f t="shared" si="347"/>
        <v>139.78920435285508</v>
      </c>
      <c r="R1153">
        <f t="shared" si="348"/>
        <v>269.28449999999998</v>
      </c>
      <c r="S1153">
        <f t="shared" si="349"/>
        <v>409.07370435285509</v>
      </c>
      <c r="T1153">
        <f t="shared" si="350"/>
        <v>17.114926849880611</v>
      </c>
      <c r="U1153" s="14">
        <f t="shared" si="351"/>
        <v>7.7903418662234492</v>
      </c>
      <c r="V1153" s="20">
        <f>'BSFC (Drive Cycle)'!C1157</f>
        <v>1782.0319962676404</v>
      </c>
      <c r="W1153">
        <f t="shared" si="352"/>
        <v>3.8562884631870964</v>
      </c>
      <c r="X1153">
        <f t="shared" si="353"/>
        <v>0</v>
      </c>
      <c r="Y1153">
        <f t="shared" si="354"/>
        <v>0</v>
      </c>
      <c r="Z1153">
        <f t="shared" si="355"/>
        <v>3</v>
      </c>
    </row>
    <row r="1154" spans="4:26">
      <c r="D1154" s="1">
        <v>1151</v>
      </c>
      <c r="E1154">
        <v>42.2</v>
      </c>
      <c r="F1154">
        <f t="shared" si="340"/>
        <v>67.914147999999997</v>
      </c>
      <c r="G1154">
        <f t="shared" si="341"/>
        <v>18.865041111111111</v>
      </c>
      <c r="H1154" s="12">
        <f t="shared" si="356"/>
        <v>-0.17881555555555551</v>
      </c>
      <c r="I1154">
        <f t="shared" si="357"/>
        <v>18.775633333333332</v>
      </c>
      <c r="J1154">
        <f t="shared" si="358"/>
        <v>82.13313841120133</v>
      </c>
      <c r="K1154" s="12">
        <f t="shared" si="359"/>
        <v>3</v>
      </c>
      <c r="L1154">
        <f t="shared" si="342"/>
        <v>5.4638999999999998</v>
      </c>
      <c r="M1154">
        <f t="shared" si="343"/>
        <v>448.76725496496294</v>
      </c>
      <c r="N1154">
        <f t="shared" si="344"/>
        <v>4285.4131478369209</v>
      </c>
      <c r="O1154">
        <f t="shared" si="345"/>
        <v>20.058706566054244</v>
      </c>
      <c r="P1154">
        <f t="shared" si="346"/>
        <v>-342.92279369350325</v>
      </c>
      <c r="Q1154">
        <f t="shared" si="347"/>
        <v>137.17637962030153</v>
      </c>
      <c r="R1154">
        <f t="shared" si="348"/>
        <v>269.28449999999998</v>
      </c>
      <c r="S1154">
        <f t="shared" si="349"/>
        <v>63.53808592679826</v>
      </c>
      <c r="T1154">
        <f t="shared" si="350"/>
        <v>0</v>
      </c>
      <c r="U1154" s="14">
        <f t="shared" si="351"/>
        <v>0</v>
      </c>
      <c r="V1154" s="20">
        <f>'BSFC (Drive Cycle)'!C1158</f>
        <v>0</v>
      </c>
      <c r="W1154">
        <f t="shared" si="352"/>
        <v>0</v>
      </c>
      <c r="X1154">
        <f t="shared" si="353"/>
        <v>0</v>
      </c>
      <c r="Y1154">
        <f t="shared" si="354"/>
        <v>0</v>
      </c>
      <c r="Z1154">
        <f t="shared" si="355"/>
        <v>3</v>
      </c>
    </row>
    <row r="1155" spans="4:26">
      <c r="D1155" s="1">
        <v>1152</v>
      </c>
      <c r="E1155">
        <v>43</v>
      </c>
      <c r="F1155">
        <f t="shared" si="340"/>
        <v>69.201620000000005</v>
      </c>
      <c r="G1155">
        <f t="shared" si="341"/>
        <v>19.222672222222226</v>
      </c>
      <c r="H1155" s="12">
        <f t="shared" si="356"/>
        <v>0.35763111111111456</v>
      </c>
      <c r="I1155">
        <f t="shared" si="357"/>
        <v>19.401487777777781</v>
      </c>
      <c r="J1155">
        <f t="shared" si="358"/>
        <v>84.870909691574724</v>
      </c>
      <c r="K1155" s="12">
        <f t="shared" si="359"/>
        <v>3</v>
      </c>
      <c r="L1155">
        <f t="shared" si="342"/>
        <v>5.4638999999999998</v>
      </c>
      <c r="M1155">
        <f t="shared" si="343"/>
        <v>463.7261634637951</v>
      </c>
      <c r="N1155">
        <f t="shared" si="344"/>
        <v>4428.2602527648187</v>
      </c>
      <c r="O1155">
        <f t="shared" si="345"/>
        <v>20.058706566054244</v>
      </c>
      <c r="P1155">
        <f t="shared" si="346"/>
        <v>685.84558738701332</v>
      </c>
      <c r="Q1155">
        <f t="shared" si="347"/>
        <v>142.42667837533841</v>
      </c>
      <c r="R1155">
        <f t="shared" si="348"/>
        <v>269.28449999999998</v>
      </c>
      <c r="S1155">
        <f t="shared" si="349"/>
        <v>1097.5567657623517</v>
      </c>
      <c r="T1155">
        <f t="shared" si="350"/>
        <v>45.919851507764342</v>
      </c>
      <c r="U1155" s="14">
        <f t="shared" si="351"/>
        <v>21.294236566522727</v>
      </c>
      <c r="V1155" s="20">
        <f>'BSFC (Drive Cycle)'!C1159</f>
        <v>707.31128336868096</v>
      </c>
      <c r="W1155">
        <f t="shared" si="352"/>
        <v>4.1837927206176344</v>
      </c>
      <c r="X1155">
        <f t="shared" si="353"/>
        <v>0</v>
      </c>
      <c r="Y1155">
        <f t="shared" si="354"/>
        <v>0</v>
      </c>
      <c r="Z1155">
        <f t="shared" si="355"/>
        <v>3</v>
      </c>
    </row>
    <row r="1156" spans="4:26">
      <c r="D1156" s="1">
        <v>1153</v>
      </c>
      <c r="E1156">
        <v>43.4</v>
      </c>
      <c r="F1156">
        <f t="shared" ref="F1156:F1219" si="360">E1156*1.60934</f>
        <v>69.845355999999995</v>
      </c>
      <c r="G1156">
        <f t="shared" ref="G1156:G1219" si="361">F1156*(1000/3600)</f>
        <v>19.401487777777778</v>
      </c>
      <c r="H1156" s="12">
        <f t="shared" si="356"/>
        <v>0.17881555555555195</v>
      </c>
      <c r="I1156">
        <f t="shared" si="357"/>
        <v>19.490895555555554</v>
      </c>
      <c r="J1156">
        <f t="shared" si="358"/>
        <v>85.262019874485176</v>
      </c>
      <c r="K1156" s="12">
        <f t="shared" si="359"/>
        <v>3</v>
      </c>
      <c r="L1156">
        <f t="shared" ref="L1156:L1219" si="362">LOOKUP(K1156,$A$5:$B$12)*$B$13</f>
        <v>5.4638999999999998</v>
      </c>
      <c r="M1156">
        <f t="shared" ref="M1156:M1219" si="363">J1156*L1156</f>
        <v>465.86315039219954</v>
      </c>
      <c r="N1156">
        <f t="shared" ref="N1156:N1219" si="364">M1156*9.5493</f>
        <v>4448.6669820402312</v>
      </c>
      <c r="O1156">
        <f t="shared" ref="O1156:O1219" si="365">(POWER(L1156,2)*$B$28+4*$B$29)/$B$27</f>
        <v>20.058706566054244</v>
      </c>
      <c r="P1156">
        <f t="shared" ref="P1156:P1219" si="366">(H1156*(O1156+$B$26*$B$27))/$B$27</f>
        <v>342.92279369349643</v>
      </c>
      <c r="Q1156">
        <f t="shared" ref="Q1156:Q1219" si="367">($B$34*$B$31*$B$30*POWER(G1156,2))/2</f>
        <v>145.08880168775138</v>
      </c>
      <c r="R1156">
        <f t="shared" ref="R1156:R1219" si="368">$B$32*$B$26*9.81</f>
        <v>269.28449999999998</v>
      </c>
      <c r="S1156">
        <f t="shared" ref="S1156:S1219" si="369">P1156+Q1156+R1156</f>
        <v>757.29609538124782</v>
      </c>
      <c r="T1156">
        <f t="shared" ref="T1156:T1219" si="370">IF(H1156&lt;0,0,(S1156*$B$27)/L1156)</f>
        <v>31.683941397930642</v>
      </c>
      <c r="U1156" s="14">
        <f t="shared" ref="U1156:U1219" si="371">(T1156*M1156)/1000</f>
        <v>14.760380756481799</v>
      </c>
      <c r="V1156" s="20">
        <f>'BSFC (Drive Cycle)'!C1160</f>
        <v>1154.8040992216083</v>
      </c>
      <c r="W1156">
        <f t="shared" ref="W1156:W1219" si="372">(V1156*U1156)/3600</f>
        <v>4.7348189454602574</v>
      </c>
      <c r="X1156">
        <f t="shared" ref="X1156:X1219" si="373">IF(AND(K1156&gt;1,(N1156&lt;$B$15)),1,0)</f>
        <v>0</v>
      </c>
      <c r="Y1156">
        <f t="shared" ref="Y1156:Y1219" si="374">IF(N1156&gt;$B$14,1,0)</f>
        <v>0</v>
      </c>
      <c r="Z1156">
        <f t="shared" ref="Z1156:Z1219" si="375">IF(AND(X1156=0,Y1156=0),K1156,IF(AND(X1156=0,Y1156=1),K1156+1, IF(AND(X1156=1,Y1156=0),K1156-1)))</f>
        <v>3</v>
      </c>
    </row>
    <row r="1157" spans="4:26">
      <c r="D1157" s="1">
        <v>1154</v>
      </c>
      <c r="E1157">
        <v>43</v>
      </c>
      <c r="F1157">
        <f t="shared" si="360"/>
        <v>69.201620000000005</v>
      </c>
      <c r="G1157">
        <f t="shared" si="361"/>
        <v>19.222672222222226</v>
      </c>
      <c r="H1157" s="12">
        <f t="shared" ref="H1157:H1220" si="376">(G1157-G1156)/(D1157-D1156)</f>
        <v>-0.17881555555555195</v>
      </c>
      <c r="I1157">
        <f t="shared" ref="I1157:I1220" si="377">G1157*(D1157-D1156)+0.5*H1157*POWER(D1157-D1156,2)</f>
        <v>19.13326444444445</v>
      </c>
      <c r="J1157">
        <f t="shared" ref="J1157:J1220" si="378">(2*PI()*I1157)/($B$2*(D1157-D1156))</f>
        <v>83.697579142843281</v>
      </c>
      <c r="K1157" s="12">
        <f t="shared" ref="K1157:K1220" si="379">Z1156</f>
        <v>3</v>
      </c>
      <c r="L1157">
        <f t="shared" si="362"/>
        <v>5.4638999999999998</v>
      </c>
      <c r="M1157">
        <f t="shared" si="363"/>
        <v>457.31520267858139</v>
      </c>
      <c r="N1157">
        <f t="shared" si="364"/>
        <v>4367.0400649385774</v>
      </c>
      <c r="O1157">
        <f t="shared" si="365"/>
        <v>20.058706566054244</v>
      </c>
      <c r="P1157">
        <f t="shared" si="366"/>
        <v>-342.92279369349643</v>
      </c>
      <c r="Q1157">
        <f t="shared" si="367"/>
        <v>142.42667837533841</v>
      </c>
      <c r="R1157">
        <f t="shared" si="368"/>
        <v>269.28449999999998</v>
      </c>
      <c r="S1157">
        <f t="shared" si="369"/>
        <v>68.788384681841961</v>
      </c>
      <c r="T1157">
        <f t="shared" si="370"/>
        <v>0</v>
      </c>
      <c r="U1157" s="14">
        <f t="shared" si="371"/>
        <v>0</v>
      </c>
      <c r="V1157" s="20">
        <f>'BSFC (Drive Cycle)'!C1161</f>
        <v>0</v>
      </c>
      <c r="W1157">
        <f t="shared" si="372"/>
        <v>0</v>
      </c>
      <c r="X1157">
        <f t="shared" si="373"/>
        <v>0</v>
      </c>
      <c r="Y1157">
        <f t="shared" si="374"/>
        <v>0</v>
      </c>
      <c r="Z1157">
        <f t="shared" si="375"/>
        <v>3</v>
      </c>
    </row>
    <row r="1158" spans="4:26">
      <c r="D1158" s="1">
        <v>1155</v>
      </c>
      <c r="E1158">
        <v>42.6</v>
      </c>
      <c r="F1158">
        <f t="shared" si="360"/>
        <v>68.557884000000001</v>
      </c>
      <c r="G1158">
        <f t="shared" si="361"/>
        <v>19.043856666666667</v>
      </c>
      <c r="H1158" s="12">
        <f t="shared" si="376"/>
        <v>-0.17881555555555906</v>
      </c>
      <c r="I1158">
        <f t="shared" si="377"/>
        <v>18.954448888888887</v>
      </c>
      <c r="J1158">
        <f t="shared" si="378"/>
        <v>82.915358777022291</v>
      </c>
      <c r="K1158" s="12">
        <f t="shared" si="379"/>
        <v>3</v>
      </c>
      <c r="L1158">
        <f t="shared" si="362"/>
        <v>5.4638999999999998</v>
      </c>
      <c r="M1158">
        <f t="shared" si="363"/>
        <v>453.04122882177205</v>
      </c>
      <c r="N1158">
        <f t="shared" si="364"/>
        <v>4326.2266063877478</v>
      </c>
      <c r="O1158">
        <f t="shared" si="365"/>
        <v>20.058706566054244</v>
      </c>
      <c r="P1158">
        <f t="shared" si="366"/>
        <v>-342.92279369351007</v>
      </c>
      <c r="Q1158">
        <f t="shared" si="367"/>
        <v>139.78920435285508</v>
      </c>
      <c r="R1158">
        <f t="shared" si="368"/>
        <v>269.28449999999998</v>
      </c>
      <c r="S1158">
        <f t="shared" si="369"/>
        <v>66.150910659344987</v>
      </c>
      <c r="T1158">
        <f t="shared" si="370"/>
        <v>0</v>
      </c>
      <c r="U1158" s="14">
        <f t="shared" si="371"/>
        <v>0</v>
      </c>
      <c r="V1158" s="20">
        <f>'BSFC (Drive Cycle)'!C1162</f>
        <v>0</v>
      </c>
      <c r="W1158">
        <f t="shared" si="372"/>
        <v>0</v>
      </c>
      <c r="X1158">
        <f t="shared" si="373"/>
        <v>0</v>
      </c>
      <c r="Y1158">
        <f t="shared" si="374"/>
        <v>0</v>
      </c>
      <c r="Z1158">
        <f t="shared" si="375"/>
        <v>3</v>
      </c>
    </row>
    <row r="1159" spans="4:26">
      <c r="D1159" s="1">
        <v>1156</v>
      </c>
      <c r="E1159">
        <v>41.9</v>
      </c>
      <c r="F1159">
        <f t="shared" si="360"/>
        <v>67.431345999999991</v>
      </c>
      <c r="G1159">
        <f t="shared" si="361"/>
        <v>18.730929444444442</v>
      </c>
      <c r="H1159" s="12">
        <f t="shared" si="376"/>
        <v>-0.3129272222222248</v>
      </c>
      <c r="I1159">
        <f t="shared" si="377"/>
        <v>18.574465833333328</v>
      </c>
      <c r="J1159">
        <f t="shared" si="378"/>
        <v>81.253140499652716</v>
      </c>
      <c r="K1159" s="12">
        <f t="shared" si="379"/>
        <v>3</v>
      </c>
      <c r="L1159">
        <f t="shared" si="362"/>
        <v>5.4638999999999998</v>
      </c>
      <c r="M1159">
        <f t="shared" si="363"/>
        <v>443.95903437605244</v>
      </c>
      <c r="N1159">
        <f t="shared" si="364"/>
        <v>4239.4980069672374</v>
      </c>
      <c r="O1159">
        <f t="shared" si="365"/>
        <v>20.058706566054244</v>
      </c>
      <c r="P1159">
        <f t="shared" si="366"/>
        <v>-600.11488896363585</v>
      </c>
      <c r="Q1159">
        <f t="shared" si="367"/>
        <v>135.23293716740275</v>
      </c>
      <c r="R1159">
        <f t="shared" si="368"/>
        <v>269.28449999999998</v>
      </c>
      <c r="S1159">
        <f t="shared" si="369"/>
        <v>-195.59745179623314</v>
      </c>
      <c r="T1159">
        <f t="shared" si="370"/>
        <v>0</v>
      </c>
      <c r="U1159" s="14">
        <f t="shared" si="371"/>
        <v>0</v>
      </c>
      <c r="V1159" s="20">
        <f>'BSFC (Drive Cycle)'!C1163</f>
        <v>0</v>
      </c>
      <c r="W1159">
        <f t="shared" si="372"/>
        <v>0</v>
      </c>
      <c r="X1159">
        <f t="shared" si="373"/>
        <v>0</v>
      </c>
      <c r="Y1159">
        <f t="shared" si="374"/>
        <v>0</v>
      </c>
      <c r="Z1159">
        <f t="shared" si="375"/>
        <v>3</v>
      </c>
    </row>
    <row r="1160" spans="4:26">
      <c r="D1160" s="1">
        <v>1157</v>
      </c>
      <c r="E1160">
        <v>40.700000000000003</v>
      </c>
      <c r="F1160">
        <f t="shared" si="360"/>
        <v>65.500138000000007</v>
      </c>
      <c r="G1160">
        <f t="shared" si="361"/>
        <v>18.194482777777779</v>
      </c>
      <c r="H1160" s="12">
        <f t="shared" si="376"/>
        <v>-0.53644666666666296</v>
      </c>
      <c r="I1160">
        <f t="shared" si="377"/>
        <v>17.926259444444447</v>
      </c>
      <c r="J1160">
        <f t="shared" si="378"/>
        <v>78.417591673551755</v>
      </c>
      <c r="K1160" s="12">
        <f t="shared" si="379"/>
        <v>3</v>
      </c>
      <c r="L1160">
        <f t="shared" si="362"/>
        <v>5.4638999999999998</v>
      </c>
      <c r="M1160">
        <f t="shared" si="363"/>
        <v>428.4658791451194</v>
      </c>
      <c r="N1160">
        <f t="shared" si="364"/>
        <v>4091.549219720489</v>
      </c>
      <c r="O1160">
        <f t="shared" si="365"/>
        <v>20.058706566054244</v>
      </c>
      <c r="P1160">
        <f t="shared" si="366"/>
        <v>-1028.7683810805029</v>
      </c>
      <c r="Q1160">
        <f t="shared" si="367"/>
        <v>127.59781961166267</v>
      </c>
      <c r="R1160">
        <f t="shared" si="368"/>
        <v>269.28449999999998</v>
      </c>
      <c r="S1160">
        <f t="shared" si="369"/>
        <v>-631.88606146884024</v>
      </c>
      <c r="T1160">
        <f t="shared" si="370"/>
        <v>0</v>
      </c>
      <c r="U1160" s="14">
        <f t="shared" si="371"/>
        <v>0</v>
      </c>
      <c r="V1160" s="20">
        <f>'BSFC (Drive Cycle)'!C1164</f>
        <v>0</v>
      </c>
      <c r="W1160">
        <f t="shared" si="372"/>
        <v>0</v>
      </c>
      <c r="X1160">
        <f t="shared" si="373"/>
        <v>0</v>
      </c>
      <c r="Y1160">
        <f t="shared" si="374"/>
        <v>0</v>
      </c>
      <c r="Z1160">
        <f t="shared" si="375"/>
        <v>3</v>
      </c>
    </row>
    <row r="1161" spans="4:26">
      <c r="D1161" s="1">
        <v>1158</v>
      </c>
      <c r="E1161">
        <v>36.9</v>
      </c>
      <c r="F1161">
        <f t="shared" si="360"/>
        <v>59.384645999999996</v>
      </c>
      <c r="G1161">
        <f t="shared" si="361"/>
        <v>16.495735</v>
      </c>
      <c r="H1161" s="12">
        <f t="shared" si="376"/>
        <v>-1.6987477777777791</v>
      </c>
      <c r="I1161">
        <f t="shared" si="377"/>
        <v>15.64636111111111</v>
      </c>
      <c r="J1161">
        <f t="shared" si="378"/>
        <v>68.444282009334444</v>
      </c>
      <c r="K1161" s="12">
        <f t="shared" si="379"/>
        <v>3</v>
      </c>
      <c r="L1161">
        <f t="shared" si="362"/>
        <v>5.4638999999999998</v>
      </c>
      <c r="M1161">
        <f t="shared" si="363"/>
        <v>373.97271247080243</v>
      </c>
      <c r="N1161">
        <f t="shared" si="364"/>
        <v>3571.1776231974341</v>
      </c>
      <c r="O1161">
        <f t="shared" si="365"/>
        <v>20.058706566054244</v>
      </c>
      <c r="P1161">
        <f t="shared" si="366"/>
        <v>-3257.7665400882843</v>
      </c>
      <c r="Q1161">
        <f t="shared" si="367"/>
        <v>104.88349894139776</v>
      </c>
      <c r="R1161">
        <f t="shared" si="368"/>
        <v>269.28449999999998</v>
      </c>
      <c r="S1161">
        <f t="shared" si="369"/>
        <v>-2883.5985411468864</v>
      </c>
      <c r="T1161">
        <f t="shared" si="370"/>
        <v>0</v>
      </c>
      <c r="U1161" s="14">
        <f t="shared" si="371"/>
        <v>0</v>
      </c>
      <c r="V1161" s="20">
        <f>'BSFC (Drive Cycle)'!C1165</f>
        <v>0</v>
      </c>
      <c r="W1161">
        <f t="shared" si="372"/>
        <v>0</v>
      </c>
      <c r="X1161">
        <f t="shared" si="373"/>
        <v>0</v>
      </c>
      <c r="Y1161">
        <f t="shared" si="374"/>
        <v>0</v>
      </c>
      <c r="Z1161">
        <f t="shared" si="375"/>
        <v>3</v>
      </c>
    </row>
    <row r="1162" spans="4:26">
      <c r="D1162" s="1">
        <v>1159</v>
      </c>
      <c r="E1162">
        <v>32.6</v>
      </c>
      <c r="F1162">
        <f t="shared" si="360"/>
        <v>52.464483999999999</v>
      </c>
      <c r="G1162">
        <f t="shared" si="361"/>
        <v>14.573467777777777</v>
      </c>
      <c r="H1162" s="12">
        <f t="shared" si="376"/>
        <v>-1.9222672222222226</v>
      </c>
      <c r="I1162">
        <f t="shared" si="377"/>
        <v>13.612334166666667</v>
      </c>
      <c r="J1162">
        <f t="shared" si="378"/>
        <v>59.546525348120966</v>
      </c>
      <c r="K1162" s="12">
        <f t="shared" si="379"/>
        <v>3</v>
      </c>
      <c r="L1162">
        <f t="shared" si="362"/>
        <v>5.4638999999999998</v>
      </c>
      <c r="M1162">
        <f t="shared" si="363"/>
        <v>325.35625984959813</v>
      </c>
      <c r="N1162">
        <f t="shared" si="364"/>
        <v>3106.9245321817675</v>
      </c>
      <c r="O1162">
        <f t="shared" si="365"/>
        <v>20.058706566054244</v>
      </c>
      <c r="P1162">
        <f t="shared" si="366"/>
        <v>-3686.4200322051615</v>
      </c>
      <c r="Q1162">
        <f t="shared" si="367"/>
        <v>81.86337301794191</v>
      </c>
      <c r="R1162">
        <f t="shared" si="368"/>
        <v>269.28449999999998</v>
      </c>
      <c r="S1162">
        <f t="shared" si="369"/>
        <v>-3335.2721591872196</v>
      </c>
      <c r="T1162">
        <f t="shared" si="370"/>
        <v>0</v>
      </c>
      <c r="U1162" s="14">
        <f t="shared" si="371"/>
        <v>0</v>
      </c>
      <c r="V1162" s="20">
        <f>'BSFC (Drive Cycle)'!C1166</f>
        <v>0</v>
      </c>
      <c r="W1162">
        <f t="shared" si="372"/>
        <v>0</v>
      </c>
      <c r="X1162">
        <f t="shared" si="373"/>
        <v>0</v>
      </c>
      <c r="Y1162">
        <f t="shared" si="374"/>
        <v>0</v>
      </c>
      <c r="Z1162">
        <f t="shared" si="375"/>
        <v>3</v>
      </c>
    </row>
    <row r="1163" spans="4:26">
      <c r="D1163" s="1">
        <v>1160</v>
      </c>
      <c r="E1163">
        <v>28</v>
      </c>
      <c r="F1163">
        <f t="shared" si="360"/>
        <v>45.061520000000002</v>
      </c>
      <c r="G1163">
        <f t="shared" si="361"/>
        <v>12.517088888888891</v>
      </c>
      <c r="H1163" s="12">
        <f t="shared" si="376"/>
        <v>-2.0563788888888865</v>
      </c>
      <c r="I1163">
        <f t="shared" si="377"/>
        <v>11.488899444444447</v>
      </c>
      <c r="J1163">
        <f t="shared" si="378"/>
        <v>50.257658503997021</v>
      </c>
      <c r="K1163" s="12">
        <f t="shared" si="379"/>
        <v>3</v>
      </c>
      <c r="L1163">
        <f t="shared" si="362"/>
        <v>5.4638999999999998</v>
      </c>
      <c r="M1163">
        <f t="shared" si="363"/>
        <v>274.60282029998933</v>
      </c>
      <c r="N1163">
        <f t="shared" si="364"/>
        <v>2622.2647118906884</v>
      </c>
      <c r="O1163">
        <f t="shared" si="365"/>
        <v>20.058706566054244</v>
      </c>
      <c r="P1163">
        <f t="shared" si="366"/>
        <v>-3943.6121274752841</v>
      </c>
      <c r="Q1163">
        <f t="shared" si="367"/>
        <v>60.390760327888216</v>
      </c>
      <c r="R1163">
        <f t="shared" si="368"/>
        <v>269.28449999999998</v>
      </c>
      <c r="S1163">
        <f t="shared" si="369"/>
        <v>-3613.9368671473958</v>
      </c>
      <c r="T1163">
        <f t="shared" si="370"/>
        <v>0</v>
      </c>
      <c r="U1163" s="14">
        <f t="shared" si="371"/>
        <v>0</v>
      </c>
      <c r="V1163" s="20">
        <f>'BSFC (Drive Cycle)'!C1167</f>
        <v>0</v>
      </c>
      <c r="W1163">
        <f t="shared" si="372"/>
        <v>0</v>
      </c>
      <c r="X1163">
        <f t="shared" si="373"/>
        <v>0</v>
      </c>
      <c r="Y1163">
        <f t="shared" si="374"/>
        <v>0</v>
      </c>
      <c r="Z1163">
        <f t="shared" si="375"/>
        <v>3</v>
      </c>
    </row>
    <row r="1164" spans="4:26">
      <c r="D1164" s="1">
        <v>1161</v>
      </c>
      <c r="E1164">
        <v>23.4</v>
      </c>
      <c r="F1164">
        <f t="shared" si="360"/>
        <v>37.658555999999997</v>
      </c>
      <c r="G1164">
        <f t="shared" si="361"/>
        <v>10.460709999999999</v>
      </c>
      <c r="H1164" s="12">
        <f t="shared" si="376"/>
        <v>-2.0563788888888919</v>
      </c>
      <c r="I1164">
        <f t="shared" si="377"/>
        <v>9.432520555555552</v>
      </c>
      <c r="J1164">
        <f t="shared" si="378"/>
        <v>41.262124297055891</v>
      </c>
      <c r="K1164" s="12">
        <f t="shared" si="379"/>
        <v>3</v>
      </c>
      <c r="L1164">
        <f t="shared" si="362"/>
        <v>5.4638999999999998</v>
      </c>
      <c r="M1164">
        <f t="shared" si="363"/>
        <v>225.45212094668366</v>
      </c>
      <c r="N1164">
        <f t="shared" si="364"/>
        <v>2152.9099385561663</v>
      </c>
      <c r="O1164">
        <f t="shared" si="365"/>
        <v>20.058706566054244</v>
      </c>
      <c r="P1164">
        <f t="shared" si="366"/>
        <v>-3943.6121274752941</v>
      </c>
      <c r="Q1164">
        <f t="shared" si="367"/>
        <v>42.178016231043941</v>
      </c>
      <c r="R1164">
        <f t="shared" si="368"/>
        <v>269.28449999999998</v>
      </c>
      <c r="S1164">
        <f t="shared" si="369"/>
        <v>-3632.1496112442501</v>
      </c>
      <c r="T1164">
        <f t="shared" si="370"/>
        <v>0</v>
      </c>
      <c r="U1164" s="14">
        <f t="shared" si="371"/>
        <v>0</v>
      </c>
      <c r="V1164" s="20">
        <f>'BSFC (Drive Cycle)'!C1168</f>
        <v>0</v>
      </c>
      <c r="W1164">
        <f t="shared" si="372"/>
        <v>0</v>
      </c>
      <c r="X1164">
        <f t="shared" si="373"/>
        <v>0</v>
      </c>
      <c r="Y1164">
        <f t="shared" si="374"/>
        <v>0</v>
      </c>
      <c r="Z1164">
        <f t="shared" si="375"/>
        <v>3</v>
      </c>
    </row>
    <row r="1165" spans="4:26">
      <c r="D1165" s="1">
        <v>1162</v>
      </c>
      <c r="E1165">
        <v>18.399999999999999</v>
      </c>
      <c r="F1165">
        <f t="shared" si="360"/>
        <v>29.611855999999996</v>
      </c>
      <c r="G1165">
        <f t="shared" si="361"/>
        <v>8.225515555555555</v>
      </c>
      <c r="H1165" s="12">
        <f t="shared" si="376"/>
        <v>-2.2351944444444438</v>
      </c>
      <c r="I1165">
        <f t="shared" si="377"/>
        <v>7.1079183333333331</v>
      </c>
      <c r="J1165">
        <f t="shared" si="378"/>
        <v>31.093259541383361</v>
      </c>
      <c r="K1165" s="12">
        <f t="shared" si="379"/>
        <v>3</v>
      </c>
      <c r="L1165">
        <f t="shared" si="362"/>
        <v>5.4638999999999998</v>
      </c>
      <c r="M1165">
        <f t="shared" si="363"/>
        <v>169.89046080816453</v>
      </c>
      <c r="N1165">
        <f t="shared" si="364"/>
        <v>1622.3349773954058</v>
      </c>
      <c r="O1165">
        <f t="shared" si="365"/>
        <v>20.058706566054244</v>
      </c>
      <c r="P1165">
        <f t="shared" si="366"/>
        <v>-4286.5349211687908</v>
      </c>
      <c r="Q1165">
        <f t="shared" si="367"/>
        <v>26.078948745675795</v>
      </c>
      <c r="R1165">
        <f t="shared" si="368"/>
        <v>269.28449999999998</v>
      </c>
      <c r="S1165">
        <f t="shared" si="369"/>
        <v>-3991.1714724231151</v>
      </c>
      <c r="T1165">
        <f t="shared" si="370"/>
        <v>0</v>
      </c>
      <c r="U1165" s="14">
        <f t="shared" si="371"/>
        <v>0</v>
      </c>
      <c r="V1165" s="20">
        <f>'BSFC (Drive Cycle)'!C1169</f>
        <v>0</v>
      </c>
      <c r="W1165">
        <f t="shared" si="372"/>
        <v>0</v>
      </c>
      <c r="X1165">
        <f t="shared" si="373"/>
        <v>1</v>
      </c>
      <c r="Y1165">
        <f t="shared" si="374"/>
        <v>0</v>
      </c>
      <c r="Z1165">
        <f t="shared" si="375"/>
        <v>2</v>
      </c>
    </row>
    <row r="1166" spans="4:26">
      <c r="D1166" s="1">
        <v>1163</v>
      </c>
      <c r="E1166">
        <v>14.6</v>
      </c>
      <c r="F1166">
        <f t="shared" si="360"/>
        <v>23.496364</v>
      </c>
      <c r="G1166">
        <f t="shared" si="361"/>
        <v>6.5267677777777777</v>
      </c>
      <c r="H1166" s="12">
        <f t="shared" si="376"/>
        <v>-1.6987477777777773</v>
      </c>
      <c r="I1166">
        <f t="shared" si="377"/>
        <v>5.6773938888888891</v>
      </c>
      <c r="J1166">
        <f t="shared" si="378"/>
        <v>24.835496614815639</v>
      </c>
      <c r="K1166" s="12">
        <f t="shared" si="379"/>
        <v>2</v>
      </c>
      <c r="L1166">
        <f t="shared" si="362"/>
        <v>8.4698856000000013</v>
      </c>
      <c r="M1166">
        <f t="shared" si="363"/>
        <v>210.35381514667577</v>
      </c>
      <c r="N1166">
        <f t="shared" si="364"/>
        <v>2008.7316869801512</v>
      </c>
      <c r="O1166">
        <f t="shared" si="365"/>
        <v>38.380998283940237</v>
      </c>
      <c r="P1166">
        <f t="shared" si="366"/>
        <v>-3393.9211872429396</v>
      </c>
      <c r="Q1166">
        <f t="shared" si="367"/>
        <v>16.419508254454907</v>
      </c>
      <c r="R1166">
        <f t="shared" si="368"/>
        <v>269.28449999999998</v>
      </c>
      <c r="S1166">
        <f t="shared" si="369"/>
        <v>-3108.2171789884851</v>
      </c>
      <c r="T1166">
        <f t="shared" si="370"/>
        <v>0</v>
      </c>
      <c r="U1166" s="14">
        <f t="shared" si="371"/>
        <v>0</v>
      </c>
      <c r="V1166" s="20">
        <f>'BSFC (Drive Cycle)'!C1170</f>
        <v>0</v>
      </c>
      <c r="W1166">
        <f t="shared" si="372"/>
        <v>0</v>
      </c>
      <c r="X1166">
        <f t="shared" si="373"/>
        <v>0</v>
      </c>
      <c r="Y1166">
        <f t="shared" si="374"/>
        <v>0</v>
      </c>
      <c r="Z1166">
        <f t="shared" si="375"/>
        <v>2</v>
      </c>
    </row>
    <row r="1167" spans="4:26">
      <c r="D1167" s="1">
        <v>1164</v>
      </c>
      <c r="E1167">
        <v>12.3</v>
      </c>
      <c r="F1167">
        <f t="shared" si="360"/>
        <v>19.794882000000001</v>
      </c>
      <c r="G1167">
        <f t="shared" si="361"/>
        <v>5.4985783333333336</v>
      </c>
      <c r="H1167" s="12">
        <f t="shared" si="376"/>
        <v>-1.0281894444444442</v>
      </c>
      <c r="I1167">
        <f t="shared" si="377"/>
        <v>4.984483611111111</v>
      </c>
      <c r="J1167">
        <f t="shared" si="378"/>
        <v>21.804392697259402</v>
      </c>
      <c r="K1167" s="12">
        <f t="shared" si="379"/>
        <v>2</v>
      </c>
      <c r="L1167">
        <f t="shared" si="362"/>
        <v>8.4698856000000013</v>
      </c>
      <c r="M1167">
        <f t="shared" si="363"/>
        <v>184.68071172326259</v>
      </c>
      <c r="N1167">
        <f t="shared" si="364"/>
        <v>1763.5715204589515</v>
      </c>
      <c r="O1167">
        <f t="shared" si="365"/>
        <v>38.380998283940237</v>
      </c>
      <c r="P1167">
        <f t="shared" si="366"/>
        <v>-2054.2154554365161</v>
      </c>
      <c r="Q1167">
        <f t="shared" si="367"/>
        <v>11.653722104599751</v>
      </c>
      <c r="R1167">
        <f t="shared" si="368"/>
        <v>269.28449999999998</v>
      </c>
      <c r="S1167">
        <f t="shared" si="369"/>
        <v>-1773.2772333319165</v>
      </c>
      <c r="T1167">
        <f t="shared" si="370"/>
        <v>0</v>
      </c>
      <c r="U1167" s="14">
        <f t="shared" si="371"/>
        <v>0</v>
      </c>
      <c r="V1167" s="20">
        <f>'BSFC (Drive Cycle)'!C1171</f>
        <v>0</v>
      </c>
      <c r="W1167">
        <f t="shared" si="372"/>
        <v>0</v>
      </c>
      <c r="X1167">
        <f t="shared" si="373"/>
        <v>1</v>
      </c>
      <c r="Y1167">
        <f t="shared" si="374"/>
        <v>0</v>
      </c>
      <c r="Z1167">
        <f t="shared" si="375"/>
        <v>1</v>
      </c>
    </row>
    <row r="1168" spans="4:26">
      <c r="D1168" s="1">
        <v>1165</v>
      </c>
      <c r="E1168">
        <v>9.1999999999999993</v>
      </c>
      <c r="F1168">
        <f t="shared" si="360"/>
        <v>14.805927999999998</v>
      </c>
      <c r="G1168">
        <f t="shared" si="361"/>
        <v>4.1127577777777775</v>
      </c>
      <c r="H1168" s="12">
        <f t="shared" si="376"/>
        <v>-1.3858205555555561</v>
      </c>
      <c r="I1168">
        <f t="shared" si="377"/>
        <v>3.4198474999999995</v>
      </c>
      <c r="J1168">
        <f t="shared" si="378"/>
        <v>14.959964496325954</v>
      </c>
      <c r="K1168" s="12">
        <f t="shared" si="379"/>
        <v>1</v>
      </c>
      <c r="L1168">
        <f t="shared" si="362"/>
        <v>14.7105</v>
      </c>
      <c r="M1168">
        <f t="shared" si="363"/>
        <v>220.06855772320293</v>
      </c>
      <c r="N1168">
        <f t="shared" si="364"/>
        <v>2101.5006782661817</v>
      </c>
      <c r="O1168">
        <f t="shared" si="365"/>
        <v>101.66177176290465</v>
      </c>
      <c r="P1168">
        <f t="shared" si="366"/>
        <v>-3152.3463368032844</v>
      </c>
      <c r="Q1168">
        <f t="shared" si="367"/>
        <v>6.5197371864189488</v>
      </c>
      <c r="R1168">
        <f t="shared" si="368"/>
        <v>269.28449999999998</v>
      </c>
      <c r="S1168">
        <f t="shared" si="369"/>
        <v>-2876.5420996168659</v>
      </c>
      <c r="T1168">
        <f t="shared" si="370"/>
        <v>0</v>
      </c>
      <c r="U1168" s="14">
        <f t="shared" si="371"/>
        <v>0</v>
      </c>
      <c r="V1168" s="20">
        <f>'BSFC (Drive Cycle)'!C1172</f>
        <v>0</v>
      </c>
      <c r="W1168">
        <f t="shared" si="372"/>
        <v>0</v>
      </c>
      <c r="X1168">
        <f t="shared" si="373"/>
        <v>0</v>
      </c>
      <c r="Y1168">
        <f t="shared" si="374"/>
        <v>0</v>
      </c>
      <c r="Z1168">
        <f t="shared" si="375"/>
        <v>1</v>
      </c>
    </row>
    <row r="1169" spans="4:26">
      <c r="D1169" s="1">
        <v>1166</v>
      </c>
      <c r="E1169">
        <v>5.8</v>
      </c>
      <c r="F1169">
        <f t="shared" si="360"/>
        <v>9.3341719999999988</v>
      </c>
      <c r="G1169">
        <f t="shared" si="361"/>
        <v>2.5928255555555553</v>
      </c>
      <c r="H1169" s="12">
        <f t="shared" si="376"/>
        <v>-1.5199322222222222</v>
      </c>
      <c r="I1169">
        <f t="shared" si="377"/>
        <v>1.8328594444444442</v>
      </c>
      <c r="J1169">
        <f t="shared" si="378"/>
        <v>8.0177587496648908</v>
      </c>
      <c r="K1169" s="12">
        <f t="shared" si="379"/>
        <v>1</v>
      </c>
      <c r="L1169">
        <f t="shared" si="362"/>
        <v>14.7105</v>
      </c>
      <c r="M1169">
        <f t="shared" si="363"/>
        <v>117.94524008694538</v>
      </c>
      <c r="N1169">
        <f t="shared" si="364"/>
        <v>1126.2944811622676</v>
      </c>
      <c r="O1169">
        <f t="shared" si="365"/>
        <v>101.66177176290465</v>
      </c>
      <c r="P1169">
        <f t="shared" si="366"/>
        <v>-3457.4121113326337</v>
      </c>
      <c r="Q1169">
        <f t="shared" si="367"/>
        <v>2.591256603864998</v>
      </c>
      <c r="R1169">
        <f t="shared" si="368"/>
        <v>269.28449999999998</v>
      </c>
      <c r="S1169">
        <f t="shared" si="369"/>
        <v>-3185.5363547287689</v>
      </c>
      <c r="T1169">
        <f t="shared" si="370"/>
        <v>0</v>
      </c>
      <c r="U1169" s="14">
        <f t="shared" si="371"/>
        <v>0</v>
      </c>
      <c r="V1169" s="20">
        <f>'BSFC (Drive Cycle)'!C1173</f>
        <v>0</v>
      </c>
      <c r="W1169">
        <f t="shared" si="372"/>
        <v>0</v>
      </c>
      <c r="X1169">
        <f t="shared" si="373"/>
        <v>0</v>
      </c>
      <c r="Y1169">
        <f t="shared" si="374"/>
        <v>0</v>
      </c>
      <c r="Z1169">
        <f t="shared" si="375"/>
        <v>1</v>
      </c>
    </row>
    <row r="1170" spans="4:26">
      <c r="D1170" s="1">
        <v>1167</v>
      </c>
      <c r="E1170">
        <v>1.9</v>
      </c>
      <c r="F1170">
        <f t="shared" si="360"/>
        <v>3.0577459999999999</v>
      </c>
      <c r="G1170">
        <f t="shared" si="361"/>
        <v>0.84937388888888887</v>
      </c>
      <c r="H1170" s="12">
        <f t="shared" si="376"/>
        <v>-1.7434516666666664</v>
      </c>
      <c r="I1170">
        <f t="shared" si="377"/>
        <v>-2.2351944444444327E-2</v>
      </c>
      <c r="J1170">
        <f t="shared" si="378"/>
        <v>-9.777754572762011E-2</v>
      </c>
      <c r="K1170" s="12">
        <f t="shared" si="379"/>
        <v>1</v>
      </c>
      <c r="L1170">
        <f t="shared" si="362"/>
        <v>14.7105</v>
      </c>
      <c r="M1170">
        <f t="shared" si="363"/>
        <v>-1.4383565864261556</v>
      </c>
      <c r="N1170">
        <f t="shared" si="364"/>
        <v>-13.735298550759289</v>
      </c>
      <c r="O1170">
        <f t="shared" si="365"/>
        <v>101.66177176290465</v>
      </c>
      <c r="P1170">
        <f t="shared" si="366"/>
        <v>-3965.8550688815499</v>
      </c>
      <c r="Q1170">
        <f t="shared" si="367"/>
        <v>0.2780748020199954</v>
      </c>
      <c r="R1170">
        <f t="shared" si="368"/>
        <v>269.28449999999998</v>
      </c>
      <c r="S1170">
        <f t="shared" si="369"/>
        <v>-3696.2924940795301</v>
      </c>
      <c r="T1170">
        <f t="shared" si="370"/>
        <v>0</v>
      </c>
      <c r="U1170" s="14">
        <f t="shared" si="371"/>
        <v>0</v>
      </c>
      <c r="V1170" s="20">
        <f>'BSFC (Drive Cycle)'!C1174</f>
        <v>0</v>
      </c>
      <c r="W1170">
        <f t="shared" si="372"/>
        <v>0</v>
      </c>
      <c r="X1170">
        <f t="shared" si="373"/>
        <v>0</v>
      </c>
      <c r="Y1170">
        <f t="shared" si="374"/>
        <v>0</v>
      </c>
      <c r="Z1170">
        <f t="shared" si="375"/>
        <v>1</v>
      </c>
    </row>
    <row r="1171" spans="4:26">
      <c r="D1171" s="1">
        <v>1168</v>
      </c>
      <c r="E1171">
        <v>0.4</v>
      </c>
      <c r="F1171">
        <f t="shared" si="360"/>
        <v>0.64373600000000009</v>
      </c>
      <c r="G1171">
        <f t="shared" si="361"/>
        <v>0.17881555555555559</v>
      </c>
      <c r="H1171" s="12">
        <f t="shared" si="376"/>
        <v>-0.67055833333333326</v>
      </c>
      <c r="I1171">
        <f t="shared" si="377"/>
        <v>-0.15646361111111104</v>
      </c>
      <c r="J1171">
        <f t="shared" si="378"/>
        <v>-0.68444282009334412</v>
      </c>
      <c r="K1171" s="12">
        <f t="shared" si="379"/>
        <v>1</v>
      </c>
      <c r="L1171">
        <f t="shared" si="362"/>
        <v>14.7105</v>
      </c>
      <c r="M1171">
        <f t="shared" si="363"/>
        <v>-10.068496104983138</v>
      </c>
      <c r="N1171">
        <f t="shared" si="364"/>
        <v>-96.147089855315485</v>
      </c>
      <c r="O1171">
        <f t="shared" si="365"/>
        <v>101.66177176290465</v>
      </c>
      <c r="P1171">
        <f t="shared" si="366"/>
        <v>-1525.3288726467499</v>
      </c>
      <c r="Q1171">
        <f t="shared" si="367"/>
        <v>1.2324644964875148E-2</v>
      </c>
      <c r="R1171">
        <f t="shared" si="368"/>
        <v>269.28449999999998</v>
      </c>
      <c r="S1171">
        <f t="shared" si="369"/>
        <v>-1256.0320480017851</v>
      </c>
      <c r="T1171">
        <f t="shared" si="370"/>
        <v>0</v>
      </c>
      <c r="U1171" s="14">
        <f t="shared" si="371"/>
        <v>0</v>
      </c>
      <c r="V1171" s="20">
        <f>'BSFC (Drive Cycle)'!C1175</f>
        <v>0</v>
      </c>
      <c r="W1171">
        <f t="shared" si="372"/>
        <v>0</v>
      </c>
      <c r="X1171">
        <f t="shared" si="373"/>
        <v>0</v>
      </c>
      <c r="Y1171">
        <f t="shared" si="374"/>
        <v>0</v>
      </c>
      <c r="Z1171">
        <f t="shared" si="375"/>
        <v>1</v>
      </c>
    </row>
    <row r="1172" spans="4:26">
      <c r="D1172" s="1">
        <v>1169</v>
      </c>
      <c r="E1172">
        <v>0</v>
      </c>
      <c r="F1172">
        <f t="shared" si="360"/>
        <v>0</v>
      </c>
      <c r="G1172">
        <f t="shared" si="361"/>
        <v>0</v>
      </c>
      <c r="H1172" s="12">
        <f t="shared" si="376"/>
        <v>-0.17881555555555559</v>
      </c>
      <c r="I1172">
        <f t="shared" si="377"/>
        <v>-8.9407777777777794E-2</v>
      </c>
      <c r="J1172">
        <f t="shared" si="378"/>
        <v>-0.39111018291048261</v>
      </c>
      <c r="K1172" s="12">
        <f t="shared" si="379"/>
        <v>1</v>
      </c>
      <c r="L1172">
        <f t="shared" si="362"/>
        <v>14.7105</v>
      </c>
      <c r="M1172">
        <f t="shared" si="363"/>
        <v>-5.7534263457046544</v>
      </c>
      <c r="N1172">
        <f t="shared" si="364"/>
        <v>-54.941194203037462</v>
      </c>
      <c r="O1172">
        <f t="shared" si="365"/>
        <v>101.66177176290465</v>
      </c>
      <c r="P1172">
        <f t="shared" si="366"/>
        <v>-406.75436603913346</v>
      </c>
      <c r="Q1172">
        <f t="shared" si="367"/>
        <v>0</v>
      </c>
      <c r="R1172">
        <f t="shared" si="368"/>
        <v>269.28449999999998</v>
      </c>
      <c r="S1172">
        <f t="shared" si="369"/>
        <v>-137.46986603913348</v>
      </c>
      <c r="T1172">
        <f t="shared" si="370"/>
        <v>0</v>
      </c>
      <c r="U1172" s="14">
        <f t="shared" si="371"/>
        <v>0</v>
      </c>
      <c r="V1172" s="20">
        <f>'BSFC (Drive Cycle)'!C1176</f>
        <v>0</v>
      </c>
      <c r="W1172">
        <f t="shared" si="372"/>
        <v>0</v>
      </c>
      <c r="X1172">
        <f t="shared" si="373"/>
        <v>0</v>
      </c>
      <c r="Y1172">
        <f t="shared" si="374"/>
        <v>0</v>
      </c>
      <c r="Z1172">
        <f t="shared" si="375"/>
        <v>1</v>
      </c>
    </row>
    <row r="1173" spans="4:26">
      <c r="D1173" s="1">
        <v>1170</v>
      </c>
      <c r="E1173">
        <v>0</v>
      </c>
      <c r="F1173">
        <f t="shared" si="360"/>
        <v>0</v>
      </c>
      <c r="G1173">
        <f t="shared" si="361"/>
        <v>0</v>
      </c>
      <c r="H1173" s="12">
        <f t="shared" si="376"/>
        <v>0</v>
      </c>
      <c r="I1173">
        <f t="shared" si="377"/>
        <v>0</v>
      </c>
      <c r="J1173">
        <f t="shared" si="378"/>
        <v>0</v>
      </c>
      <c r="K1173" s="12">
        <f t="shared" si="379"/>
        <v>1</v>
      </c>
      <c r="L1173">
        <f t="shared" si="362"/>
        <v>14.7105</v>
      </c>
      <c r="M1173">
        <f t="shared" si="363"/>
        <v>0</v>
      </c>
      <c r="N1173">
        <f t="shared" si="364"/>
        <v>0</v>
      </c>
      <c r="O1173">
        <f t="shared" si="365"/>
        <v>101.66177176290465</v>
      </c>
      <c r="P1173">
        <f t="shared" si="366"/>
        <v>0</v>
      </c>
      <c r="Q1173">
        <f t="shared" si="367"/>
        <v>0</v>
      </c>
      <c r="R1173">
        <f t="shared" si="368"/>
        <v>269.28449999999998</v>
      </c>
      <c r="S1173">
        <f t="shared" si="369"/>
        <v>269.28449999999998</v>
      </c>
      <c r="T1173">
        <f t="shared" si="370"/>
        <v>4.1846597124502907</v>
      </c>
      <c r="U1173" s="14">
        <f t="shared" si="371"/>
        <v>0</v>
      </c>
      <c r="V1173" s="20">
        <f>'BSFC (Drive Cycle)'!C1177</f>
        <v>0</v>
      </c>
      <c r="W1173">
        <f t="shared" si="372"/>
        <v>0</v>
      </c>
      <c r="X1173">
        <f t="shared" si="373"/>
        <v>0</v>
      </c>
      <c r="Y1173">
        <f t="shared" si="374"/>
        <v>0</v>
      </c>
      <c r="Z1173">
        <f t="shared" si="375"/>
        <v>1</v>
      </c>
    </row>
    <row r="1174" spans="4:26">
      <c r="D1174" s="1">
        <v>1171</v>
      </c>
      <c r="E1174">
        <v>0</v>
      </c>
      <c r="F1174">
        <f t="shared" si="360"/>
        <v>0</v>
      </c>
      <c r="G1174">
        <f t="shared" si="361"/>
        <v>0</v>
      </c>
      <c r="H1174" s="12">
        <f t="shared" si="376"/>
        <v>0</v>
      </c>
      <c r="I1174">
        <f t="shared" si="377"/>
        <v>0</v>
      </c>
      <c r="J1174">
        <f t="shared" si="378"/>
        <v>0</v>
      </c>
      <c r="K1174" s="12">
        <f t="shared" si="379"/>
        <v>1</v>
      </c>
      <c r="L1174">
        <f t="shared" si="362"/>
        <v>14.7105</v>
      </c>
      <c r="M1174">
        <f t="shared" si="363"/>
        <v>0</v>
      </c>
      <c r="N1174">
        <f t="shared" si="364"/>
        <v>0</v>
      </c>
      <c r="O1174">
        <f t="shared" si="365"/>
        <v>101.66177176290465</v>
      </c>
      <c r="P1174">
        <f t="shared" si="366"/>
        <v>0</v>
      </c>
      <c r="Q1174">
        <f t="shared" si="367"/>
        <v>0</v>
      </c>
      <c r="R1174">
        <f t="shared" si="368"/>
        <v>269.28449999999998</v>
      </c>
      <c r="S1174">
        <f t="shared" si="369"/>
        <v>269.28449999999998</v>
      </c>
      <c r="T1174">
        <f t="shared" si="370"/>
        <v>4.1846597124502907</v>
      </c>
      <c r="U1174" s="14">
        <f t="shared" si="371"/>
        <v>0</v>
      </c>
      <c r="V1174" s="20">
        <f>'BSFC (Drive Cycle)'!C1178</f>
        <v>0</v>
      </c>
      <c r="W1174">
        <f t="shared" si="372"/>
        <v>0</v>
      </c>
      <c r="X1174">
        <f t="shared" si="373"/>
        <v>0</v>
      </c>
      <c r="Y1174">
        <f t="shared" si="374"/>
        <v>0</v>
      </c>
      <c r="Z1174">
        <f t="shared" si="375"/>
        <v>1</v>
      </c>
    </row>
    <row r="1175" spans="4:26">
      <c r="D1175" s="1">
        <v>1172</v>
      </c>
      <c r="E1175">
        <v>0</v>
      </c>
      <c r="F1175">
        <f t="shared" si="360"/>
        <v>0</v>
      </c>
      <c r="G1175">
        <f t="shared" si="361"/>
        <v>0</v>
      </c>
      <c r="H1175" s="12">
        <f t="shared" si="376"/>
        <v>0</v>
      </c>
      <c r="I1175">
        <f t="shared" si="377"/>
        <v>0</v>
      </c>
      <c r="J1175">
        <f t="shared" si="378"/>
        <v>0</v>
      </c>
      <c r="K1175" s="12">
        <f t="shared" si="379"/>
        <v>1</v>
      </c>
      <c r="L1175">
        <f t="shared" si="362"/>
        <v>14.7105</v>
      </c>
      <c r="M1175">
        <f t="shared" si="363"/>
        <v>0</v>
      </c>
      <c r="N1175">
        <f t="shared" si="364"/>
        <v>0</v>
      </c>
      <c r="O1175">
        <f t="shared" si="365"/>
        <v>101.66177176290465</v>
      </c>
      <c r="P1175">
        <f t="shared" si="366"/>
        <v>0</v>
      </c>
      <c r="Q1175">
        <f t="shared" si="367"/>
        <v>0</v>
      </c>
      <c r="R1175">
        <f t="shared" si="368"/>
        <v>269.28449999999998</v>
      </c>
      <c r="S1175">
        <f t="shared" si="369"/>
        <v>269.28449999999998</v>
      </c>
      <c r="T1175">
        <f t="shared" si="370"/>
        <v>4.1846597124502907</v>
      </c>
      <c r="U1175" s="14">
        <f t="shared" si="371"/>
        <v>0</v>
      </c>
      <c r="V1175" s="20">
        <f>'BSFC (Drive Cycle)'!C1179</f>
        <v>0</v>
      </c>
      <c r="W1175">
        <f t="shared" si="372"/>
        <v>0</v>
      </c>
      <c r="X1175">
        <f t="shared" si="373"/>
        <v>0</v>
      </c>
      <c r="Y1175">
        <f t="shared" si="374"/>
        <v>0</v>
      </c>
      <c r="Z1175">
        <f t="shared" si="375"/>
        <v>1</v>
      </c>
    </row>
    <row r="1176" spans="4:26">
      <c r="D1176" s="1">
        <v>1173</v>
      </c>
      <c r="E1176">
        <v>0</v>
      </c>
      <c r="F1176">
        <f t="shared" si="360"/>
        <v>0</v>
      </c>
      <c r="G1176">
        <f t="shared" si="361"/>
        <v>0</v>
      </c>
      <c r="H1176" s="12">
        <f t="shared" si="376"/>
        <v>0</v>
      </c>
      <c r="I1176">
        <f t="shared" si="377"/>
        <v>0</v>
      </c>
      <c r="J1176">
        <f t="shared" si="378"/>
        <v>0</v>
      </c>
      <c r="K1176" s="12">
        <f t="shared" si="379"/>
        <v>1</v>
      </c>
      <c r="L1176">
        <f t="shared" si="362"/>
        <v>14.7105</v>
      </c>
      <c r="M1176">
        <f t="shared" si="363"/>
        <v>0</v>
      </c>
      <c r="N1176">
        <f t="shared" si="364"/>
        <v>0</v>
      </c>
      <c r="O1176">
        <f t="shared" si="365"/>
        <v>101.66177176290465</v>
      </c>
      <c r="P1176">
        <f t="shared" si="366"/>
        <v>0</v>
      </c>
      <c r="Q1176">
        <f t="shared" si="367"/>
        <v>0</v>
      </c>
      <c r="R1176">
        <f t="shared" si="368"/>
        <v>269.28449999999998</v>
      </c>
      <c r="S1176">
        <f t="shared" si="369"/>
        <v>269.28449999999998</v>
      </c>
      <c r="T1176">
        <f t="shared" si="370"/>
        <v>4.1846597124502907</v>
      </c>
      <c r="U1176" s="14">
        <f t="shared" si="371"/>
        <v>0</v>
      </c>
      <c r="V1176" s="20">
        <f>'BSFC (Drive Cycle)'!C1180</f>
        <v>0</v>
      </c>
      <c r="W1176">
        <f t="shared" si="372"/>
        <v>0</v>
      </c>
      <c r="X1176">
        <f t="shared" si="373"/>
        <v>0</v>
      </c>
      <c r="Y1176">
        <f t="shared" si="374"/>
        <v>0</v>
      </c>
      <c r="Z1176">
        <f t="shared" si="375"/>
        <v>1</v>
      </c>
    </row>
    <row r="1177" spans="4:26">
      <c r="D1177" s="1">
        <v>1174</v>
      </c>
      <c r="E1177">
        <v>0.4</v>
      </c>
      <c r="F1177">
        <f t="shared" si="360"/>
        <v>0.64373600000000009</v>
      </c>
      <c r="G1177">
        <f t="shared" si="361"/>
        <v>0.17881555555555559</v>
      </c>
      <c r="H1177" s="12">
        <f t="shared" si="376"/>
        <v>0.17881555555555559</v>
      </c>
      <c r="I1177">
        <f t="shared" si="377"/>
        <v>0.26822333333333337</v>
      </c>
      <c r="J1177">
        <f t="shared" si="378"/>
        <v>1.1733305487314478</v>
      </c>
      <c r="K1177" s="12">
        <f t="shared" si="379"/>
        <v>1</v>
      </c>
      <c r="L1177">
        <f t="shared" si="362"/>
        <v>14.7105</v>
      </c>
      <c r="M1177">
        <f t="shared" si="363"/>
        <v>17.260279037113964</v>
      </c>
      <c r="N1177">
        <f t="shared" si="364"/>
        <v>164.82358260911238</v>
      </c>
      <c r="O1177">
        <f t="shared" si="365"/>
        <v>101.66177176290465</v>
      </c>
      <c r="P1177">
        <f t="shared" si="366"/>
        <v>406.75436603913346</v>
      </c>
      <c r="Q1177">
        <f t="shared" si="367"/>
        <v>1.2324644964875148E-2</v>
      </c>
      <c r="R1177">
        <f t="shared" si="368"/>
        <v>269.28449999999998</v>
      </c>
      <c r="S1177">
        <f t="shared" si="369"/>
        <v>676.05119068409829</v>
      </c>
      <c r="T1177">
        <f t="shared" si="370"/>
        <v>10.505781733481857</v>
      </c>
      <c r="U1177" s="14">
        <f t="shared" si="371"/>
        <v>0.18133272422291172</v>
      </c>
      <c r="V1177" s="20">
        <f>'BSFC (Drive Cycle)'!C1181</f>
        <v>2443.4815432356299</v>
      </c>
      <c r="W1177">
        <f t="shared" si="372"/>
        <v>0.12307865689536701</v>
      </c>
      <c r="X1177">
        <f t="shared" si="373"/>
        <v>0</v>
      </c>
      <c r="Y1177">
        <f t="shared" si="374"/>
        <v>0</v>
      </c>
      <c r="Z1177">
        <f t="shared" si="375"/>
        <v>1</v>
      </c>
    </row>
    <row r="1178" spans="4:26">
      <c r="D1178" s="1">
        <v>1175</v>
      </c>
      <c r="E1178">
        <v>4.2</v>
      </c>
      <c r="F1178">
        <f t="shared" si="360"/>
        <v>6.7592280000000002</v>
      </c>
      <c r="G1178">
        <f t="shared" si="361"/>
        <v>1.8775633333333335</v>
      </c>
      <c r="H1178" s="12">
        <f t="shared" si="376"/>
        <v>1.698747777777778</v>
      </c>
      <c r="I1178">
        <f t="shared" si="377"/>
        <v>2.7269372222222223</v>
      </c>
      <c r="J1178">
        <f t="shared" si="378"/>
        <v>11.928860578769717</v>
      </c>
      <c r="K1178" s="12">
        <f t="shared" si="379"/>
        <v>1</v>
      </c>
      <c r="L1178">
        <f t="shared" si="362"/>
        <v>14.7105</v>
      </c>
      <c r="M1178">
        <f t="shared" si="363"/>
        <v>175.47950354399191</v>
      </c>
      <c r="N1178">
        <f t="shared" si="364"/>
        <v>1675.706423192642</v>
      </c>
      <c r="O1178">
        <f t="shared" si="365"/>
        <v>101.66177176290465</v>
      </c>
      <c r="P1178">
        <f t="shared" si="366"/>
        <v>3864.1664773717671</v>
      </c>
      <c r="Q1178">
        <f t="shared" si="367"/>
        <v>1.3587921073774845</v>
      </c>
      <c r="R1178">
        <f t="shared" si="368"/>
        <v>269.28449999999998</v>
      </c>
      <c r="S1178">
        <f t="shared" si="369"/>
        <v>4134.809769479145</v>
      </c>
      <c r="T1178">
        <f t="shared" si="370"/>
        <v>64.254614955503385</v>
      </c>
      <c r="U1178" s="14">
        <f t="shared" si="371"/>
        <v>11.275367932802091</v>
      </c>
      <c r="V1178" s="20">
        <f>'BSFC (Drive Cycle)'!C1182</f>
        <v>110.38792630499756</v>
      </c>
      <c r="W1178">
        <f t="shared" si="372"/>
        <v>0.34574013456330277</v>
      </c>
      <c r="X1178">
        <f t="shared" si="373"/>
        <v>0</v>
      </c>
      <c r="Y1178">
        <f t="shared" si="374"/>
        <v>0</v>
      </c>
      <c r="Z1178">
        <f t="shared" si="375"/>
        <v>1</v>
      </c>
    </row>
    <row r="1179" spans="4:26">
      <c r="D1179" s="1">
        <v>1176</v>
      </c>
      <c r="E1179">
        <v>9.1999999999999993</v>
      </c>
      <c r="F1179">
        <f t="shared" si="360"/>
        <v>14.805927999999998</v>
      </c>
      <c r="G1179">
        <f t="shared" si="361"/>
        <v>4.1127577777777775</v>
      </c>
      <c r="H1179" s="12">
        <f t="shared" si="376"/>
        <v>2.2351944444444438</v>
      </c>
      <c r="I1179">
        <f t="shared" si="377"/>
        <v>5.2303549999999994</v>
      </c>
      <c r="J1179">
        <f t="shared" si="378"/>
        <v>22.879945700263224</v>
      </c>
      <c r="K1179" s="12">
        <f t="shared" si="379"/>
        <v>1</v>
      </c>
      <c r="L1179">
        <f t="shared" si="362"/>
        <v>14.7105</v>
      </c>
      <c r="M1179">
        <f t="shared" si="363"/>
        <v>336.57544122372218</v>
      </c>
      <c r="N1179">
        <f t="shared" si="364"/>
        <v>3214.0598608776904</v>
      </c>
      <c r="O1179">
        <f t="shared" si="365"/>
        <v>101.66177176290465</v>
      </c>
      <c r="P1179">
        <f t="shared" si="366"/>
        <v>5084.4295754891655</v>
      </c>
      <c r="Q1179">
        <f t="shared" si="367"/>
        <v>6.5197371864189488</v>
      </c>
      <c r="R1179">
        <f t="shared" si="368"/>
        <v>269.28449999999998</v>
      </c>
      <c r="S1179">
        <f t="shared" si="369"/>
        <v>5360.233812675584</v>
      </c>
      <c r="T1179">
        <f t="shared" si="370"/>
        <v>83.297607122642916</v>
      </c>
      <c r="U1179" s="14">
        <f t="shared" si="371"/>
        <v>28.035928870183803</v>
      </c>
      <c r="V1179" s="20">
        <f>'BSFC (Drive Cycle)'!C1183</f>
        <v>85.882801638050296</v>
      </c>
      <c r="W1179">
        <f t="shared" si="372"/>
        <v>0.66883447719346756</v>
      </c>
      <c r="X1179">
        <f t="shared" si="373"/>
        <v>0</v>
      </c>
      <c r="Y1179">
        <f t="shared" si="374"/>
        <v>0</v>
      </c>
      <c r="Z1179">
        <f t="shared" si="375"/>
        <v>1</v>
      </c>
    </row>
    <row r="1180" spans="4:26">
      <c r="D1180" s="1">
        <v>1177</v>
      </c>
      <c r="E1180">
        <v>11.9</v>
      </c>
      <c r="F1180">
        <f t="shared" si="360"/>
        <v>19.151146000000001</v>
      </c>
      <c r="G1180">
        <f t="shared" si="361"/>
        <v>5.3197627777777781</v>
      </c>
      <c r="H1180" s="12">
        <f t="shared" si="376"/>
        <v>1.2070050000000005</v>
      </c>
      <c r="I1180">
        <f t="shared" si="377"/>
        <v>5.9232652777777783</v>
      </c>
      <c r="J1180">
        <f t="shared" si="378"/>
        <v>25.911049617819469</v>
      </c>
      <c r="K1180" s="12">
        <f t="shared" si="379"/>
        <v>1</v>
      </c>
      <c r="L1180">
        <f t="shared" si="362"/>
        <v>14.7105</v>
      </c>
      <c r="M1180">
        <f t="shared" si="363"/>
        <v>381.16449540293331</v>
      </c>
      <c r="N1180">
        <f t="shared" si="364"/>
        <v>3639.8541159512315</v>
      </c>
      <c r="O1180">
        <f t="shared" si="365"/>
        <v>101.66177176290465</v>
      </c>
      <c r="P1180">
        <f t="shared" si="366"/>
        <v>2745.5919707641515</v>
      </c>
      <c r="Q1180">
        <f t="shared" si="367"/>
        <v>10.908081084224806</v>
      </c>
      <c r="R1180">
        <f t="shared" si="368"/>
        <v>269.28449999999998</v>
      </c>
      <c r="S1180">
        <f t="shared" si="369"/>
        <v>3025.7845518483764</v>
      </c>
      <c r="T1180">
        <f t="shared" si="370"/>
        <v>47.020451279870763</v>
      </c>
      <c r="U1180" s="14">
        <f t="shared" si="371"/>
        <v>17.922526585710148</v>
      </c>
      <c r="V1180" s="20">
        <f>'BSFC (Drive Cycle)'!C1184</f>
        <v>459.97820232228332</v>
      </c>
      <c r="W1180">
        <f t="shared" si="372"/>
        <v>2.2899920999911898</v>
      </c>
      <c r="X1180">
        <f t="shared" si="373"/>
        <v>0</v>
      </c>
      <c r="Y1180">
        <f t="shared" si="374"/>
        <v>0</v>
      </c>
      <c r="Z1180">
        <f t="shared" si="375"/>
        <v>1</v>
      </c>
    </row>
    <row r="1181" spans="4:26">
      <c r="D1181" s="1">
        <v>1178</v>
      </c>
      <c r="E1181">
        <v>14.2</v>
      </c>
      <c r="F1181">
        <f t="shared" si="360"/>
        <v>22.852627999999999</v>
      </c>
      <c r="G1181">
        <f t="shared" si="361"/>
        <v>6.3479522222222222</v>
      </c>
      <c r="H1181" s="12">
        <f t="shared" si="376"/>
        <v>1.0281894444444442</v>
      </c>
      <c r="I1181">
        <f t="shared" si="377"/>
        <v>6.8620469444444439</v>
      </c>
      <c r="J1181">
        <f t="shared" si="378"/>
        <v>30.017706538379532</v>
      </c>
      <c r="K1181" s="12">
        <f t="shared" si="379"/>
        <v>1</v>
      </c>
      <c r="L1181">
        <f t="shared" si="362"/>
        <v>14.7105</v>
      </c>
      <c r="M1181">
        <f t="shared" si="363"/>
        <v>441.57547203283207</v>
      </c>
      <c r="N1181">
        <f t="shared" si="364"/>
        <v>4216.7366550831239</v>
      </c>
      <c r="O1181">
        <f t="shared" si="365"/>
        <v>101.66177176290465</v>
      </c>
      <c r="P1181">
        <f t="shared" si="366"/>
        <v>2338.8376047250163</v>
      </c>
      <c r="Q1181">
        <f t="shared" si="367"/>
        <v>15.532133816983899</v>
      </c>
      <c r="R1181">
        <f t="shared" si="368"/>
        <v>269.28449999999998</v>
      </c>
      <c r="S1181">
        <f t="shared" si="369"/>
        <v>2623.6542385419998</v>
      </c>
      <c r="T1181">
        <f t="shared" si="370"/>
        <v>40.771378194534591</v>
      </c>
      <c r="U1181" s="14">
        <f t="shared" si="371"/>
        <v>18.003640571680727</v>
      </c>
      <c r="V1181" s="20">
        <f>'BSFC (Drive Cycle)'!C1185</f>
        <v>710.47288683475927</v>
      </c>
      <c r="W1181">
        <f t="shared" si="372"/>
        <v>3.5530829140270557</v>
      </c>
      <c r="X1181">
        <f t="shared" si="373"/>
        <v>0</v>
      </c>
      <c r="Y1181">
        <f t="shared" si="374"/>
        <v>0</v>
      </c>
      <c r="Z1181">
        <f t="shared" si="375"/>
        <v>1</v>
      </c>
    </row>
    <row r="1182" spans="4:26">
      <c r="D1182" s="1">
        <v>1179</v>
      </c>
      <c r="E1182">
        <v>15.7</v>
      </c>
      <c r="F1182">
        <f t="shared" si="360"/>
        <v>25.266638</v>
      </c>
      <c r="G1182">
        <f t="shared" si="361"/>
        <v>7.0185105555555563</v>
      </c>
      <c r="H1182" s="12">
        <f t="shared" si="376"/>
        <v>0.67055833333333403</v>
      </c>
      <c r="I1182">
        <f t="shared" si="377"/>
        <v>7.3537897222222233</v>
      </c>
      <c r="J1182">
        <f t="shared" si="378"/>
        <v>32.168812544387194</v>
      </c>
      <c r="K1182" s="12">
        <f t="shared" si="379"/>
        <v>1</v>
      </c>
      <c r="L1182">
        <f t="shared" si="362"/>
        <v>14.7105</v>
      </c>
      <c r="M1182">
        <f t="shared" si="363"/>
        <v>473.21931693420782</v>
      </c>
      <c r="N1182">
        <f t="shared" si="364"/>
        <v>4518.913223199831</v>
      </c>
      <c r="O1182">
        <f t="shared" si="365"/>
        <v>101.66177176290465</v>
      </c>
      <c r="P1182">
        <f t="shared" si="366"/>
        <v>1525.3288726467517</v>
      </c>
      <c r="Q1182">
        <f t="shared" si="367"/>
        <v>18.986885858700465</v>
      </c>
      <c r="R1182">
        <f t="shared" si="368"/>
        <v>269.28449999999998</v>
      </c>
      <c r="S1182">
        <f t="shared" si="369"/>
        <v>1813.6002585054521</v>
      </c>
      <c r="T1182">
        <f t="shared" si="370"/>
        <v>28.183203772431007</v>
      </c>
      <c r="U1182" s="14">
        <f t="shared" si="371"/>
        <v>13.33683643820739</v>
      </c>
      <c r="V1182" s="20">
        <f>'BSFC (Drive Cycle)'!C1186</f>
        <v>1367.3896971633949</v>
      </c>
      <c r="W1182">
        <f t="shared" si="372"/>
        <v>5.0657368717661484</v>
      </c>
      <c r="X1182">
        <f t="shared" si="373"/>
        <v>0</v>
      </c>
      <c r="Y1182">
        <f t="shared" si="374"/>
        <v>0</v>
      </c>
      <c r="Z1182">
        <f t="shared" si="375"/>
        <v>1</v>
      </c>
    </row>
    <row r="1183" spans="4:26">
      <c r="D1183" s="1">
        <v>1180</v>
      </c>
      <c r="E1183">
        <v>15</v>
      </c>
      <c r="F1183">
        <f t="shared" si="360"/>
        <v>24.1401</v>
      </c>
      <c r="G1183">
        <f t="shared" si="361"/>
        <v>6.7055833333333341</v>
      </c>
      <c r="H1183" s="12">
        <f t="shared" si="376"/>
        <v>-0.31292722222222213</v>
      </c>
      <c r="I1183">
        <f t="shared" si="377"/>
        <v>6.5491197222222226</v>
      </c>
      <c r="J1183">
        <f t="shared" si="378"/>
        <v>28.648820898192845</v>
      </c>
      <c r="K1183" s="12">
        <f t="shared" si="379"/>
        <v>1</v>
      </c>
      <c r="L1183">
        <f t="shared" si="362"/>
        <v>14.7105</v>
      </c>
      <c r="M1183">
        <f t="shared" si="363"/>
        <v>421.43847982286582</v>
      </c>
      <c r="N1183">
        <f t="shared" si="364"/>
        <v>4024.4424753724929</v>
      </c>
      <c r="O1183">
        <f t="shared" si="365"/>
        <v>101.66177176290465</v>
      </c>
      <c r="P1183">
        <f t="shared" si="366"/>
        <v>-711.82014056848311</v>
      </c>
      <c r="Q1183">
        <f t="shared" si="367"/>
        <v>17.331531981855672</v>
      </c>
      <c r="R1183">
        <f t="shared" si="368"/>
        <v>269.28449999999998</v>
      </c>
      <c r="S1183">
        <f t="shared" si="369"/>
        <v>-425.20410858662751</v>
      </c>
      <c r="T1183">
        <f t="shared" si="370"/>
        <v>0</v>
      </c>
      <c r="U1183" s="14">
        <f t="shared" si="371"/>
        <v>0</v>
      </c>
      <c r="V1183" s="20">
        <f>'BSFC (Drive Cycle)'!C1187</f>
        <v>0</v>
      </c>
      <c r="W1183">
        <f t="shared" si="372"/>
        <v>0</v>
      </c>
      <c r="X1183">
        <f t="shared" si="373"/>
        <v>0</v>
      </c>
      <c r="Y1183">
        <f t="shared" si="374"/>
        <v>0</v>
      </c>
      <c r="Z1183">
        <f t="shared" si="375"/>
        <v>1</v>
      </c>
    </row>
    <row r="1184" spans="4:26">
      <c r="D1184" s="1">
        <v>1181</v>
      </c>
      <c r="E1184">
        <v>14.2</v>
      </c>
      <c r="F1184">
        <f t="shared" si="360"/>
        <v>22.852627999999999</v>
      </c>
      <c r="G1184">
        <f t="shared" si="361"/>
        <v>6.3479522222222222</v>
      </c>
      <c r="H1184" s="12">
        <f t="shared" si="376"/>
        <v>-0.3576311111111119</v>
      </c>
      <c r="I1184">
        <f t="shared" si="377"/>
        <v>6.1691366666666667</v>
      </c>
      <c r="J1184">
        <f t="shared" si="378"/>
        <v>26.986602620823295</v>
      </c>
      <c r="K1184" s="12">
        <f t="shared" si="379"/>
        <v>1</v>
      </c>
      <c r="L1184">
        <f t="shared" si="362"/>
        <v>14.7105</v>
      </c>
      <c r="M1184">
        <f t="shared" si="363"/>
        <v>396.98641785362105</v>
      </c>
      <c r="N1184">
        <f t="shared" si="364"/>
        <v>3790.9424000095837</v>
      </c>
      <c r="O1184">
        <f t="shared" si="365"/>
        <v>101.66177176290465</v>
      </c>
      <c r="P1184">
        <f t="shared" si="366"/>
        <v>-813.50873207826851</v>
      </c>
      <c r="Q1184">
        <f t="shared" si="367"/>
        <v>15.532133816983899</v>
      </c>
      <c r="R1184">
        <f t="shared" si="368"/>
        <v>269.28449999999998</v>
      </c>
      <c r="S1184">
        <f t="shared" si="369"/>
        <v>-528.69209826128463</v>
      </c>
      <c r="T1184">
        <f t="shared" si="370"/>
        <v>0</v>
      </c>
      <c r="U1184" s="14">
        <f t="shared" si="371"/>
        <v>0</v>
      </c>
      <c r="V1184" s="20">
        <f>'BSFC (Drive Cycle)'!C1188</f>
        <v>0</v>
      </c>
      <c r="W1184">
        <f t="shared" si="372"/>
        <v>0</v>
      </c>
      <c r="X1184">
        <f t="shared" si="373"/>
        <v>0</v>
      </c>
      <c r="Y1184">
        <f t="shared" si="374"/>
        <v>0</v>
      </c>
      <c r="Z1184">
        <f t="shared" si="375"/>
        <v>1</v>
      </c>
    </row>
    <row r="1185" spans="4:26">
      <c r="D1185" s="1">
        <v>1182</v>
      </c>
      <c r="E1185">
        <v>13.4</v>
      </c>
      <c r="F1185">
        <f t="shared" si="360"/>
        <v>21.565156000000002</v>
      </c>
      <c r="G1185">
        <f t="shared" si="361"/>
        <v>5.9903211111111121</v>
      </c>
      <c r="H1185" s="12">
        <f t="shared" si="376"/>
        <v>-0.35763111111111012</v>
      </c>
      <c r="I1185">
        <f t="shared" si="377"/>
        <v>5.8115055555555575</v>
      </c>
      <c r="J1185">
        <f t="shared" si="378"/>
        <v>25.422161889181371</v>
      </c>
      <c r="K1185" s="12">
        <f t="shared" si="379"/>
        <v>1</v>
      </c>
      <c r="L1185">
        <f t="shared" si="362"/>
        <v>14.7105</v>
      </c>
      <c r="M1185">
        <f t="shared" si="363"/>
        <v>373.97271247080255</v>
      </c>
      <c r="N1185">
        <f t="shared" si="364"/>
        <v>3571.177623197435</v>
      </c>
      <c r="O1185">
        <f t="shared" si="365"/>
        <v>101.66177176290465</v>
      </c>
      <c r="P1185">
        <f t="shared" si="366"/>
        <v>-813.50873207826442</v>
      </c>
      <c r="Q1185">
        <f t="shared" si="367"/>
        <v>13.831332811831132</v>
      </c>
      <c r="R1185">
        <f t="shared" si="368"/>
        <v>269.28449999999998</v>
      </c>
      <c r="S1185">
        <f t="shared" si="369"/>
        <v>-530.39289926643335</v>
      </c>
      <c r="T1185">
        <f t="shared" si="370"/>
        <v>0</v>
      </c>
      <c r="U1185" s="14">
        <f t="shared" si="371"/>
        <v>0</v>
      </c>
      <c r="V1185" s="20">
        <f>'BSFC (Drive Cycle)'!C1189</f>
        <v>0</v>
      </c>
      <c r="W1185">
        <f t="shared" si="372"/>
        <v>0</v>
      </c>
      <c r="X1185">
        <f t="shared" si="373"/>
        <v>0</v>
      </c>
      <c r="Y1185">
        <f t="shared" si="374"/>
        <v>0</v>
      </c>
      <c r="Z1185">
        <f t="shared" si="375"/>
        <v>1</v>
      </c>
    </row>
    <row r="1186" spans="4:26">
      <c r="D1186" s="1">
        <v>1183</v>
      </c>
      <c r="E1186">
        <v>13.8</v>
      </c>
      <c r="F1186">
        <f t="shared" si="360"/>
        <v>22.208892000000002</v>
      </c>
      <c r="G1186">
        <f t="shared" si="361"/>
        <v>6.1691366666666676</v>
      </c>
      <c r="H1186" s="12">
        <f t="shared" si="376"/>
        <v>0.17881555555555551</v>
      </c>
      <c r="I1186">
        <f t="shared" si="377"/>
        <v>6.2585444444444454</v>
      </c>
      <c r="J1186">
        <f t="shared" si="378"/>
        <v>27.377712803733779</v>
      </c>
      <c r="K1186" s="12">
        <f t="shared" si="379"/>
        <v>1</v>
      </c>
      <c r="L1186">
        <f t="shared" si="362"/>
        <v>14.7105</v>
      </c>
      <c r="M1186">
        <f t="shared" si="363"/>
        <v>402.73984419932577</v>
      </c>
      <c r="N1186">
        <f t="shared" si="364"/>
        <v>3845.883594212622</v>
      </c>
      <c r="O1186">
        <f t="shared" si="365"/>
        <v>101.66177176290465</v>
      </c>
      <c r="P1186">
        <f t="shared" si="366"/>
        <v>406.75436603913323</v>
      </c>
      <c r="Q1186">
        <f t="shared" si="367"/>
        <v>14.669408669442642</v>
      </c>
      <c r="R1186">
        <f t="shared" si="368"/>
        <v>269.28449999999998</v>
      </c>
      <c r="S1186">
        <f t="shared" si="369"/>
        <v>690.7082747085758</v>
      </c>
      <c r="T1186">
        <f t="shared" si="370"/>
        <v>10.733551653470679</v>
      </c>
      <c r="U1186" s="14">
        <f t="shared" si="371"/>
        <v>4.3228289206241968</v>
      </c>
      <c r="V1186" s="20">
        <f>'BSFC (Drive Cycle)'!C1190</f>
        <v>2050.104047279734</v>
      </c>
      <c r="W1186">
        <f t="shared" si="372"/>
        <v>2.4617358516304306</v>
      </c>
      <c r="X1186">
        <f t="shared" si="373"/>
        <v>0</v>
      </c>
      <c r="Y1186">
        <f t="shared" si="374"/>
        <v>0</v>
      </c>
      <c r="Z1186">
        <f t="shared" si="375"/>
        <v>1</v>
      </c>
    </row>
    <row r="1187" spans="4:26">
      <c r="D1187" s="1">
        <v>1184</v>
      </c>
      <c r="E1187">
        <v>14.6</v>
      </c>
      <c r="F1187">
        <f t="shared" si="360"/>
        <v>23.496364</v>
      </c>
      <c r="G1187">
        <f t="shared" si="361"/>
        <v>6.5267677777777777</v>
      </c>
      <c r="H1187" s="12">
        <f t="shared" si="376"/>
        <v>0.35763111111111012</v>
      </c>
      <c r="I1187">
        <f t="shared" si="377"/>
        <v>6.7055833333333332</v>
      </c>
      <c r="J1187">
        <f t="shared" si="378"/>
        <v>29.33326371828619</v>
      </c>
      <c r="K1187" s="12">
        <f t="shared" si="379"/>
        <v>1</v>
      </c>
      <c r="L1187">
        <f t="shared" si="362"/>
        <v>14.7105</v>
      </c>
      <c r="M1187">
        <f t="shared" si="363"/>
        <v>431.506975927849</v>
      </c>
      <c r="N1187">
        <f t="shared" si="364"/>
        <v>4120.5895652278086</v>
      </c>
      <c r="O1187">
        <f t="shared" si="365"/>
        <v>101.66177176290465</v>
      </c>
      <c r="P1187">
        <f t="shared" si="366"/>
        <v>813.50873207826442</v>
      </c>
      <c r="Q1187">
        <f t="shared" si="367"/>
        <v>16.419508254454907</v>
      </c>
      <c r="R1187">
        <f t="shared" si="368"/>
        <v>269.28449999999998</v>
      </c>
      <c r="S1187">
        <f t="shared" si="369"/>
        <v>1099.2127403327192</v>
      </c>
      <c r="T1187">
        <f t="shared" si="370"/>
        <v>17.081678558856574</v>
      </c>
      <c r="U1187" s="14">
        <f t="shared" si="371"/>
        <v>7.370863458703778</v>
      </c>
      <c r="V1187" s="20">
        <f>'BSFC (Drive Cycle)'!C1191</f>
        <v>1684.3191101532811</v>
      </c>
      <c r="W1187">
        <f t="shared" si="372"/>
        <v>3.4485794949514674</v>
      </c>
      <c r="X1187">
        <f t="shared" si="373"/>
        <v>0</v>
      </c>
      <c r="Y1187">
        <f t="shared" si="374"/>
        <v>0</v>
      </c>
      <c r="Z1187">
        <f t="shared" si="375"/>
        <v>1</v>
      </c>
    </row>
    <row r="1188" spans="4:26">
      <c r="D1188" s="1">
        <v>1185</v>
      </c>
      <c r="E1188">
        <v>14.6</v>
      </c>
      <c r="F1188">
        <f t="shared" si="360"/>
        <v>23.496364</v>
      </c>
      <c r="G1188">
        <f t="shared" si="361"/>
        <v>6.5267677777777777</v>
      </c>
      <c r="H1188" s="12">
        <f t="shared" si="376"/>
        <v>0</v>
      </c>
      <c r="I1188">
        <f t="shared" si="377"/>
        <v>6.5267677777777777</v>
      </c>
      <c r="J1188">
        <f t="shared" si="378"/>
        <v>28.551043352465221</v>
      </c>
      <c r="K1188" s="12">
        <f t="shared" si="379"/>
        <v>1</v>
      </c>
      <c r="L1188">
        <f t="shared" si="362"/>
        <v>14.7105</v>
      </c>
      <c r="M1188">
        <f t="shared" si="363"/>
        <v>420.00012323643961</v>
      </c>
      <c r="N1188">
        <f t="shared" si="364"/>
        <v>4010.7071768217329</v>
      </c>
      <c r="O1188">
        <f t="shared" si="365"/>
        <v>101.66177176290465</v>
      </c>
      <c r="P1188">
        <f t="shared" si="366"/>
        <v>0</v>
      </c>
      <c r="Q1188">
        <f t="shared" si="367"/>
        <v>16.419508254454907</v>
      </c>
      <c r="R1188">
        <f t="shared" si="368"/>
        <v>269.28449999999998</v>
      </c>
      <c r="S1188">
        <f t="shared" si="369"/>
        <v>285.70400825445489</v>
      </c>
      <c r="T1188">
        <f t="shared" si="370"/>
        <v>4.4398175647985036</v>
      </c>
      <c r="U1188" s="14">
        <f t="shared" si="371"/>
        <v>1.8647239243626808</v>
      </c>
      <c r="V1188" s="20">
        <f>'BSFC (Drive Cycle)'!C1192</f>
        <v>2556.5593331412274</v>
      </c>
      <c r="W1188">
        <f t="shared" si="372"/>
        <v>1.3242437090447632</v>
      </c>
      <c r="X1188">
        <f t="shared" si="373"/>
        <v>0</v>
      </c>
      <c r="Y1188">
        <f t="shared" si="374"/>
        <v>0</v>
      </c>
      <c r="Z1188">
        <f t="shared" si="375"/>
        <v>1</v>
      </c>
    </row>
    <row r="1189" spans="4:26">
      <c r="D1189" s="1">
        <v>1186</v>
      </c>
      <c r="E1189">
        <v>14.2</v>
      </c>
      <c r="F1189">
        <f t="shared" si="360"/>
        <v>22.852627999999999</v>
      </c>
      <c r="G1189">
        <f t="shared" si="361"/>
        <v>6.3479522222222222</v>
      </c>
      <c r="H1189" s="12">
        <f t="shared" si="376"/>
        <v>-0.17881555555555551</v>
      </c>
      <c r="I1189">
        <f t="shared" si="377"/>
        <v>6.2585444444444445</v>
      </c>
      <c r="J1189">
        <f t="shared" si="378"/>
        <v>27.377712803733779</v>
      </c>
      <c r="K1189" s="12">
        <f t="shared" si="379"/>
        <v>1</v>
      </c>
      <c r="L1189">
        <f t="shared" si="362"/>
        <v>14.7105</v>
      </c>
      <c r="M1189">
        <f t="shared" si="363"/>
        <v>402.73984419932577</v>
      </c>
      <c r="N1189">
        <f t="shared" si="364"/>
        <v>3845.883594212622</v>
      </c>
      <c r="O1189">
        <f t="shared" si="365"/>
        <v>101.66177176290465</v>
      </c>
      <c r="P1189">
        <f t="shared" si="366"/>
        <v>-406.75436603913323</v>
      </c>
      <c r="Q1189">
        <f t="shared" si="367"/>
        <v>15.532133816983899</v>
      </c>
      <c r="R1189">
        <f t="shared" si="368"/>
        <v>269.28449999999998</v>
      </c>
      <c r="S1189">
        <f t="shared" si="369"/>
        <v>-121.93773222214935</v>
      </c>
      <c r="T1189">
        <f t="shared" si="370"/>
        <v>0</v>
      </c>
      <c r="U1189" s="14">
        <f t="shared" si="371"/>
        <v>0</v>
      </c>
      <c r="V1189" s="20">
        <f>'BSFC (Drive Cycle)'!C1193</f>
        <v>0</v>
      </c>
      <c r="W1189">
        <f t="shared" si="372"/>
        <v>0</v>
      </c>
      <c r="X1189">
        <f t="shared" si="373"/>
        <v>0</v>
      </c>
      <c r="Y1189">
        <f t="shared" si="374"/>
        <v>0</v>
      </c>
      <c r="Z1189">
        <f t="shared" si="375"/>
        <v>1</v>
      </c>
    </row>
    <row r="1190" spans="4:26">
      <c r="D1190" s="1">
        <v>1187</v>
      </c>
      <c r="E1190">
        <v>16.100000000000001</v>
      </c>
      <c r="F1190">
        <f t="shared" si="360"/>
        <v>25.910374000000001</v>
      </c>
      <c r="G1190">
        <f t="shared" si="361"/>
        <v>7.1973261111111118</v>
      </c>
      <c r="H1190" s="12">
        <f t="shared" si="376"/>
        <v>0.84937388888888954</v>
      </c>
      <c r="I1190">
        <f t="shared" si="377"/>
        <v>7.6220130555555565</v>
      </c>
      <c r="J1190">
        <f t="shared" si="378"/>
        <v>33.342143093118636</v>
      </c>
      <c r="K1190" s="12">
        <f t="shared" si="379"/>
        <v>1</v>
      </c>
      <c r="L1190">
        <f t="shared" si="362"/>
        <v>14.7105</v>
      </c>
      <c r="M1190">
        <f t="shared" si="363"/>
        <v>490.47959597132171</v>
      </c>
      <c r="N1190">
        <f t="shared" si="364"/>
        <v>4683.7368058089423</v>
      </c>
      <c r="O1190">
        <f t="shared" si="365"/>
        <v>101.66177176290465</v>
      </c>
      <c r="P1190">
        <f t="shared" si="366"/>
        <v>1932.0832386858849</v>
      </c>
      <c r="Q1190">
        <f t="shared" si="367"/>
        <v>19.966695133408038</v>
      </c>
      <c r="R1190">
        <f t="shared" si="368"/>
        <v>269.28449999999998</v>
      </c>
      <c r="S1190">
        <f t="shared" si="369"/>
        <v>2221.3344338192928</v>
      </c>
      <c r="T1190">
        <f t="shared" si="370"/>
        <v>34.519360427659855</v>
      </c>
      <c r="U1190" s="14">
        <f t="shared" si="371"/>
        <v>16.931041955747038</v>
      </c>
      <c r="V1190" s="20">
        <f>'BSFC (Drive Cycle)'!C1194</f>
        <v>1358.9171479208089</v>
      </c>
      <c r="W1190">
        <f t="shared" si="372"/>
        <v>6.3910786793975882</v>
      </c>
      <c r="X1190">
        <f t="shared" si="373"/>
        <v>0</v>
      </c>
      <c r="Y1190">
        <f t="shared" si="374"/>
        <v>0</v>
      </c>
      <c r="Z1190">
        <f t="shared" si="375"/>
        <v>1</v>
      </c>
    </row>
    <row r="1191" spans="4:26">
      <c r="D1191" s="1">
        <v>1188</v>
      </c>
      <c r="E1191">
        <v>15.7</v>
      </c>
      <c r="F1191">
        <f t="shared" si="360"/>
        <v>25.266638</v>
      </c>
      <c r="G1191">
        <f t="shared" si="361"/>
        <v>7.0185105555555563</v>
      </c>
      <c r="H1191" s="12">
        <f t="shared" si="376"/>
        <v>-0.17881555555555551</v>
      </c>
      <c r="I1191">
        <f t="shared" si="377"/>
        <v>6.9291027777777785</v>
      </c>
      <c r="J1191">
        <f t="shared" si="378"/>
        <v>30.311039175562396</v>
      </c>
      <c r="K1191" s="12">
        <f t="shared" si="379"/>
        <v>1</v>
      </c>
      <c r="L1191">
        <f t="shared" si="362"/>
        <v>14.7105</v>
      </c>
      <c r="M1191">
        <f t="shared" si="363"/>
        <v>445.89054179211064</v>
      </c>
      <c r="N1191">
        <f t="shared" si="364"/>
        <v>4257.9425507354026</v>
      </c>
      <c r="O1191">
        <f t="shared" si="365"/>
        <v>101.66177176290465</v>
      </c>
      <c r="P1191">
        <f t="shared" si="366"/>
        <v>-406.75436603913323</v>
      </c>
      <c r="Q1191">
        <f t="shared" si="367"/>
        <v>18.986885858700465</v>
      </c>
      <c r="R1191">
        <f t="shared" si="368"/>
        <v>269.28449999999998</v>
      </c>
      <c r="S1191">
        <f t="shared" si="369"/>
        <v>-118.48298018043278</v>
      </c>
      <c r="T1191">
        <f t="shared" si="370"/>
        <v>0</v>
      </c>
      <c r="U1191" s="14">
        <f t="shared" si="371"/>
        <v>0</v>
      </c>
      <c r="V1191" s="20">
        <f>'BSFC (Drive Cycle)'!C1195</f>
        <v>0</v>
      </c>
      <c r="W1191">
        <f t="shared" si="372"/>
        <v>0</v>
      </c>
      <c r="X1191">
        <f t="shared" si="373"/>
        <v>0</v>
      </c>
      <c r="Y1191">
        <f t="shared" si="374"/>
        <v>0</v>
      </c>
      <c r="Z1191">
        <f t="shared" si="375"/>
        <v>1</v>
      </c>
    </row>
    <row r="1192" spans="4:26">
      <c r="D1192" s="1">
        <v>1189</v>
      </c>
      <c r="E1192">
        <v>15.7</v>
      </c>
      <c r="F1192">
        <f t="shared" si="360"/>
        <v>25.266638</v>
      </c>
      <c r="G1192">
        <f t="shared" si="361"/>
        <v>7.0185105555555563</v>
      </c>
      <c r="H1192" s="12">
        <f t="shared" si="376"/>
        <v>0</v>
      </c>
      <c r="I1192">
        <f t="shared" si="377"/>
        <v>7.0185105555555563</v>
      </c>
      <c r="J1192">
        <f t="shared" si="378"/>
        <v>30.70214935847288</v>
      </c>
      <c r="K1192" s="12">
        <f t="shared" si="379"/>
        <v>1</v>
      </c>
      <c r="L1192">
        <f t="shared" si="362"/>
        <v>14.7105</v>
      </c>
      <c r="M1192">
        <f t="shared" si="363"/>
        <v>451.64396813781531</v>
      </c>
      <c r="N1192">
        <f t="shared" si="364"/>
        <v>4312.88374493844</v>
      </c>
      <c r="O1192">
        <f t="shared" si="365"/>
        <v>101.66177176290465</v>
      </c>
      <c r="P1192">
        <f t="shared" si="366"/>
        <v>0</v>
      </c>
      <c r="Q1192">
        <f t="shared" si="367"/>
        <v>18.986885858700465</v>
      </c>
      <c r="R1192">
        <f t="shared" si="368"/>
        <v>269.28449999999998</v>
      </c>
      <c r="S1192">
        <f t="shared" si="369"/>
        <v>288.27138585870046</v>
      </c>
      <c r="T1192">
        <f t="shared" si="370"/>
        <v>4.4797144085720353</v>
      </c>
      <c r="U1192" s="14">
        <f t="shared" si="371"/>
        <v>2.0232359916116205</v>
      </c>
      <c r="V1192" s="20">
        <f>'BSFC (Drive Cycle)'!C1196</f>
        <v>2657.5888596442783</v>
      </c>
      <c r="W1192">
        <f t="shared" si="372"/>
        <v>1.4935915088162188</v>
      </c>
      <c r="X1192">
        <f t="shared" si="373"/>
        <v>0</v>
      </c>
      <c r="Y1192">
        <f t="shared" si="374"/>
        <v>0</v>
      </c>
      <c r="Z1192">
        <f t="shared" si="375"/>
        <v>1</v>
      </c>
    </row>
    <row r="1193" spans="4:26">
      <c r="D1193" s="1">
        <v>1190</v>
      </c>
      <c r="E1193">
        <v>14.6</v>
      </c>
      <c r="F1193">
        <f t="shared" si="360"/>
        <v>23.496364</v>
      </c>
      <c r="G1193">
        <f t="shared" si="361"/>
        <v>6.5267677777777777</v>
      </c>
      <c r="H1193" s="12">
        <f t="shared" si="376"/>
        <v>-0.49174277777777853</v>
      </c>
      <c r="I1193">
        <f t="shared" si="377"/>
        <v>6.2808963888888885</v>
      </c>
      <c r="J1193">
        <f t="shared" si="378"/>
        <v>27.475490349461399</v>
      </c>
      <c r="K1193" s="12">
        <f t="shared" si="379"/>
        <v>1</v>
      </c>
      <c r="L1193">
        <f t="shared" si="362"/>
        <v>14.7105</v>
      </c>
      <c r="M1193">
        <f t="shared" si="363"/>
        <v>404.17820078575193</v>
      </c>
      <c r="N1193">
        <f t="shared" si="364"/>
        <v>3859.6188927633812</v>
      </c>
      <c r="O1193">
        <f t="shared" si="365"/>
        <v>101.66177176290465</v>
      </c>
      <c r="P1193">
        <f t="shared" si="366"/>
        <v>-1118.5745066076186</v>
      </c>
      <c r="Q1193">
        <f t="shared" si="367"/>
        <v>16.419508254454907</v>
      </c>
      <c r="R1193">
        <f t="shared" si="368"/>
        <v>269.28449999999998</v>
      </c>
      <c r="S1193">
        <f t="shared" si="369"/>
        <v>-832.87049835316361</v>
      </c>
      <c r="T1193">
        <f t="shared" si="370"/>
        <v>0</v>
      </c>
      <c r="U1193" s="14">
        <f t="shared" si="371"/>
        <v>0</v>
      </c>
      <c r="V1193" s="20">
        <f>'BSFC (Drive Cycle)'!C1197</f>
        <v>0</v>
      </c>
      <c r="W1193">
        <f t="shared" si="372"/>
        <v>0</v>
      </c>
      <c r="X1193">
        <f t="shared" si="373"/>
        <v>0</v>
      </c>
      <c r="Y1193">
        <f t="shared" si="374"/>
        <v>0</v>
      </c>
      <c r="Z1193">
        <f t="shared" si="375"/>
        <v>1</v>
      </c>
    </row>
    <row r="1194" spans="4:26">
      <c r="D1194" s="1">
        <v>1191</v>
      </c>
      <c r="E1194">
        <v>13.1</v>
      </c>
      <c r="F1194">
        <f t="shared" si="360"/>
        <v>21.082353999999999</v>
      </c>
      <c r="G1194">
        <f t="shared" si="361"/>
        <v>5.8562094444444446</v>
      </c>
      <c r="H1194" s="12">
        <f t="shared" si="376"/>
        <v>-0.67055833333333315</v>
      </c>
      <c r="I1194">
        <f t="shared" si="377"/>
        <v>5.5209302777777776</v>
      </c>
      <c r="J1194">
        <f t="shared" si="378"/>
        <v>24.151053794722294</v>
      </c>
      <c r="K1194" s="12">
        <f t="shared" si="379"/>
        <v>1</v>
      </c>
      <c r="L1194">
        <f t="shared" si="362"/>
        <v>14.7105</v>
      </c>
      <c r="M1194">
        <f t="shared" si="363"/>
        <v>355.27407684726228</v>
      </c>
      <c r="N1194">
        <f t="shared" si="364"/>
        <v>3392.6187420375618</v>
      </c>
      <c r="O1194">
        <f t="shared" si="365"/>
        <v>101.66177176290465</v>
      </c>
      <c r="P1194">
        <f t="shared" si="366"/>
        <v>-1525.3288726467497</v>
      </c>
      <c r="Q1194">
        <f t="shared" si="367"/>
        <v>13.218952015138894</v>
      </c>
      <c r="R1194">
        <f t="shared" si="368"/>
        <v>269.28449999999998</v>
      </c>
      <c r="S1194">
        <f t="shared" si="369"/>
        <v>-1242.8254206316108</v>
      </c>
      <c r="T1194">
        <f t="shared" si="370"/>
        <v>0</v>
      </c>
      <c r="U1194" s="14">
        <f t="shared" si="371"/>
        <v>0</v>
      </c>
      <c r="V1194" s="20">
        <f>'BSFC (Drive Cycle)'!C1198</f>
        <v>0</v>
      </c>
      <c r="W1194">
        <f t="shared" si="372"/>
        <v>0</v>
      </c>
      <c r="X1194">
        <f t="shared" si="373"/>
        <v>0</v>
      </c>
      <c r="Y1194">
        <f t="shared" si="374"/>
        <v>0</v>
      </c>
      <c r="Z1194">
        <f t="shared" si="375"/>
        <v>1</v>
      </c>
    </row>
    <row r="1195" spans="4:26">
      <c r="D1195" s="1">
        <v>1192</v>
      </c>
      <c r="E1195">
        <v>10</v>
      </c>
      <c r="F1195">
        <f t="shared" si="360"/>
        <v>16.093399999999999</v>
      </c>
      <c r="G1195">
        <f t="shared" si="361"/>
        <v>4.4703888888888885</v>
      </c>
      <c r="H1195" s="12">
        <f t="shared" si="376"/>
        <v>-1.3858205555555561</v>
      </c>
      <c r="I1195">
        <f t="shared" si="377"/>
        <v>3.7774786111111105</v>
      </c>
      <c r="J1195">
        <f t="shared" si="378"/>
        <v>16.524405227967883</v>
      </c>
      <c r="K1195" s="12">
        <f t="shared" si="379"/>
        <v>1</v>
      </c>
      <c r="L1195">
        <f t="shared" si="362"/>
        <v>14.7105</v>
      </c>
      <c r="M1195">
        <f t="shared" si="363"/>
        <v>243.08226310602154</v>
      </c>
      <c r="N1195">
        <f t="shared" si="364"/>
        <v>2321.2654550783318</v>
      </c>
      <c r="O1195">
        <f t="shared" si="365"/>
        <v>101.66177176290465</v>
      </c>
      <c r="P1195">
        <f t="shared" si="366"/>
        <v>-3152.3463368032844</v>
      </c>
      <c r="Q1195">
        <f t="shared" si="367"/>
        <v>7.702903103046963</v>
      </c>
      <c r="R1195">
        <f t="shared" si="368"/>
        <v>269.28449999999998</v>
      </c>
      <c r="S1195">
        <f t="shared" si="369"/>
        <v>-2875.3589337002377</v>
      </c>
      <c r="T1195">
        <f t="shared" si="370"/>
        <v>0</v>
      </c>
      <c r="U1195" s="14">
        <f t="shared" si="371"/>
        <v>0</v>
      </c>
      <c r="V1195" s="20">
        <f>'BSFC (Drive Cycle)'!C1199</f>
        <v>0</v>
      </c>
      <c r="W1195">
        <f t="shared" si="372"/>
        <v>0</v>
      </c>
      <c r="X1195">
        <f t="shared" si="373"/>
        <v>0</v>
      </c>
      <c r="Y1195">
        <f t="shared" si="374"/>
        <v>0</v>
      </c>
      <c r="Z1195">
        <f t="shared" si="375"/>
        <v>1</v>
      </c>
    </row>
    <row r="1196" spans="4:26">
      <c r="D1196" s="1">
        <v>1193</v>
      </c>
      <c r="E1196">
        <v>7.3</v>
      </c>
      <c r="F1196">
        <f t="shared" si="360"/>
        <v>11.748182</v>
      </c>
      <c r="G1196">
        <f t="shared" si="361"/>
        <v>3.2633838888888889</v>
      </c>
      <c r="H1196" s="12">
        <f t="shared" si="376"/>
        <v>-1.2070049999999997</v>
      </c>
      <c r="I1196">
        <f t="shared" si="377"/>
        <v>2.659881388888889</v>
      </c>
      <c r="J1196">
        <f t="shared" si="378"/>
        <v>11.635527941586856</v>
      </c>
      <c r="K1196" s="12">
        <f t="shared" si="379"/>
        <v>1</v>
      </c>
      <c r="L1196">
        <f t="shared" si="362"/>
        <v>14.7105</v>
      </c>
      <c r="M1196">
        <f t="shared" si="363"/>
        <v>171.16443378471345</v>
      </c>
      <c r="N1196">
        <f t="shared" si="364"/>
        <v>1634.5005275403644</v>
      </c>
      <c r="O1196">
        <f t="shared" si="365"/>
        <v>101.66177176290465</v>
      </c>
      <c r="P1196">
        <f t="shared" si="366"/>
        <v>-2745.5919707641492</v>
      </c>
      <c r="Q1196">
        <f t="shared" si="367"/>
        <v>4.1048770636137268</v>
      </c>
      <c r="R1196">
        <f t="shared" si="368"/>
        <v>269.28449999999998</v>
      </c>
      <c r="S1196">
        <f t="shared" si="369"/>
        <v>-2472.2025937005355</v>
      </c>
      <c r="T1196">
        <f t="shared" si="370"/>
        <v>0</v>
      </c>
      <c r="U1196" s="14">
        <f t="shared" si="371"/>
        <v>0</v>
      </c>
      <c r="V1196" s="20">
        <f>'BSFC (Drive Cycle)'!C1200</f>
        <v>0</v>
      </c>
      <c r="W1196">
        <f t="shared" si="372"/>
        <v>0</v>
      </c>
      <c r="X1196">
        <f t="shared" si="373"/>
        <v>0</v>
      </c>
      <c r="Y1196">
        <f t="shared" si="374"/>
        <v>0</v>
      </c>
      <c r="Z1196">
        <f t="shared" si="375"/>
        <v>1</v>
      </c>
    </row>
    <row r="1197" spans="4:26">
      <c r="D1197" s="1">
        <v>1194</v>
      </c>
      <c r="E1197">
        <v>3.5</v>
      </c>
      <c r="F1197">
        <f t="shared" si="360"/>
        <v>5.6326900000000002</v>
      </c>
      <c r="G1197">
        <f t="shared" si="361"/>
        <v>1.5646361111111113</v>
      </c>
      <c r="H1197" s="12">
        <f t="shared" si="376"/>
        <v>-1.6987477777777775</v>
      </c>
      <c r="I1197">
        <f t="shared" si="377"/>
        <v>0.71526222222222258</v>
      </c>
      <c r="J1197">
        <f t="shared" si="378"/>
        <v>3.1288814632838617</v>
      </c>
      <c r="K1197" s="12">
        <f t="shared" si="379"/>
        <v>1</v>
      </c>
      <c r="L1197">
        <f t="shared" si="362"/>
        <v>14.7105</v>
      </c>
      <c r="M1197">
        <f t="shared" si="363"/>
        <v>46.027410765637249</v>
      </c>
      <c r="N1197">
        <f t="shared" si="364"/>
        <v>439.52955362429981</v>
      </c>
      <c r="O1197">
        <f t="shared" si="365"/>
        <v>101.66177176290465</v>
      </c>
      <c r="P1197">
        <f t="shared" si="366"/>
        <v>-3864.1664773717662</v>
      </c>
      <c r="Q1197">
        <f t="shared" si="367"/>
        <v>0.94360563012325338</v>
      </c>
      <c r="R1197">
        <f t="shared" si="368"/>
        <v>269.28449999999998</v>
      </c>
      <c r="S1197">
        <f t="shared" si="369"/>
        <v>-3593.9383717416431</v>
      </c>
      <c r="T1197">
        <f t="shared" si="370"/>
        <v>0</v>
      </c>
      <c r="U1197" s="14">
        <f t="shared" si="371"/>
        <v>0</v>
      </c>
      <c r="V1197" s="20">
        <f>'BSFC (Drive Cycle)'!C1201</f>
        <v>0</v>
      </c>
      <c r="W1197">
        <f t="shared" si="372"/>
        <v>0</v>
      </c>
      <c r="X1197">
        <f t="shared" si="373"/>
        <v>0</v>
      </c>
      <c r="Y1197">
        <f t="shared" si="374"/>
        <v>0</v>
      </c>
      <c r="Z1197">
        <f t="shared" si="375"/>
        <v>1</v>
      </c>
    </row>
    <row r="1198" spans="4:26">
      <c r="D1198" s="1">
        <v>1195</v>
      </c>
      <c r="E1198">
        <v>0.8</v>
      </c>
      <c r="F1198">
        <f t="shared" si="360"/>
        <v>1.2874720000000002</v>
      </c>
      <c r="G1198">
        <f t="shared" si="361"/>
        <v>0.35763111111111118</v>
      </c>
      <c r="H1198" s="12">
        <f t="shared" si="376"/>
        <v>-1.2070050000000001</v>
      </c>
      <c r="I1198">
        <f t="shared" si="377"/>
        <v>-0.24587138888888888</v>
      </c>
      <c r="J1198">
        <f t="shared" si="378"/>
        <v>-1.0755530030038267</v>
      </c>
      <c r="K1198" s="12">
        <f t="shared" si="379"/>
        <v>1</v>
      </c>
      <c r="L1198">
        <f t="shared" si="362"/>
        <v>14.7105</v>
      </c>
      <c r="M1198">
        <f t="shared" si="363"/>
        <v>-15.821922450687794</v>
      </c>
      <c r="N1198">
        <f t="shared" si="364"/>
        <v>-151.08828405835297</v>
      </c>
      <c r="O1198">
        <f t="shared" si="365"/>
        <v>101.66177176290465</v>
      </c>
      <c r="P1198">
        <f t="shared" si="366"/>
        <v>-2745.5919707641506</v>
      </c>
      <c r="Q1198">
        <f t="shared" si="367"/>
        <v>4.9298579859500591E-2</v>
      </c>
      <c r="R1198">
        <f t="shared" si="368"/>
        <v>269.28449999999998</v>
      </c>
      <c r="S1198">
        <f t="shared" si="369"/>
        <v>-2476.2581721842907</v>
      </c>
      <c r="T1198">
        <f t="shared" si="370"/>
        <v>0</v>
      </c>
      <c r="U1198" s="14">
        <f t="shared" si="371"/>
        <v>0</v>
      </c>
      <c r="V1198" s="20">
        <f>'BSFC (Drive Cycle)'!C1202</f>
        <v>0</v>
      </c>
      <c r="W1198">
        <f t="shared" si="372"/>
        <v>0</v>
      </c>
      <c r="X1198">
        <f t="shared" si="373"/>
        <v>0</v>
      </c>
      <c r="Y1198">
        <f t="shared" si="374"/>
        <v>0</v>
      </c>
      <c r="Z1198">
        <f t="shared" si="375"/>
        <v>1</v>
      </c>
    </row>
    <row r="1199" spans="4:26">
      <c r="D1199" s="1">
        <v>1196</v>
      </c>
      <c r="E1199">
        <v>0</v>
      </c>
      <c r="F1199">
        <f t="shared" si="360"/>
        <v>0</v>
      </c>
      <c r="G1199">
        <f t="shared" si="361"/>
        <v>0</v>
      </c>
      <c r="H1199" s="12">
        <f t="shared" si="376"/>
        <v>-0.35763111111111118</v>
      </c>
      <c r="I1199">
        <f t="shared" si="377"/>
        <v>-0.17881555555555559</v>
      </c>
      <c r="J1199">
        <f t="shared" si="378"/>
        <v>-0.78222036582096521</v>
      </c>
      <c r="K1199" s="12">
        <f t="shared" si="379"/>
        <v>1</v>
      </c>
      <c r="L1199">
        <f t="shared" si="362"/>
        <v>14.7105</v>
      </c>
      <c r="M1199">
        <f t="shared" si="363"/>
        <v>-11.506852691409309</v>
      </c>
      <c r="N1199">
        <f t="shared" si="364"/>
        <v>-109.88238840607492</v>
      </c>
      <c r="O1199">
        <f t="shared" si="365"/>
        <v>101.66177176290465</v>
      </c>
      <c r="P1199">
        <f t="shared" si="366"/>
        <v>-813.50873207826692</v>
      </c>
      <c r="Q1199">
        <f t="shared" si="367"/>
        <v>0</v>
      </c>
      <c r="R1199">
        <f t="shared" si="368"/>
        <v>269.28449999999998</v>
      </c>
      <c r="S1199">
        <f t="shared" si="369"/>
        <v>-544.22423207826694</v>
      </c>
      <c r="T1199">
        <f t="shared" si="370"/>
        <v>0</v>
      </c>
      <c r="U1199" s="14">
        <f t="shared" si="371"/>
        <v>0</v>
      </c>
      <c r="V1199" s="20">
        <f>'BSFC (Drive Cycle)'!C1203</f>
        <v>0</v>
      </c>
      <c r="W1199">
        <f t="shared" si="372"/>
        <v>0</v>
      </c>
      <c r="X1199">
        <f t="shared" si="373"/>
        <v>0</v>
      </c>
      <c r="Y1199">
        <f t="shared" si="374"/>
        <v>0</v>
      </c>
      <c r="Z1199">
        <f t="shared" si="375"/>
        <v>1</v>
      </c>
    </row>
    <row r="1200" spans="4:26">
      <c r="D1200" s="1">
        <v>1197</v>
      </c>
      <c r="E1200">
        <v>0</v>
      </c>
      <c r="F1200">
        <f t="shared" si="360"/>
        <v>0</v>
      </c>
      <c r="G1200">
        <f t="shared" si="361"/>
        <v>0</v>
      </c>
      <c r="H1200" s="12">
        <f t="shared" si="376"/>
        <v>0</v>
      </c>
      <c r="I1200">
        <f t="shared" si="377"/>
        <v>0</v>
      </c>
      <c r="J1200">
        <f t="shared" si="378"/>
        <v>0</v>
      </c>
      <c r="K1200" s="12">
        <f t="shared" si="379"/>
        <v>1</v>
      </c>
      <c r="L1200">
        <f t="shared" si="362"/>
        <v>14.7105</v>
      </c>
      <c r="M1200">
        <f t="shared" si="363"/>
        <v>0</v>
      </c>
      <c r="N1200">
        <f t="shared" si="364"/>
        <v>0</v>
      </c>
      <c r="O1200">
        <f t="shared" si="365"/>
        <v>101.66177176290465</v>
      </c>
      <c r="P1200">
        <f t="shared" si="366"/>
        <v>0</v>
      </c>
      <c r="Q1200">
        <f t="shared" si="367"/>
        <v>0</v>
      </c>
      <c r="R1200">
        <f t="shared" si="368"/>
        <v>269.28449999999998</v>
      </c>
      <c r="S1200">
        <f t="shared" si="369"/>
        <v>269.28449999999998</v>
      </c>
      <c r="T1200">
        <f t="shared" si="370"/>
        <v>4.1846597124502907</v>
      </c>
      <c r="U1200" s="14">
        <f t="shared" si="371"/>
        <v>0</v>
      </c>
      <c r="V1200" s="20">
        <f>'BSFC (Drive Cycle)'!C1204</f>
        <v>0</v>
      </c>
      <c r="W1200">
        <f t="shared" si="372"/>
        <v>0</v>
      </c>
      <c r="X1200">
        <f t="shared" si="373"/>
        <v>0</v>
      </c>
      <c r="Y1200">
        <f t="shared" si="374"/>
        <v>0</v>
      </c>
      <c r="Z1200">
        <f t="shared" si="375"/>
        <v>1</v>
      </c>
    </row>
    <row r="1201" spans="4:26">
      <c r="D1201" s="1">
        <v>1198</v>
      </c>
      <c r="E1201">
        <v>0</v>
      </c>
      <c r="F1201">
        <f t="shared" si="360"/>
        <v>0</v>
      </c>
      <c r="G1201">
        <f t="shared" si="361"/>
        <v>0</v>
      </c>
      <c r="H1201" s="12">
        <f t="shared" si="376"/>
        <v>0</v>
      </c>
      <c r="I1201">
        <f t="shared" si="377"/>
        <v>0</v>
      </c>
      <c r="J1201">
        <f t="shared" si="378"/>
        <v>0</v>
      </c>
      <c r="K1201" s="12">
        <f t="shared" si="379"/>
        <v>1</v>
      </c>
      <c r="L1201">
        <f t="shared" si="362"/>
        <v>14.7105</v>
      </c>
      <c r="M1201">
        <f t="shared" si="363"/>
        <v>0</v>
      </c>
      <c r="N1201">
        <f t="shared" si="364"/>
        <v>0</v>
      </c>
      <c r="O1201">
        <f t="shared" si="365"/>
        <v>101.66177176290465</v>
      </c>
      <c r="P1201">
        <f t="shared" si="366"/>
        <v>0</v>
      </c>
      <c r="Q1201">
        <f t="shared" si="367"/>
        <v>0</v>
      </c>
      <c r="R1201">
        <f t="shared" si="368"/>
        <v>269.28449999999998</v>
      </c>
      <c r="S1201">
        <f t="shared" si="369"/>
        <v>269.28449999999998</v>
      </c>
      <c r="T1201">
        <f t="shared" si="370"/>
        <v>4.1846597124502907</v>
      </c>
      <c r="U1201" s="14">
        <f t="shared" si="371"/>
        <v>0</v>
      </c>
      <c r="V1201" s="20">
        <f>'BSFC (Drive Cycle)'!C1205</f>
        <v>0</v>
      </c>
      <c r="W1201">
        <f t="shared" si="372"/>
        <v>0</v>
      </c>
      <c r="X1201">
        <f t="shared" si="373"/>
        <v>0</v>
      </c>
      <c r="Y1201">
        <f t="shared" si="374"/>
        <v>0</v>
      </c>
      <c r="Z1201">
        <f t="shared" si="375"/>
        <v>1</v>
      </c>
    </row>
    <row r="1202" spans="4:26">
      <c r="D1202" s="1">
        <v>1199</v>
      </c>
      <c r="E1202">
        <v>0</v>
      </c>
      <c r="F1202">
        <f t="shared" si="360"/>
        <v>0</v>
      </c>
      <c r="G1202">
        <f t="shared" si="361"/>
        <v>0</v>
      </c>
      <c r="H1202" s="12">
        <f t="shared" si="376"/>
        <v>0</v>
      </c>
      <c r="I1202">
        <f t="shared" si="377"/>
        <v>0</v>
      </c>
      <c r="J1202">
        <f t="shared" si="378"/>
        <v>0</v>
      </c>
      <c r="K1202" s="12">
        <f t="shared" si="379"/>
        <v>1</v>
      </c>
      <c r="L1202">
        <f t="shared" si="362"/>
        <v>14.7105</v>
      </c>
      <c r="M1202">
        <f t="shared" si="363"/>
        <v>0</v>
      </c>
      <c r="N1202">
        <f t="shared" si="364"/>
        <v>0</v>
      </c>
      <c r="O1202">
        <f t="shared" si="365"/>
        <v>101.66177176290465</v>
      </c>
      <c r="P1202">
        <f t="shared" si="366"/>
        <v>0</v>
      </c>
      <c r="Q1202">
        <f t="shared" si="367"/>
        <v>0</v>
      </c>
      <c r="R1202">
        <f t="shared" si="368"/>
        <v>269.28449999999998</v>
      </c>
      <c r="S1202">
        <f t="shared" si="369"/>
        <v>269.28449999999998</v>
      </c>
      <c r="T1202">
        <f t="shared" si="370"/>
        <v>4.1846597124502907</v>
      </c>
      <c r="U1202" s="14">
        <f t="shared" si="371"/>
        <v>0</v>
      </c>
      <c r="V1202" s="20">
        <f>'BSFC (Drive Cycle)'!C1206</f>
        <v>0</v>
      </c>
      <c r="W1202">
        <f t="shared" si="372"/>
        <v>0</v>
      </c>
      <c r="X1202">
        <f t="shared" si="373"/>
        <v>0</v>
      </c>
      <c r="Y1202">
        <f t="shared" si="374"/>
        <v>0</v>
      </c>
      <c r="Z1202">
        <f t="shared" si="375"/>
        <v>1</v>
      </c>
    </row>
    <row r="1203" spans="4:26">
      <c r="D1203" s="1">
        <v>1200</v>
      </c>
      <c r="E1203">
        <v>0.4</v>
      </c>
      <c r="F1203">
        <f t="shared" si="360"/>
        <v>0.64373600000000009</v>
      </c>
      <c r="G1203">
        <f t="shared" si="361"/>
        <v>0.17881555555555559</v>
      </c>
      <c r="H1203" s="12">
        <f t="shared" si="376"/>
        <v>0.17881555555555559</v>
      </c>
      <c r="I1203">
        <f t="shared" si="377"/>
        <v>0.26822333333333337</v>
      </c>
      <c r="J1203">
        <f t="shared" si="378"/>
        <v>1.1733305487314478</v>
      </c>
      <c r="K1203" s="12">
        <f t="shared" si="379"/>
        <v>1</v>
      </c>
      <c r="L1203">
        <f t="shared" si="362"/>
        <v>14.7105</v>
      </c>
      <c r="M1203">
        <f t="shared" si="363"/>
        <v>17.260279037113964</v>
      </c>
      <c r="N1203">
        <f t="shared" si="364"/>
        <v>164.82358260911238</v>
      </c>
      <c r="O1203">
        <f t="shared" si="365"/>
        <v>101.66177176290465</v>
      </c>
      <c r="P1203">
        <f t="shared" si="366"/>
        <v>406.75436603913346</v>
      </c>
      <c r="Q1203">
        <f t="shared" si="367"/>
        <v>1.2324644964875148E-2</v>
      </c>
      <c r="R1203">
        <f t="shared" si="368"/>
        <v>269.28449999999998</v>
      </c>
      <c r="S1203">
        <f t="shared" si="369"/>
        <v>676.05119068409829</v>
      </c>
      <c r="T1203">
        <f t="shared" si="370"/>
        <v>10.505781733481857</v>
      </c>
      <c r="U1203" s="14">
        <f t="shared" si="371"/>
        <v>0.18133272422291172</v>
      </c>
      <c r="V1203" s="20">
        <f>'BSFC (Drive Cycle)'!C1207</f>
        <v>2443.4815432356299</v>
      </c>
      <c r="W1203">
        <f t="shared" si="372"/>
        <v>0.12307865689536701</v>
      </c>
      <c r="X1203">
        <f t="shared" si="373"/>
        <v>0</v>
      </c>
      <c r="Y1203">
        <f t="shared" si="374"/>
        <v>0</v>
      </c>
      <c r="Z1203">
        <f t="shared" si="375"/>
        <v>1</v>
      </c>
    </row>
    <row r="1204" spans="4:26">
      <c r="D1204" s="1">
        <v>1201</v>
      </c>
      <c r="E1204">
        <v>2.7</v>
      </c>
      <c r="F1204">
        <f t="shared" si="360"/>
        <v>4.345218</v>
      </c>
      <c r="G1204">
        <f t="shared" si="361"/>
        <v>1.2070050000000001</v>
      </c>
      <c r="H1204" s="12">
        <f t="shared" si="376"/>
        <v>1.0281894444444446</v>
      </c>
      <c r="I1204">
        <f t="shared" si="377"/>
        <v>1.7210997222222224</v>
      </c>
      <c r="J1204">
        <f t="shared" si="378"/>
        <v>7.5288710210267897</v>
      </c>
      <c r="K1204" s="12">
        <f t="shared" si="379"/>
        <v>1</v>
      </c>
      <c r="L1204">
        <f t="shared" si="362"/>
        <v>14.7105</v>
      </c>
      <c r="M1204">
        <f t="shared" si="363"/>
        <v>110.75345715481458</v>
      </c>
      <c r="N1204">
        <f t="shared" si="364"/>
        <v>1057.6179884084709</v>
      </c>
      <c r="O1204">
        <f t="shared" si="365"/>
        <v>101.66177176290465</v>
      </c>
      <c r="P1204">
        <f t="shared" si="366"/>
        <v>2338.8376047250172</v>
      </c>
      <c r="Q1204">
        <f t="shared" si="367"/>
        <v>0.56154163621212372</v>
      </c>
      <c r="R1204">
        <f t="shared" si="368"/>
        <v>269.28449999999998</v>
      </c>
      <c r="S1204">
        <f t="shared" si="369"/>
        <v>2608.683646361229</v>
      </c>
      <c r="T1204">
        <f t="shared" si="370"/>
        <v>40.538736382731855</v>
      </c>
      <c r="U1204" s="14">
        <f t="shared" si="371"/>
        <v>4.4898052030752158</v>
      </c>
      <c r="V1204" s="20">
        <f>'BSFC (Drive Cycle)'!C1208</f>
        <v>507.16282689386253</v>
      </c>
      <c r="W1204">
        <f t="shared" si="372"/>
        <v>0.63251730527622196</v>
      </c>
      <c r="X1204">
        <f t="shared" si="373"/>
        <v>0</v>
      </c>
      <c r="Y1204">
        <f t="shared" si="374"/>
        <v>0</v>
      </c>
      <c r="Z1204">
        <f t="shared" si="375"/>
        <v>1</v>
      </c>
    </row>
    <row r="1205" spans="4:26">
      <c r="D1205" s="1">
        <v>1202</v>
      </c>
      <c r="E1205">
        <v>7.3</v>
      </c>
      <c r="F1205">
        <f t="shared" si="360"/>
        <v>11.748182</v>
      </c>
      <c r="G1205">
        <f t="shared" si="361"/>
        <v>3.2633838888888889</v>
      </c>
      <c r="H1205" s="12">
        <f t="shared" si="376"/>
        <v>2.0563788888888888</v>
      </c>
      <c r="I1205">
        <f t="shared" si="377"/>
        <v>4.291573333333333</v>
      </c>
      <c r="J1205">
        <f t="shared" si="378"/>
        <v>18.773288779703158</v>
      </c>
      <c r="K1205" s="12">
        <f t="shared" si="379"/>
        <v>1</v>
      </c>
      <c r="L1205">
        <f t="shared" si="362"/>
        <v>14.7105</v>
      </c>
      <c r="M1205">
        <f t="shared" si="363"/>
        <v>276.16446459382331</v>
      </c>
      <c r="N1205">
        <f t="shared" si="364"/>
        <v>2637.1773217457971</v>
      </c>
      <c r="O1205">
        <f t="shared" si="365"/>
        <v>101.66177176290465</v>
      </c>
      <c r="P1205">
        <f t="shared" si="366"/>
        <v>4677.6752094500334</v>
      </c>
      <c r="Q1205">
        <f t="shared" si="367"/>
        <v>4.1048770636137268</v>
      </c>
      <c r="R1205">
        <f t="shared" si="368"/>
        <v>269.28449999999998</v>
      </c>
      <c r="S1205">
        <f t="shared" si="369"/>
        <v>4951.0645865136466</v>
      </c>
      <c r="T1205">
        <f t="shared" si="370"/>
        <v>76.939149891371443</v>
      </c>
      <c r="U1205" s="14">
        <f t="shared" si="371"/>
        <v>21.247859136054515</v>
      </c>
      <c r="V1205" s="20">
        <f>'BSFC (Drive Cycle)'!C1209</f>
        <v>56.727603657792315</v>
      </c>
      <c r="W1205">
        <f t="shared" si="372"/>
        <v>0.33481670323519502</v>
      </c>
      <c r="X1205">
        <f t="shared" si="373"/>
        <v>0</v>
      </c>
      <c r="Y1205">
        <f t="shared" si="374"/>
        <v>0</v>
      </c>
      <c r="Z1205">
        <f t="shared" si="375"/>
        <v>1</v>
      </c>
    </row>
    <row r="1206" spans="4:26">
      <c r="D1206" s="1">
        <v>1203</v>
      </c>
      <c r="E1206">
        <v>11.5</v>
      </c>
      <c r="F1206">
        <f t="shared" si="360"/>
        <v>18.50741</v>
      </c>
      <c r="G1206">
        <f t="shared" si="361"/>
        <v>5.1409472222222226</v>
      </c>
      <c r="H1206" s="12">
        <f t="shared" si="376"/>
        <v>1.8775633333333337</v>
      </c>
      <c r="I1206">
        <f t="shared" si="377"/>
        <v>6.079728888888889</v>
      </c>
      <c r="J1206">
        <f t="shared" si="378"/>
        <v>26.59549243791281</v>
      </c>
      <c r="K1206" s="12">
        <f t="shared" si="379"/>
        <v>1</v>
      </c>
      <c r="L1206">
        <f t="shared" si="362"/>
        <v>14.7105</v>
      </c>
      <c r="M1206">
        <f t="shared" si="363"/>
        <v>391.23299150791638</v>
      </c>
      <c r="N1206">
        <f t="shared" si="364"/>
        <v>3736.0012058065463</v>
      </c>
      <c r="O1206">
        <f t="shared" si="365"/>
        <v>101.66177176290465</v>
      </c>
      <c r="P1206">
        <f t="shared" si="366"/>
        <v>4270.9208434109005</v>
      </c>
      <c r="Q1206">
        <f t="shared" si="367"/>
        <v>10.187089353779612</v>
      </c>
      <c r="R1206">
        <f t="shared" si="368"/>
        <v>269.28449999999998</v>
      </c>
      <c r="S1206">
        <f t="shared" si="369"/>
        <v>4550.3924327646801</v>
      </c>
      <c r="T1206">
        <f t="shared" si="370"/>
        <v>70.712736489582667</v>
      </c>
      <c r="U1206" s="14">
        <f t="shared" si="371"/>
        <v>27.665155434530426</v>
      </c>
      <c r="V1206" s="20">
        <f>'BSFC (Drive Cycle)'!C1210</f>
        <v>158.10612089850838</v>
      </c>
      <c r="W1206">
        <f t="shared" si="372"/>
        <v>1.2150084471688594</v>
      </c>
      <c r="X1206">
        <f t="shared" si="373"/>
        <v>0</v>
      </c>
      <c r="Y1206">
        <f t="shared" si="374"/>
        <v>0</v>
      </c>
      <c r="Z1206">
        <f t="shared" si="375"/>
        <v>1</v>
      </c>
    </row>
    <row r="1207" spans="4:26">
      <c r="D1207" s="1">
        <v>1204</v>
      </c>
      <c r="E1207">
        <v>15.4</v>
      </c>
      <c r="F1207">
        <f t="shared" si="360"/>
        <v>24.783836000000001</v>
      </c>
      <c r="G1207">
        <f t="shared" si="361"/>
        <v>6.8843988888888896</v>
      </c>
      <c r="H1207" s="12">
        <f t="shared" si="376"/>
        <v>1.7434516666666671</v>
      </c>
      <c r="I1207">
        <f t="shared" si="377"/>
        <v>7.7561247222222232</v>
      </c>
      <c r="J1207">
        <f t="shared" si="378"/>
        <v>33.928808367484365</v>
      </c>
      <c r="K1207" s="12">
        <f t="shared" si="379"/>
        <v>1</v>
      </c>
      <c r="L1207">
        <f t="shared" si="362"/>
        <v>14.7105</v>
      </c>
      <c r="M1207">
        <f t="shared" si="363"/>
        <v>499.10973548987874</v>
      </c>
      <c r="N1207">
        <f t="shared" si="364"/>
        <v>4766.1485971134998</v>
      </c>
      <c r="O1207">
        <f t="shared" si="365"/>
        <v>101.66177176290465</v>
      </c>
      <c r="P1207">
        <f t="shared" si="366"/>
        <v>3965.8550688815512</v>
      </c>
      <c r="Q1207">
        <f t="shared" si="367"/>
        <v>18.268204999186185</v>
      </c>
      <c r="R1207">
        <f t="shared" si="368"/>
        <v>269.28449999999998</v>
      </c>
      <c r="S1207">
        <f t="shared" si="369"/>
        <v>4253.4077738807373</v>
      </c>
      <c r="T1207">
        <f t="shared" si="370"/>
        <v>66.097618511208765</v>
      </c>
      <c r="U1207" s="14">
        <f t="shared" si="371"/>
        <v>32.989964891640319</v>
      </c>
      <c r="V1207" s="20">
        <f>'BSFC (Drive Cycle)'!C1211</f>
        <v>898.45311898660111</v>
      </c>
      <c r="W1207">
        <f t="shared" si="372"/>
        <v>8.2333157922646425</v>
      </c>
      <c r="X1207">
        <f t="shared" si="373"/>
        <v>0</v>
      </c>
      <c r="Y1207">
        <f t="shared" si="374"/>
        <v>0</v>
      </c>
      <c r="Z1207">
        <f t="shared" si="375"/>
        <v>1</v>
      </c>
    </row>
    <row r="1208" spans="4:26">
      <c r="D1208" s="1">
        <v>1205</v>
      </c>
      <c r="E1208">
        <v>19.2</v>
      </c>
      <c r="F1208">
        <f t="shared" si="360"/>
        <v>30.899327999999997</v>
      </c>
      <c r="G1208">
        <f t="shared" si="361"/>
        <v>8.583146666666666</v>
      </c>
      <c r="H1208" s="12">
        <f t="shared" si="376"/>
        <v>1.6987477777777764</v>
      </c>
      <c r="I1208">
        <f t="shared" si="377"/>
        <v>9.4325205555555538</v>
      </c>
      <c r="J1208">
        <f t="shared" si="378"/>
        <v>41.262124297055898</v>
      </c>
      <c r="K1208" s="12">
        <f t="shared" si="379"/>
        <v>1</v>
      </c>
      <c r="L1208">
        <f t="shared" si="362"/>
        <v>14.7105</v>
      </c>
      <c r="M1208">
        <f t="shared" si="363"/>
        <v>606.98647947184077</v>
      </c>
      <c r="N1208">
        <f t="shared" si="364"/>
        <v>5796.2959884204492</v>
      </c>
      <c r="O1208">
        <f t="shared" si="365"/>
        <v>101.66177176290465</v>
      </c>
      <c r="P1208">
        <f t="shared" si="366"/>
        <v>3864.1664773717639</v>
      </c>
      <c r="Q1208">
        <f t="shared" si="367"/>
        <v>28.395981999072323</v>
      </c>
      <c r="R1208">
        <f t="shared" si="368"/>
        <v>269.28449999999998</v>
      </c>
      <c r="S1208">
        <f t="shared" si="369"/>
        <v>4161.846959370836</v>
      </c>
      <c r="T1208">
        <f t="shared" si="370"/>
        <v>64.674770736016669</v>
      </c>
      <c r="U1208" s="14">
        <f t="shared" si="371"/>
        <v>39.256711399703192</v>
      </c>
      <c r="V1208" s="20">
        <f>'BSFC (Drive Cycle)'!C1212</f>
        <v>9505.6401960952171</v>
      </c>
      <c r="W1208">
        <f t="shared" si="372"/>
        <v>103.65560384653556</v>
      </c>
      <c r="X1208">
        <f t="shared" si="373"/>
        <v>0</v>
      </c>
      <c r="Y1208">
        <f t="shared" si="374"/>
        <v>1</v>
      </c>
      <c r="Z1208">
        <f t="shared" si="375"/>
        <v>2</v>
      </c>
    </row>
    <row r="1209" spans="4:26">
      <c r="D1209" s="1">
        <v>1206</v>
      </c>
      <c r="E1209">
        <v>21.9</v>
      </c>
      <c r="F1209">
        <f t="shared" si="360"/>
        <v>35.244546</v>
      </c>
      <c r="G1209">
        <f t="shared" si="361"/>
        <v>9.7901516666666666</v>
      </c>
      <c r="H1209" s="12">
        <f t="shared" si="376"/>
        <v>1.2070050000000005</v>
      </c>
      <c r="I1209">
        <f t="shared" si="377"/>
        <v>10.393654166666668</v>
      </c>
      <c r="J1209">
        <f t="shared" si="378"/>
        <v>45.466558763343599</v>
      </c>
      <c r="K1209" s="12">
        <f t="shared" si="379"/>
        <v>2</v>
      </c>
      <c r="L1209">
        <f t="shared" si="362"/>
        <v>8.4698856000000013</v>
      </c>
      <c r="M1209">
        <f t="shared" si="363"/>
        <v>385.09655135119783</v>
      </c>
      <c r="N1209">
        <f t="shared" si="364"/>
        <v>3677.4024978179937</v>
      </c>
      <c r="O1209">
        <f t="shared" si="365"/>
        <v>38.380998283940237</v>
      </c>
      <c r="P1209">
        <f t="shared" si="366"/>
        <v>2411.4703172515642</v>
      </c>
      <c r="Q1209">
        <f t="shared" si="367"/>
        <v>36.943893572523535</v>
      </c>
      <c r="R1209">
        <f t="shared" si="368"/>
        <v>269.28449999999998</v>
      </c>
      <c r="S1209">
        <f t="shared" si="369"/>
        <v>2717.6987108240874</v>
      </c>
      <c r="T1209">
        <f t="shared" si="370"/>
        <v>73.349978339068258</v>
      </c>
      <c r="U1209" s="14">
        <f t="shared" si="371"/>
        <v>28.246823700060251</v>
      </c>
      <c r="V1209" s="20">
        <f>'BSFC (Drive Cycle)'!C1213</f>
        <v>140.53490435318963</v>
      </c>
      <c r="W1209">
        <f t="shared" si="372"/>
        <v>1.1026846297137158</v>
      </c>
      <c r="X1209">
        <f t="shared" si="373"/>
        <v>0</v>
      </c>
      <c r="Y1209">
        <f t="shared" si="374"/>
        <v>0</v>
      </c>
      <c r="Z1209">
        <f t="shared" si="375"/>
        <v>2</v>
      </c>
    </row>
    <row r="1210" spans="4:26">
      <c r="D1210" s="1">
        <v>1207</v>
      </c>
      <c r="E1210">
        <v>23.8</v>
      </c>
      <c r="F1210">
        <f t="shared" si="360"/>
        <v>38.302292000000001</v>
      </c>
      <c r="G1210">
        <f t="shared" si="361"/>
        <v>10.639525555555556</v>
      </c>
      <c r="H1210" s="12">
        <f t="shared" si="376"/>
        <v>0.84937388888888954</v>
      </c>
      <c r="I1210">
        <f t="shared" si="377"/>
        <v>11.0642125</v>
      </c>
      <c r="J1210">
        <f t="shared" si="378"/>
        <v>48.399885135172205</v>
      </c>
      <c r="K1210" s="12">
        <f t="shared" si="379"/>
        <v>2</v>
      </c>
      <c r="L1210">
        <f t="shared" si="362"/>
        <v>8.4698856000000013</v>
      </c>
      <c r="M1210">
        <f t="shared" si="363"/>
        <v>409.94149014804918</v>
      </c>
      <c r="N1210">
        <f t="shared" si="364"/>
        <v>3914.6542718707665</v>
      </c>
      <c r="O1210">
        <f t="shared" si="365"/>
        <v>38.380998283940237</v>
      </c>
      <c r="P1210">
        <f t="shared" si="366"/>
        <v>1696.9605936214716</v>
      </c>
      <c r="Q1210">
        <f t="shared" si="367"/>
        <v>43.632324336899224</v>
      </c>
      <c r="R1210">
        <f t="shared" si="368"/>
        <v>269.28449999999998</v>
      </c>
      <c r="S1210">
        <f t="shared" si="369"/>
        <v>2009.8774179583709</v>
      </c>
      <c r="T1210">
        <f t="shared" si="370"/>
        <v>54.246066528370051</v>
      </c>
      <c r="U1210" s="14">
        <f t="shared" si="371"/>
        <v>22.237713347310233</v>
      </c>
      <c r="V1210" s="20">
        <f>'BSFC (Drive Cycle)'!C1214</f>
        <v>347.22417694111573</v>
      </c>
      <c r="W1210">
        <f t="shared" si="372"/>
        <v>2.1448532539089609</v>
      </c>
      <c r="X1210">
        <f t="shared" si="373"/>
        <v>0</v>
      </c>
      <c r="Y1210">
        <f t="shared" si="374"/>
        <v>0</v>
      </c>
      <c r="Z1210">
        <f t="shared" si="375"/>
        <v>2</v>
      </c>
    </row>
    <row r="1211" spans="4:26">
      <c r="D1211" s="1">
        <v>1208</v>
      </c>
      <c r="E1211">
        <v>25</v>
      </c>
      <c r="F1211">
        <f t="shared" si="360"/>
        <v>40.233499999999999</v>
      </c>
      <c r="G1211">
        <f t="shared" si="361"/>
        <v>11.175972222222223</v>
      </c>
      <c r="H1211" s="12">
        <f t="shared" si="376"/>
        <v>0.53644666666666652</v>
      </c>
      <c r="I1211">
        <f t="shared" si="377"/>
        <v>11.444195555555556</v>
      </c>
      <c r="J1211">
        <f t="shared" si="378"/>
        <v>50.062103412541767</v>
      </c>
      <c r="K1211" s="12">
        <f t="shared" si="379"/>
        <v>2</v>
      </c>
      <c r="L1211">
        <f t="shared" si="362"/>
        <v>8.4698856000000013</v>
      </c>
      <c r="M1211">
        <f t="shared" si="363"/>
        <v>424.02028879959846</v>
      </c>
      <c r="N1211">
        <f t="shared" si="364"/>
        <v>4049.0969438340057</v>
      </c>
      <c r="O1211">
        <f t="shared" si="365"/>
        <v>38.380998283940237</v>
      </c>
      <c r="P1211">
        <f t="shared" si="366"/>
        <v>1071.7645854451389</v>
      </c>
      <c r="Q1211">
        <f t="shared" si="367"/>
        <v>48.143144394043524</v>
      </c>
      <c r="R1211">
        <f t="shared" si="368"/>
        <v>269.28449999999998</v>
      </c>
      <c r="S1211">
        <f t="shared" si="369"/>
        <v>1389.1922298391823</v>
      </c>
      <c r="T1211">
        <f t="shared" si="370"/>
        <v>37.493935424728413</v>
      </c>
      <c r="U1211" s="14">
        <f t="shared" si="371"/>
        <v>15.898189327026838</v>
      </c>
      <c r="V1211" s="20">
        <f>'BSFC (Drive Cycle)'!C1215</f>
        <v>757.40741088265895</v>
      </c>
      <c r="W1211">
        <f t="shared" si="372"/>
        <v>3.3448351155293667</v>
      </c>
      <c r="X1211">
        <f t="shared" si="373"/>
        <v>0</v>
      </c>
      <c r="Y1211">
        <f t="shared" si="374"/>
        <v>0</v>
      </c>
      <c r="Z1211">
        <f t="shared" si="375"/>
        <v>2</v>
      </c>
    </row>
    <row r="1212" spans="4:26">
      <c r="D1212" s="1">
        <v>1209</v>
      </c>
      <c r="E1212">
        <v>26.1</v>
      </c>
      <c r="F1212">
        <f t="shared" si="360"/>
        <v>42.003774</v>
      </c>
      <c r="G1212">
        <f t="shared" si="361"/>
        <v>11.667715000000001</v>
      </c>
      <c r="H1212" s="12">
        <f t="shared" si="376"/>
        <v>0.49174277777777853</v>
      </c>
      <c r="I1212">
        <f t="shared" si="377"/>
        <v>11.913586388888891</v>
      </c>
      <c r="J1212">
        <f t="shared" si="378"/>
        <v>52.115431872821809</v>
      </c>
      <c r="K1212" s="12">
        <f t="shared" si="379"/>
        <v>2</v>
      </c>
      <c r="L1212">
        <f t="shared" si="362"/>
        <v>8.4698856000000013</v>
      </c>
      <c r="M1212">
        <f t="shared" si="363"/>
        <v>441.41174595739454</v>
      </c>
      <c r="N1212">
        <f t="shared" si="364"/>
        <v>4215.1731856709475</v>
      </c>
      <c r="O1212">
        <f t="shared" si="365"/>
        <v>38.380998283940237</v>
      </c>
      <c r="P1212">
        <f t="shared" si="366"/>
        <v>982.45086999137914</v>
      </c>
      <c r="Q1212">
        <f t="shared" si="367"/>
        <v>52.472946228266231</v>
      </c>
      <c r="R1212">
        <f t="shared" si="368"/>
        <v>269.28449999999998</v>
      </c>
      <c r="S1212">
        <f t="shared" si="369"/>
        <v>1304.2083162196454</v>
      </c>
      <c r="T1212">
        <f t="shared" si="370"/>
        <v>35.20024179403449</v>
      </c>
      <c r="U1212" s="14">
        <f t="shared" si="371"/>
        <v>15.537800188427214</v>
      </c>
      <c r="V1212" s="20">
        <f>'BSFC (Drive Cycle)'!C1216</f>
        <v>882.04642653770134</v>
      </c>
      <c r="W1212">
        <f t="shared" si="372"/>
        <v>3.8069614256830686</v>
      </c>
      <c r="X1212">
        <f t="shared" si="373"/>
        <v>0</v>
      </c>
      <c r="Y1212">
        <f t="shared" si="374"/>
        <v>0</v>
      </c>
      <c r="Z1212">
        <f t="shared" si="375"/>
        <v>2</v>
      </c>
    </row>
    <row r="1213" spans="4:26">
      <c r="D1213" s="1">
        <v>1210</v>
      </c>
      <c r="E1213">
        <v>27.3</v>
      </c>
      <c r="F1213">
        <f t="shared" si="360"/>
        <v>43.934981999999998</v>
      </c>
      <c r="G1213">
        <f t="shared" si="361"/>
        <v>12.204161666666666</v>
      </c>
      <c r="H1213" s="12">
        <f t="shared" si="376"/>
        <v>0.53644666666666474</v>
      </c>
      <c r="I1213">
        <f t="shared" si="377"/>
        <v>12.472384999999999</v>
      </c>
      <c r="J1213">
        <f t="shared" si="378"/>
        <v>54.55987051601231</v>
      </c>
      <c r="K1213" s="12">
        <f t="shared" si="379"/>
        <v>2</v>
      </c>
      <c r="L1213">
        <f t="shared" si="362"/>
        <v>8.4698856000000013</v>
      </c>
      <c r="M1213">
        <f t="shared" si="363"/>
        <v>462.11586162143732</v>
      </c>
      <c r="N1213">
        <f t="shared" si="364"/>
        <v>4412.8829973815918</v>
      </c>
      <c r="O1213">
        <f t="shared" si="365"/>
        <v>38.380998283940237</v>
      </c>
      <c r="P1213">
        <f t="shared" si="366"/>
        <v>1071.7645854451353</v>
      </c>
      <c r="Q1213">
        <f t="shared" si="367"/>
        <v>57.408966536698706</v>
      </c>
      <c r="R1213">
        <f t="shared" si="368"/>
        <v>269.28449999999998</v>
      </c>
      <c r="S1213">
        <f t="shared" si="369"/>
        <v>1398.4580519818339</v>
      </c>
      <c r="T1213">
        <f t="shared" si="370"/>
        <v>37.744017544115017</v>
      </c>
      <c r="U1213" s="14">
        <f t="shared" si="371"/>
        <v>17.442109188453355</v>
      </c>
      <c r="V1213" s="20">
        <f>'BSFC (Drive Cycle)'!C1217</f>
        <v>914.46102511520257</v>
      </c>
      <c r="W1213">
        <f t="shared" si="372"/>
        <v>4.4305914024012081</v>
      </c>
      <c r="X1213">
        <f t="shared" si="373"/>
        <v>0</v>
      </c>
      <c r="Y1213">
        <f t="shared" si="374"/>
        <v>0</v>
      </c>
      <c r="Z1213">
        <f t="shared" si="375"/>
        <v>2</v>
      </c>
    </row>
    <row r="1214" spans="4:26">
      <c r="D1214" s="1">
        <v>1211</v>
      </c>
      <c r="E1214">
        <v>28.8</v>
      </c>
      <c r="F1214">
        <f t="shared" si="360"/>
        <v>46.348992000000003</v>
      </c>
      <c r="G1214">
        <f t="shared" si="361"/>
        <v>12.874720000000002</v>
      </c>
      <c r="H1214" s="12">
        <f t="shared" si="376"/>
        <v>0.67055833333333581</v>
      </c>
      <c r="I1214">
        <f t="shared" si="377"/>
        <v>13.20999916666667</v>
      </c>
      <c r="J1214">
        <f t="shared" si="378"/>
        <v>57.786529525023802</v>
      </c>
      <c r="K1214" s="12">
        <f t="shared" si="379"/>
        <v>2</v>
      </c>
      <c r="L1214">
        <f t="shared" si="362"/>
        <v>8.4698856000000013</v>
      </c>
      <c r="M1214">
        <f t="shared" si="363"/>
        <v>489.44529429797404</v>
      </c>
      <c r="N1214">
        <f t="shared" si="364"/>
        <v>4673.8599488396439</v>
      </c>
      <c r="O1214">
        <f t="shared" si="365"/>
        <v>38.380998283940237</v>
      </c>
      <c r="P1214">
        <f t="shared" si="366"/>
        <v>1339.705731806429</v>
      </c>
      <c r="Q1214">
        <f t="shared" si="367"/>
        <v>63.890959497912753</v>
      </c>
      <c r="R1214">
        <f t="shared" si="368"/>
        <v>269.28449999999998</v>
      </c>
      <c r="S1214">
        <f t="shared" si="369"/>
        <v>1672.8811913043417</v>
      </c>
      <c r="T1214">
        <f t="shared" si="370"/>
        <v>45.150626394785363</v>
      </c>
      <c r="U1214" s="14">
        <f t="shared" si="371"/>
        <v>22.098761623533594</v>
      </c>
      <c r="V1214" s="20">
        <f>'BSFC (Drive Cycle)'!C1218</f>
        <v>1033.1310199539985</v>
      </c>
      <c r="W1214">
        <f t="shared" si="372"/>
        <v>6.3419211488448726</v>
      </c>
      <c r="X1214">
        <f t="shared" si="373"/>
        <v>0</v>
      </c>
      <c r="Y1214">
        <f t="shared" si="374"/>
        <v>0</v>
      </c>
      <c r="Z1214">
        <f t="shared" si="375"/>
        <v>2</v>
      </c>
    </row>
    <row r="1215" spans="4:26">
      <c r="D1215" s="1">
        <v>1212</v>
      </c>
      <c r="E1215">
        <v>30</v>
      </c>
      <c r="F1215">
        <f t="shared" si="360"/>
        <v>48.280200000000001</v>
      </c>
      <c r="G1215">
        <f t="shared" si="361"/>
        <v>13.411166666666668</v>
      </c>
      <c r="H1215" s="12">
        <f t="shared" si="376"/>
        <v>0.53644666666666652</v>
      </c>
      <c r="I1215">
        <f t="shared" si="377"/>
        <v>13.679390000000001</v>
      </c>
      <c r="J1215">
        <f t="shared" si="378"/>
        <v>59.839857985303837</v>
      </c>
      <c r="K1215" s="12">
        <f t="shared" si="379"/>
        <v>2</v>
      </c>
      <c r="L1215">
        <f t="shared" si="362"/>
        <v>8.4698856000000013</v>
      </c>
      <c r="M1215">
        <f t="shared" si="363"/>
        <v>506.83675145577007</v>
      </c>
      <c r="N1215">
        <f t="shared" si="364"/>
        <v>4839.9361906765853</v>
      </c>
      <c r="O1215">
        <f t="shared" si="365"/>
        <v>38.380998283940237</v>
      </c>
      <c r="P1215">
        <f t="shared" si="366"/>
        <v>1071.7645854451389</v>
      </c>
      <c r="Q1215">
        <f t="shared" si="367"/>
        <v>69.326127927422689</v>
      </c>
      <c r="R1215">
        <f t="shared" si="368"/>
        <v>269.28449999999998</v>
      </c>
      <c r="S1215">
        <f t="shared" si="369"/>
        <v>1410.3752133725616</v>
      </c>
      <c r="T1215">
        <f t="shared" si="370"/>
        <v>38.065658617274302</v>
      </c>
      <c r="U1215" s="14">
        <f t="shared" si="371"/>
        <v>19.293074755603648</v>
      </c>
      <c r="V1215" s="20">
        <f>'BSFC (Drive Cycle)'!C1219</f>
        <v>1591.5095464762053</v>
      </c>
      <c r="W1215">
        <f t="shared" si="372"/>
        <v>8.5291979595617455</v>
      </c>
      <c r="X1215">
        <f t="shared" si="373"/>
        <v>0</v>
      </c>
      <c r="Y1215">
        <f t="shared" si="374"/>
        <v>1</v>
      </c>
      <c r="Z1215">
        <f t="shared" si="375"/>
        <v>3</v>
      </c>
    </row>
    <row r="1216" spans="4:26">
      <c r="D1216" s="1">
        <v>1213</v>
      </c>
      <c r="E1216">
        <v>29.6</v>
      </c>
      <c r="F1216">
        <f t="shared" si="360"/>
        <v>47.636464000000004</v>
      </c>
      <c r="G1216">
        <f t="shared" si="361"/>
        <v>13.232351111111113</v>
      </c>
      <c r="H1216" s="12">
        <f t="shared" si="376"/>
        <v>-0.17881555555555551</v>
      </c>
      <c r="I1216">
        <f t="shared" si="377"/>
        <v>13.142943333333335</v>
      </c>
      <c r="J1216">
        <f t="shared" si="378"/>
        <v>57.493196887840938</v>
      </c>
      <c r="K1216" s="12">
        <f t="shared" si="379"/>
        <v>3</v>
      </c>
      <c r="L1216">
        <f t="shared" si="362"/>
        <v>5.4638999999999998</v>
      </c>
      <c r="M1216">
        <f t="shared" si="363"/>
        <v>314.13707847547408</v>
      </c>
      <c r="N1216">
        <f t="shared" si="364"/>
        <v>2999.7892034858451</v>
      </c>
      <c r="O1216">
        <f t="shared" si="365"/>
        <v>20.058706566054244</v>
      </c>
      <c r="P1216">
        <f t="shared" si="366"/>
        <v>-342.92279369350325</v>
      </c>
      <c r="Q1216">
        <f t="shared" si="367"/>
        <v>67.489755827656296</v>
      </c>
      <c r="R1216">
        <f t="shared" si="368"/>
        <v>269.28449999999998</v>
      </c>
      <c r="S1216">
        <f t="shared" si="369"/>
        <v>-6.1485378658469472</v>
      </c>
      <c r="T1216">
        <f t="shared" si="370"/>
        <v>0</v>
      </c>
      <c r="U1216" s="14">
        <f t="shared" si="371"/>
        <v>0</v>
      </c>
      <c r="V1216" s="20">
        <f>'BSFC (Drive Cycle)'!C1220</f>
        <v>0</v>
      </c>
      <c r="W1216">
        <f t="shared" si="372"/>
        <v>0</v>
      </c>
      <c r="X1216">
        <f t="shared" si="373"/>
        <v>0</v>
      </c>
      <c r="Y1216">
        <f t="shared" si="374"/>
        <v>0</v>
      </c>
      <c r="Z1216">
        <f t="shared" si="375"/>
        <v>3</v>
      </c>
    </row>
    <row r="1217" spans="4:26">
      <c r="D1217" s="1">
        <v>1214</v>
      </c>
      <c r="E1217">
        <v>29.6</v>
      </c>
      <c r="F1217">
        <f t="shared" si="360"/>
        <v>47.636464000000004</v>
      </c>
      <c r="G1217">
        <f t="shared" si="361"/>
        <v>13.232351111111113</v>
      </c>
      <c r="H1217" s="12">
        <f t="shared" si="376"/>
        <v>0</v>
      </c>
      <c r="I1217">
        <f t="shared" si="377"/>
        <v>13.232351111111113</v>
      </c>
      <c r="J1217">
        <f t="shared" si="378"/>
        <v>57.884307070751426</v>
      </c>
      <c r="K1217" s="12">
        <f t="shared" si="379"/>
        <v>3</v>
      </c>
      <c r="L1217">
        <f t="shared" si="362"/>
        <v>5.4638999999999998</v>
      </c>
      <c r="M1217">
        <f t="shared" si="363"/>
        <v>316.27406540387869</v>
      </c>
      <c r="N1217">
        <f t="shared" si="364"/>
        <v>3020.195932761259</v>
      </c>
      <c r="O1217">
        <f t="shared" si="365"/>
        <v>20.058706566054244</v>
      </c>
      <c r="P1217">
        <f t="shared" si="366"/>
        <v>0</v>
      </c>
      <c r="Q1217">
        <f t="shared" si="367"/>
        <v>67.489755827656296</v>
      </c>
      <c r="R1217">
        <f t="shared" si="368"/>
        <v>269.28449999999998</v>
      </c>
      <c r="S1217">
        <f t="shared" si="369"/>
        <v>336.77425582765625</v>
      </c>
      <c r="T1217">
        <f t="shared" si="370"/>
        <v>14.090044635187725</v>
      </c>
      <c r="U1217" s="14">
        <f t="shared" si="371"/>
        <v>4.4563156984929329</v>
      </c>
      <c r="V1217" s="20">
        <f>'BSFC (Drive Cycle)'!C1221</f>
        <v>1766.1631778986048</v>
      </c>
      <c r="W1217">
        <f t="shared" si="372"/>
        <v>2.1862724154915885</v>
      </c>
      <c r="X1217">
        <f t="shared" si="373"/>
        <v>0</v>
      </c>
      <c r="Y1217">
        <f t="shared" si="374"/>
        <v>0</v>
      </c>
      <c r="Z1217">
        <f t="shared" si="375"/>
        <v>3</v>
      </c>
    </row>
    <row r="1218" spans="4:26">
      <c r="D1218" s="1">
        <v>1215</v>
      </c>
      <c r="E1218">
        <v>28.8</v>
      </c>
      <c r="F1218">
        <f t="shared" si="360"/>
        <v>46.348992000000003</v>
      </c>
      <c r="G1218">
        <f t="shared" si="361"/>
        <v>12.874720000000002</v>
      </c>
      <c r="H1218" s="12">
        <f t="shared" si="376"/>
        <v>-0.35763111111111101</v>
      </c>
      <c r="I1218">
        <f t="shared" si="377"/>
        <v>12.695904444444446</v>
      </c>
      <c r="J1218">
        <f t="shared" si="378"/>
        <v>55.537645973288527</v>
      </c>
      <c r="K1218" s="12">
        <f t="shared" si="379"/>
        <v>3</v>
      </c>
      <c r="L1218">
        <f t="shared" si="362"/>
        <v>5.4638999999999998</v>
      </c>
      <c r="M1218">
        <f t="shared" si="363"/>
        <v>303.45214383345115</v>
      </c>
      <c r="N1218">
        <f t="shared" si="364"/>
        <v>2897.7555571087751</v>
      </c>
      <c r="O1218">
        <f t="shared" si="365"/>
        <v>20.058706566054244</v>
      </c>
      <c r="P1218">
        <f t="shared" si="366"/>
        <v>-685.8455873870065</v>
      </c>
      <c r="Q1218">
        <f t="shared" si="367"/>
        <v>63.890959497912753</v>
      </c>
      <c r="R1218">
        <f t="shared" si="368"/>
        <v>269.28449999999998</v>
      </c>
      <c r="S1218">
        <f t="shared" si="369"/>
        <v>-352.67012788909381</v>
      </c>
      <c r="T1218">
        <f t="shared" si="370"/>
        <v>0</v>
      </c>
      <c r="U1218" s="14">
        <f t="shared" si="371"/>
        <v>0</v>
      </c>
      <c r="V1218" s="20">
        <f>'BSFC (Drive Cycle)'!C1222</f>
        <v>0</v>
      </c>
      <c r="W1218">
        <f t="shared" si="372"/>
        <v>0</v>
      </c>
      <c r="X1218">
        <f t="shared" si="373"/>
        <v>0</v>
      </c>
      <c r="Y1218">
        <f t="shared" si="374"/>
        <v>0</v>
      </c>
      <c r="Z1218">
        <f t="shared" si="375"/>
        <v>3</v>
      </c>
    </row>
    <row r="1219" spans="4:26">
      <c r="D1219" s="1">
        <v>1216</v>
      </c>
      <c r="E1219">
        <v>26.1</v>
      </c>
      <c r="F1219">
        <f t="shared" si="360"/>
        <v>42.003774</v>
      </c>
      <c r="G1219">
        <f t="shared" si="361"/>
        <v>11.667715000000001</v>
      </c>
      <c r="H1219" s="12">
        <f t="shared" si="376"/>
        <v>-1.2070050000000005</v>
      </c>
      <c r="I1219">
        <f t="shared" si="377"/>
        <v>11.0642125</v>
      </c>
      <c r="J1219">
        <f t="shared" si="378"/>
        <v>48.399885135172205</v>
      </c>
      <c r="K1219" s="12">
        <f t="shared" si="379"/>
        <v>3</v>
      </c>
      <c r="L1219">
        <f t="shared" si="362"/>
        <v>5.4638999999999998</v>
      </c>
      <c r="M1219">
        <f t="shared" si="363"/>
        <v>264.45213239006739</v>
      </c>
      <c r="N1219">
        <f t="shared" si="364"/>
        <v>2525.3327478324709</v>
      </c>
      <c r="O1219">
        <f t="shared" si="365"/>
        <v>20.058706566054244</v>
      </c>
      <c r="P1219">
        <f t="shared" si="366"/>
        <v>-2314.7288574311488</v>
      </c>
      <c r="Q1219">
        <f t="shared" si="367"/>
        <v>52.472946228266231</v>
      </c>
      <c r="R1219">
        <f t="shared" si="368"/>
        <v>269.28449999999998</v>
      </c>
      <c r="S1219">
        <f t="shared" si="369"/>
        <v>-1992.9714112028826</v>
      </c>
      <c r="T1219">
        <f t="shared" si="370"/>
        <v>0</v>
      </c>
      <c r="U1219" s="14">
        <f t="shared" si="371"/>
        <v>0</v>
      </c>
      <c r="V1219" s="20">
        <f>'BSFC (Drive Cycle)'!C1223</f>
        <v>0</v>
      </c>
      <c r="W1219">
        <f t="shared" si="372"/>
        <v>0</v>
      </c>
      <c r="X1219">
        <f t="shared" si="373"/>
        <v>0</v>
      </c>
      <c r="Y1219">
        <f t="shared" si="374"/>
        <v>0</v>
      </c>
      <c r="Z1219">
        <f t="shared" si="375"/>
        <v>3</v>
      </c>
    </row>
    <row r="1220" spans="4:26">
      <c r="D1220" s="1">
        <v>1217</v>
      </c>
      <c r="E1220">
        <v>22.3</v>
      </c>
      <c r="F1220">
        <f t="shared" ref="F1220:F1283" si="380">E1220*1.60934</f>
        <v>35.888282000000004</v>
      </c>
      <c r="G1220">
        <f t="shared" ref="G1220:G1283" si="381">F1220*(1000/3600)</f>
        <v>9.9689672222222239</v>
      </c>
      <c r="H1220" s="12">
        <f t="shared" si="376"/>
        <v>-1.6987477777777773</v>
      </c>
      <c r="I1220">
        <f t="shared" si="377"/>
        <v>9.1195933333333343</v>
      </c>
      <c r="J1220">
        <f t="shared" si="378"/>
        <v>39.893238656869222</v>
      </c>
      <c r="K1220" s="12">
        <f t="shared" si="379"/>
        <v>3</v>
      </c>
      <c r="L1220">
        <f t="shared" ref="L1220:L1283" si="382">LOOKUP(K1220,$A$5:$B$12)*$B$13</f>
        <v>5.4638999999999998</v>
      </c>
      <c r="M1220">
        <f t="shared" ref="M1220:M1283" si="383">J1220*L1220</f>
        <v>217.97266669726773</v>
      </c>
      <c r="N1220">
        <f t="shared" ref="N1220:N1283" si="384">M1220*9.5493</f>
        <v>2081.4863860922187</v>
      </c>
      <c r="O1220">
        <f t="shared" ref="O1220:O1283" si="385">(POWER(L1220,2)*$B$28+4*$B$29)/$B$27</f>
        <v>20.058706566054244</v>
      </c>
      <c r="P1220">
        <f t="shared" ref="P1220:P1283" si="386">(H1220*(O1220+$B$26*$B$27))/$B$27</f>
        <v>-3257.7665400882806</v>
      </c>
      <c r="Q1220">
        <f t="shared" ref="Q1220:Q1283" si="387">($B$34*$B$31*$B$30*POWER(G1220,2))/2</f>
        <v>38.305766841142258</v>
      </c>
      <c r="R1220">
        <f t="shared" ref="R1220:R1283" si="388">$B$32*$B$26*9.81</f>
        <v>269.28449999999998</v>
      </c>
      <c r="S1220">
        <f t="shared" ref="S1220:S1283" si="389">P1220+Q1220+R1220</f>
        <v>-2950.1762732471389</v>
      </c>
      <c r="T1220">
        <f t="shared" ref="T1220:T1283" si="390">IF(H1220&lt;0,0,(S1220*$B$27)/L1220)</f>
        <v>0</v>
      </c>
      <c r="U1220" s="14">
        <f t="shared" ref="U1220:U1283" si="391">(T1220*M1220)/1000</f>
        <v>0</v>
      </c>
      <c r="V1220" s="20">
        <f>'BSFC (Drive Cycle)'!C1224</f>
        <v>0</v>
      </c>
      <c r="W1220">
        <f t="shared" ref="W1220:W1283" si="392">(V1220*U1220)/3600</f>
        <v>0</v>
      </c>
      <c r="X1220">
        <f t="shared" ref="X1220:X1283" si="393">IF(AND(K1220&gt;1,(N1220&lt;$B$15)),1,0)</f>
        <v>0</v>
      </c>
      <c r="Y1220">
        <f t="shared" ref="Y1220:Y1283" si="394">IF(N1220&gt;$B$14,1,0)</f>
        <v>0</v>
      </c>
      <c r="Z1220">
        <f t="shared" ref="Z1220:Z1283" si="395">IF(AND(X1220=0,Y1220=0),K1220,IF(AND(X1220=0,Y1220=1),K1220+1, IF(AND(X1220=1,Y1220=0),K1220-1)))</f>
        <v>3</v>
      </c>
    </row>
    <row r="1221" spans="4:26">
      <c r="D1221" s="1">
        <v>1218</v>
      </c>
      <c r="E1221">
        <v>19.2</v>
      </c>
      <c r="F1221">
        <f t="shared" si="380"/>
        <v>30.899327999999997</v>
      </c>
      <c r="G1221">
        <f t="shared" si="381"/>
        <v>8.583146666666666</v>
      </c>
      <c r="H1221" s="12">
        <f t="shared" ref="H1221:H1284" si="396">(G1221-G1220)/(D1221-D1220)</f>
        <v>-1.3858205555555578</v>
      </c>
      <c r="I1221">
        <f t="shared" ref="I1221:I1284" si="397">G1221*(D1221-D1220)+0.5*H1221*POWER(D1221-D1220,2)</f>
        <v>7.8902363888888871</v>
      </c>
      <c r="J1221">
        <f t="shared" ref="J1221:J1284" si="398">(2*PI()*I1221)/($B$2*(D1221-D1220))</f>
        <v>34.515473641850079</v>
      </c>
      <c r="K1221" s="12">
        <f t="shared" ref="K1221:K1284" si="399">Z1220</f>
        <v>3</v>
      </c>
      <c r="L1221">
        <f t="shared" si="382"/>
        <v>5.4638999999999998</v>
      </c>
      <c r="M1221">
        <f t="shared" si="383"/>
        <v>188.58909643170463</v>
      </c>
      <c r="N1221">
        <f t="shared" si="384"/>
        <v>1800.8938585552771</v>
      </c>
      <c r="O1221">
        <f t="shared" si="385"/>
        <v>20.058706566054244</v>
      </c>
      <c r="P1221">
        <f t="shared" si="386"/>
        <v>-2657.651651124655</v>
      </c>
      <c r="Q1221">
        <f t="shared" si="387"/>
        <v>28.395981999072323</v>
      </c>
      <c r="R1221">
        <f t="shared" si="388"/>
        <v>269.28449999999998</v>
      </c>
      <c r="S1221">
        <f t="shared" si="389"/>
        <v>-2359.9711691255825</v>
      </c>
      <c r="T1221">
        <f t="shared" si="390"/>
        <v>0</v>
      </c>
      <c r="U1221" s="14">
        <f t="shared" si="391"/>
        <v>0</v>
      </c>
      <c r="V1221" s="20">
        <f>'BSFC (Drive Cycle)'!C1225</f>
        <v>0</v>
      </c>
      <c r="W1221">
        <f t="shared" si="392"/>
        <v>0</v>
      </c>
      <c r="X1221">
        <f t="shared" si="393"/>
        <v>0</v>
      </c>
      <c r="Y1221">
        <f t="shared" si="394"/>
        <v>0</v>
      </c>
      <c r="Z1221">
        <f t="shared" si="395"/>
        <v>3</v>
      </c>
    </row>
    <row r="1222" spans="4:26">
      <c r="D1222" s="1">
        <v>1219</v>
      </c>
      <c r="E1222">
        <v>16.5</v>
      </c>
      <c r="F1222">
        <f t="shared" si="380"/>
        <v>26.554110000000001</v>
      </c>
      <c r="G1222">
        <f t="shared" si="381"/>
        <v>7.3761416666666673</v>
      </c>
      <c r="H1222" s="12">
        <f t="shared" si="396"/>
        <v>-1.2070049999999988</v>
      </c>
      <c r="I1222">
        <f t="shared" si="397"/>
        <v>6.7726391666666679</v>
      </c>
      <c r="J1222">
        <f t="shared" si="398"/>
        <v>29.626596355469058</v>
      </c>
      <c r="K1222" s="12">
        <f t="shared" si="399"/>
        <v>3</v>
      </c>
      <c r="L1222">
        <f t="shared" si="382"/>
        <v>5.4638999999999998</v>
      </c>
      <c r="M1222">
        <f t="shared" si="383"/>
        <v>161.87675982664737</v>
      </c>
      <c r="N1222">
        <f t="shared" si="384"/>
        <v>1545.8097426126039</v>
      </c>
      <c r="O1222">
        <f t="shared" si="385"/>
        <v>20.058706566054244</v>
      </c>
      <c r="P1222">
        <f t="shared" si="386"/>
        <v>-2314.7288574311451</v>
      </c>
      <c r="Q1222">
        <f t="shared" si="387"/>
        <v>20.971153698045363</v>
      </c>
      <c r="R1222">
        <f t="shared" si="388"/>
        <v>269.28449999999998</v>
      </c>
      <c r="S1222">
        <f t="shared" si="389"/>
        <v>-2024.4732037330998</v>
      </c>
      <c r="T1222">
        <f t="shared" si="390"/>
        <v>0</v>
      </c>
      <c r="U1222" s="14">
        <f t="shared" si="391"/>
        <v>0</v>
      </c>
      <c r="V1222" s="20">
        <f>'BSFC (Drive Cycle)'!C1226</f>
        <v>0</v>
      </c>
      <c r="W1222">
        <f t="shared" si="392"/>
        <v>0</v>
      </c>
      <c r="X1222">
        <f t="shared" si="393"/>
        <v>1</v>
      </c>
      <c r="Y1222">
        <f t="shared" si="394"/>
        <v>0</v>
      </c>
      <c r="Z1222">
        <f t="shared" si="395"/>
        <v>2</v>
      </c>
    </row>
    <row r="1223" spans="4:26">
      <c r="D1223" s="1">
        <v>1220</v>
      </c>
      <c r="E1223">
        <v>12.7</v>
      </c>
      <c r="F1223">
        <f t="shared" si="380"/>
        <v>20.438617999999998</v>
      </c>
      <c r="G1223">
        <f t="shared" si="381"/>
        <v>5.6773938888888891</v>
      </c>
      <c r="H1223" s="12">
        <f t="shared" si="396"/>
        <v>-1.6987477777777782</v>
      </c>
      <c r="I1223">
        <f t="shared" si="397"/>
        <v>4.8280200000000004</v>
      </c>
      <c r="J1223">
        <f t="shared" si="398"/>
        <v>21.119949877166057</v>
      </c>
      <c r="K1223" s="12">
        <f t="shared" si="399"/>
        <v>2</v>
      </c>
      <c r="L1223">
        <f t="shared" si="382"/>
        <v>8.4698856000000013</v>
      </c>
      <c r="M1223">
        <f t="shared" si="383"/>
        <v>178.88355933733058</v>
      </c>
      <c r="N1223">
        <f t="shared" si="384"/>
        <v>1708.212773179971</v>
      </c>
      <c r="O1223">
        <f t="shared" si="385"/>
        <v>38.380998283940237</v>
      </c>
      <c r="P1223">
        <f t="shared" si="386"/>
        <v>-3393.9211872429414</v>
      </c>
      <c r="Q1223">
        <f t="shared" si="387"/>
        <v>12.42401241490445</v>
      </c>
      <c r="R1223">
        <f t="shared" si="388"/>
        <v>269.28449999999998</v>
      </c>
      <c r="S1223">
        <f t="shared" si="389"/>
        <v>-3112.2126748280371</v>
      </c>
      <c r="T1223">
        <f t="shared" si="390"/>
        <v>0</v>
      </c>
      <c r="U1223" s="14">
        <f t="shared" si="391"/>
        <v>0</v>
      </c>
      <c r="V1223" s="20">
        <f>'BSFC (Drive Cycle)'!C1227</f>
        <v>0</v>
      </c>
      <c r="W1223">
        <f t="shared" si="392"/>
        <v>0</v>
      </c>
      <c r="X1223">
        <f t="shared" si="393"/>
        <v>1</v>
      </c>
      <c r="Y1223">
        <f t="shared" si="394"/>
        <v>0</v>
      </c>
      <c r="Z1223">
        <f t="shared" si="395"/>
        <v>1</v>
      </c>
    </row>
    <row r="1224" spans="4:26">
      <c r="D1224" s="1">
        <v>1221</v>
      </c>
      <c r="E1224">
        <v>9.6</v>
      </c>
      <c r="F1224">
        <f t="shared" si="380"/>
        <v>15.449663999999999</v>
      </c>
      <c r="G1224">
        <f t="shared" si="381"/>
        <v>4.291573333333333</v>
      </c>
      <c r="H1224" s="12">
        <f t="shared" si="396"/>
        <v>-1.3858205555555561</v>
      </c>
      <c r="I1224">
        <f t="shared" si="397"/>
        <v>3.598663055555555</v>
      </c>
      <c r="J1224">
        <f t="shared" si="398"/>
        <v>15.742184862146921</v>
      </c>
      <c r="K1224" s="12">
        <f t="shared" si="399"/>
        <v>1</v>
      </c>
      <c r="L1224">
        <f t="shared" si="382"/>
        <v>14.7105</v>
      </c>
      <c r="M1224">
        <f t="shared" si="383"/>
        <v>231.57541041461226</v>
      </c>
      <c r="N1224">
        <f t="shared" si="384"/>
        <v>2211.383066672257</v>
      </c>
      <c r="O1224">
        <f t="shared" si="385"/>
        <v>101.66177176290465</v>
      </c>
      <c r="P1224">
        <f t="shared" si="386"/>
        <v>-3152.3463368032844</v>
      </c>
      <c r="Q1224">
        <f t="shared" si="387"/>
        <v>7.0989954997680806</v>
      </c>
      <c r="R1224">
        <f t="shared" si="388"/>
        <v>269.28449999999998</v>
      </c>
      <c r="S1224">
        <f t="shared" si="389"/>
        <v>-2875.9628413035161</v>
      </c>
      <c r="T1224">
        <f t="shared" si="390"/>
        <v>0</v>
      </c>
      <c r="U1224" s="14">
        <f t="shared" si="391"/>
        <v>0</v>
      </c>
      <c r="V1224" s="20">
        <f>'BSFC (Drive Cycle)'!C1228</f>
        <v>0</v>
      </c>
      <c r="W1224">
        <f t="shared" si="392"/>
        <v>0</v>
      </c>
      <c r="X1224">
        <f t="shared" si="393"/>
        <v>0</v>
      </c>
      <c r="Y1224">
        <f t="shared" si="394"/>
        <v>0</v>
      </c>
      <c r="Z1224">
        <f t="shared" si="395"/>
        <v>1</v>
      </c>
    </row>
    <row r="1225" spans="4:26">
      <c r="D1225" s="1">
        <v>1222</v>
      </c>
      <c r="E1225">
        <v>6.9</v>
      </c>
      <c r="F1225">
        <f t="shared" si="380"/>
        <v>11.104446000000001</v>
      </c>
      <c r="G1225">
        <f t="shared" si="381"/>
        <v>3.0845683333333338</v>
      </c>
      <c r="H1225" s="12">
        <f t="shared" si="396"/>
        <v>-1.2070049999999992</v>
      </c>
      <c r="I1225">
        <f t="shared" si="397"/>
        <v>2.481065833333334</v>
      </c>
      <c r="J1225">
        <f t="shared" si="398"/>
        <v>10.853307575765893</v>
      </c>
      <c r="K1225" s="12">
        <f t="shared" si="399"/>
        <v>1</v>
      </c>
      <c r="L1225">
        <f t="shared" si="382"/>
        <v>14.7105</v>
      </c>
      <c r="M1225">
        <f t="shared" si="383"/>
        <v>159.65758109330417</v>
      </c>
      <c r="N1225">
        <f t="shared" si="384"/>
        <v>1524.6181391342895</v>
      </c>
      <c r="O1225">
        <f t="shared" si="385"/>
        <v>101.66177176290465</v>
      </c>
      <c r="P1225">
        <f t="shared" si="386"/>
        <v>-2745.5919707641483</v>
      </c>
      <c r="Q1225">
        <f t="shared" si="387"/>
        <v>3.6673521673606606</v>
      </c>
      <c r="R1225">
        <f t="shared" si="388"/>
        <v>269.28449999999998</v>
      </c>
      <c r="S1225">
        <f t="shared" si="389"/>
        <v>-2472.6401185967879</v>
      </c>
      <c r="T1225">
        <f t="shared" si="390"/>
        <v>0</v>
      </c>
      <c r="U1225" s="14">
        <f t="shared" si="391"/>
        <v>0</v>
      </c>
      <c r="V1225" s="20">
        <f>'BSFC (Drive Cycle)'!C1229</f>
        <v>0</v>
      </c>
      <c r="W1225">
        <f t="shared" si="392"/>
        <v>0</v>
      </c>
      <c r="X1225">
        <f t="shared" si="393"/>
        <v>0</v>
      </c>
      <c r="Y1225">
        <f t="shared" si="394"/>
        <v>0</v>
      </c>
      <c r="Z1225">
        <f t="shared" si="395"/>
        <v>1</v>
      </c>
    </row>
    <row r="1226" spans="4:26">
      <c r="D1226" s="1">
        <v>1223</v>
      </c>
      <c r="E1226">
        <v>4.2</v>
      </c>
      <c r="F1226">
        <f t="shared" si="380"/>
        <v>6.7592280000000002</v>
      </c>
      <c r="G1226">
        <f t="shared" si="381"/>
        <v>1.8775633333333335</v>
      </c>
      <c r="H1226" s="12">
        <f t="shared" si="396"/>
        <v>-1.2070050000000003</v>
      </c>
      <c r="I1226">
        <f t="shared" si="397"/>
        <v>1.2740608333333334</v>
      </c>
      <c r="J1226">
        <f t="shared" si="398"/>
        <v>5.5733201064743767</v>
      </c>
      <c r="K1226" s="12">
        <f t="shared" si="399"/>
        <v>1</v>
      </c>
      <c r="L1226">
        <f t="shared" si="382"/>
        <v>14.7105</v>
      </c>
      <c r="M1226">
        <f t="shared" si="383"/>
        <v>81.986325426291316</v>
      </c>
      <c r="N1226">
        <f t="shared" si="384"/>
        <v>782.91201739328369</v>
      </c>
      <c r="O1226">
        <f t="shared" si="385"/>
        <v>101.66177176290465</v>
      </c>
      <c r="P1226">
        <f t="shared" si="386"/>
        <v>-2745.591970764151</v>
      </c>
      <c r="Q1226">
        <f t="shared" si="387"/>
        <v>1.3587921073774845</v>
      </c>
      <c r="R1226">
        <f t="shared" si="388"/>
        <v>269.28449999999998</v>
      </c>
      <c r="S1226">
        <f t="shared" si="389"/>
        <v>-2474.9486786567732</v>
      </c>
      <c r="T1226">
        <f t="shared" si="390"/>
        <v>0</v>
      </c>
      <c r="U1226" s="14">
        <f t="shared" si="391"/>
        <v>0</v>
      </c>
      <c r="V1226" s="20">
        <f>'BSFC (Drive Cycle)'!C1230</f>
        <v>0</v>
      </c>
      <c r="W1226">
        <f t="shared" si="392"/>
        <v>0</v>
      </c>
      <c r="X1226">
        <f t="shared" si="393"/>
        <v>0</v>
      </c>
      <c r="Y1226">
        <f t="shared" si="394"/>
        <v>0</v>
      </c>
      <c r="Z1226">
        <f t="shared" si="395"/>
        <v>1</v>
      </c>
    </row>
    <row r="1227" spans="4:26">
      <c r="D1227" s="1">
        <v>1224</v>
      </c>
      <c r="E1227">
        <v>2.2999999999999998</v>
      </c>
      <c r="F1227">
        <f t="shared" si="380"/>
        <v>3.7014819999999995</v>
      </c>
      <c r="G1227">
        <f t="shared" si="381"/>
        <v>1.0281894444444444</v>
      </c>
      <c r="H1227" s="12">
        <f t="shared" si="396"/>
        <v>-0.84937388888888909</v>
      </c>
      <c r="I1227">
        <f t="shared" si="397"/>
        <v>0.60350249999999983</v>
      </c>
      <c r="J1227">
        <f t="shared" si="398"/>
        <v>2.6399937346457563</v>
      </c>
      <c r="K1227" s="12">
        <f t="shared" si="399"/>
        <v>1</v>
      </c>
      <c r="L1227">
        <f t="shared" si="382"/>
        <v>14.7105</v>
      </c>
      <c r="M1227">
        <f t="shared" si="383"/>
        <v>38.835627833506393</v>
      </c>
      <c r="N1227">
        <f t="shared" si="384"/>
        <v>370.85306087050265</v>
      </c>
      <c r="O1227">
        <f t="shared" si="385"/>
        <v>101.66177176290465</v>
      </c>
      <c r="P1227">
        <f t="shared" si="386"/>
        <v>-1932.0832386858838</v>
      </c>
      <c r="Q1227">
        <f t="shared" si="387"/>
        <v>0.4074835741511843</v>
      </c>
      <c r="R1227">
        <f t="shared" si="388"/>
        <v>269.28449999999998</v>
      </c>
      <c r="S1227">
        <f t="shared" si="389"/>
        <v>-1662.3912551117326</v>
      </c>
      <c r="T1227">
        <f t="shared" si="390"/>
        <v>0</v>
      </c>
      <c r="U1227" s="14">
        <f t="shared" si="391"/>
        <v>0</v>
      </c>
      <c r="V1227" s="20">
        <f>'BSFC (Drive Cycle)'!C1231</f>
        <v>0</v>
      </c>
      <c r="W1227">
        <f t="shared" si="392"/>
        <v>0</v>
      </c>
      <c r="X1227">
        <f t="shared" si="393"/>
        <v>0</v>
      </c>
      <c r="Y1227">
        <f t="shared" si="394"/>
        <v>0</v>
      </c>
      <c r="Z1227">
        <f t="shared" si="395"/>
        <v>1</v>
      </c>
    </row>
    <row r="1228" spans="4:26">
      <c r="D1228" s="1">
        <v>1225</v>
      </c>
      <c r="E1228">
        <v>0.8</v>
      </c>
      <c r="F1228">
        <f t="shared" si="380"/>
        <v>1.2874720000000002</v>
      </c>
      <c r="G1228">
        <f t="shared" si="381"/>
        <v>0.35763111111111118</v>
      </c>
      <c r="H1228" s="12">
        <f t="shared" si="396"/>
        <v>-0.67055833333333315</v>
      </c>
      <c r="I1228">
        <f t="shared" si="397"/>
        <v>2.2351944444444605E-2</v>
      </c>
      <c r="J1228">
        <f t="shared" si="398"/>
        <v>9.7777545727621332E-2</v>
      </c>
      <c r="K1228" s="12">
        <f t="shared" si="399"/>
        <v>1</v>
      </c>
      <c r="L1228">
        <f t="shared" si="382"/>
        <v>14.7105</v>
      </c>
      <c r="M1228">
        <f t="shared" si="383"/>
        <v>1.4383565864261736</v>
      </c>
      <c r="N1228">
        <f t="shared" si="384"/>
        <v>13.73529855075946</v>
      </c>
      <c r="O1228">
        <f t="shared" si="385"/>
        <v>101.66177176290465</v>
      </c>
      <c r="P1228">
        <f t="shared" si="386"/>
        <v>-1525.3288726467497</v>
      </c>
      <c r="Q1228">
        <f t="shared" si="387"/>
        <v>4.9298579859500591E-2</v>
      </c>
      <c r="R1228">
        <f t="shared" si="388"/>
        <v>269.28449999999998</v>
      </c>
      <c r="S1228">
        <f t="shared" si="389"/>
        <v>-1255.9950740668903</v>
      </c>
      <c r="T1228">
        <f t="shared" si="390"/>
        <v>0</v>
      </c>
      <c r="U1228" s="14">
        <f t="shared" si="391"/>
        <v>0</v>
      </c>
      <c r="V1228" s="20">
        <f>'BSFC (Drive Cycle)'!C1232</f>
        <v>0</v>
      </c>
      <c r="W1228">
        <f t="shared" si="392"/>
        <v>0</v>
      </c>
      <c r="X1228">
        <f t="shared" si="393"/>
        <v>0</v>
      </c>
      <c r="Y1228">
        <f t="shared" si="394"/>
        <v>0</v>
      </c>
      <c r="Z1228">
        <f t="shared" si="395"/>
        <v>1</v>
      </c>
    </row>
    <row r="1229" spans="4:26">
      <c r="D1229" s="1">
        <v>1226</v>
      </c>
      <c r="E1229">
        <v>0</v>
      </c>
      <c r="F1229">
        <f t="shared" si="380"/>
        <v>0</v>
      </c>
      <c r="G1229">
        <f t="shared" si="381"/>
        <v>0</v>
      </c>
      <c r="H1229" s="12">
        <f t="shared" si="396"/>
        <v>-0.35763111111111118</v>
      </c>
      <c r="I1229">
        <f t="shared" si="397"/>
        <v>-0.17881555555555559</v>
      </c>
      <c r="J1229">
        <f t="shared" si="398"/>
        <v>-0.78222036582096521</v>
      </c>
      <c r="K1229" s="12">
        <f t="shared" si="399"/>
        <v>1</v>
      </c>
      <c r="L1229">
        <f t="shared" si="382"/>
        <v>14.7105</v>
      </c>
      <c r="M1229">
        <f t="shared" si="383"/>
        <v>-11.506852691409309</v>
      </c>
      <c r="N1229">
        <f t="shared" si="384"/>
        <v>-109.88238840607492</v>
      </c>
      <c r="O1229">
        <f t="shared" si="385"/>
        <v>101.66177176290465</v>
      </c>
      <c r="P1229">
        <f t="shared" si="386"/>
        <v>-813.50873207826692</v>
      </c>
      <c r="Q1229">
        <f t="shared" si="387"/>
        <v>0</v>
      </c>
      <c r="R1229">
        <f t="shared" si="388"/>
        <v>269.28449999999998</v>
      </c>
      <c r="S1229">
        <f t="shared" si="389"/>
        <v>-544.22423207826694</v>
      </c>
      <c r="T1229">
        <f t="shared" si="390"/>
        <v>0</v>
      </c>
      <c r="U1229" s="14">
        <f t="shared" si="391"/>
        <v>0</v>
      </c>
      <c r="V1229" s="20">
        <f>'BSFC (Drive Cycle)'!C1233</f>
        <v>0</v>
      </c>
      <c r="W1229">
        <f t="shared" si="392"/>
        <v>0</v>
      </c>
      <c r="X1229">
        <f t="shared" si="393"/>
        <v>0</v>
      </c>
      <c r="Y1229">
        <f t="shared" si="394"/>
        <v>0</v>
      </c>
      <c r="Z1229">
        <f t="shared" si="395"/>
        <v>1</v>
      </c>
    </row>
    <row r="1230" spans="4:26">
      <c r="D1230" s="1">
        <v>1227</v>
      </c>
      <c r="E1230">
        <v>0</v>
      </c>
      <c r="F1230">
        <f t="shared" si="380"/>
        <v>0</v>
      </c>
      <c r="G1230">
        <f t="shared" si="381"/>
        <v>0</v>
      </c>
      <c r="H1230" s="12">
        <f t="shared" si="396"/>
        <v>0</v>
      </c>
      <c r="I1230">
        <f t="shared" si="397"/>
        <v>0</v>
      </c>
      <c r="J1230">
        <f t="shared" si="398"/>
        <v>0</v>
      </c>
      <c r="K1230" s="12">
        <f t="shared" si="399"/>
        <v>1</v>
      </c>
      <c r="L1230">
        <f t="shared" si="382"/>
        <v>14.7105</v>
      </c>
      <c r="M1230">
        <f t="shared" si="383"/>
        <v>0</v>
      </c>
      <c r="N1230">
        <f t="shared" si="384"/>
        <v>0</v>
      </c>
      <c r="O1230">
        <f t="shared" si="385"/>
        <v>101.66177176290465</v>
      </c>
      <c r="P1230">
        <f t="shared" si="386"/>
        <v>0</v>
      </c>
      <c r="Q1230">
        <f t="shared" si="387"/>
        <v>0</v>
      </c>
      <c r="R1230">
        <f t="shared" si="388"/>
        <v>269.28449999999998</v>
      </c>
      <c r="S1230">
        <f t="shared" si="389"/>
        <v>269.28449999999998</v>
      </c>
      <c r="T1230">
        <f t="shared" si="390"/>
        <v>4.1846597124502907</v>
      </c>
      <c r="U1230" s="14">
        <f t="shared" si="391"/>
        <v>0</v>
      </c>
      <c r="V1230" s="20">
        <f>'BSFC (Drive Cycle)'!C1234</f>
        <v>0</v>
      </c>
      <c r="W1230">
        <f t="shared" si="392"/>
        <v>0</v>
      </c>
      <c r="X1230">
        <f t="shared" si="393"/>
        <v>0</v>
      </c>
      <c r="Y1230">
        <f t="shared" si="394"/>
        <v>0</v>
      </c>
      <c r="Z1230">
        <f t="shared" si="395"/>
        <v>1</v>
      </c>
    </row>
    <row r="1231" spans="4:26">
      <c r="D1231" s="1">
        <v>1228</v>
      </c>
      <c r="E1231">
        <v>0</v>
      </c>
      <c r="F1231">
        <f t="shared" si="380"/>
        <v>0</v>
      </c>
      <c r="G1231">
        <f t="shared" si="381"/>
        <v>0</v>
      </c>
      <c r="H1231" s="12">
        <f t="shared" si="396"/>
        <v>0</v>
      </c>
      <c r="I1231">
        <f t="shared" si="397"/>
        <v>0</v>
      </c>
      <c r="J1231">
        <f t="shared" si="398"/>
        <v>0</v>
      </c>
      <c r="K1231" s="12">
        <f t="shared" si="399"/>
        <v>1</v>
      </c>
      <c r="L1231">
        <f t="shared" si="382"/>
        <v>14.7105</v>
      </c>
      <c r="M1231">
        <f t="shared" si="383"/>
        <v>0</v>
      </c>
      <c r="N1231">
        <f t="shared" si="384"/>
        <v>0</v>
      </c>
      <c r="O1231">
        <f t="shared" si="385"/>
        <v>101.66177176290465</v>
      </c>
      <c r="P1231">
        <f t="shared" si="386"/>
        <v>0</v>
      </c>
      <c r="Q1231">
        <f t="shared" si="387"/>
        <v>0</v>
      </c>
      <c r="R1231">
        <f t="shared" si="388"/>
        <v>269.28449999999998</v>
      </c>
      <c r="S1231">
        <f t="shared" si="389"/>
        <v>269.28449999999998</v>
      </c>
      <c r="T1231">
        <f t="shared" si="390"/>
        <v>4.1846597124502907</v>
      </c>
      <c r="U1231" s="14">
        <f t="shared" si="391"/>
        <v>0</v>
      </c>
      <c r="V1231" s="20">
        <f>'BSFC (Drive Cycle)'!C1235</f>
        <v>0</v>
      </c>
      <c r="W1231">
        <f t="shared" si="392"/>
        <v>0</v>
      </c>
      <c r="X1231">
        <f t="shared" si="393"/>
        <v>0</v>
      </c>
      <c r="Y1231">
        <f t="shared" si="394"/>
        <v>0</v>
      </c>
      <c r="Z1231">
        <f t="shared" si="395"/>
        <v>1</v>
      </c>
    </row>
    <row r="1232" spans="4:26">
      <c r="D1232" s="1">
        <v>1229</v>
      </c>
      <c r="E1232">
        <v>0</v>
      </c>
      <c r="F1232">
        <f t="shared" si="380"/>
        <v>0</v>
      </c>
      <c r="G1232">
        <f t="shared" si="381"/>
        <v>0</v>
      </c>
      <c r="H1232" s="12">
        <f t="shared" si="396"/>
        <v>0</v>
      </c>
      <c r="I1232">
        <f t="shared" si="397"/>
        <v>0</v>
      </c>
      <c r="J1232">
        <f t="shared" si="398"/>
        <v>0</v>
      </c>
      <c r="K1232" s="12">
        <f t="shared" si="399"/>
        <v>1</v>
      </c>
      <c r="L1232">
        <f t="shared" si="382"/>
        <v>14.7105</v>
      </c>
      <c r="M1232">
        <f t="shared" si="383"/>
        <v>0</v>
      </c>
      <c r="N1232">
        <f t="shared" si="384"/>
        <v>0</v>
      </c>
      <c r="O1232">
        <f t="shared" si="385"/>
        <v>101.66177176290465</v>
      </c>
      <c r="P1232">
        <f t="shared" si="386"/>
        <v>0</v>
      </c>
      <c r="Q1232">
        <f t="shared" si="387"/>
        <v>0</v>
      </c>
      <c r="R1232">
        <f t="shared" si="388"/>
        <v>269.28449999999998</v>
      </c>
      <c r="S1232">
        <f t="shared" si="389"/>
        <v>269.28449999999998</v>
      </c>
      <c r="T1232">
        <f t="shared" si="390"/>
        <v>4.1846597124502907</v>
      </c>
      <c r="U1232" s="14">
        <f t="shared" si="391"/>
        <v>0</v>
      </c>
      <c r="V1232" s="20">
        <f>'BSFC (Drive Cycle)'!C1236</f>
        <v>0</v>
      </c>
      <c r="W1232">
        <f t="shared" si="392"/>
        <v>0</v>
      </c>
      <c r="X1232">
        <f t="shared" si="393"/>
        <v>0</v>
      </c>
      <c r="Y1232">
        <f t="shared" si="394"/>
        <v>0</v>
      </c>
      <c r="Z1232">
        <f t="shared" si="395"/>
        <v>1</v>
      </c>
    </row>
    <row r="1233" spans="4:26">
      <c r="D1233" s="1">
        <v>1230</v>
      </c>
      <c r="E1233">
        <v>0</v>
      </c>
      <c r="F1233">
        <f t="shared" si="380"/>
        <v>0</v>
      </c>
      <c r="G1233">
        <f t="shared" si="381"/>
        <v>0</v>
      </c>
      <c r="H1233" s="12">
        <f t="shared" si="396"/>
        <v>0</v>
      </c>
      <c r="I1233">
        <f t="shared" si="397"/>
        <v>0</v>
      </c>
      <c r="J1233">
        <f t="shared" si="398"/>
        <v>0</v>
      </c>
      <c r="K1233" s="12">
        <f t="shared" si="399"/>
        <v>1</v>
      </c>
      <c r="L1233">
        <f t="shared" si="382"/>
        <v>14.7105</v>
      </c>
      <c r="M1233">
        <f t="shared" si="383"/>
        <v>0</v>
      </c>
      <c r="N1233">
        <f t="shared" si="384"/>
        <v>0</v>
      </c>
      <c r="O1233">
        <f t="shared" si="385"/>
        <v>101.66177176290465</v>
      </c>
      <c r="P1233">
        <f t="shared" si="386"/>
        <v>0</v>
      </c>
      <c r="Q1233">
        <f t="shared" si="387"/>
        <v>0</v>
      </c>
      <c r="R1233">
        <f t="shared" si="388"/>
        <v>269.28449999999998</v>
      </c>
      <c r="S1233">
        <f t="shared" si="389"/>
        <v>269.28449999999998</v>
      </c>
      <c r="T1233">
        <f t="shared" si="390"/>
        <v>4.1846597124502907</v>
      </c>
      <c r="U1233" s="14">
        <f t="shared" si="391"/>
        <v>0</v>
      </c>
      <c r="V1233" s="20">
        <f>'BSFC (Drive Cycle)'!C1237</f>
        <v>0</v>
      </c>
      <c r="W1233">
        <f t="shared" si="392"/>
        <v>0</v>
      </c>
      <c r="X1233">
        <f t="shared" si="393"/>
        <v>0</v>
      </c>
      <c r="Y1233">
        <f t="shared" si="394"/>
        <v>0</v>
      </c>
      <c r="Z1233">
        <f t="shared" si="395"/>
        <v>1</v>
      </c>
    </row>
    <row r="1234" spans="4:26">
      <c r="D1234" s="1">
        <v>1231</v>
      </c>
      <c r="E1234">
        <v>0</v>
      </c>
      <c r="F1234">
        <f t="shared" si="380"/>
        <v>0</v>
      </c>
      <c r="G1234">
        <f t="shared" si="381"/>
        <v>0</v>
      </c>
      <c r="H1234" s="12">
        <f t="shared" si="396"/>
        <v>0</v>
      </c>
      <c r="I1234">
        <f t="shared" si="397"/>
        <v>0</v>
      </c>
      <c r="J1234">
        <f t="shared" si="398"/>
        <v>0</v>
      </c>
      <c r="K1234" s="12">
        <f t="shared" si="399"/>
        <v>1</v>
      </c>
      <c r="L1234">
        <f t="shared" si="382"/>
        <v>14.7105</v>
      </c>
      <c r="M1234">
        <f t="shared" si="383"/>
        <v>0</v>
      </c>
      <c r="N1234">
        <f t="shared" si="384"/>
        <v>0</v>
      </c>
      <c r="O1234">
        <f t="shared" si="385"/>
        <v>101.66177176290465</v>
      </c>
      <c r="P1234">
        <f t="shared" si="386"/>
        <v>0</v>
      </c>
      <c r="Q1234">
        <f t="shared" si="387"/>
        <v>0</v>
      </c>
      <c r="R1234">
        <f t="shared" si="388"/>
        <v>269.28449999999998</v>
      </c>
      <c r="S1234">
        <f t="shared" si="389"/>
        <v>269.28449999999998</v>
      </c>
      <c r="T1234">
        <f t="shared" si="390"/>
        <v>4.1846597124502907</v>
      </c>
      <c r="U1234" s="14">
        <f t="shared" si="391"/>
        <v>0</v>
      </c>
      <c r="V1234" s="20">
        <f>'BSFC (Drive Cycle)'!C1238</f>
        <v>0</v>
      </c>
      <c r="W1234">
        <f t="shared" si="392"/>
        <v>0</v>
      </c>
      <c r="X1234">
        <f t="shared" si="393"/>
        <v>0</v>
      </c>
      <c r="Y1234">
        <f t="shared" si="394"/>
        <v>0</v>
      </c>
      <c r="Z1234">
        <f t="shared" si="395"/>
        <v>1</v>
      </c>
    </row>
    <row r="1235" spans="4:26">
      <c r="D1235" s="1">
        <v>1232</v>
      </c>
      <c r="E1235">
        <v>0</v>
      </c>
      <c r="F1235">
        <f t="shared" si="380"/>
        <v>0</v>
      </c>
      <c r="G1235">
        <f t="shared" si="381"/>
        <v>0</v>
      </c>
      <c r="H1235" s="12">
        <f t="shared" si="396"/>
        <v>0</v>
      </c>
      <c r="I1235">
        <f t="shared" si="397"/>
        <v>0</v>
      </c>
      <c r="J1235">
        <f t="shared" si="398"/>
        <v>0</v>
      </c>
      <c r="K1235" s="12">
        <f t="shared" si="399"/>
        <v>1</v>
      </c>
      <c r="L1235">
        <f t="shared" si="382"/>
        <v>14.7105</v>
      </c>
      <c r="M1235">
        <f t="shared" si="383"/>
        <v>0</v>
      </c>
      <c r="N1235">
        <f t="shared" si="384"/>
        <v>0</v>
      </c>
      <c r="O1235">
        <f t="shared" si="385"/>
        <v>101.66177176290465</v>
      </c>
      <c r="P1235">
        <f t="shared" si="386"/>
        <v>0</v>
      </c>
      <c r="Q1235">
        <f t="shared" si="387"/>
        <v>0</v>
      </c>
      <c r="R1235">
        <f t="shared" si="388"/>
        <v>269.28449999999998</v>
      </c>
      <c r="S1235">
        <f t="shared" si="389"/>
        <v>269.28449999999998</v>
      </c>
      <c r="T1235">
        <f t="shared" si="390"/>
        <v>4.1846597124502907</v>
      </c>
      <c r="U1235" s="14">
        <f t="shared" si="391"/>
        <v>0</v>
      </c>
      <c r="V1235" s="20">
        <f>'BSFC (Drive Cycle)'!C1239</f>
        <v>0</v>
      </c>
      <c r="W1235">
        <f t="shared" si="392"/>
        <v>0</v>
      </c>
      <c r="X1235">
        <f t="shared" si="393"/>
        <v>0</v>
      </c>
      <c r="Y1235">
        <f t="shared" si="394"/>
        <v>0</v>
      </c>
      <c r="Z1235">
        <f t="shared" si="395"/>
        <v>1</v>
      </c>
    </row>
    <row r="1236" spans="4:26">
      <c r="D1236" s="1">
        <v>1233</v>
      </c>
      <c r="E1236">
        <v>0</v>
      </c>
      <c r="F1236">
        <f t="shared" si="380"/>
        <v>0</v>
      </c>
      <c r="G1236">
        <f t="shared" si="381"/>
        <v>0</v>
      </c>
      <c r="H1236" s="12">
        <f t="shared" si="396"/>
        <v>0</v>
      </c>
      <c r="I1236">
        <f t="shared" si="397"/>
        <v>0</v>
      </c>
      <c r="J1236">
        <f t="shared" si="398"/>
        <v>0</v>
      </c>
      <c r="K1236" s="12">
        <f t="shared" si="399"/>
        <v>1</v>
      </c>
      <c r="L1236">
        <f t="shared" si="382"/>
        <v>14.7105</v>
      </c>
      <c r="M1236">
        <f t="shared" si="383"/>
        <v>0</v>
      </c>
      <c r="N1236">
        <f t="shared" si="384"/>
        <v>0</v>
      </c>
      <c r="O1236">
        <f t="shared" si="385"/>
        <v>101.66177176290465</v>
      </c>
      <c r="P1236">
        <f t="shared" si="386"/>
        <v>0</v>
      </c>
      <c r="Q1236">
        <f t="shared" si="387"/>
        <v>0</v>
      </c>
      <c r="R1236">
        <f t="shared" si="388"/>
        <v>269.28449999999998</v>
      </c>
      <c r="S1236">
        <f t="shared" si="389"/>
        <v>269.28449999999998</v>
      </c>
      <c r="T1236">
        <f t="shared" si="390"/>
        <v>4.1846597124502907</v>
      </c>
      <c r="U1236" s="14">
        <f t="shared" si="391"/>
        <v>0</v>
      </c>
      <c r="V1236" s="20">
        <f>'BSFC (Drive Cycle)'!C1240</f>
        <v>0</v>
      </c>
      <c r="W1236">
        <f t="shared" si="392"/>
        <v>0</v>
      </c>
      <c r="X1236">
        <f t="shared" si="393"/>
        <v>0</v>
      </c>
      <c r="Y1236">
        <f t="shared" si="394"/>
        <v>0</v>
      </c>
      <c r="Z1236">
        <f t="shared" si="395"/>
        <v>1</v>
      </c>
    </row>
    <row r="1237" spans="4:26">
      <c r="D1237" s="1">
        <v>1234</v>
      </c>
      <c r="E1237">
        <v>0</v>
      </c>
      <c r="F1237">
        <f t="shared" si="380"/>
        <v>0</v>
      </c>
      <c r="G1237">
        <f t="shared" si="381"/>
        <v>0</v>
      </c>
      <c r="H1237" s="12">
        <f t="shared" si="396"/>
        <v>0</v>
      </c>
      <c r="I1237">
        <f t="shared" si="397"/>
        <v>0</v>
      </c>
      <c r="J1237">
        <f t="shared" si="398"/>
        <v>0</v>
      </c>
      <c r="K1237" s="12">
        <f t="shared" si="399"/>
        <v>1</v>
      </c>
      <c r="L1237">
        <f t="shared" si="382"/>
        <v>14.7105</v>
      </c>
      <c r="M1237">
        <f t="shared" si="383"/>
        <v>0</v>
      </c>
      <c r="N1237">
        <f t="shared" si="384"/>
        <v>0</v>
      </c>
      <c r="O1237">
        <f t="shared" si="385"/>
        <v>101.66177176290465</v>
      </c>
      <c r="P1237">
        <f t="shared" si="386"/>
        <v>0</v>
      </c>
      <c r="Q1237">
        <f t="shared" si="387"/>
        <v>0</v>
      </c>
      <c r="R1237">
        <f t="shared" si="388"/>
        <v>269.28449999999998</v>
      </c>
      <c r="S1237">
        <f t="shared" si="389"/>
        <v>269.28449999999998</v>
      </c>
      <c r="T1237">
        <f t="shared" si="390"/>
        <v>4.1846597124502907</v>
      </c>
      <c r="U1237" s="14">
        <f t="shared" si="391"/>
        <v>0</v>
      </c>
      <c r="V1237" s="20">
        <f>'BSFC (Drive Cycle)'!C1241</f>
        <v>0</v>
      </c>
      <c r="W1237">
        <f t="shared" si="392"/>
        <v>0</v>
      </c>
      <c r="X1237">
        <f t="shared" si="393"/>
        <v>0</v>
      </c>
      <c r="Y1237">
        <f t="shared" si="394"/>
        <v>0</v>
      </c>
      <c r="Z1237">
        <f t="shared" si="395"/>
        <v>1</v>
      </c>
    </row>
    <row r="1238" spans="4:26">
      <c r="D1238" s="1">
        <v>1235</v>
      </c>
      <c r="E1238">
        <v>0</v>
      </c>
      <c r="F1238">
        <f t="shared" si="380"/>
        <v>0</v>
      </c>
      <c r="G1238">
        <f t="shared" si="381"/>
        <v>0</v>
      </c>
      <c r="H1238" s="12">
        <f t="shared" si="396"/>
        <v>0</v>
      </c>
      <c r="I1238">
        <f t="shared" si="397"/>
        <v>0</v>
      </c>
      <c r="J1238">
        <f t="shared" si="398"/>
        <v>0</v>
      </c>
      <c r="K1238" s="12">
        <f t="shared" si="399"/>
        <v>1</v>
      </c>
      <c r="L1238">
        <f t="shared" si="382"/>
        <v>14.7105</v>
      </c>
      <c r="M1238">
        <f t="shared" si="383"/>
        <v>0</v>
      </c>
      <c r="N1238">
        <f t="shared" si="384"/>
        <v>0</v>
      </c>
      <c r="O1238">
        <f t="shared" si="385"/>
        <v>101.66177176290465</v>
      </c>
      <c r="P1238">
        <f t="shared" si="386"/>
        <v>0</v>
      </c>
      <c r="Q1238">
        <f t="shared" si="387"/>
        <v>0</v>
      </c>
      <c r="R1238">
        <f t="shared" si="388"/>
        <v>269.28449999999998</v>
      </c>
      <c r="S1238">
        <f t="shared" si="389"/>
        <v>269.28449999999998</v>
      </c>
      <c r="T1238">
        <f t="shared" si="390"/>
        <v>4.1846597124502907</v>
      </c>
      <c r="U1238" s="14">
        <f t="shared" si="391"/>
        <v>0</v>
      </c>
      <c r="V1238" s="20">
        <f>'BSFC (Drive Cycle)'!C1242</f>
        <v>0</v>
      </c>
      <c r="W1238">
        <f t="shared" si="392"/>
        <v>0</v>
      </c>
      <c r="X1238">
        <f t="shared" si="393"/>
        <v>0</v>
      </c>
      <c r="Y1238">
        <f t="shared" si="394"/>
        <v>0</v>
      </c>
      <c r="Z1238">
        <f t="shared" si="395"/>
        <v>1</v>
      </c>
    </row>
    <row r="1239" spans="4:26">
      <c r="D1239" s="1">
        <v>1236</v>
      </c>
      <c r="E1239">
        <v>0</v>
      </c>
      <c r="F1239">
        <f t="shared" si="380"/>
        <v>0</v>
      </c>
      <c r="G1239">
        <f t="shared" si="381"/>
        <v>0</v>
      </c>
      <c r="H1239" s="12">
        <f t="shared" si="396"/>
        <v>0</v>
      </c>
      <c r="I1239">
        <f t="shared" si="397"/>
        <v>0</v>
      </c>
      <c r="J1239">
        <f t="shared" si="398"/>
        <v>0</v>
      </c>
      <c r="K1239" s="12">
        <f t="shared" si="399"/>
        <v>1</v>
      </c>
      <c r="L1239">
        <f t="shared" si="382"/>
        <v>14.7105</v>
      </c>
      <c r="M1239">
        <f t="shared" si="383"/>
        <v>0</v>
      </c>
      <c r="N1239">
        <f t="shared" si="384"/>
        <v>0</v>
      </c>
      <c r="O1239">
        <f t="shared" si="385"/>
        <v>101.66177176290465</v>
      </c>
      <c r="P1239">
        <f t="shared" si="386"/>
        <v>0</v>
      </c>
      <c r="Q1239">
        <f t="shared" si="387"/>
        <v>0</v>
      </c>
      <c r="R1239">
        <f t="shared" si="388"/>
        <v>269.28449999999998</v>
      </c>
      <c r="S1239">
        <f t="shared" si="389"/>
        <v>269.28449999999998</v>
      </c>
      <c r="T1239">
        <f t="shared" si="390"/>
        <v>4.1846597124502907</v>
      </c>
      <c r="U1239" s="14">
        <f t="shared" si="391"/>
        <v>0</v>
      </c>
      <c r="V1239" s="20">
        <f>'BSFC (Drive Cycle)'!C1243</f>
        <v>0</v>
      </c>
      <c r="W1239">
        <f t="shared" si="392"/>
        <v>0</v>
      </c>
      <c r="X1239">
        <f t="shared" si="393"/>
        <v>0</v>
      </c>
      <c r="Y1239">
        <f t="shared" si="394"/>
        <v>0</v>
      </c>
      <c r="Z1239">
        <f t="shared" si="395"/>
        <v>1</v>
      </c>
    </row>
    <row r="1240" spans="4:26">
      <c r="D1240" s="1">
        <v>1237</v>
      </c>
      <c r="E1240">
        <v>0</v>
      </c>
      <c r="F1240">
        <f t="shared" si="380"/>
        <v>0</v>
      </c>
      <c r="G1240">
        <f t="shared" si="381"/>
        <v>0</v>
      </c>
      <c r="H1240" s="12">
        <f t="shared" si="396"/>
        <v>0</v>
      </c>
      <c r="I1240">
        <f t="shared" si="397"/>
        <v>0</v>
      </c>
      <c r="J1240">
        <f t="shared" si="398"/>
        <v>0</v>
      </c>
      <c r="K1240" s="12">
        <f t="shared" si="399"/>
        <v>1</v>
      </c>
      <c r="L1240">
        <f t="shared" si="382"/>
        <v>14.7105</v>
      </c>
      <c r="M1240">
        <f t="shared" si="383"/>
        <v>0</v>
      </c>
      <c r="N1240">
        <f t="shared" si="384"/>
        <v>0</v>
      </c>
      <c r="O1240">
        <f t="shared" si="385"/>
        <v>101.66177176290465</v>
      </c>
      <c r="P1240">
        <f t="shared" si="386"/>
        <v>0</v>
      </c>
      <c r="Q1240">
        <f t="shared" si="387"/>
        <v>0</v>
      </c>
      <c r="R1240">
        <f t="shared" si="388"/>
        <v>269.28449999999998</v>
      </c>
      <c r="S1240">
        <f t="shared" si="389"/>
        <v>269.28449999999998</v>
      </c>
      <c r="T1240">
        <f t="shared" si="390"/>
        <v>4.1846597124502907</v>
      </c>
      <c r="U1240" s="14">
        <f t="shared" si="391"/>
        <v>0</v>
      </c>
      <c r="V1240" s="20">
        <f>'BSFC (Drive Cycle)'!C1244</f>
        <v>0</v>
      </c>
      <c r="W1240">
        <f t="shared" si="392"/>
        <v>0</v>
      </c>
      <c r="X1240">
        <f t="shared" si="393"/>
        <v>0</v>
      </c>
      <c r="Y1240">
        <f t="shared" si="394"/>
        <v>0</v>
      </c>
      <c r="Z1240">
        <f t="shared" si="395"/>
        <v>1</v>
      </c>
    </row>
    <row r="1241" spans="4:26">
      <c r="D1241" s="1">
        <v>1238</v>
      </c>
      <c r="E1241">
        <v>0</v>
      </c>
      <c r="F1241">
        <f t="shared" si="380"/>
        <v>0</v>
      </c>
      <c r="G1241">
        <f t="shared" si="381"/>
        <v>0</v>
      </c>
      <c r="H1241" s="12">
        <f t="shared" si="396"/>
        <v>0</v>
      </c>
      <c r="I1241">
        <f t="shared" si="397"/>
        <v>0</v>
      </c>
      <c r="J1241">
        <f t="shared" si="398"/>
        <v>0</v>
      </c>
      <c r="K1241" s="12">
        <f t="shared" si="399"/>
        <v>1</v>
      </c>
      <c r="L1241">
        <f t="shared" si="382"/>
        <v>14.7105</v>
      </c>
      <c r="M1241">
        <f t="shared" si="383"/>
        <v>0</v>
      </c>
      <c r="N1241">
        <f t="shared" si="384"/>
        <v>0</v>
      </c>
      <c r="O1241">
        <f t="shared" si="385"/>
        <v>101.66177176290465</v>
      </c>
      <c r="P1241">
        <f t="shared" si="386"/>
        <v>0</v>
      </c>
      <c r="Q1241">
        <f t="shared" si="387"/>
        <v>0</v>
      </c>
      <c r="R1241">
        <f t="shared" si="388"/>
        <v>269.28449999999998</v>
      </c>
      <c r="S1241">
        <f t="shared" si="389"/>
        <v>269.28449999999998</v>
      </c>
      <c r="T1241">
        <f t="shared" si="390"/>
        <v>4.1846597124502907</v>
      </c>
      <c r="U1241" s="14">
        <f t="shared" si="391"/>
        <v>0</v>
      </c>
      <c r="V1241" s="20">
        <f>'BSFC (Drive Cycle)'!C1245</f>
        <v>0</v>
      </c>
      <c r="W1241">
        <f t="shared" si="392"/>
        <v>0</v>
      </c>
      <c r="X1241">
        <f t="shared" si="393"/>
        <v>0</v>
      </c>
      <c r="Y1241">
        <f t="shared" si="394"/>
        <v>0</v>
      </c>
      <c r="Z1241">
        <f t="shared" si="395"/>
        <v>1</v>
      </c>
    </row>
    <row r="1242" spans="4:26">
      <c r="D1242" s="1">
        <v>1239</v>
      </c>
      <c r="E1242">
        <v>0</v>
      </c>
      <c r="F1242">
        <f t="shared" si="380"/>
        <v>0</v>
      </c>
      <c r="G1242">
        <f t="shared" si="381"/>
        <v>0</v>
      </c>
      <c r="H1242" s="12">
        <f t="shared" si="396"/>
        <v>0</v>
      </c>
      <c r="I1242">
        <f t="shared" si="397"/>
        <v>0</v>
      </c>
      <c r="J1242">
        <f t="shared" si="398"/>
        <v>0</v>
      </c>
      <c r="K1242" s="12">
        <f t="shared" si="399"/>
        <v>1</v>
      </c>
      <c r="L1242">
        <f t="shared" si="382"/>
        <v>14.7105</v>
      </c>
      <c r="M1242">
        <f t="shared" si="383"/>
        <v>0</v>
      </c>
      <c r="N1242">
        <f t="shared" si="384"/>
        <v>0</v>
      </c>
      <c r="O1242">
        <f t="shared" si="385"/>
        <v>101.66177176290465</v>
      </c>
      <c r="P1242">
        <f t="shared" si="386"/>
        <v>0</v>
      </c>
      <c r="Q1242">
        <f t="shared" si="387"/>
        <v>0</v>
      </c>
      <c r="R1242">
        <f t="shared" si="388"/>
        <v>269.28449999999998</v>
      </c>
      <c r="S1242">
        <f t="shared" si="389"/>
        <v>269.28449999999998</v>
      </c>
      <c r="T1242">
        <f t="shared" si="390"/>
        <v>4.1846597124502907</v>
      </c>
      <c r="U1242" s="14">
        <f t="shared" si="391"/>
        <v>0</v>
      </c>
      <c r="V1242" s="20">
        <f>'BSFC (Drive Cycle)'!C1246</f>
        <v>0</v>
      </c>
      <c r="W1242">
        <f t="shared" si="392"/>
        <v>0</v>
      </c>
      <c r="X1242">
        <f t="shared" si="393"/>
        <v>0</v>
      </c>
      <c r="Y1242">
        <f t="shared" si="394"/>
        <v>0</v>
      </c>
      <c r="Z1242">
        <f t="shared" si="395"/>
        <v>1</v>
      </c>
    </row>
    <row r="1243" spans="4:26">
      <c r="D1243" s="1">
        <v>1240</v>
      </c>
      <c r="E1243">
        <v>0</v>
      </c>
      <c r="F1243">
        <f t="shared" si="380"/>
        <v>0</v>
      </c>
      <c r="G1243">
        <f t="shared" si="381"/>
        <v>0</v>
      </c>
      <c r="H1243" s="12">
        <f t="shared" si="396"/>
        <v>0</v>
      </c>
      <c r="I1243">
        <f t="shared" si="397"/>
        <v>0</v>
      </c>
      <c r="J1243">
        <f t="shared" si="398"/>
        <v>0</v>
      </c>
      <c r="K1243" s="12">
        <f t="shared" si="399"/>
        <v>1</v>
      </c>
      <c r="L1243">
        <f t="shared" si="382"/>
        <v>14.7105</v>
      </c>
      <c r="M1243">
        <f t="shared" si="383"/>
        <v>0</v>
      </c>
      <c r="N1243">
        <f t="shared" si="384"/>
        <v>0</v>
      </c>
      <c r="O1243">
        <f t="shared" si="385"/>
        <v>101.66177176290465</v>
      </c>
      <c r="P1243">
        <f t="shared" si="386"/>
        <v>0</v>
      </c>
      <c r="Q1243">
        <f t="shared" si="387"/>
        <v>0</v>
      </c>
      <c r="R1243">
        <f t="shared" si="388"/>
        <v>269.28449999999998</v>
      </c>
      <c r="S1243">
        <f t="shared" si="389"/>
        <v>269.28449999999998</v>
      </c>
      <c r="T1243">
        <f t="shared" si="390"/>
        <v>4.1846597124502907</v>
      </c>
      <c r="U1243" s="14">
        <f t="shared" si="391"/>
        <v>0</v>
      </c>
      <c r="V1243" s="20">
        <f>'BSFC (Drive Cycle)'!C1247</f>
        <v>0</v>
      </c>
      <c r="W1243">
        <f t="shared" si="392"/>
        <v>0</v>
      </c>
      <c r="X1243">
        <f t="shared" si="393"/>
        <v>0</v>
      </c>
      <c r="Y1243">
        <f t="shared" si="394"/>
        <v>0</v>
      </c>
      <c r="Z1243">
        <f t="shared" si="395"/>
        <v>1</v>
      </c>
    </row>
    <row r="1244" spans="4:26">
      <c r="D1244" s="1">
        <v>1241</v>
      </c>
      <c r="E1244">
        <v>0</v>
      </c>
      <c r="F1244">
        <f t="shared" si="380"/>
        <v>0</v>
      </c>
      <c r="G1244">
        <f t="shared" si="381"/>
        <v>0</v>
      </c>
      <c r="H1244" s="12">
        <f t="shared" si="396"/>
        <v>0</v>
      </c>
      <c r="I1244">
        <f t="shared" si="397"/>
        <v>0</v>
      </c>
      <c r="J1244">
        <f t="shared" si="398"/>
        <v>0</v>
      </c>
      <c r="K1244" s="12">
        <f t="shared" si="399"/>
        <v>1</v>
      </c>
      <c r="L1244">
        <f t="shared" si="382"/>
        <v>14.7105</v>
      </c>
      <c r="M1244">
        <f t="shared" si="383"/>
        <v>0</v>
      </c>
      <c r="N1244">
        <f t="shared" si="384"/>
        <v>0</v>
      </c>
      <c r="O1244">
        <f t="shared" si="385"/>
        <v>101.66177176290465</v>
      </c>
      <c r="P1244">
        <f t="shared" si="386"/>
        <v>0</v>
      </c>
      <c r="Q1244">
        <f t="shared" si="387"/>
        <v>0</v>
      </c>
      <c r="R1244">
        <f t="shared" si="388"/>
        <v>269.28449999999998</v>
      </c>
      <c r="S1244">
        <f t="shared" si="389"/>
        <v>269.28449999999998</v>
      </c>
      <c r="T1244">
        <f t="shared" si="390"/>
        <v>4.1846597124502907</v>
      </c>
      <c r="U1244" s="14">
        <f t="shared" si="391"/>
        <v>0</v>
      </c>
      <c r="V1244" s="20">
        <f>'BSFC (Drive Cycle)'!C1248</f>
        <v>0</v>
      </c>
      <c r="W1244">
        <f t="shared" si="392"/>
        <v>0</v>
      </c>
      <c r="X1244">
        <f t="shared" si="393"/>
        <v>0</v>
      </c>
      <c r="Y1244">
        <f t="shared" si="394"/>
        <v>0</v>
      </c>
      <c r="Z1244">
        <f t="shared" si="395"/>
        <v>1</v>
      </c>
    </row>
    <row r="1245" spans="4:26">
      <c r="D1245" s="1">
        <v>1242</v>
      </c>
      <c r="E1245">
        <v>0</v>
      </c>
      <c r="F1245">
        <f t="shared" si="380"/>
        <v>0</v>
      </c>
      <c r="G1245">
        <f t="shared" si="381"/>
        <v>0</v>
      </c>
      <c r="H1245" s="12">
        <f t="shared" si="396"/>
        <v>0</v>
      </c>
      <c r="I1245">
        <f t="shared" si="397"/>
        <v>0</v>
      </c>
      <c r="J1245">
        <f t="shared" si="398"/>
        <v>0</v>
      </c>
      <c r="K1245" s="12">
        <f t="shared" si="399"/>
        <v>1</v>
      </c>
      <c r="L1245">
        <f t="shared" si="382"/>
        <v>14.7105</v>
      </c>
      <c r="M1245">
        <f t="shared" si="383"/>
        <v>0</v>
      </c>
      <c r="N1245">
        <f t="shared" si="384"/>
        <v>0</v>
      </c>
      <c r="O1245">
        <f t="shared" si="385"/>
        <v>101.66177176290465</v>
      </c>
      <c r="P1245">
        <f t="shared" si="386"/>
        <v>0</v>
      </c>
      <c r="Q1245">
        <f t="shared" si="387"/>
        <v>0</v>
      </c>
      <c r="R1245">
        <f t="shared" si="388"/>
        <v>269.28449999999998</v>
      </c>
      <c r="S1245">
        <f t="shared" si="389"/>
        <v>269.28449999999998</v>
      </c>
      <c r="T1245">
        <f t="shared" si="390"/>
        <v>4.1846597124502907</v>
      </c>
      <c r="U1245" s="14">
        <f t="shared" si="391"/>
        <v>0</v>
      </c>
      <c r="V1245" s="20">
        <f>'BSFC (Drive Cycle)'!C1249</f>
        <v>0</v>
      </c>
      <c r="W1245">
        <f t="shared" si="392"/>
        <v>0</v>
      </c>
      <c r="X1245">
        <f t="shared" si="393"/>
        <v>0</v>
      </c>
      <c r="Y1245">
        <f t="shared" si="394"/>
        <v>0</v>
      </c>
      <c r="Z1245">
        <f t="shared" si="395"/>
        <v>1</v>
      </c>
    </row>
    <row r="1246" spans="4:26">
      <c r="D1246" s="1">
        <v>1243</v>
      </c>
      <c r="E1246">
        <v>0</v>
      </c>
      <c r="F1246">
        <f t="shared" si="380"/>
        <v>0</v>
      </c>
      <c r="G1246">
        <f t="shared" si="381"/>
        <v>0</v>
      </c>
      <c r="H1246" s="12">
        <f t="shared" si="396"/>
        <v>0</v>
      </c>
      <c r="I1246">
        <f t="shared" si="397"/>
        <v>0</v>
      </c>
      <c r="J1246">
        <f t="shared" si="398"/>
        <v>0</v>
      </c>
      <c r="K1246" s="12">
        <f t="shared" si="399"/>
        <v>1</v>
      </c>
      <c r="L1246">
        <f t="shared" si="382"/>
        <v>14.7105</v>
      </c>
      <c r="M1246">
        <f t="shared" si="383"/>
        <v>0</v>
      </c>
      <c r="N1246">
        <f t="shared" si="384"/>
        <v>0</v>
      </c>
      <c r="O1246">
        <f t="shared" si="385"/>
        <v>101.66177176290465</v>
      </c>
      <c r="P1246">
        <f t="shared" si="386"/>
        <v>0</v>
      </c>
      <c r="Q1246">
        <f t="shared" si="387"/>
        <v>0</v>
      </c>
      <c r="R1246">
        <f t="shared" si="388"/>
        <v>269.28449999999998</v>
      </c>
      <c r="S1246">
        <f t="shared" si="389"/>
        <v>269.28449999999998</v>
      </c>
      <c r="T1246">
        <f t="shared" si="390"/>
        <v>4.1846597124502907</v>
      </c>
      <c r="U1246" s="14">
        <f t="shared" si="391"/>
        <v>0</v>
      </c>
      <c r="V1246" s="20">
        <f>'BSFC (Drive Cycle)'!C1250</f>
        <v>0</v>
      </c>
      <c r="W1246">
        <f t="shared" si="392"/>
        <v>0</v>
      </c>
      <c r="X1246">
        <f t="shared" si="393"/>
        <v>0</v>
      </c>
      <c r="Y1246">
        <f t="shared" si="394"/>
        <v>0</v>
      </c>
      <c r="Z1246">
        <f t="shared" si="395"/>
        <v>1</v>
      </c>
    </row>
    <row r="1247" spans="4:26">
      <c r="D1247" s="1">
        <v>1244</v>
      </c>
      <c r="E1247">
        <v>0</v>
      </c>
      <c r="F1247">
        <f t="shared" si="380"/>
        <v>0</v>
      </c>
      <c r="G1247">
        <f t="shared" si="381"/>
        <v>0</v>
      </c>
      <c r="H1247" s="12">
        <f t="shared" si="396"/>
        <v>0</v>
      </c>
      <c r="I1247">
        <f t="shared" si="397"/>
        <v>0</v>
      </c>
      <c r="J1247">
        <f t="shared" si="398"/>
        <v>0</v>
      </c>
      <c r="K1247" s="12">
        <f t="shared" si="399"/>
        <v>1</v>
      </c>
      <c r="L1247">
        <f t="shared" si="382"/>
        <v>14.7105</v>
      </c>
      <c r="M1247">
        <f t="shared" si="383"/>
        <v>0</v>
      </c>
      <c r="N1247">
        <f t="shared" si="384"/>
        <v>0</v>
      </c>
      <c r="O1247">
        <f t="shared" si="385"/>
        <v>101.66177176290465</v>
      </c>
      <c r="P1247">
        <f t="shared" si="386"/>
        <v>0</v>
      </c>
      <c r="Q1247">
        <f t="shared" si="387"/>
        <v>0</v>
      </c>
      <c r="R1247">
        <f t="shared" si="388"/>
        <v>269.28449999999998</v>
      </c>
      <c r="S1247">
        <f t="shared" si="389"/>
        <v>269.28449999999998</v>
      </c>
      <c r="T1247">
        <f t="shared" si="390"/>
        <v>4.1846597124502907</v>
      </c>
      <c r="U1247" s="14">
        <f t="shared" si="391"/>
        <v>0</v>
      </c>
      <c r="V1247" s="20">
        <f>'BSFC (Drive Cycle)'!C1251</f>
        <v>0</v>
      </c>
      <c r="W1247">
        <f t="shared" si="392"/>
        <v>0</v>
      </c>
      <c r="X1247">
        <f t="shared" si="393"/>
        <v>0</v>
      </c>
      <c r="Y1247">
        <f t="shared" si="394"/>
        <v>0</v>
      </c>
      <c r="Z1247">
        <f t="shared" si="395"/>
        <v>1</v>
      </c>
    </row>
    <row r="1248" spans="4:26">
      <c r="D1248" s="1">
        <v>1245</v>
      </c>
      <c r="E1248">
        <v>0</v>
      </c>
      <c r="F1248">
        <f t="shared" si="380"/>
        <v>0</v>
      </c>
      <c r="G1248">
        <f t="shared" si="381"/>
        <v>0</v>
      </c>
      <c r="H1248" s="12">
        <f t="shared" si="396"/>
        <v>0</v>
      </c>
      <c r="I1248">
        <f t="shared" si="397"/>
        <v>0</v>
      </c>
      <c r="J1248">
        <f t="shared" si="398"/>
        <v>0</v>
      </c>
      <c r="K1248" s="12">
        <f t="shared" si="399"/>
        <v>1</v>
      </c>
      <c r="L1248">
        <f t="shared" si="382"/>
        <v>14.7105</v>
      </c>
      <c r="M1248">
        <f t="shared" si="383"/>
        <v>0</v>
      </c>
      <c r="N1248">
        <f t="shared" si="384"/>
        <v>0</v>
      </c>
      <c r="O1248">
        <f t="shared" si="385"/>
        <v>101.66177176290465</v>
      </c>
      <c r="P1248">
        <f t="shared" si="386"/>
        <v>0</v>
      </c>
      <c r="Q1248">
        <f t="shared" si="387"/>
        <v>0</v>
      </c>
      <c r="R1248">
        <f t="shared" si="388"/>
        <v>269.28449999999998</v>
      </c>
      <c r="S1248">
        <f t="shared" si="389"/>
        <v>269.28449999999998</v>
      </c>
      <c r="T1248">
        <f t="shared" si="390"/>
        <v>4.1846597124502907</v>
      </c>
      <c r="U1248" s="14">
        <f t="shared" si="391"/>
        <v>0</v>
      </c>
      <c r="V1248" s="20">
        <f>'BSFC (Drive Cycle)'!C1252</f>
        <v>0</v>
      </c>
      <c r="W1248">
        <f t="shared" si="392"/>
        <v>0</v>
      </c>
      <c r="X1248">
        <f t="shared" si="393"/>
        <v>0</v>
      </c>
      <c r="Y1248">
        <f t="shared" si="394"/>
        <v>0</v>
      </c>
      <c r="Z1248">
        <f t="shared" si="395"/>
        <v>1</v>
      </c>
    </row>
    <row r="1249" spans="4:26">
      <c r="D1249" s="1">
        <v>1246</v>
      </c>
      <c r="E1249">
        <v>0</v>
      </c>
      <c r="F1249">
        <f t="shared" si="380"/>
        <v>0</v>
      </c>
      <c r="G1249">
        <f t="shared" si="381"/>
        <v>0</v>
      </c>
      <c r="H1249" s="12">
        <f t="shared" si="396"/>
        <v>0</v>
      </c>
      <c r="I1249">
        <f t="shared" si="397"/>
        <v>0</v>
      </c>
      <c r="J1249">
        <f t="shared" si="398"/>
        <v>0</v>
      </c>
      <c r="K1249" s="12">
        <f t="shared" si="399"/>
        <v>1</v>
      </c>
      <c r="L1249">
        <f t="shared" si="382"/>
        <v>14.7105</v>
      </c>
      <c r="M1249">
        <f t="shared" si="383"/>
        <v>0</v>
      </c>
      <c r="N1249">
        <f t="shared" si="384"/>
        <v>0</v>
      </c>
      <c r="O1249">
        <f t="shared" si="385"/>
        <v>101.66177176290465</v>
      </c>
      <c r="P1249">
        <f t="shared" si="386"/>
        <v>0</v>
      </c>
      <c r="Q1249">
        <f t="shared" si="387"/>
        <v>0</v>
      </c>
      <c r="R1249">
        <f t="shared" si="388"/>
        <v>269.28449999999998</v>
      </c>
      <c r="S1249">
        <f t="shared" si="389"/>
        <v>269.28449999999998</v>
      </c>
      <c r="T1249">
        <f t="shared" si="390"/>
        <v>4.1846597124502907</v>
      </c>
      <c r="U1249" s="14">
        <f t="shared" si="391"/>
        <v>0</v>
      </c>
      <c r="V1249" s="20">
        <f>'BSFC (Drive Cycle)'!C1253</f>
        <v>0</v>
      </c>
      <c r="W1249">
        <f t="shared" si="392"/>
        <v>0</v>
      </c>
      <c r="X1249">
        <f t="shared" si="393"/>
        <v>0</v>
      </c>
      <c r="Y1249">
        <f t="shared" si="394"/>
        <v>0</v>
      </c>
      <c r="Z1249">
        <f t="shared" si="395"/>
        <v>1</v>
      </c>
    </row>
    <row r="1250" spans="4:26">
      <c r="D1250" s="1">
        <v>1247</v>
      </c>
      <c r="E1250">
        <v>0</v>
      </c>
      <c r="F1250">
        <f t="shared" si="380"/>
        <v>0</v>
      </c>
      <c r="G1250">
        <f t="shared" si="381"/>
        <v>0</v>
      </c>
      <c r="H1250" s="12">
        <f t="shared" si="396"/>
        <v>0</v>
      </c>
      <c r="I1250">
        <f t="shared" si="397"/>
        <v>0</v>
      </c>
      <c r="J1250">
        <f t="shared" si="398"/>
        <v>0</v>
      </c>
      <c r="K1250" s="12">
        <f t="shared" si="399"/>
        <v>1</v>
      </c>
      <c r="L1250">
        <f t="shared" si="382"/>
        <v>14.7105</v>
      </c>
      <c r="M1250">
        <f t="shared" si="383"/>
        <v>0</v>
      </c>
      <c r="N1250">
        <f t="shared" si="384"/>
        <v>0</v>
      </c>
      <c r="O1250">
        <f t="shared" si="385"/>
        <v>101.66177176290465</v>
      </c>
      <c r="P1250">
        <f t="shared" si="386"/>
        <v>0</v>
      </c>
      <c r="Q1250">
        <f t="shared" si="387"/>
        <v>0</v>
      </c>
      <c r="R1250">
        <f t="shared" si="388"/>
        <v>269.28449999999998</v>
      </c>
      <c r="S1250">
        <f t="shared" si="389"/>
        <v>269.28449999999998</v>
      </c>
      <c r="T1250">
        <f t="shared" si="390"/>
        <v>4.1846597124502907</v>
      </c>
      <c r="U1250" s="14">
        <f t="shared" si="391"/>
        <v>0</v>
      </c>
      <c r="V1250" s="20">
        <f>'BSFC (Drive Cycle)'!C1254</f>
        <v>0</v>
      </c>
      <c r="W1250">
        <f t="shared" si="392"/>
        <v>0</v>
      </c>
      <c r="X1250">
        <f t="shared" si="393"/>
        <v>0</v>
      </c>
      <c r="Y1250">
        <f t="shared" si="394"/>
        <v>0</v>
      </c>
      <c r="Z1250">
        <f t="shared" si="395"/>
        <v>1</v>
      </c>
    </row>
    <row r="1251" spans="4:26">
      <c r="D1251" s="1">
        <v>1248</v>
      </c>
      <c r="E1251">
        <v>0</v>
      </c>
      <c r="F1251">
        <f t="shared" si="380"/>
        <v>0</v>
      </c>
      <c r="G1251">
        <f t="shared" si="381"/>
        <v>0</v>
      </c>
      <c r="H1251" s="12">
        <f t="shared" si="396"/>
        <v>0</v>
      </c>
      <c r="I1251">
        <f t="shared" si="397"/>
        <v>0</v>
      </c>
      <c r="J1251">
        <f t="shared" si="398"/>
        <v>0</v>
      </c>
      <c r="K1251" s="12">
        <f t="shared" si="399"/>
        <v>1</v>
      </c>
      <c r="L1251">
        <f t="shared" si="382"/>
        <v>14.7105</v>
      </c>
      <c r="M1251">
        <f t="shared" si="383"/>
        <v>0</v>
      </c>
      <c r="N1251">
        <f t="shared" si="384"/>
        <v>0</v>
      </c>
      <c r="O1251">
        <f t="shared" si="385"/>
        <v>101.66177176290465</v>
      </c>
      <c r="P1251">
        <f t="shared" si="386"/>
        <v>0</v>
      </c>
      <c r="Q1251">
        <f t="shared" si="387"/>
        <v>0</v>
      </c>
      <c r="R1251">
        <f t="shared" si="388"/>
        <v>269.28449999999998</v>
      </c>
      <c r="S1251">
        <f t="shared" si="389"/>
        <v>269.28449999999998</v>
      </c>
      <c r="T1251">
        <f t="shared" si="390"/>
        <v>4.1846597124502907</v>
      </c>
      <c r="U1251" s="14">
        <f t="shared" si="391"/>
        <v>0</v>
      </c>
      <c r="V1251" s="20">
        <f>'BSFC (Drive Cycle)'!C1255</f>
        <v>0</v>
      </c>
      <c r="W1251">
        <f t="shared" si="392"/>
        <v>0</v>
      </c>
      <c r="X1251">
        <f t="shared" si="393"/>
        <v>0</v>
      </c>
      <c r="Y1251">
        <f t="shared" si="394"/>
        <v>0</v>
      </c>
      <c r="Z1251">
        <f t="shared" si="395"/>
        <v>1</v>
      </c>
    </row>
    <row r="1252" spans="4:26">
      <c r="D1252" s="1">
        <v>1249</v>
      </c>
      <c r="E1252">
        <v>3.5</v>
      </c>
      <c r="F1252">
        <f t="shared" si="380"/>
        <v>5.6326900000000002</v>
      </c>
      <c r="G1252">
        <f t="shared" si="381"/>
        <v>1.5646361111111113</v>
      </c>
      <c r="H1252" s="12">
        <f t="shared" si="396"/>
        <v>1.5646361111111113</v>
      </c>
      <c r="I1252">
        <f t="shared" si="397"/>
        <v>2.3469541666666669</v>
      </c>
      <c r="J1252">
        <f t="shared" si="398"/>
        <v>10.266642301400166</v>
      </c>
      <c r="K1252" s="12">
        <f t="shared" si="399"/>
        <v>1</v>
      </c>
      <c r="L1252">
        <f t="shared" si="382"/>
        <v>14.7105</v>
      </c>
      <c r="M1252">
        <f t="shared" si="383"/>
        <v>151.02744157474714</v>
      </c>
      <c r="N1252">
        <f t="shared" si="384"/>
        <v>1442.206347829733</v>
      </c>
      <c r="O1252">
        <f t="shared" si="385"/>
        <v>101.66177176290465</v>
      </c>
      <c r="P1252">
        <f t="shared" si="386"/>
        <v>3559.1007028424169</v>
      </c>
      <c r="Q1252">
        <f t="shared" si="387"/>
        <v>0.94360563012325338</v>
      </c>
      <c r="R1252">
        <f t="shared" si="388"/>
        <v>269.28449999999998</v>
      </c>
      <c r="S1252">
        <f t="shared" si="389"/>
        <v>3829.32880847254</v>
      </c>
      <c r="T1252">
        <f t="shared" si="390"/>
        <v>59.507465117896921</v>
      </c>
      <c r="U1252" s="14">
        <f t="shared" si="391"/>
        <v>8.9872602113544797</v>
      </c>
      <c r="V1252" s="20">
        <f>'BSFC (Drive Cycle)'!C1256</f>
        <v>153.52604989193242</v>
      </c>
      <c r="W1252">
        <f t="shared" si="392"/>
        <v>0.38327182211116306</v>
      </c>
      <c r="X1252">
        <f t="shared" si="393"/>
        <v>0</v>
      </c>
      <c r="Y1252">
        <f t="shared" si="394"/>
        <v>0</v>
      </c>
      <c r="Z1252">
        <f t="shared" si="395"/>
        <v>1</v>
      </c>
    </row>
    <row r="1253" spans="4:26">
      <c r="D1253" s="1">
        <v>1250</v>
      </c>
      <c r="E1253">
        <v>10.4</v>
      </c>
      <c r="F1253">
        <f t="shared" si="380"/>
        <v>16.737136</v>
      </c>
      <c r="G1253">
        <f t="shared" si="381"/>
        <v>4.6492044444444449</v>
      </c>
      <c r="H1253" s="12">
        <f t="shared" si="396"/>
        <v>3.0845683333333334</v>
      </c>
      <c r="I1253">
        <f t="shared" si="397"/>
        <v>6.1914886111111116</v>
      </c>
      <c r="J1253">
        <f t="shared" si="398"/>
        <v>27.084380166550918</v>
      </c>
      <c r="K1253" s="12">
        <f t="shared" si="399"/>
        <v>1</v>
      </c>
      <c r="L1253">
        <f t="shared" si="382"/>
        <v>14.7105</v>
      </c>
      <c r="M1253">
        <f t="shared" si="383"/>
        <v>398.42477444004726</v>
      </c>
      <c r="N1253">
        <f t="shared" si="384"/>
        <v>3804.6776985603433</v>
      </c>
      <c r="O1253">
        <f t="shared" si="385"/>
        <v>101.66177176290465</v>
      </c>
      <c r="P1253">
        <f t="shared" si="386"/>
        <v>7016.5128141750511</v>
      </c>
      <c r="Q1253">
        <f t="shared" si="387"/>
        <v>8.3314599962555977</v>
      </c>
      <c r="R1253">
        <f t="shared" si="388"/>
        <v>269.28449999999998</v>
      </c>
      <c r="S1253">
        <f t="shared" si="389"/>
        <v>7294.1287741713068</v>
      </c>
      <c r="T1253">
        <f t="shared" si="390"/>
        <v>113.35018101190039</v>
      </c>
      <c r="U1253" s="14">
        <f t="shared" si="391"/>
        <v>45.161520302404938</v>
      </c>
      <c r="V1253" s="20">
        <f>'BSFC (Drive Cycle)'!C1257</f>
        <v>198.45735761615833</v>
      </c>
      <c r="W1253">
        <f t="shared" si="392"/>
        <v>2.489621106984381</v>
      </c>
      <c r="X1253">
        <f t="shared" si="393"/>
        <v>0</v>
      </c>
      <c r="Y1253">
        <f t="shared" si="394"/>
        <v>0</v>
      </c>
      <c r="Z1253">
        <f t="shared" si="395"/>
        <v>1</v>
      </c>
    </row>
    <row r="1254" spans="4:26">
      <c r="D1254" s="1">
        <v>1251</v>
      </c>
      <c r="E1254">
        <v>15.4</v>
      </c>
      <c r="F1254">
        <f t="shared" si="380"/>
        <v>24.783836000000001</v>
      </c>
      <c r="G1254">
        <f t="shared" si="381"/>
        <v>6.8843988888888896</v>
      </c>
      <c r="H1254" s="12">
        <f t="shared" si="396"/>
        <v>2.2351944444444447</v>
      </c>
      <c r="I1254">
        <f t="shared" si="397"/>
        <v>8.0019961111111115</v>
      </c>
      <c r="J1254">
        <f t="shared" si="398"/>
        <v>35.004361370488191</v>
      </c>
      <c r="K1254" s="12">
        <f t="shared" si="399"/>
        <v>1</v>
      </c>
      <c r="L1254">
        <f t="shared" si="382"/>
        <v>14.7105</v>
      </c>
      <c r="M1254">
        <f t="shared" si="383"/>
        <v>514.93165794056654</v>
      </c>
      <c r="N1254">
        <f t="shared" si="384"/>
        <v>4917.2368811718525</v>
      </c>
      <c r="O1254">
        <f t="shared" si="385"/>
        <v>101.66177176290465</v>
      </c>
      <c r="P1254">
        <f t="shared" si="386"/>
        <v>5084.4295754891673</v>
      </c>
      <c r="Q1254">
        <f t="shared" si="387"/>
        <v>18.268204999186185</v>
      </c>
      <c r="R1254">
        <f t="shared" si="388"/>
        <v>269.28449999999998</v>
      </c>
      <c r="S1254">
        <f t="shared" si="389"/>
        <v>5371.9822804883534</v>
      </c>
      <c r="T1254">
        <f t="shared" si="390"/>
        <v>83.480177378038661</v>
      </c>
      <c r="U1254" s="14">
        <f t="shared" si="391"/>
        <v>42.986586142446022</v>
      </c>
      <c r="V1254" s="20">
        <f>'BSFC (Drive Cycle)'!C1258</f>
        <v>1240.7884424012882</v>
      </c>
      <c r="W1254">
        <f t="shared" si="392"/>
        <v>14.81590535106511</v>
      </c>
      <c r="X1254">
        <f t="shared" si="393"/>
        <v>0</v>
      </c>
      <c r="Y1254">
        <f t="shared" si="394"/>
        <v>1</v>
      </c>
      <c r="Z1254">
        <f t="shared" si="395"/>
        <v>2</v>
      </c>
    </row>
    <row r="1255" spans="4:26">
      <c r="D1255" s="1">
        <v>1252</v>
      </c>
      <c r="E1255">
        <v>17.3</v>
      </c>
      <c r="F1255">
        <f t="shared" si="380"/>
        <v>27.841582000000002</v>
      </c>
      <c r="G1255">
        <f t="shared" si="381"/>
        <v>7.7337727777777792</v>
      </c>
      <c r="H1255" s="12">
        <f t="shared" si="396"/>
        <v>0.84937388888888954</v>
      </c>
      <c r="I1255">
        <f t="shared" si="397"/>
        <v>8.1584597222222239</v>
      </c>
      <c r="J1255">
        <f t="shared" si="398"/>
        <v>35.688804190581543</v>
      </c>
      <c r="K1255" s="12">
        <f t="shared" si="399"/>
        <v>2</v>
      </c>
      <c r="L1255">
        <f t="shared" si="382"/>
        <v>8.4698856000000013</v>
      </c>
      <c r="M1255">
        <f t="shared" si="383"/>
        <v>302.28008869502634</v>
      </c>
      <c r="N1255">
        <f t="shared" si="384"/>
        <v>2886.563250975415</v>
      </c>
      <c r="O1255">
        <f t="shared" si="385"/>
        <v>38.380998283940237</v>
      </c>
      <c r="P1255">
        <f t="shared" si="386"/>
        <v>1696.9605936214716</v>
      </c>
      <c r="Q1255">
        <f t="shared" si="387"/>
        <v>23.054018697109267</v>
      </c>
      <c r="R1255">
        <f t="shared" si="388"/>
        <v>269.28449999999998</v>
      </c>
      <c r="S1255">
        <f t="shared" si="389"/>
        <v>1989.2991123185809</v>
      </c>
      <c r="T1255">
        <f t="shared" si="390"/>
        <v>53.690663434229563</v>
      </c>
      <c r="U1255" s="14">
        <f t="shared" si="391"/>
        <v>16.22961850499372</v>
      </c>
      <c r="V1255" s="20">
        <f>'BSFC (Drive Cycle)'!C1259</f>
        <v>281.84476349998113</v>
      </c>
      <c r="W1255">
        <f t="shared" si="392"/>
        <v>1.2706202747874646</v>
      </c>
      <c r="X1255">
        <f t="shared" si="393"/>
        <v>0</v>
      </c>
      <c r="Y1255">
        <f t="shared" si="394"/>
        <v>0</v>
      </c>
      <c r="Z1255">
        <f t="shared" si="395"/>
        <v>2</v>
      </c>
    </row>
    <row r="1256" spans="4:26">
      <c r="D1256" s="1">
        <v>1253</v>
      </c>
      <c r="E1256">
        <v>17.3</v>
      </c>
      <c r="F1256">
        <f t="shared" si="380"/>
        <v>27.841582000000002</v>
      </c>
      <c r="G1256">
        <f t="shared" si="381"/>
        <v>7.7337727777777792</v>
      </c>
      <c r="H1256" s="12">
        <f t="shared" si="396"/>
        <v>0</v>
      </c>
      <c r="I1256">
        <f t="shared" si="397"/>
        <v>7.7337727777777792</v>
      </c>
      <c r="J1256">
        <f t="shared" si="398"/>
        <v>33.831030821756748</v>
      </c>
      <c r="K1256" s="12">
        <f t="shared" si="399"/>
        <v>2</v>
      </c>
      <c r="L1256">
        <f t="shared" si="382"/>
        <v>8.4698856000000013</v>
      </c>
      <c r="M1256">
        <f t="shared" si="383"/>
        <v>286.54496079035368</v>
      </c>
      <c r="N1256">
        <f t="shared" si="384"/>
        <v>2736.3037940753247</v>
      </c>
      <c r="O1256">
        <f t="shared" si="385"/>
        <v>38.380998283940237</v>
      </c>
      <c r="P1256">
        <f t="shared" si="386"/>
        <v>0</v>
      </c>
      <c r="Q1256">
        <f t="shared" si="387"/>
        <v>23.054018697109267</v>
      </c>
      <c r="R1256">
        <f t="shared" si="388"/>
        <v>269.28449999999998</v>
      </c>
      <c r="S1256">
        <f t="shared" si="389"/>
        <v>292.33851869710924</v>
      </c>
      <c r="T1256">
        <f t="shared" si="390"/>
        <v>7.8901402604728412</v>
      </c>
      <c r="U1256" s="14">
        <f t="shared" si="391"/>
        <v>2.2608799315675814</v>
      </c>
      <c r="V1256" s="20">
        <f>'BSFC (Drive Cycle)'!C1260</f>
        <v>2181.9768209029808</v>
      </c>
      <c r="W1256">
        <f t="shared" si="392"/>
        <v>1.3703298904236609</v>
      </c>
      <c r="X1256">
        <f t="shared" si="393"/>
        <v>0</v>
      </c>
      <c r="Y1256">
        <f t="shared" si="394"/>
        <v>0</v>
      </c>
      <c r="Z1256">
        <f t="shared" si="395"/>
        <v>2</v>
      </c>
    </row>
    <row r="1257" spans="4:26">
      <c r="D1257" s="1">
        <v>1254</v>
      </c>
      <c r="E1257">
        <v>18.399999999999999</v>
      </c>
      <c r="F1257">
        <f t="shared" si="380"/>
        <v>29.611855999999996</v>
      </c>
      <c r="G1257">
        <f t="shared" si="381"/>
        <v>8.225515555555555</v>
      </c>
      <c r="H1257" s="12">
        <f t="shared" si="396"/>
        <v>0.49174277777777586</v>
      </c>
      <c r="I1257">
        <f t="shared" si="397"/>
        <v>8.4713869444444434</v>
      </c>
      <c r="J1257">
        <f t="shared" si="398"/>
        <v>37.057689830768219</v>
      </c>
      <c r="K1257" s="12">
        <f t="shared" si="399"/>
        <v>2</v>
      </c>
      <c r="L1257">
        <f t="shared" si="382"/>
        <v>8.4698856000000013</v>
      </c>
      <c r="M1257">
        <f t="shared" si="383"/>
        <v>313.87439346689024</v>
      </c>
      <c r="N1257">
        <f t="shared" si="384"/>
        <v>2997.280745533375</v>
      </c>
      <c r="O1257">
        <f t="shared" si="385"/>
        <v>38.380998283940237</v>
      </c>
      <c r="P1257">
        <f t="shared" si="386"/>
        <v>982.45086999137379</v>
      </c>
      <c r="Q1257">
        <f t="shared" si="387"/>
        <v>26.078948745675795</v>
      </c>
      <c r="R1257">
        <f t="shared" si="388"/>
        <v>269.28449999999998</v>
      </c>
      <c r="S1257">
        <f t="shared" si="389"/>
        <v>1277.8143187370497</v>
      </c>
      <c r="T1257">
        <f t="shared" si="390"/>
        <v>34.487874696122162</v>
      </c>
      <c r="U1257" s="14">
        <f t="shared" si="391"/>
        <v>10.824860752207455</v>
      </c>
      <c r="V1257" s="20">
        <f>'BSFC (Drive Cycle)'!C1261</f>
        <v>768.82025813222572</v>
      </c>
      <c r="W1257">
        <f t="shared" si="392"/>
        <v>2.3117700660437595</v>
      </c>
      <c r="X1257">
        <f t="shared" si="393"/>
        <v>0</v>
      </c>
      <c r="Y1257">
        <f t="shared" si="394"/>
        <v>0</v>
      </c>
      <c r="Z1257">
        <f t="shared" si="395"/>
        <v>2</v>
      </c>
    </row>
    <row r="1258" spans="4:26">
      <c r="D1258" s="1">
        <v>1255</v>
      </c>
      <c r="E1258">
        <v>21.5</v>
      </c>
      <c r="F1258">
        <f t="shared" si="380"/>
        <v>34.600810000000003</v>
      </c>
      <c r="G1258">
        <f t="shared" si="381"/>
        <v>9.6113361111111129</v>
      </c>
      <c r="H1258" s="12">
        <f t="shared" si="396"/>
        <v>1.3858205555555578</v>
      </c>
      <c r="I1258">
        <f t="shared" si="397"/>
        <v>10.304246388888892</v>
      </c>
      <c r="J1258">
        <f t="shared" si="398"/>
        <v>45.075448580433125</v>
      </c>
      <c r="K1258" s="12">
        <f t="shared" si="399"/>
        <v>2</v>
      </c>
      <c r="L1258">
        <f t="shared" si="382"/>
        <v>8.4698856000000013</v>
      </c>
      <c r="M1258">
        <f t="shared" si="383"/>
        <v>381.78389284495103</v>
      </c>
      <c r="N1258">
        <f t="shared" si="384"/>
        <v>3645.7689279442911</v>
      </c>
      <c r="O1258">
        <f t="shared" si="385"/>
        <v>38.380998283940237</v>
      </c>
      <c r="P1258">
        <f t="shared" si="386"/>
        <v>2768.7251790666141</v>
      </c>
      <c r="Q1258">
        <f t="shared" si="387"/>
        <v>35.606669593834603</v>
      </c>
      <c r="R1258">
        <f t="shared" si="388"/>
        <v>269.28449999999998</v>
      </c>
      <c r="S1258">
        <f t="shared" si="389"/>
        <v>3073.6163486604491</v>
      </c>
      <c r="T1258">
        <f t="shared" si="390"/>
        <v>82.956102418169451</v>
      </c>
      <c r="U1258" s="14">
        <f t="shared" si="391"/>
        <v>31.671303716453188</v>
      </c>
      <c r="V1258" s="20">
        <f>'BSFC (Drive Cycle)'!C1262</f>
        <v>113.25215435316022</v>
      </c>
      <c r="W1258">
        <f t="shared" si="392"/>
        <v>0.99634538251710369</v>
      </c>
      <c r="X1258">
        <f t="shared" si="393"/>
        <v>0</v>
      </c>
      <c r="Y1258">
        <f t="shared" si="394"/>
        <v>0</v>
      </c>
      <c r="Z1258">
        <f t="shared" si="395"/>
        <v>2</v>
      </c>
    </row>
    <row r="1259" spans="4:26">
      <c r="D1259" s="1">
        <v>1256</v>
      </c>
      <c r="E1259">
        <v>24.6</v>
      </c>
      <c r="F1259">
        <f t="shared" si="380"/>
        <v>39.589764000000002</v>
      </c>
      <c r="G1259">
        <f t="shared" si="381"/>
        <v>10.997156666666667</v>
      </c>
      <c r="H1259" s="12">
        <f t="shared" si="396"/>
        <v>1.3858205555555543</v>
      </c>
      <c r="I1259">
        <f t="shared" si="397"/>
        <v>11.690066944444444</v>
      </c>
      <c r="J1259">
        <f t="shared" si="398"/>
        <v>51.137656415545592</v>
      </c>
      <c r="K1259" s="12">
        <f t="shared" si="399"/>
        <v>2</v>
      </c>
      <c r="L1259">
        <f t="shared" si="382"/>
        <v>8.4698856000000013</v>
      </c>
      <c r="M1259">
        <f t="shared" si="383"/>
        <v>433.13009969177727</v>
      </c>
      <c r="N1259">
        <f t="shared" si="384"/>
        <v>4136.0892609866887</v>
      </c>
      <c r="O1259">
        <f t="shared" si="385"/>
        <v>38.380998283940237</v>
      </c>
      <c r="P1259">
        <f t="shared" si="386"/>
        <v>2768.7251790666069</v>
      </c>
      <c r="Q1259">
        <f t="shared" si="387"/>
        <v>46.614888418399005</v>
      </c>
      <c r="R1259">
        <f t="shared" si="388"/>
        <v>269.28449999999998</v>
      </c>
      <c r="S1259">
        <f t="shared" si="389"/>
        <v>3084.6245674850061</v>
      </c>
      <c r="T1259">
        <f t="shared" si="390"/>
        <v>83.253211368884649</v>
      </c>
      <c r="U1259" s="14">
        <f t="shared" si="391"/>
        <v>36.059471739865614</v>
      </c>
      <c r="V1259" s="20">
        <f>'BSFC (Drive Cycle)'!C1263</f>
        <v>179.89694310282357</v>
      </c>
      <c r="W1259">
        <f t="shared" si="392"/>
        <v>1.8019413155290218</v>
      </c>
      <c r="X1259">
        <f t="shared" si="393"/>
        <v>0</v>
      </c>
      <c r="Y1259">
        <f t="shared" si="394"/>
        <v>0</v>
      </c>
      <c r="Z1259">
        <f t="shared" si="395"/>
        <v>2</v>
      </c>
    </row>
    <row r="1260" spans="4:26">
      <c r="D1260" s="1">
        <v>1257</v>
      </c>
      <c r="E1260">
        <v>27.3</v>
      </c>
      <c r="F1260">
        <f t="shared" si="380"/>
        <v>43.934981999999998</v>
      </c>
      <c r="G1260">
        <f t="shared" si="381"/>
        <v>12.204161666666666</v>
      </c>
      <c r="H1260" s="12">
        <f t="shared" si="396"/>
        <v>1.2070049999999988</v>
      </c>
      <c r="I1260">
        <f t="shared" si="397"/>
        <v>12.807664166666665</v>
      </c>
      <c r="J1260">
        <f t="shared" si="398"/>
        <v>56.026533701926617</v>
      </c>
      <c r="K1260" s="12">
        <f t="shared" si="399"/>
        <v>2</v>
      </c>
      <c r="L1260">
        <f t="shared" si="382"/>
        <v>8.4698856000000013</v>
      </c>
      <c r="M1260">
        <f t="shared" si="383"/>
        <v>474.53833101986299</v>
      </c>
      <c r="N1260">
        <f t="shared" si="384"/>
        <v>4531.5088844079783</v>
      </c>
      <c r="O1260">
        <f t="shared" si="385"/>
        <v>38.380998283940237</v>
      </c>
      <c r="P1260">
        <f t="shared" si="386"/>
        <v>2411.4703172515606</v>
      </c>
      <c r="Q1260">
        <f t="shared" si="387"/>
        <v>57.408966536698706</v>
      </c>
      <c r="R1260">
        <f t="shared" si="388"/>
        <v>269.28449999999998</v>
      </c>
      <c r="S1260">
        <f t="shared" si="389"/>
        <v>2738.163783788259</v>
      </c>
      <c r="T1260">
        <f t="shared" si="390"/>
        <v>73.902325312870332</v>
      </c>
      <c r="U1260" s="14">
        <f t="shared" si="391"/>
        <v>35.06948611245646</v>
      </c>
      <c r="V1260" s="20">
        <f>'BSFC (Drive Cycle)'!C1264</f>
        <v>461.20799862310196</v>
      </c>
      <c r="W1260">
        <f t="shared" si="392"/>
        <v>4.4928687507407536</v>
      </c>
      <c r="X1260">
        <f t="shared" si="393"/>
        <v>0</v>
      </c>
      <c r="Y1260">
        <f t="shared" si="394"/>
        <v>0</v>
      </c>
      <c r="Z1260">
        <f t="shared" si="395"/>
        <v>2</v>
      </c>
    </row>
    <row r="1261" spans="4:26">
      <c r="D1261" s="1">
        <v>1258</v>
      </c>
      <c r="E1261">
        <v>30</v>
      </c>
      <c r="F1261">
        <f t="shared" si="380"/>
        <v>48.280200000000001</v>
      </c>
      <c r="G1261">
        <f t="shared" si="381"/>
        <v>13.411166666666668</v>
      </c>
      <c r="H1261" s="12">
        <f t="shared" si="396"/>
        <v>1.2070050000000023</v>
      </c>
      <c r="I1261">
        <f t="shared" si="397"/>
        <v>14.014669166666669</v>
      </c>
      <c r="J1261">
        <f t="shared" si="398"/>
        <v>61.306521171218144</v>
      </c>
      <c r="K1261" s="12">
        <f t="shared" si="399"/>
        <v>2</v>
      </c>
      <c r="L1261">
        <f t="shared" si="382"/>
        <v>8.4698856000000013</v>
      </c>
      <c r="M1261">
        <f t="shared" si="383"/>
        <v>519.25922085419575</v>
      </c>
      <c r="N1261">
        <f t="shared" si="384"/>
        <v>4958.5620777029717</v>
      </c>
      <c r="O1261">
        <f t="shared" si="385"/>
        <v>38.380998283940237</v>
      </c>
      <c r="P1261">
        <f t="shared" si="386"/>
        <v>2411.4703172515678</v>
      </c>
      <c r="Q1261">
        <f t="shared" si="387"/>
        <v>69.326127927422689</v>
      </c>
      <c r="R1261">
        <f t="shared" si="388"/>
        <v>269.28449999999998</v>
      </c>
      <c r="S1261">
        <f t="shared" si="389"/>
        <v>2750.0809451789901</v>
      </c>
      <c r="T1261">
        <f t="shared" si="390"/>
        <v>74.223966386029701</v>
      </c>
      <c r="U1261" s="14">
        <f t="shared" si="391"/>
        <v>38.541478954317796</v>
      </c>
      <c r="V1261" s="20">
        <f>'BSFC (Drive Cycle)'!C1265</f>
        <v>1405.2563640761673</v>
      </c>
      <c r="W1261">
        <f t="shared" si="392"/>
        <v>15.044627383739652</v>
      </c>
      <c r="X1261">
        <f t="shared" si="393"/>
        <v>0</v>
      </c>
      <c r="Y1261">
        <f t="shared" si="394"/>
        <v>1</v>
      </c>
      <c r="Z1261">
        <f t="shared" si="395"/>
        <v>3</v>
      </c>
    </row>
    <row r="1262" spans="4:26">
      <c r="D1262" s="1">
        <v>1259</v>
      </c>
      <c r="E1262">
        <v>31.5</v>
      </c>
      <c r="F1262">
        <f t="shared" si="380"/>
        <v>50.694209999999998</v>
      </c>
      <c r="G1262">
        <f t="shared" si="381"/>
        <v>14.081725</v>
      </c>
      <c r="H1262" s="12">
        <f t="shared" si="396"/>
        <v>0.67055833333333226</v>
      </c>
      <c r="I1262">
        <f t="shared" si="397"/>
        <v>14.417004166666667</v>
      </c>
      <c r="J1262">
        <f t="shared" si="398"/>
        <v>63.066516994315307</v>
      </c>
      <c r="K1262" s="12">
        <f t="shared" si="399"/>
        <v>3</v>
      </c>
      <c r="L1262">
        <f t="shared" si="382"/>
        <v>5.4638999999999998</v>
      </c>
      <c r="M1262">
        <f t="shared" si="383"/>
        <v>344.5891422052394</v>
      </c>
      <c r="N1262">
        <f t="shared" si="384"/>
        <v>3290.5850956604927</v>
      </c>
      <c r="O1262">
        <f t="shared" si="385"/>
        <v>20.058706566054244</v>
      </c>
      <c r="P1262">
        <f t="shared" si="386"/>
        <v>1285.9604763506354</v>
      </c>
      <c r="Q1262">
        <f t="shared" si="387"/>
        <v>76.432056039983507</v>
      </c>
      <c r="R1262">
        <f t="shared" si="388"/>
        <v>269.28449999999998</v>
      </c>
      <c r="S1262">
        <f t="shared" si="389"/>
        <v>1631.6770323906189</v>
      </c>
      <c r="T1262">
        <f t="shared" si="390"/>
        <v>68.266507367355828</v>
      </c>
      <c r="U1262" s="14">
        <f t="shared" si="391"/>
        <v>23.5238972150648</v>
      </c>
      <c r="V1262" s="20">
        <f>'BSFC (Drive Cycle)'!C1266</f>
        <v>146.12584491082453</v>
      </c>
      <c r="W1262">
        <f t="shared" si="392"/>
        <v>0.95484704337409321</v>
      </c>
      <c r="X1262">
        <f t="shared" si="393"/>
        <v>0</v>
      </c>
      <c r="Y1262">
        <f t="shared" si="394"/>
        <v>0</v>
      </c>
      <c r="Z1262">
        <f t="shared" si="395"/>
        <v>3</v>
      </c>
    </row>
    <row r="1263" spans="4:26">
      <c r="D1263" s="1">
        <v>1260</v>
      </c>
      <c r="E1263">
        <v>31.9</v>
      </c>
      <c r="F1263">
        <f t="shared" si="380"/>
        <v>51.337945999999995</v>
      </c>
      <c r="G1263">
        <f t="shared" si="381"/>
        <v>14.260540555555554</v>
      </c>
      <c r="H1263" s="12">
        <f t="shared" si="396"/>
        <v>0.17881555555555373</v>
      </c>
      <c r="I1263">
        <f t="shared" si="397"/>
        <v>14.34994833333333</v>
      </c>
      <c r="J1263">
        <f t="shared" si="398"/>
        <v>62.773184357132436</v>
      </c>
      <c r="K1263" s="12">
        <f t="shared" si="399"/>
        <v>3</v>
      </c>
      <c r="L1263">
        <f t="shared" si="382"/>
        <v>5.4638999999999998</v>
      </c>
      <c r="M1263">
        <f t="shared" si="383"/>
        <v>342.9864020089359</v>
      </c>
      <c r="N1263">
        <f t="shared" si="384"/>
        <v>3275.2800487039317</v>
      </c>
      <c r="O1263">
        <f t="shared" si="385"/>
        <v>20.058706566054244</v>
      </c>
      <c r="P1263">
        <f t="shared" si="386"/>
        <v>342.92279369349984</v>
      </c>
      <c r="Q1263">
        <f t="shared" si="387"/>
        <v>78.385512266916194</v>
      </c>
      <c r="R1263">
        <f t="shared" si="388"/>
        <v>269.28449999999998</v>
      </c>
      <c r="S1263">
        <f t="shared" si="389"/>
        <v>690.59280596041594</v>
      </c>
      <c r="T1263">
        <f t="shared" si="390"/>
        <v>28.893192672367924</v>
      </c>
      <c r="U1263" s="14">
        <f t="shared" si="391"/>
        <v>9.9099721972464252</v>
      </c>
      <c r="V1263" s="20">
        <f>'BSFC (Drive Cycle)'!C1267</f>
        <v>1003.7887314489853</v>
      </c>
      <c r="W1263">
        <f t="shared" si="392"/>
        <v>2.7631995612690843</v>
      </c>
      <c r="X1263">
        <f t="shared" si="393"/>
        <v>0</v>
      </c>
      <c r="Y1263">
        <f t="shared" si="394"/>
        <v>0</v>
      </c>
      <c r="Z1263">
        <f t="shared" si="395"/>
        <v>3</v>
      </c>
    </row>
    <row r="1264" spans="4:26">
      <c r="D1264" s="1">
        <v>1261</v>
      </c>
      <c r="E1264">
        <v>32.6</v>
      </c>
      <c r="F1264">
        <f t="shared" si="380"/>
        <v>52.464483999999999</v>
      </c>
      <c r="G1264">
        <f t="shared" si="381"/>
        <v>14.573467777777777</v>
      </c>
      <c r="H1264" s="12">
        <f t="shared" si="396"/>
        <v>0.31292722222222302</v>
      </c>
      <c r="I1264">
        <f t="shared" si="397"/>
        <v>14.72993138888889</v>
      </c>
      <c r="J1264">
        <f t="shared" si="398"/>
        <v>64.435402634501997</v>
      </c>
      <c r="K1264" s="12">
        <f t="shared" si="399"/>
        <v>3</v>
      </c>
      <c r="L1264">
        <f t="shared" si="382"/>
        <v>5.4638999999999998</v>
      </c>
      <c r="M1264">
        <f t="shared" si="383"/>
        <v>352.06859645465545</v>
      </c>
      <c r="N1264">
        <f t="shared" si="384"/>
        <v>3362.0086481244416</v>
      </c>
      <c r="O1264">
        <f t="shared" si="385"/>
        <v>20.058706566054244</v>
      </c>
      <c r="P1264">
        <f t="shared" si="386"/>
        <v>600.11488896363232</v>
      </c>
      <c r="Q1264">
        <f t="shared" si="387"/>
        <v>81.86337301794191</v>
      </c>
      <c r="R1264">
        <f t="shared" si="388"/>
        <v>269.28449999999998</v>
      </c>
      <c r="S1264">
        <f t="shared" si="389"/>
        <v>951.26276198157416</v>
      </c>
      <c r="T1264">
        <f t="shared" si="390"/>
        <v>39.799166783613877</v>
      </c>
      <c r="U1264" s="14">
        <f t="shared" si="391"/>
        <v>14.012036789571681</v>
      </c>
      <c r="V1264" s="20">
        <f>'BSFC (Drive Cycle)'!C1268</f>
        <v>626.02206433088213</v>
      </c>
      <c r="W1264">
        <f t="shared" si="392"/>
        <v>2.4366233879133139</v>
      </c>
      <c r="X1264">
        <f t="shared" si="393"/>
        <v>0</v>
      </c>
      <c r="Y1264">
        <f t="shared" si="394"/>
        <v>0</v>
      </c>
      <c r="Z1264">
        <f t="shared" si="395"/>
        <v>3</v>
      </c>
    </row>
    <row r="1265" spans="4:26">
      <c r="D1265" s="1">
        <v>1262</v>
      </c>
      <c r="E1265">
        <v>33.4</v>
      </c>
      <c r="F1265">
        <f t="shared" si="380"/>
        <v>53.751956</v>
      </c>
      <c r="G1265">
        <f t="shared" si="381"/>
        <v>14.93109888888889</v>
      </c>
      <c r="H1265" s="12">
        <f t="shared" si="396"/>
        <v>0.35763111111111279</v>
      </c>
      <c r="I1265">
        <f t="shared" si="397"/>
        <v>15.109914444444446</v>
      </c>
      <c r="J1265">
        <f t="shared" si="398"/>
        <v>66.097620911871559</v>
      </c>
      <c r="K1265" s="12">
        <f t="shared" si="399"/>
        <v>3</v>
      </c>
      <c r="L1265">
        <f t="shared" si="382"/>
        <v>5.4638999999999998</v>
      </c>
      <c r="M1265">
        <f t="shared" si="383"/>
        <v>361.150790900375</v>
      </c>
      <c r="N1265">
        <f t="shared" si="384"/>
        <v>3448.7372475449511</v>
      </c>
      <c r="O1265">
        <f t="shared" si="385"/>
        <v>20.058706566054244</v>
      </c>
      <c r="P1265">
        <f t="shared" si="386"/>
        <v>685.8455873870098</v>
      </c>
      <c r="Q1265">
        <f t="shared" si="387"/>
        <v>85.93050585635072</v>
      </c>
      <c r="R1265">
        <f t="shared" si="388"/>
        <v>269.28449999999998</v>
      </c>
      <c r="S1265">
        <f t="shared" si="389"/>
        <v>1041.0605932433605</v>
      </c>
      <c r="T1265">
        <f t="shared" si="390"/>
        <v>43.556150664439727</v>
      </c>
      <c r="U1265" s="14">
        <f t="shared" si="391"/>
        <v>15.730338261038302</v>
      </c>
      <c r="V1265" s="20">
        <f>'BSFC (Drive Cycle)'!C1269</f>
        <v>530.02009706953686</v>
      </c>
      <c r="W1265">
        <f t="shared" si="392"/>
        <v>2.3159431700144917</v>
      </c>
      <c r="X1265">
        <f t="shared" si="393"/>
        <v>0</v>
      </c>
      <c r="Y1265">
        <f t="shared" si="394"/>
        <v>0</v>
      </c>
      <c r="Z1265">
        <f t="shared" si="395"/>
        <v>3</v>
      </c>
    </row>
    <row r="1266" spans="4:26">
      <c r="D1266" s="1">
        <v>1263</v>
      </c>
      <c r="E1266">
        <v>34.9</v>
      </c>
      <c r="F1266">
        <f t="shared" si="380"/>
        <v>56.165965999999997</v>
      </c>
      <c r="G1266">
        <f t="shared" si="381"/>
        <v>15.601657222222222</v>
      </c>
      <c r="H1266" s="12">
        <f t="shared" si="396"/>
        <v>0.67055833333333226</v>
      </c>
      <c r="I1266">
        <f t="shared" si="397"/>
        <v>15.936936388888888</v>
      </c>
      <c r="J1266">
        <f t="shared" si="398"/>
        <v>69.71539010379351</v>
      </c>
      <c r="K1266" s="12">
        <f t="shared" si="399"/>
        <v>3</v>
      </c>
      <c r="L1266">
        <f t="shared" si="382"/>
        <v>5.4638999999999998</v>
      </c>
      <c r="M1266">
        <f t="shared" si="383"/>
        <v>380.91791998811732</v>
      </c>
      <c r="N1266">
        <f t="shared" si="384"/>
        <v>3637.4994933425291</v>
      </c>
      <c r="O1266">
        <f t="shared" si="385"/>
        <v>20.058706566054244</v>
      </c>
      <c r="P1266">
        <f t="shared" si="386"/>
        <v>1285.9604763506354</v>
      </c>
      <c r="Q1266">
        <f t="shared" si="387"/>
        <v>93.82213008542233</v>
      </c>
      <c r="R1266">
        <f t="shared" si="388"/>
        <v>269.28449999999998</v>
      </c>
      <c r="S1266">
        <f t="shared" si="389"/>
        <v>1649.0671064360577</v>
      </c>
      <c r="T1266">
        <f t="shared" si="390"/>
        <v>68.994077587672322</v>
      </c>
      <c r="U1266" s="14">
        <f t="shared" si="391"/>
        <v>26.281080526194923</v>
      </c>
      <c r="V1266" s="20">
        <f>'BSFC (Drive Cycle)'!C1270</f>
        <v>162.37985964937434</v>
      </c>
      <c r="W1266">
        <f t="shared" si="392"/>
        <v>1.1854217131326215</v>
      </c>
      <c r="X1266">
        <f t="shared" si="393"/>
        <v>0</v>
      </c>
      <c r="Y1266">
        <f t="shared" si="394"/>
        <v>0</v>
      </c>
      <c r="Z1266">
        <f t="shared" si="395"/>
        <v>3</v>
      </c>
    </row>
    <row r="1267" spans="4:26">
      <c r="D1267" s="1">
        <v>1264</v>
      </c>
      <c r="E1267">
        <v>36.5</v>
      </c>
      <c r="F1267">
        <f t="shared" si="380"/>
        <v>58.74091</v>
      </c>
      <c r="G1267">
        <f t="shared" si="381"/>
        <v>16.316919444444444</v>
      </c>
      <c r="H1267" s="12">
        <f t="shared" si="396"/>
        <v>0.71526222222222202</v>
      </c>
      <c r="I1267">
        <f t="shared" si="397"/>
        <v>16.674550555555555</v>
      </c>
      <c r="J1267">
        <f t="shared" si="398"/>
        <v>72.942049112804995</v>
      </c>
      <c r="K1267" s="12">
        <f t="shared" si="399"/>
        <v>3</v>
      </c>
      <c r="L1267">
        <f t="shared" si="382"/>
        <v>5.4638999999999998</v>
      </c>
      <c r="M1267">
        <f t="shared" si="383"/>
        <v>398.5480621474552</v>
      </c>
      <c r="N1267">
        <f t="shared" si="384"/>
        <v>3805.8550098646942</v>
      </c>
      <c r="O1267">
        <f t="shared" si="385"/>
        <v>20.058706566054244</v>
      </c>
      <c r="P1267">
        <f t="shared" si="386"/>
        <v>1371.691174774013</v>
      </c>
      <c r="Q1267">
        <f t="shared" si="387"/>
        <v>102.62192659034316</v>
      </c>
      <c r="R1267">
        <f t="shared" si="388"/>
        <v>269.28449999999998</v>
      </c>
      <c r="S1267">
        <f t="shared" si="389"/>
        <v>1743.5976013643563</v>
      </c>
      <c r="T1267">
        <f t="shared" si="390"/>
        <v>72.949067821865668</v>
      </c>
      <c r="U1267" s="14">
        <f t="shared" si="391"/>
        <v>29.073709615867845</v>
      </c>
      <c r="V1267" s="20">
        <f>'BSFC (Drive Cycle)'!C1271</f>
        <v>151.78832156983844</v>
      </c>
      <c r="W1267">
        <f t="shared" si="392"/>
        <v>1.2258471067781811</v>
      </c>
      <c r="X1267">
        <f t="shared" si="393"/>
        <v>0</v>
      </c>
      <c r="Y1267">
        <f t="shared" si="394"/>
        <v>0</v>
      </c>
      <c r="Z1267">
        <f t="shared" si="395"/>
        <v>3</v>
      </c>
    </row>
    <row r="1268" spans="4:26">
      <c r="D1268" s="1">
        <v>1265</v>
      </c>
      <c r="E1268">
        <v>37.6</v>
      </c>
      <c r="F1268">
        <f t="shared" si="380"/>
        <v>60.511184</v>
      </c>
      <c r="G1268">
        <f t="shared" si="381"/>
        <v>16.808662222222225</v>
      </c>
      <c r="H1268" s="12">
        <f t="shared" si="396"/>
        <v>0.4917427777777803</v>
      </c>
      <c r="I1268">
        <f t="shared" si="397"/>
        <v>17.054533611111115</v>
      </c>
      <c r="J1268">
        <f t="shared" si="398"/>
        <v>74.604267390174556</v>
      </c>
      <c r="K1268" s="12">
        <f t="shared" si="399"/>
        <v>3</v>
      </c>
      <c r="L1268">
        <f t="shared" si="382"/>
        <v>5.4638999999999998</v>
      </c>
      <c r="M1268">
        <f t="shared" si="383"/>
        <v>407.63025659317475</v>
      </c>
      <c r="N1268">
        <f t="shared" si="384"/>
        <v>3892.5836092852037</v>
      </c>
      <c r="O1268">
        <f t="shared" si="385"/>
        <v>20.058706566054244</v>
      </c>
      <c r="P1268">
        <f t="shared" si="386"/>
        <v>943.03768265713904</v>
      </c>
      <c r="Q1268">
        <f t="shared" si="387"/>
        <v>108.90056290963679</v>
      </c>
      <c r="R1268">
        <f t="shared" si="388"/>
        <v>269.28449999999998</v>
      </c>
      <c r="S1268">
        <f t="shared" si="389"/>
        <v>1321.2227455667758</v>
      </c>
      <c r="T1268">
        <f t="shared" si="390"/>
        <v>55.27764410705997</v>
      </c>
      <c r="U1268" s="14">
        <f t="shared" si="391"/>
        <v>22.53284025122705</v>
      </c>
      <c r="V1268" s="20">
        <f>'BSFC (Drive Cycle)'!C1272</f>
        <v>328.56689051524518</v>
      </c>
      <c r="W1268">
        <f t="shared" si="392"/>
        <v>2.0565403488395635</v>
      </c>
      <c r="X1268">
        <f t="shared" si="393"/>
        <v>0</v>
      </c>
      <c r="Y1268">
        <f t="shared" si="394"/>
        <v>0</v>
      </c>
      <c r="Z1268">
        <f t="shared" si="395"/>
        <v>3</v>
      </c>
    </row>
    <row r="1269" spans="4:26">
      <c r="D1269" s="1">
        <v>1266</v>
      </c>
      <c r="E1269">
        <v>39.200000000000003</v>
      </c>
      <c r="F1269">
        <f t="shared" si="380"/>
        <v>63.086128000000002</v>
      </c>
      <c r="G1269">
        <f t="shared" si="381"/>
        <v>17.523924444444447</v>
      </c>
      <c r="H1269" s="12">
        <f t="shared" si="396"/>
        <v>0.71526222222222202</v>
      </c>
      <c r="I1269">
        <f t="shared" si="397"/>
        <v>17.881555555555558</v>
      </c>
      <c r="J1269">
        <f t="shared" si="398"/>
        <v>78.222036582096507</v>
      </c>
      <c r="K1269" s="12">
        <f t="shared" si="399"/>
        <v>3</v>
      </c>
      <c r="L1269">
        <f t="shared" si="382"/>
        <v>5.4638999999999998</v>
      </c>
      <c r="M1269">
        <f t="shared" si="383"/>
        <v>427.39738568091707</v>
      </c>
      <c r="N1269">
        <f t="shared" si="384"/>
        <v>4081.3458550827818</v>
      </c>
      <c r="O1269">
        <f t="shared" si="385"/>
        <v>20.058706566054244</v>
      </c>
      <c r="P1269">
        <f t="shared" si="386"/>
        <v>1371.691174774013</v>
      </c>
      <c r="Q1269">
        <f t="shared" si="387"/>
        <v>118.36589024266088</v>
      </c>
      <c r="R1269">
        <f t="shared" si="388"/>
        <v>269.28449999999998</v>
      </c>
      <c r="S1269">
        <f t="shared" si="389"/>
        <v>1759.3415650166739</v>
      </c>
      <c r="T1269">
        <f t="shared" si="390"/>
        <v>73.607767668297683</v>
      </c>
      <c r="U1269" s="14">
        <f t="shared" si="391"/>
        <v>31.459767467238763</v>
      </c>
      <c r="V1269" s="20">
        <f>'BSFC (Drive Cycle)'!C1273</f>
        <v>189.56991717942583</v>
      </c>
      <c r="W1269">
        <f t="shared" si="392"/>
        <v>1.6566181981245687</v>
      </c>
      <c r="X1269">
        <f t="shared" si="393"/>
        <v>0</v>
      </c>
      <c r="Y1269">
        <f t="shared" si="394"/>
        <v>0</v>
      </c>
      <c r="Z1269">
        <f t="shared" si="395"/>
        <v>3</v>
      </c>
    </row>
    <row r="1270" spans="4:26">
      <c r="D1270" s="1">
        <v>1267</v>
      </c>
      <c r="E1270">
        <v>40.299999999999997</v>
      </c>
      <c r="F1270">
        <f t="shared" si="380"/>
        <v>64.856401999999989</v>
      </c>
      <c r="G1270">
        <f t="shared" si="381"/>
        <v>18.01566722222222</v>
      </c>
      <c r="H1270" s="12">
        <f t="shared" si="396"/>
        <v>0.4917427777777732</v>
      </c>
      <c r="I1270">
        <f t="shared" si="397"/>
        <v>18.261538611111106</v>
      </c>
      <c r="J1270">
        <f t="shared" si="398"/>
        <v>79.88425485946604</v>
      </c>
      <c r="K1270" s="12">
        <f t="shared" si="399"/>
        <v>3</v>
      </c>
      <c r="L1270">
        <f t="shared" si="382"/>
        <v>5.4638999999999998</v>
      </c>
      <c r="M1270">
        <f t="shared" si="383"/>
        <v>436.47958012663645</v>
      </c>
      <c r="N1270">
        <f t="shared" si="384"/>
        <v>4168.0744545032894</v>
      </c>
      <c r="O1270">
        <f t="shared" si="385"/>
        <v>20.058706566054244</v>
      </c>
      <c r="P1270">
        <f t="shared" si="386"/>
        <v>943.0376826571254</v>
      </c>
      <c r="Q1270">
        <f t="shared" si="387"/>
        <v>125.1020790062754</v>
      </c>
      <c r="R1270">
        <f t="shared" si="388"/>
        <v>269.28449999999998</v>
      </c>
      <c r="S1270">
        <f t="shared" si="389"/>
        <v>1337.4242616634008</v>
      </c>
      <c r="T1270">
        <f t="shared" si="390"/>
        <v>55.95548714585798</v>
      </c>
      <c r="U1270" s="14">
        <f t="shared" si="391"/>
        <v>24.423427535205494</v>
      </c>
      <c r="V1270" s="20">
        <f>'BSFC (Drive Cycle)'!C1274</f>
        <v>375.53769528004523</v>
      </c>
      <c r="W1270">
        <f t="shared" si="392"/>
        <v>2.5477549131695185</v>
      </c>
      <c r="X1270">
        <f t="shared" si="393"/>
        <v>0</v>
      </c>
      <c r="Y1270">
        <f t="shared" si="394"/>
        <v>0</v>
      </c>
      <c r="Z1270">
        <f t="shared" si="395"/>
        <v>3</v>
      </c>
    </row>
    <row r="1271" spans="4:26">
      <c r="D1271" s="1">
        <v>1268</v>
      </c>
      <c r="E1271">
        <v>40.700000000000003</v>
      </c>
      <c r="F1271">
        <f t="shared" si="380"/>
        <v>65.500138000000007</v>
      </c>
      <c r="G1271">
        <f t="shared" si="381"/>
        <v>18.194482777777779</v>
      </c>
      <c r="H1271" s="12">
        <f t="shared" si="396"/>
        <v>0.17881555555555906</v>
      </c>
      <c r="I1271">
        <f t="shared" si="397"/>
        <v>18.283890555555558</v>
      </c>
      <c r="J1271">
        <f t="shared" si="398"/>
        <v>79.982032405193692</v>
      </c>
      <c r="K1271" s="12">
        <f t="shared" si="399"/>
        <v>3</v>
      </c>
      <c r="L1271">
        <f t="shared" si="382"/>
        <v>5.4638999999999998</v>
      </c>
      <c r="M1271">
        <f t="shared" si="383"/>
        <v>437.01382685873779</v>
      </c>
      <c r="N1271">
        <f t="shared" si="384"/>
        <v>4173.1761368221451</v>
      </c>
      <c r="O1271">
        <f t="shared" si="385"/>
        <v>20.058706566054244</v>
      </c>
      <c r="P1271">
        <f t="shared" si="386"/>
        <v>342.92279369351007</v>
      </c>
      <c r="Q1271">
        <f t="shared" si="387"/>
        <v>127.59781961166267</v>
      </c>
      <c r="R1271">
        <f t="shared" si="388"/>
        <v>269.28449999999998</v>
      </c>
      <c r="S1271">
        <f t="shared" si="389"/>
        <v>739.80511330517265</v>
      </c>
      <c r="T1271">
        <f t="shared" si="390"/>
        <v>30.952149362463164</v>
      </c>
      <c r="U1271" s="14">
        <f t="shared" si="391"/>
        <v>13.526517242393268</v>
      </c>
      <c r="V1271" s="20">
        <f>'BSFC (Drive Cycle)'!C1275</f>
        <v>1021.8530621745012</v>
      </c>
      <c r="W1271">
        <f t="shared" si="392"/>
        <v>3.8394758513043756</v>
      </c>
      <c r="X1271">
        <f t="shared" si="393"/>
        <v>0</v>
      </c>
      <c r="Y1271">
        <f t="shared" si="394"/>
        <v>0</v>
      </c>
      <c r="Z1271">
        <f t="shared" si="395"/>
        <v>3</v>
      </c>
    </row>
    <row r="1272" spans="4:26">
      <c r="D1272" s="1">
        <v>1269</v>
      </c>
      <c r="E1272">
        <v>41.1</v>
      </c>
      <c r="F1272">
        <f t="shared" si="380"/>
        <v>66.143873999999997</v>
      </c>
      <c r="G1272">
        <f t="shared" si="381"/>
        <v>18.373298333333334</v>
      </c>
      <c r="H1272" s="12">
        <f t="shared" si="396"/>
        <v>0.17881555555555551</v>
      </c>
      <c r="I1272">
        <f t="shared" si="397"/>
        <v>18.46270611111111</v>
      </c>
      <c r="J1272">
        <f t="shared" si="398"/>
        <v>80.76425277101464</v>
      </c>
      <c r="K1272" s="12">
        <f t="shared" si="399"/>
        <v>3</v>
      </c>
      <c r="L1272">
        <f t="shared" si="382"/>
        <v>5.4638999999999998</v>
      </c>
      <c r="M1272">
        <f t="shared" si="383"/>
        <v>441.28780071554689</v>
      </c>
      <c r="N1272">
        <f t="shared" si="384"/>
        <v>4213.989595372972</v>
      </c>
      <c r="O1272">
        <f t="shared" si="385"/>
        <v>20.058706566054244</v>
      </c>
      <c r="P1272">
        <f t="shared" si="386"/>
        <v>342.92279369350325</v>
      </c>
      <c r="Q1272">
        <f t="shared" si="387"/>
        <v>130.11820950697961</v>
      </c>
      <c r="R1272">
        <f t="shared" si="388"/>
        <v>269.28449999999998</v>
      </c>
      <c r="S1272">
        <f t="shared" si="389"/>
        <v>742.3255032004829</v>
      </c>
      <c r="T1272">
        <f t="shared" si="390"/>
        <v>31.057598058461977</v>
      </c>
      <c r="U1272" s="14">
        <f t="shared" si="391"/>
        <v>13.705339142726125</v>
      </c>
      <c r="V1272" s="20">
        <f>'BSFC (Drive Cycle)'!C1276</f>
        <v>1032.8967113999752</v>
      </c>
      <c r="W1272">
        <f t="shared" si="392"/>
        <v>3.932277702539769</v>
      </c>
      <c r="X1272">
        <f t="shared" si="393"/>
        <v>0</v>
      </c>
      <c r="Y1272">
        <f t="shared" si="394"/>
        <v>0</v>
      </c>
      <c r="Z1272">
        <f t="shared" si="395"/>
        <v>3</v>
      </c>
    </row>
    <row r="1273" spans="4:26">
      <c r="D1273" s="1">
        <v>1270</v>
      </c>
      <c r="E1273">
        <v>40.700000000000003</v>
      </c>
      <c r="F1273">
        <f t="shared" si="380"/>
        <v>65.500138000000007</v>
      </c>
      <c r="G1273">
        <f t="shared" si="381"/>
        <v>18.194482777777779</v>
      </c>
      <c r="H1273" s="12">
        <f t="shared" si="396"/>
        <v>-0.17881555555555551</v>
      </c>
      <c r="I1273">
        <f t="shared" si="397"/>
        <v>18.105074999999999</v>
      </c>
      <c r="J1273">
        <f t="shared" si="398"/>
        <v>79.199812039372702</v>
      </c>
      <c r="K1273" s="12">
        <f t="shared" si="399"/>
        <v>3</v>
      </c>
      <c r="L1273">
        <f t="shared" si="382"/>
        <v>5.4638999999999998</v>
      </c>
      <c r="M1273">
        <f t="shared" si="383"/>
        <v>432.73985300192851</v>
      </c>
      <c r="N1273">
        <f t="shared" si="384"/>
        <v>4132.3626782713163</v>
      </c>
      <c r="O1273">
        <f t="shared" si="385"/>
        <v>20.058706566054244</v>
      </c>
      <c r="P1273">
        <f t="shared" si="386"/>
        <v>-342.92279369350325</v>
      </c>
      <c r="Q1273">
        <f t="shared" si="387"/>
        <v>127.59781961166267</v>
      </c>
      <c r="R1273">
        <f t="shared" si="388"/>
        <v>269.28449999999998</v>
      </c>
      <c r="S1273">
        <f t="shared" si="389"/>
        <v>53.959525918159386</v>
      </c>
      <c r="T1273">
        <f t="shared" si="390"/>
        <v>0</v>
      </c>
      <c r="U1273" s="14">
        <f t="shared" si="391"/>
        <v>0</v>
      </c>
      <c r="V1273" s="20">
        <f>'BSFC (Drive Cycle)'!C1277</f>
        <v>0</v>
      </c>
      <c r="W1273">
        <f t="shared" si="392"/>
        <v>0</v>
      </c>
      <c r="X1273">
        <f t="shared" si="393"/>
        <v>0</v>
      </c>
      <c r="Y1273">
        <f t="shared" si="394"/>
        <v>0</v>
      </c>
      <c r="Z1273">
        <f t="shared" si="395"/>
        <v>3</v>
      </c>
    </row>
    <row r="1274" spans="4:26">
      <c r="D1274" s="1">
        <v>1271</v>
      </c>
      <c r="E1274">
        <v>40.700000000000003</v>
      </c>
      <c r="F1274">
        <f t="shared" si="380"/>
        <v>65.500138000000007</v>
      </c>
      <c r="G1274">
        <f t="shared" si="381"/>
        <v>18.194482777777779</v>
      </c>
      <c r="H1274" s="12">
        <f t="shared" si="396"/>
        <v>0</v>
      </c>
      <c r="I1274">
        <f t="shared" si="397"/>
        <v>18.194482777777779</v>
      </c>
      <c r="J1274">
        <f t="shared" si="398"/>
        <v>79.590922222283197</v>
      </c>
      <c r="K1274" s="12">
        <f t="shared" si="399"/>
        <v>3</v>
      </c>
      <c r="L1274">
        <f t="shared" si="382"/>
        <v>5.4638999999999998</v>
      </c>
      <c r="M1274">
        <f t="shared" si="383"/>
        <v>434.87683993033312</v>
      </c>
      <c r="N1274">
        <f t="shared" si="384"/>
        <v>4152.7694075467307</v>
      </c>
      <c r="O1274">
        <f t="shared" si="385"/>
        <v>20.058706566054244</v>
      </c>
      <c r="P1274">
        <f t="shared" si="386"/>
        <v>0</v>
      </c>
      <c r="Q1274">
        <f t="shared" si="387"/>
        <v>127.59781961166267</v>
      </c>
      <c r="R1274">
        <f t="shared" si="388"/>
        <v>269.28449999999998</v>
      </c>
      <c r="S1274">
        <f t="shared" si="389"/>
        <v>396.88231961166264</v>
      </c>
      <c r="T1274">
        <f t="shared" si="390"/>
        <v>16.604860678860536</v>
      </c>
      <c r="U1274" s="14">
        <f t="shared" si="391"/>
        <v>7.2210693395063164</v>
      </c>
      <c r="V1274" s="20">
        <f>'BSFC (Drive Cycle)'!C1278</f>
        <v>1722.551269517222</v>
      </c>
      <c r="W1274">
        <f t="shared" si="392"/>
        <v>3.4551839327884704</v>
      </c>
      <c r="X1274">
        <f t="shared" si="393"/>
        <v>0</v>
      </c>
      <c r="Y1274">
        <f t="shared" si="394"/>
        <v>0</v>
      </c>
      <c r="Z1274">
        <f t="shared" si="395"/>
        <v>3</v>
      </c>
    </row>
    <row r="1275" spans="4:26">
      <c r="D1275" s="1">
        <v>1272</v>
      </c>
      <c r="E1275">
        <v>40.700000000000003</v>
      </c>
      <c r="F1275">
        <f t="shared" si="380"/>
        <v>65.500138000000007</v>
      </c>
      <c r="G1275">
        <f t="shared" si="381"/>
        <v>18.194482777777779</v>
      </c>
      <c r="H1275" s="12">
        <f t="shared" si="396"/>
        <v>0</v>
      </c>
      <c r="I1275">
        <f t="shared" si="397"/>
        <v>18.194482777777779</v>
      </c>
      <c r="J1275">
        <f t="shared" si="398"/>
        <v>79.590922222283197</v>
      </c>
      <c r="K1275" s="12">
        <f t="shared" si="399"/>
        <v>3</v>
      </c>
      <c r="L1275">
        <f t="shared" si="382"/>
        <v>5.4638999999999998</v>
      </c>
      <c r="M1275">
        <f t="shared" si="383"/>
        <v>434.87683993033312</v>
      </c>
      <c r="N1275">
        <f t="shared" si="384"/>
        <v>4152.7694075467307</v>
      </c>
      <c r="O1275">
        <f t="shared" si="385"/>
        <v>20.058706566054244</v>
      </c>
      <c r="P1275">
        <f t="shared" si="386"/>
        <v>0</v>
      </c>
      <c r="Q1275">
        <f t="shared" si="387"/>
        <v>127.59781961166267</v>
      </c>
      <c r="R1275">
        <f t="shared" si="388"/>
        <v>269.28449999999998</v>
      </c>
      <c r="S1275">
        <f t="shared" si="389"/>
        <v>396.88231961166264</v>
      </c>
      <c r="T1275">
        <f t="shared" si="390"/>
        <v>16.604860678860536</v>
      </c>
      <c r="U1275" s="14">
        <f t="shared" si="391"/>
        <v>7.2210693395063164</v>
      </c>
      <c r="V1275" s="20">
        <f>'BSFC (Drive Cycle)'!C1279</f>
        <v>1722.551269517222</v>
      </c>
      <c r="W1275">
        <f t="shared" si="392"/>
        <v>3.4551839327884704</v>
      </c>
      <c r="X1275">
        <f t="shared" si="393"/>
        <v>0</v>
      </c>
      <c r="Y1275">
        <f t="shared" si="394"/>
        <v>0</v>
      </c>
      <c r="Z1275">
        <f t="shared" si="395"/>
        <v>3</v>
      </c>
    </row>
    <row r="1276" spans="4:26">
      <c r="D1276" s="1">
        <v>1273</v>
      </c>
      <c r="E1276">
        <v>41.5</v>
      </c>
      <c r="F1276">
        <f t="shared" si="380"/>
        <v>66.787610000000001</v>
      </c>
      <c r="G1276">
        <f t="shared" si="381"/>
        <v>18.55211388888889</v>
      </c>
      <c r="H1276" s="12">
        <f t="shared" si="396"/>
        <v>0.35763111111111101</v>
      </c>
      <c r="I1276">
        <f t="shared" si="397"/>
        <v>18.730929444444445</v>
      </c>
      <c r="J1276">
        <f t="shared" si="398"/>
        <v>81.937583319746096</v>
      </c>
      <c r="K1276" s="12">
        <f t="shared" si="399"/>
        <v>3</v>
      </c>
      <c r="L1276">
        <f t="shared" si="382"/>
        <v>5.4638999999999998</v>
      </c>
      <c r="M1276">
        <f t="shared" si="383"/>
        <v>447.69876150076067</v>
      </c>
      <c r="N1276">
        <f t="shared" si="384"/>
        <v>4275.2097831992141</v>
      </c>
      <c r="O1276">
        <f t="shared" si="385"/>
        <v>20.058706566054244</v>
      </c>
      <c r="P1276">
        <f t="shared" si="386"/>
        <v>685.8455873870065</v>
      </c>
      <c r="Q1276">
        <f t="shared" si="387"/>
        <v>132.66324869222635</v>
      </c>
      <c r="R1276">
        <f t="shared" si="388"/>
        <v>269.28449999999998</v>
      </c>
      <c r="S1276">
        <f t="shared" si="389"/>
        <v>1087.7933360792329</v>
      </c>
      <c r="T1276">
        <f t="shared" si="390"/>
        <v>45.511366721153877</v>
      </c>
      <c r="U1276" s="14">
        <f t="shared" si="391"/>
        <v>20.375382515267528</v>
      </c>
      <c r="V1276" s="20">
        <f>'BSFC (Drive Cycle)'!C1280</f>
        <v>615.83243959607717</v>
      </c>
      <c r="W1276">
        <f t="shared" si="392"/>
        <v>3.4855059783556825</v>
      </c>
      <c r="X1276">
        <f t="shared" si="393"/>
        <v>0</v>
      </c>
      <c r="Y1276">
        <f t="shared" si="394"/>
        <v>0</v>
      </c>
      <c r="Z1276">
        <f t="shared" si="395"/>
        <v>3</v>
      </c>
    </row>
    <row r="1277" spans="4:26">
      <c r="D1277" s="1">
        <v>1274</v>
      </c>
      <c r="E1277">
        <v>42.6</v>
      </c>
      <c r="F1277">
        <f t="shared" si="380"/>
        <v>68.557884000000001</v>
      </c>
      <c r="G1277">
        <f t="shared" si="381"/>
        <v>19.043856666666667</v>
      </c>
      <c r="H1277" s="12">
        <f t="shared" si="396"/>
        <v>0.49174277777777675</v>
      </c>
      <c r="I1277">
        <f t="shared" si="397"/>
        <v>19.289728055555557</v>
      </c>
      <c r="J1277">
        <f t="shared" si="398"/>
        <v>84.382021962936619</v>
      </c>
      <c r="K1277" s="12">
        <f t="shared" si="399"/>
        <v>3</v>
      </c>
      <c r="L1277">
        <f t="shared" si="382"/>
        <v>5.4638999999999998</v>
      </c>
      <c r="M1277">
        <f t="shared" si="383"/>
        <v>461.05492980328938</v>
      </c>
      <c r="N1277">
        <f t="shared" si="384"/>
        <v>4402.7518411705514</v>
      </c>
      <c r="O1277">
        <f t="shared" si="385"/>
        <v>20.058706566054244</v>
      </c>
      <c r="P1277">
        <f t="shared" si="386"/>
        <v>943.03768265713222</v>
      </c>
      <c r="Q1277">
        <f t="shared" si="387"/>
        <v>139.78920435285508</v>
      </c>
      <c r="R1277">
        <f t="shared" si="388"/>
        <v>269.28449999999998</v>
      </c>
      <c r="S1277">
        <f t="shared" si="389"/>
        <v>1352.1113870099873</v>
      </c>
      <c r="T1277">
        <f t="shared" si="390"/>
        <v>56.569970729786981</v>
      </c>
      <c r="U1277" s="14">
        <f t="shared" si="391"/>
        <v>26.081863883796071</v>
      </c>
      <c r="V1277" s="20">
        <f>'BSFC (Drive Cycle)'!C1281</f>
        <v>491.38163311604694</v>
      </c>
      <c r="W1277">
        <f t="shared" si="392"/>
        <v>3.5600413527583772</v>
      </c>
      <c r="X1277">
        <f t="shared" si="393"/>
        <v>0</v>
      </c>
      <c r="Y1277">
        <f t="shared" si="394"/>
        <v>0</v>
      </c>
      <c r="Z1277">
        <f t="shared" si="395"/>
        <v>3</v>
      </c>
    </row>
    <row r="1278" spans="4:26">
      <c r="D1278" s="1">
        <v>1275</v>
      </c>
      <c r="E1278">
        <v>43</v>
      </c>
      <c r="F1278">
        <f t="shared" si="380"/>
        <v>69.201620000000005</v>
      </c>
      <c r="G1278">
        <f t="shared" si="381"/>
        <v>19.222672222222226</v>
      </c>
      <c r="H1278" s="12">
        <f t="shared" si="396"/>
        <v>0.17881555555555906</v>
      </c>
      <c r="I1278">
        <f t="shared" si="397"/>
        <v>19.312080000000005</v>
      </c>
      <c r="J1278">
        <f t="shared" si="398"/>
        <v>84.479799508664257</v>
      </c>
      <c r="K1278" s="12">
        <f t="shared" si="399"/>
        <v>3</v>
      </c>
      <c r="L1278">
        <f t="shared" si="382"/>
        <v>5.4638999999999998</v>
      </c>
      <c r="M1278">
        <f t="shared" si="383"/>
        <v>461.58917653539061</v>
      </c>
      <c r="N1278">
        <f t="shared" si="384"/>
        <v>4407.8535234894061</v>
      </c>
      <c r="O1278">
        <f t="shared" si="385"/>
        <v>20.058706566054244</v>
      </c>
      <c r="P1278">
        <f t="shared" si="386"/>
        <v>342.92279369351007</v>
      </c>
      <c r="Q1278">
        <f t="shared" si="387"/>
        <v>142.42667837533841</v>
      </c>
      <c r="R1278">
        <f t="shared" si="388"/>
        <v>269.28449999999998</v>
      </c>
      <c r="S1278">
        <f t="shared" si="389"/>
        <v>754.63397206884849</v>
      </c>
      <c r="T1278">
        <f t="shared" si="390"/>
        <v>31.572562824162002</v>
      </c>
      <c r="U1278" s="14">
        <f t="shared" si="391"/>
        <v>14.573553275116824</v>
      </c>
      <c r="V1278" s="20">
        <f>'BSFC (Drive Cycle)'!C1282</f>
        <v>1124.7042511624149</v>
      </c>
      <c r="W1278">
        <f t="shared" si="392"/>
        <v>4.5530381452960631</v>
      </c>
      <c r="X1278">
        <f t="shared" si="393"/>
        <v>0</v>
      </c>
      <c r="Y1278">
        <f t="shared" si="394"/>
        <v>0</v>
      </c>
      <c r="Z1278">
        <f t="shared" si="395"/>
        <v>3</v>
      </c>
    </row>
    <row r="1279" spans="4:26">
      <c r="D1279" s="1">
        <v>1276</v>
      </c>
      <c r="E1279">
        <v>44.5</v>
      </c>
      <c r="F1279">
        <f t="shared" si="380"/>
        <v>71.615629999999996</v>
      </c>
      <c r="G1279">
        <f t="shared" si="381"/>
        <v>19.893230555555554</v>
      </c>
      <c r="H1279" s="12">
        <f t="shared" si="396"/>
        <v>0.6705583333333287</v>
      </c>
      <c r="I1279">
        <f t="shared" si="397"/>
        <v>20.228509722222221</v>
      </c>
      <c r="J1279">
        <f t="shared" si="398"/>
        <v>88.488678883496661</v>
      </c>
      <c r="K1279" s="12">
        <f t="shared" si="399"/>
        <v>3</v>
      </c>
      <c r="L1279">
        <f t="shared" si="382"/>
        <v>5.4638999999999998</v>
      </c>
      <c r="M1279">
        <f t="shared" si="383"/>
        <v>483.49329255153737</v>
      </c>
      <c r="N1279">
        <f t="shared" si="384"/>
        <v>4617.0224985623963</v>
      </c>
      <c r="O1279">
        <f t="shared" si="385"/>
        <v>20.058706566054244</v>
      </c>
      <c r="P1279">
        <f t="shared" si="386"/>
        <v>1285.9604763506286</v>
      </c>
      <c r="Q1279">
        <f t="shared" si="387"/>
        <v>152.53673869808748</v>
      </c>
      <c r="R1279">
        <f t="shared" si="388"/>
        <v>269.28449999999998</v>
      </c>
      <c r="S1279">
        <f t="shared" si="389"/>
        <v>1707.781715048716</v>
      </c>
      <c r="T1279">
        <f t="shared" si="390"/>
        <v>71.450593909137524</v>
      </c>
      <c r="U1279" s="14">
        <f t="shared" si="391"/>
        <v>34.545882903891723</v>
      </c>
      <c r="V1279" s="20">
        <f>'BSFC (Drive Cycle)'!C1283</f>
        <v>586.25606470191451</v>
      </c>
      <c r="W1279">
        <f t="shared" si="392"/>
        <v>5.6257592674690864</v>
      </c>
      <c r="X1279">
        <f t="shared" si="393"/>
        <v>0</v>
      </c>
      <c r="Y1279">
        <f t="shared" si="394"/>
        <v>0</v>
      </c>
      <c r="Z1279">
        <f t="shared" si="395"/>
        <v>3</v>
      </c>
    </row>
    <row r="1280" spans="4:26">
      <c r="D1280" s="1">
        <v>1277</v>
      </c>
      <c r="E1280">
        <v>45.3</v>
      </c>
      <c r="F1280">
        <f t="shared" si="380"/>
        <v>72.90310199999999</v>
      </c>
      <c r="G1280">
        <f t="shared" si="381"/>
        <v>20.250861666666665</v>
      </c>
      <c r="H1280" s="12">
        <f t="shared" si="396"/>
        <v>0.35763111111111101</v>
      </c>
      <c r="I1280">
        <f t="shared" si="397"/>
        <v>20.429677222222221</v>
      </c>
      <c r="J1280">
        <f t="shared" si="398"/>
        <v>89.368676795045246</v>
      </c>
      <c r="K1280" s="12">
        <f t="shared" si="399"/>
        <v>3</v>
      </c>
      <c r="L1280">
        <f t="shared" si="382"/>
        <v>5.4638999999999998</v>
      </c>
      <c r="M1280">
        <f t="shared" si="383"/>
        <v>488.3015131404477</v>
      </c>
      <c r="N1280">
        <f t="shared" si="384"/>
        <v>4662.937639432077</v>
      </c>
      <c r="O1280">
        <f t="shared" si="385"/>
        <v>20.058706566054244</v>
      </c>
      <c r="P1280">
        <f t="shared" si="386"/>
        <v>685.8455873870065</v>
      </c>
      <c r="Q1280">
        <f t="shared" si="387"/>
        <v>158.07050428731642</v>
      </c>
      <c r="R1280">
        <f t="shared" si="388"/>
        <v>269.28449999999998</v>
      </c>
      <c r="S1280">
        <f t="shared" si="389"/>
        <v>1113.2005916743228</v>
      </c>
      <c r="T1280">
        <f t="shared" si="390"/>
        <v>46.574361766641083</v>
      </c>
      <c r="U1280" s="14">
        <f t="shared" si="391"/>
        <v>22.742331324201455</v>
      </c>
      <c r="V1280" s="20">
        <f>'BSFC (Drive Cycle)'!C1284</f>
        <v>981.63790046701251</v>
      </c>
      <c r="W1280">
        <f t="shared" si="392"/>
        <v>6.2013151035595246</v>
      </c>
      <c r="X1280">
        <f t="shared" si="393"/>
        <v>0</v>
      </c>
      <c r="Y1280">
        <f t="shared" si="394"/>
        <v>0</v>
      </c>
      <c r="Z1280">
        <f t="shared" si="395"/>
        <v>3</v>
      </c>
    </row>
    <row r="1281" spans="4:26">
      <c r="D1281" s="1">
        <v>1278</v>
      </c>
      <c r="E1281">
        <v>45.3</v>
      </c>
      <c r="F1281">
        <f t="shared" si="380"/>
        <v>72.90310199999999</v>
      </c>
      <c r="G1281">
        <f t="shared" si="381"/>
        <v>20.250861666666665</v>
      </c>
      <c r="H1281" s="12">
        <f t="shared" si="396"/>
        <v>0</v>
      </c>
      <c r="I1281">
        <f t="shared" si="397"/>
        <v>20.250861666666665</v>
      </c>
      <c r="J1281">
        <f t="shared" si="398"/>
        <v>88.586456429224285</v>
      </c>
      <c r="K1281" s="12">
        <f t="shared" si="399"/>
        <v>3</v>
      </c>
      <c r="L1281">
        <f t="shared" si="382"/>
        <v>5.4638999999999998</v>
      </c>
      <c r="M1281">
        <f t="shared" si="383"/>
        <v>484.02753928363853</v>
      </c>
      <c r="N1281">
        <f t="shared" si="384"/>
        <v>4622.1241808812501</v>
      </c>
      <c r="O1281">
        <f t="shared" si="385"/>
        <v>20.058706566054244</v>
      </c>
      <c r="P1281">
        <f t="shared" si="386"/>
        <v>0</v>
      </c>
      <c r="Q1281">
        <f t="shared" si="387"/>
        <v>158.07050428731642</v>
      </c>
      <c r="R1281">
        <f t="shared" si="388"/>
        <v>269.28449999999998</v>
      </c>
      <c r="S1281">
        <f t="shared" si="389"/>
        <v>427.35500428731643</v>
      </c>
      <c r="T1281">
        <f t="shared" si="390"/>
        <v>17.879784399436399</v>
      </c>
      <c r="U1281" s="14">
        <f t="shared" si="391"/>
        <v>8.654308045781189</v>
      </c>
      <c r="V1281" s="20">
        <f>'BSFC (Drive Cycle)'!C1285</f>
        <v>2020.772119787438</v>
      </c>
      <c r="W1281">
        <f t="shared" si="392"/>
        <v>4.8578845597129821</v>
      </c>
      <c r="X1281">
        <f t="shared" si="393"/>
        <v>0</v>
      </c>
      <c r="Y1281">
        <f t="shared" si="394"/>
        <v>0</v>
      </c>
      <c r="Z1281">
        <f t="shared" si="395"/>
        <v>3</v>
      </c>
    </row>
    <row r="1282" spans="4:26">
      <c r="D1282" s="1">
        <v>1279</v>
      </c>
      <c r="E1282">
        <v>44.9</v>
      </c>
      <c r="F1282">
        <f t="shared" si="380"/>
        <v>72.259366</v>
      </c>
      <c r="G1282">
        <f t="shared" si="381"/>
        <v>20.072046111111113</v>
      </c>
      <c r="H1282" s="12">
        <f t="shared" si="396"/>
        <v>-0.17881555555555195</v>
      </c>
      <c r="I1282">
        <f t="shared" si="397"/>
        <v>19.982638333333337</v>
      </c>
      <c r="J1282">
        <f t="shared" si="398"/>
        <v>87.413125880492856</v>
      </c>
      <c r="K1282" s="12">
        <f t="shared" si="399"/>
        <v>3</v>
      </c>
      <c r="L1282">
        <f t="shared" si="382"/>
        <v>5.4638999999999998</v>
      </c>
      <c r="M1282">
        <f t="shared" si="383"/>
        <v>477.61657849842487</v>
      </c>
      <c r="N1282">
        <f t="shared" si="384"/>
        <v>4560.9039930550089</v>
      </c>
      <c r="O1282">
        <f t="shared" si="385"/>
        <v>20.058706566054244</v>
      </c>
      <c r="P1282">
        <f t="shared" si="386"/>
        <v>-342.92279369349643</v>
      </c>
      <c r="Q1282">
        <f t="shared" si="387"/>
        <v>155.29129684773713</v>
      </c>
      <c r="R1282">
        <f t="shared" si="388"/>
        <v>269.28449999999998</v>
      </c>
      <c r="S1282">
        <f t="shared" si="389"/>
        <v>81.653003154240679</v>
      </c>
      <c r="T1282">
        <f t="shared" si="390"/>
        <v>0</v>
      </c>
      <c r="U1282" s="14">
        <f t="shared" si="391"/>
        <v>0</v>
      </c>
      <c r="V1282" s="20">
        <f>'BSFC (Drive Cycle)'!C1286</f>
        <v>0</v>
      </c>
      <c r="W1282">
        <f t="shared" si="392"/>
        <v>0</v>
      </c>
      <c r="X1282">
        <f t="shared" si="393"/>
        <v>0</v>
      </c>
      <c r="Y1282">
        <f t="shared" si="394"/>
        <v>0</v>
      </c>
      <c r="Z1282">
        <f t="shared" si="395"/>
        <v>3</v>
      </c>
    </row>
    <row r="1283" spans="4:26">
      <c r="D1283" s="1">
        <v>1280</v>
      </c>
      <c r="E1283">
        <v>43.4</v>
      </c>
      <c r="F1283">
        <f t="shared" si="380"/>
        <v>69.845355999999995</v>
      </c>
      <c r="G1283">
        <f t="shared" si="381"/>
        <v>19.401487777777778</v>
      </c>
      <c r="H1283" s="12">
        <f t="shared" si="396"/>
        <v>-0.67055833333333581</v>
      </c>
      <c r="I1283">
        <f t="shared" si="397"/>
        <v>19.066208611111108</v>
      </c>
      <c r="J1283">
        <f t="shared" si="398"/>
        <v>83.404246505660382</v>
      </c>
      <c r="K1283" s="12">
        <f t="shared" si="399"/>
        <v>3</v>
      </c>
      <c r="L1283">
        <f t="shared" si="382"/>
        <v>5.4638999999999998</v>
      </c>
      <c r="M1283">
        <f t="shared" si="383"/>
        <v>455.71246248227772</v>
      </c>
      <c r="N1283">
        <f t="shared" si="384"/>
        <v>4351.7350179820151</v>
      </c>
      <c r="O1283">
        <f t="shared" si="385"/>
        <v>20.058706566054244</v>
      </c>
      <c r="P1283">
        <f t="shared" si="386"/>
        <v>-1285.9604763506422</v>
      </c>
      <c r="Q1283">
        <f t="shared" si="387"/>
        <v>145.08880168775138</v>
      </c>
      <c r="R1283">
        <f t="shared" si="388"/>
        <v>269.28449999999998</v>
      </c>
      <c r="S1283">
        <f t="shared" si="389"/>
        <v>-871.5871746628909</v>
      </c>
      <c r="T1283">
        <f t="shared" si="390"/>
        <v>0</v>
      </c>
      <c r="U1283" s="14">
        <f t="shared" si="391"/>
        <v>0</v>
      </c>
      <c r="V1283" s="20">
        <f>'BSFC (Drive Cycle)'!C1287</f>
        <v>0</v>
      </c>
      <c r="W1283">
        <f t="shared" si="392"/>
        <v>0</v>
      </c>
      <c r="X1283">
        <f t="shared" si="393"/>
        <v>0</v>
      </c>
      <c r="Y1283">
        <f t="shared" si="394"/>
        <v>0</v>
      </c>
      <c r="Z1283">
        <f t="shared" si="395"/>
        <v>3</v>
      </c>
    </row>
    <row r="1284" spans="4:26">
      <c r="D1284" s="1">
        <v>1281</v>
      </c>
      <c r="E1284">
        <v>40.299999999999997</v>
      </c>
      <c r="F1284">
        <f t="shared" ref="F1284:F1347" si="400">E1284*1.60934</f>
        <v>64.856401999999989</v>
      </c>
      <c r="G1284">
        <f t="shared" ref="G1284:G1347" si="401">F1284*(1000/3600)</f>
        <v>18.01566722222222</v>
      </c>
      <c r="H1284" s="12">
        <f t="shared" si="396"/>
        <v>-1.3858205555555578</v>
      </c>
      <c r="I1284">
        <f t="shared" si="397"/>
        <v>17.322756944444443</v>
      </c>
      <c r="J1284">
        <f t="shared" si="398"/>
        <v>75.777597938905984</v>
      </c>
      <c r="K1284" s="12">
        <f t="shared" si="399"/>
        <v>3</v>
      </c>
      <c r="L1284">
        <f t="shared" ref="L1284:L1347" si="402">LOOKUP(K1284,$A$5:$B$12)*$B$13</f>
        <v>5.4638999999999998</v>
      </c>
      <c r="M1284">
        <f t="shared" ref="M1284:M1347" si="403">J1284*L1284</f>
        <v>414.04121737838841</v>
      </c>
      <c r="N1284">
        <f t="shared" ref="N1284:N1347" si="404">M1284*9.5493</f>
        <v>3953.8037971114445</v>
      </c>
      <c r="O1284">
        <f t="shared" ref="O1284:O1347" si="405">(POWER(L1284,2)*$B$28+4*$B$29)/$B$27</f>
        <v>20.058706566054244</v>
      </c>
      <c r="P1284">
        <f t="shared" ref="P1284:P1347" si="406">(H1284*(O1284+$B$26*$B$27))/$B$27</f>
        <v>-2657.651651124655</v>
      </c>
      <c r="Q1284">
        <f t="shared" ref="Q1284:Q1347" si="407">($B$34*$B$31*$B$30*POWER(G1284,2))/2</f>
        <v>125.1020790062754</v>
      </c>
      <c r="R1284">
        <f t="shared" ref="R1284:R1347" si="408">$B$32*$B$26*9.81</f>
        <v>269.28449999999998</v>
      </c>
      <c r="S1284">
        <f t="shared" ref="S1284:S1347" si="409">P1284+Q1284+R1284</f>
        <v>-2263.26507211838</v>
      </c>
      <c r="T1284">
        <f t="shared" ref="T1284:T1347" si="410">IF(H1284&lt;0,0,(S1284*$B$27)/L1284)</f>
        <v>0</v>
      </c>
      <c r="U1284" s="14">
        <f t="shared" ref="U1284:U1347" si="411">(T1284*M1284)/1000</f>
        <v>0</v>
      </c>
      <c r="V1284" s="20">
        <f>'BSFC (Drive Cycle)'!C1288</f>
        <v>0</v>
      </c>
      <c r="W1284">
        <f t="shared" ref="W1284:W1347" si="412">(V1284*U1284)/3600</f>
        <v>0</v>
      </c>
      <c r="X1284">
        <f t="shared" ref="X1284:X1347" si="413">IF(AND(K1284&gt;1,(N1284&lt;$B$15)),1,0)</f>
        <v>0</v>
      </c>
      <c r="Y1284">
        <f t="shared" ref="Y1284:Y1347" si="414">IF(N1284&gt;$B$14,1,0)</f>
        <v>0</v>
      </c>
      <c r="Z1284">
        <f t="shared" ref="Z1284:Z1347" si="415">IF(AND(X1284=0,Y1284=0),K1284,IF(AND(X1284=0,Y1284=1),K1284+1, IF(AND(X1284=1,Y1284=0),K1284-1)))</f>
        <v>3</v>
      </c>
    </row>
    <row r="1285" spans="4:26">
      <c r="D1285" s="1">
        <v>1282</v>
      </c>
      <c r="E1285">
        <v>38</v>
      </c>
      <c r="F1285">
        <f t="shared" si="400"/>
        <v>61.154919999999997</v>
      </c>
      <c r="G1285">
        <f t="shared" si="401"/>
        <v>16.987477777777777</v>
      </c>
      <c r="H1285" s="12">
        <f t="shared" ref="H1285:H1348" si="416">(G1285-G1284)/(D1285-D1284)</f>
        <v>-1.0281894444444433</v>
      </c>
      <c r="I1285">
        <f t="shared" ref="I1285:I1348" si="417">G1285*(D1285-D1284)+0.5*H1285*POWER(D1285-D1284,2)</f>
        <v>16.473383055555555</v>
      </c>
      <c r="J1285">
        <f t="shared" ref="J1285:J1348" si="418">(2*PI()*I1285)/($B$2*(D1285-D1284))</f>
        <v>72.062051201256395</v>
      </c>
      <c r="K1285" s="12">
        <f t="shared" ref="K1285:K1348" si="419">Z1284</f>
        <v>3</v>
      </c>
      <c r="L1285">
        <f t="shared" si="402"/>
        <v>5.4638999999999998</v>
      </c>
      <c r="M1285">
        <f t="shared" si="403"/>
        <v>393.73984155854481</v>
      </c>
      <c r="N1285">
        <f t="shared" si="404"/>
        <v>3759.9398689950121</v>
      </c>
      <c r="O1285">
        <f t="shared" si="405"/>
        <v>20.058706566054244</v>
      </c>
      <c r="P1285">
        <f t="shared" si="406"/>
        <v>-1971.806063737642</v>
      </c>
      <c r="Q1285">
        <f t="shared" si="407"/>
        <v>111.22992080799814</v>
      </c>
      <c r="R1285">
        <f t="shared" si="408"/>
        <v>269.28449999999998</v>
      </c>
      <c r="S1285">
        <f t="shared" si="409"/>
        <v>-1591.291642929644</v>
      </c>
      <c r="T1285">
        <f t="shared" si="410"/>
        <v>0</v>
      </c>
      <c r="U1285" s="14">
        <f t="shared" si="411"/>
        <v>0</v>
      </c>
      <c r="V1285" s="20">
        <f>'BSFC (Drive Cycle)'!C1289</f>
        <v>0</v>
      </c>
      <c r="W1285">
        <f t="shared" si="412"/>
        <v>0</v>
      </c>
      <c r="X1285">
        <f t="shared" si="413"/>
        <v>0</v>
      </c>
      <c r="Y1285">
        <f t="shared" si="414"/>
        <v>0</v>
      </c>
      <c r="Z1285">
        <f t="shared" si="415"/>
        <v>3</v>
      </c>
    </row>
    <row r="1286" spans="4:26">
      <c r="D1286" s="1">
        <v>1283</v>
      </c>
      <c r="E1286">
        <v>36.1</v>
      </c>
      <c r="F1286">
        <f t="shared" si="400"/>
        <v>58.097174000000003</v>
      </c>
      <c r="G1286">
        <f t="shared" si="401"/>
        <v>16.138103888888889</v>
      </c>
      <c r="H1286" s="12">
        <f t="shared" si="416"/>
        <v>-0.84937388888888776</v>
      </c>
      <c r="I1286">
        <f t="shared" si="417"/>
        <v>15.713416944444445</v>
      </c>
      <c r="J1286">
        <f t="shared" si="418"/>
        <v>68.737614646517315</v>
      </c>
      <c r="K1286" s="12">
        <f t="shared" si="419"/>
        <v>3</v>
      </c>
      <c r="L1286">
        <f t="shared" si="402"/>
        <v>5.4638999999999998</v>
      </c>
      <c r="M1286">
        <f t="shared" si="403"/>
        <v>375.57545266710594</v>
      </c>
      <c r="N1286">
        <f t="shared" si="404"/>
        <v>3586.4826701539951</v>
      </c>
      <c r="O1286">
        <f t="shared" si="405"/>
        <v>20.058706566054244</v>
      </c>
      <c r="P1286">
        <f t="shared" si="406"/>
        <v>-1628.8832700441385</v>
      </c>
      <c r="Q1286">
        <f t="shared" si="407"/>
        <v>100.38500352921832</v>
      </c>
      <c r="R1286">
        <f t="shared" si="408"/>
        <v>269.28449999999998</v>
      </c>
      <c r="S1286">
        <f t="shared" si="409"/>
        <v>-1259.2137665149203</v>
      </c>
      <c r="T1286">
        <f t="shared" si="410"/>
        <v>0</v>
      </c>
      <c r="U1286" s="14">
        <f t="shared" si="411"/>
        <v>0</v>
      </c>
      <c r="V1286" s="20">
        <f>'BSFC (Drive Cycle)'!C1290</f>
        <v>0</v>
      </c>
      <c r="W1286">
        <f t="shared" si="412"/>
        <v>0</v>
      </c>
      <c r="X1286">
        <f t="shared" si="413"/>
        <v>0</v>
      </c>
      <c r="Y1286">
        <f t="shared" si="414"/>
        <v>0</v>
      </c>
      <c r="Z1286">
        <f t="shared" si="415"/>
        <v>3</v>
      </c>
    </row>
    <row r="1287" spans="4:26">
      <c r="D1287" s="1">
        <v>1284</v>
      </c>
      <c r="E1287">
        <v>36.5</v>
      </c>
      <c r="F1287">
        <f t="shared" si="400"/>
        <v>58.74091</v>
      </c>
      <c r="G1287">
        <f t="shared" si="401"/>
        <v>16.316919444444444</v>
      </c>
      <c r="H1287" s="12">
        <f t="shared" si="416"/>
        <v>0.17881555555555551</v>
      </c>
      <c r="I1287">
        <f t="shared" si="417"/>
        <v>16.406327222222224</v>
      </c>
      <c r="J1287">
        <f t="shared" si="418"/>
        <v>71.768718564073552</v>
      </c>
      <c r="K1287" s="12">
        <f t="shared" si="419"/>
        <v>3</v>
      </c>
      <c r="L1287">
        <f t="shared" si="402"/>
        <v>5.4638999999999998</v>
      </c>
      <c r="M1287">
        <f t="shared" si="403"/>
        <v>392.13710136224148</v>
      </c>
      <c r="N1287">
        <f t="shared" si="404"/>
        <v>3744.634822038453</v>
      </c>
      <c r="O1287">
        <f t="shared" si="405"/>
        <v>20.058706566054244</v>
      </c>
      <c r="P1287">
        <f t="shared" si="406"/>
        <v>342.92279369350325</v>
      </c>
      <c r="Q1287">
        <f t="shared" si="407"/>
        <v>102.62192659034316</v>
      </c>
      <c r="R1287">
        <f t="shared" si="408"/>
        <v>269.28449999999998</v>
      </c>
      <c r="S1287">
        <f t="shared" si="409"/>
        <v>714.82922028384633</v>
      </c>
      <c r="T1287">
        <f t="shared" si="410"/>
        <v>29.907201771058638</v>
      </c>
      <c r="U1287" s="14">
        <f t="shared" si="411"/>
        <v>11.72772341235863</v>
      </c>
      <c r="V1287" s="20">
        <f>'BSFC (Drive Cycle)'!C1291</f>
        <v>991.26949510247505</v>
      </c>
      <c r="W1287">
        <f t="shared" si="412"/>
        <v>3.229259573797282</v>
      </c>
      <c r="X1287">
        <f t="shared" si="413"/>
        <v>0</v>
      </c>
      <c r="Y1287">
        <f t="shared" si="414"/>
        <v>0</v>
      </c>
      <c r="Z1287">
        <f t="shared" si="415"/>
        <v>3</v>
      </c>
    </row>
    <row r="1288" spans="4:26">
      <c r="D1288" s="1">
        <v>1285</v>
      </c>
      <c r="E1288">
        <v>38</v>
      </c>
      <c r="F1288">
        <f t="shared" si="400"/>
        <v>61.154919999999997</v>
      </c>
      <c r="G1288">
        <f t="shared" si="401"/>
        <v>16.987477777777777</v>
      </c>
      <c r="H1288" s="12">
        <f t="shared" si="416"/>
        <v>0.67055833333333226</v>
      </c>
      <c r="I1288">
        <f t="shared" si="417"/>
        <v>17.322756944444443</v>
      </c>
      <c r="J1288">
        <f t="shared" si="418"/>
        <v>75.777597938905984</v>
      </c>
      <c r="K1288" s="12">
        <f t="shared" si="419"/>
        <v>3</v>
      </c>
      <c r="L1288">
        <f t="shared" si="402"/>
        <v>5.4638999999999998</v>
      </c>
      <c r="M1288">
        <f t="shared" si="403"/>
        <v>414.04121737838841</v>
      </c>
      <c r="N1288">
        <f t="shared" si="404"/>
        <v>3953.8037971114445</v>
      </c>
      <c r="O1288">
        <f t="shared" si="405"/>
        <v>20.058706566054244</v>
      </c>
      <c r="P1288">
        <f t="shared" si="406"/>
        <v>1285.9604763506354</v>
      </c>
      <c r="Q1288">
        <f t="shared" si="407"/>
        <v>111.22992080799814</v>
      </c>
      <c r="R1288">
        <f t="shared" si="408"/>
        <v>269.28449999999998</v>
      </c>
      <c r="S1288">
        <f t="shared" si="409"/>
        <v>1666.4748971586334</v>
      </c>
      <c r="T1288">
        <f t="shared" si="410"/>
        <v>69.722389042710091</v>
      </c>
      <c r="U1288" s="14">
        <f t="shared" si="411"/>
        <v>28.867942837773295</v>
      </c>
      <c r="V1288" s="20">
        <f>'BSFC (Drive Cycle)'!C1292</f>
        <v>186.15318823364032</v>
      </c>
      <c r="W1288">
        <f t="shared" si="412"/>
        <v>1.4927387769438838</v>
      </c>
      <c r="X1288">
        <f t="shared" si="413"/>
        <v>0</v>
      </c>
      <c r="Y1288">
        <f t="shared" si="414"/>
        <v>0</v>
      </c>
      <c r="Z1288">
        <f t="shared" si="415"/>
        <v>3</v>
      </c>
    </row>
    <row r="1289" spans="4:26">
      <c r="D1289" s="1">
        <v>1286</v>
      </c>
      <c r="E1289">
        <v>39.200000000000003</v>
      </c>
      <c r="F1289">
        <f t="shared" si="400"/>
        <v>63.086128000000002</v>
      </c>
      <c r="G1289">
        <f t="shared" si="401"/>
        <v>17.523924444444447</v>
      </c>
      <c r="H1289" s="12">
        <f t="shared" si="416"/>
        <v>0.53644666666667007</v>
      </c>
      <c r="I1289">
        <f t="shared" si="417"/>
        <v>17.792147777777782</v>
      </c>
      <c r="J1289">
        <f t="shared" si="418"/>
        <v>77.83092639918604</v>
      </c>
      <c r="K1289" s="12">
        <f t="shared" si="419"/>
        <v>3</v>
      </c>
      <c r="L1289">
        <f t="shared" si="402"/>
        <v>5.4638999999999998</v>
      </c>
      <c r="M1289">
        <f t="shared" si="403"/>
        <v>425.26039875251257</v>
      </c>
      <c r="N1289">
        <f t="shared" si="404"/>
        <v>4060.9391258073683</v>
      </c>
      <c r="O1289">
        <f t="shared" si="405"/>
        <v>20.058706566054244</v>
      </c>
      <c r="P1289">
        <f t="shared" si="406"/>
        <v>1028.7683810805165</v>
      </c>
      <c r="Q1289">
        <f t="shared" si="407"/>
        <v>118.36589024266088</v>
      </c>
      <c r="R1289">
        <f t="shared" si="408"/>
        <v>269.28449999999998</v>
      </c>
      <c r="S1289">
        <f t="shared" si="409"/>
        <v>1416.4187713231775</v>
      </c>
      <c r="T1289">
        <f t="shared" si="410"/>
        <v>59.260478984695617</v>
      </c>
      <c r="U1289" s="14">
        <f t="shared" si="411"/>
        <v>25.201134923296546</v>
      </c>
      <c r="V1289" s="20">
        <f>'BSFC (Drive Cycle)'!C1293</f>
        <v>301.4175376275125</v>
      </c>
      <c r="W1289">
        <f t="shared" si="412"/>
        <v>2.1100177872218766</v>
      </c>
      <c r="X1289">
        <f t="shared" si="413"/>
        <v>0</v>
      </c>
      <c r="Y1289">
        <f t="shared" si="414"/>
        <v>0</v>
      </c>
      <c r="Z1289">
        <f t="shared" si="415"/>
        <v>3</v>
      </c>
    </row>
    <row r="1290" spans="4:26">
      <c r="D1290" s="1">
        <v>1287</v>
      </c>
      <c r="E1290">
        <v>40.700000000000003</v>
      </c>
      <c r="F1290">
        <f t="shared" si="400"/>
        <v>65.500138000000007</v>
      </c>
      <c r="G1290">
        <f t="shared" si="401"/>
        <v>18.194482777777779</v>
      </c>
      <c r="H1290" s="12">
        <f t="shared" si="416"/>
        <v>0.67055833333333226</v>
      </c>
      <c r="I1290">
        <f t="shared" si="417"/>
        <v>18.529761944444445</v>
      </c>
      <c r="J1290">
        <f t="shared" si="418"/>
        <v>81.057585408197497</v>
      </c>
      <c r="K1290" s="12">
        <f t="shared" si="419"/>
        <v>3</v>
      </c>
      <c r="L1290">
        <f t="shared" si="402"/>
        <v>5.4638999999999998</v>
      </c>
      <c r="M1290">
        <f t="shared" si="403"/>
        <v>442.89054091185028</v>
      </c>
      <c r="N1290">
        <f t="shared" si="404"/>
        <v>4229.2946423295325</v>
      </c>
      <c r="O1290">
        <f t="shared" si="405"/>
        <v>20.058706566054244</v>
      </c>
      <c r="P1290">
        <f t="shared" si="406"/>
        <v>1285.9604763506354</v>
      </c>
      <c r="Q1290">
        <f t="shared" si="407"/>
        <v>127.59781961166267</v>
      </c>
      <c r="R1290">
        <f t="shared" si="408"/>
        <v>269.28449999999998</v>
      </c>
      <c r="S1290">
        <f t="shared" si="409"/>
        <v>1682.8427959622982</v>
      </c>
      <c r="T1290">
        <f t="shared" si="410"/>
        <v>70.40719324236926</v>
      </c>
      <c r="U1290" s="14">
        <f t="shared" si="411"/>
        <v>31.182679899198089</v>
      </c>
      <c r="V1290" s="20">
        <f>'BSFC (Drive Cycle)'!C1294</f>
        <v>254.27571611572421</v>
      </c>
      <c r="W1290">
        <f t="shared" si="412"/>
        <v>2.2024995171599979</v>
      </c>
      <c r="X1290">
        <f t="shared" si="413"/>
        <v>0</v>
      </c>
      <c r="Y1290">
        <f t="shared" si="414"/>
        <v>0</v>
      </c>
      <c r="Z1290">
        <f t="shared" si="415"/>
        <v>3</v>
      </c>
    </row>
    <row r="1291" spans="4:26">
      <c r="D1291" s="1">
        <v>1288</v>
      </c>
      <c r="E1291">
        <v>42.2</v>
      </c>
      <c r="F1291">
        <f t="shared" si="400"/>
        <v>67.914147999999997</v>
      </c>
      <c r="G1291">
        <f t="shared" si="401"/>
        <v>18.865041111111111</v>
      </c>
      <c r="H1291" s="12">
        <f t="shared" si="416"/>
        <v>0.67055833333333226</v>
      </c>
      <c r="I1291">
        <f t="shared" si="417"/>
        <v>19.200320277777777</v>
      </c>
      <c r="J1291">
        <f t="shared" si="418"/>
        <v>83.990911780026124</v>
      </c>
      <c r="K1291" s="12">
        <f t="shared" si="419"/>
        <v>3</v>
      </c>
      <c r="L1291">
        <f t="shared" si="402"/>
        <v>5.4638999999999998</v>
      </c>
      <c r="M1291">
        <f t="shared" si="403"/>
        <v>458.91794287488472</v>
      </c>
      <c r="N1291">
        <f t="shared" si="404"/>
        <v>4382.3451118951371</v>
      </c>
      <c r="O1291">
        <f t="shared" si="405"/>
        <v>20.058706566054244</v>
      </c>
      <c r="P1291">
        <f t="shared" si="406"/>
        <v>1285.9604763506354</v>
      </c>
      <c r="Q1291">
        <f t="shared" si="407"/>
        <v>137.17637962030153</v>
      </c>
      <c r="R1291">
        <f t="shared" si="408"/>
        <v>269.28449999999998</v>
      </c>
      <c r="S1291">
        <f t="shared" si="409"/>
        <v>1692.4213559709369</v>
      </c>
      <c r="T1291">
        <f t="shared" si="410"/>
        <v>70.807943405801026</v>
      </c>
      <c r="U1291" s="14">
        <f t="shared" si="411"/>
        <v>32.49503572699146</v>
      </c>
      <c r="V1291" s="20">
        <f>'BSFC (Drive Cycle)'!C1295</f>
        <v>338.12222600629138</v>
      </c>
      <c r="W1291">
        <f t="shared" si="412"/>
        <v>3.0520260594900885</v>
      </c>
      <c r="X1291">
        <f t="shared" si="413"/>
        <v>0</v>
      </c>
      <c r="Y1291">
        <f t="shared" si="414"/>
        <v>0</v>
      </c>
      <c r="Z1291">
        <f t="shared" si="415"/>
        <v>3</v>
      </c>
    </row>
    <row r="1292" spans="4:26">
      <c r="D1292" s="1">
        <v>1289</v>
      </c>
      <c r="E1292">
        <v>43.4</v>
      </c>
      <c r="F1292">
        <f t="shared" si="400"/>
        <v>69.845355999999995</v>
      </c>
      <c r="G1292">
        <f t="shared" si="401"/>
        <v>19.401487777777778</v>
      </c>
      <c r="H1292" s="12">
        <f t="shared" si="416"/>
        <v>0.53644666666666652</v>
      </c>
      <c r="I1292">
        <f t="shared" si="417"/>
        <v>19.669711111111113</v>
      </c>
      <c r="J1292">
        <f t="shared" si="418"/>
        <v>86.044240240306166</v>
      </c>
      <c r="K1292" s="12">
        <f t="shared" si="419"/>
        <v>3</v>
      </c>
      <c r="L1292">
        <f t="shared" si="402"/>
        <v>5.4638999999999998</v>
      </c>
      <c r="M1292">
        <f t="shared" si="403"/>
        <v>470.13712424900882</v>
      </c>
      <c r="N1292">
        <f t="shared" si="404"/>
        <v>4489.48044059106</v>
      </c>
      <c r="O1292">
        <f t="shared" si="405"/>
        <v>20.058706566054244</v>
      </c>
      <c r="P1292">
        <f t="shared" si="406"/>
        <v>1028.7683810805097</v>
      </c>
      <c r="Q1292">
        <f t="shared" si="407"/>
        <v>145.08880168775138</v>
      </c>
      <c r="R1292">
        <f t="shared" si="408"/>
        <v>269.28449999999998</v>
      </c>
      <c r="S1292">
        <f t="shared" si="409"/>
        <v>1443.141682768261</v>
      </c>
      <c r="T1292">
        <f t="shared" si="410"/>
        <v>60.37851876513561</v>
      </c>
      <c r="U1292" s="14">
        <f t="shared" si="411"/>
        <v>28.386183178655671</v>
      </c>
      <c r="V1292" s="20">
        <f>'BSFC (Drive Cycle)'!C1296</f>
        <v>519.86710317863435</v>
      </c>
      <c r="W1292">
        <f t="shared" si="412"/>
        <v>4.0991785609405005</v>
      </c>
      <c r="X1292">
        <f t="shared" si="413"/>
        <v>0</v>
      </c>
      <c r="Y1292">
        <f t="shared" si="414"/>
        <v>0</v>
      </c>
      <c r="Z1292">
        <f t="shared" si="415"/>
        <v>3</v>
      </c>
    </row>
    <row r="1293" spans="4:26">
      <c r="D1293" s="1">
        <v>1290</v>
      </c>
      <c r="E1293">
        <v>44.9</v>
      </c>
      <c r="F1293">
        <f t="shared" si="400"/>
        <v>72.259366</v>
      </c>
      <c r="G1293">
        <f t="shared" si="401"/>
        <v>20.072046111111113</v>
      </c>
      <c r="H1293" s="12">
        <f t="shared" si="416"/>
        <v>0.67055833333333581</v>
      </c>
      <c r="I1293">
        <f t="shared" si="417"/>
        <v>20.40732527777778</v>
      </c>
      <c r="J1293">
        <f t="shared" si="418"/>
        <v>89.270899249317651</v>
      </c>
      <c r="K1293" s="12">
        <f t="shared" si="419"/>
        <v>3</v>
      </c>
      <c r="L1293">
        <f t="shared" si="402"/>
        <v>5.4638999999999998</v>
      </c>
      <c r="M1293">
        <f t="shared" si="403"/>
        <v>487.7672664083467</v>
      </c>
      <c r="N1293">
        <f t="shared" si="404"/>
        <v>4657.835957113225</v>
      </c>
      <c r="O1293">
        <f t="shared" si="405"/>
        <v>20.058706566054244</v>
      </c>
      <c r="P1293">
        <f t="shared" si="406"/>
        <v>1285.9604763506422</v>
      </c>
      <c r="Q1293">
        <f t="shared" si="407"/>
        <v>155.29129684773713</v>
      </c>
      <c r="R1293">
        <f t="shared" si="408"/>
        <v>269.28449999999998</v>
      </c>
      <c r="S1293">
        <f t="shared" si="409"/>
        <v>1710.5362731983794</v>
      </c>
      <c r="T1293">
        <f t="shared" si="410"/>
        <v>71.565839794496512</v>
      </c>
      <c r="U1293" s="14">
        <f t="shared" si="411"/>
        <v>34.907474044779242</v>
      </c>
      <c r="V1293" s="20">
        <f>'BSFC (Drive Cycle)'!C1297</f>
        <v>650.27962045956883</v>
      </c>
      <c r="W1293">
        <f t="shared" si="412"/>
        <v>6.305449714733693</v>
      </c>
      <c r="X1293">
        <f t="shared" si="413"/>
        <v>0</v>
      </c>
      <c r="Y1293">
        <f t="shared" si="414"/>
        <v>0</v>
      </c>
      <c r="Z1293">
        <f t="shared" si="415"/>
        <v>3</v>
      </c>
    </row>
    <row r="1294" spans="4:26">
      <c r="D1294" s="1">
        <v>1291</v>
      </c>
      <c r="E1294">
        <v>45.7</v>
      </c>
      <c r="F1294">
        <f t="shared" si="400"/>
        <v>73.546838000000008</v>
      </c>
      <c r="G1294">
        <f t="shared" si="401"/>
        <v>20.429677222222224</v>
      </c>
      <c r="H1294" s="12">
        <f t="shared" si="416"/>
        <v>0.35763111111111101</v>
      </c>
      <c r="I1294">
        <f t="shared" si="417"/>
        <v>20.60849277777778</v>
      </c>
      <c r="J1294">
        <f t="shared" si="418"/>
        <v>90.150897160866236</v>
      </c>
      <c r="K1294" s="12">
        <f t="shared" si="419"/>
        <v>3</v>
      </c>
      <c r="L1294">
        <f t="shared" si="402"/>
        <v>5.4638999999999998</v>
      </c>
      <c r="M1294">
        <f t="shared" si="403"/>
        <v>492.57548699725703</v>
      </c>
      <c r="N1294">
        <f t="shared" si="404"/>
        <v>4703.7510979829067</v>
      </c>
      <c r="O1294">
        <f t="shared" si="405"/>
        <v>20.058706566054244</v>
      </c>
      <c r="P1294">
        <f t="shared" si="406"/>
        <v>685.8455873870065</v>
      </c>
      <c r="Q1294">
        <f t="shared" si="407"/>
        <v>160.87436101682556</v>
      </c>
      <c r="R1294">
        <f t="shared" si="408"/>
        <v>269.28449999999998</v>
      </c>
      <c r="S1294">
        <f t="shared" si="409"/>
        <v>1116.0044484038322</v>
      </c>
      <c r="T1294">
        <f t="shared" si="410"/>
        <v>46.691670218180427</v>
      </c>
      <c r="U1294" s="14">
        <f t="shared" si="411"/>
        <v>22.999172196435545</v>
      </c>
      <c r="V1294" s="20">
        <f>'BSFC (Drive Cycle)'!C1298</f>
        <v>1052.4998459758899</v>
      </c>
      <c r="W1294">
        <f t="shared" si="412"/>
        <v>6.7240625539781611</v>
      </c>
      <c r="X1294">
        <f t="shared" si="413"/>
        <v>0</v>
      </c>
      <c r="Y1294">
        <f t="shared" si="414"/>
        <v>0</v>
      </c>
      <c r="Z1294">
        <f t="shared" si="415"/>
        <v>3</v>
      </c>
    </row>
    <row r="1295" spans="4:26">
      <c r="D1295" s="1">
        <v>1292</v>
      </c>
      <c r="E1295">
        <v>46.1</v>
      </c>
      <c r="F1295">
        <f t="shared" si="400"/>
        <v>74.190573999999998</v>
      </c>
      <c r="G1295">
        <f t="shared" si="401"/>
        <v>20.608492777777776</v>
      </c>
      <c r="H1295" s="12">
        <f t="shared" si="416"/>
        <v>0.17881555555555195</v>
      </c>
      <c r="I1295">
        <f t="shared" si="417"/>
        <v>20.697900555555552</v>
      </c>
      <c r="J1295">
        <f t="shared" si="418"/>
        <v>90.542007343776689</v>
      </c>
      <c r="K1295" s="12">
        <f t="shared" si="419"/>
        <v>3</v>
      </c>
      <c r="L1295">
        <f t="shared" si="402"/>
        <v>5.4638999999999998</v>
      </c>
      <c r="M1295">
        <f t="shared" si="403"/>
        <v>494.71247392566141</v>
      </c>
      <c r="N1295">
        <f t="shared" si="404"/>
        <v>4724.1578272583192</v>
      </c>
      <c r="O1295">
        <f t="shared" si="405"/>
        <v>20.058706566054244</v>
      </c>
      <c r="P1295">
        <f t="shared" si="406"/>
        <v>342.92279369349643</v>
      </c>
      <c r="Q1295">
        <f t="shared" si="407"/>
        <v>163.70286703626434</v>
      </c>
      <c r="R1295">
        <f t="shared" si="408"/>
        <v>269.28449999999998</v>
      </c>
      <c r="S1295">
        <f t="shared" si="409"/>
        <v>775.91016072976072</v>
      </c>
      <c r="T1295">
        <f t="shared" si="410"/>
        <v>32.462721269207584</v>
      </c>
      <c r="U1295" s="14">
        <f t="shared" si="411"/>
        <v>16.059713149448871</v>
      </c>
      <c r="V1295" s="20">
        <f>'BSFC (Drive Cycle)'!C1299</f>
        <v>1510.0816863326636</v>
      </c>
      <c r="W1295">
        <f t="shared" si="412"/>
        <v>6.7365218652051677</v>
      </c>
      <c r="X1295">
        <f t="shared" si="413"/>
        <v>0</v>
      </c>
      <c r="Y1295">
        <f t="shared" si="414"/>
        <v>0</v>
      </c>
      <c r="Z1295">
        <f t="shared" si="415"/>
        <v>3</v>
      </c>
    </row>
    <row r="1296" spans="4:26">
      <c r="D1296" s="1">
        <v>1293</v>
      </c>
      <c r="E1296">
        <v>46.8</v>
      </c>
      <c r="F1296">
        <f t="shared" si="400"/>
        <v>75.317111999999995</v>
      </c>
      <c r="G1296">
        <f t="shared" si="401"/>
        <v>20.921419999999998</v>
      </c>
      <c r="H1296" s="12">
        <f t="shared" si="416"/>
        <v>0.31292722222222125</v>
      </c>
      <c r="I1296">
        <f t="shared" si="417"/>
        <v>21.077883611111108</v>
      </c>
      <c r="J1296">
        <f t="shared" si="418"/>
        <v>92.204225621146236</v>
      </c>
      <c r="K1296" s="12">
        <f t="shared" si="419"/>
        <v>3</v>
      </c>
      <c r="L1296">
        <f t="shared" si="402"/>
        <v>5.4638999999999998</v>
      </c>
      <c r="M1296">
        <f t="shared" si="403"/>
        <v>503.79466837138091</v>
      </c>
      <c r="N1296">
        <f t="shared" si="404"/>
        <v>4810.8864266788278</v>
      </c>
      <c r="O1296">
        <f t="shared" si="405"/>
        <v>20.058706566054244</v>
      </c>
      <c r="P1296">
        <f t="shared" si="406"/>
        <v>600.11488896362903</v>
      </c>
      <c r="Q1296">
        <f t="shared" si="407"/>
        <v>168.71206492417576</v>
      </c>
      <c r="R1296">
        <f t="shared" si="408"/>
        <v>269.28449999999998</v>
      </c>
      <c r="S1296">
        <f t="shared" si="409"/>
        <v>1038.1114538878048</v>
      </c>
      <c r="T1296">
        <f t="shared" si="410"/>
        <v>43.432763842448104</v>
      </c>
      <c r="U1296" s="14">
        <f t="shared" si="411"/>
        <v>21.881194856458645</v>
      </c>
      <c r="V1296" s="20">
        <f>'BSFC (Drive Cycle)'!C1300</f>
        <v>1365.4450934538199</v>
      </c>
      <c r="W1296">
        <f t="shared" si="412"/>
        <v>8.2993250432384489</v>
      </c>
      <c r="X1296">
        <f t="shared" si="413"/>
        <v>0</v>
      </c>
      <c r="Y1296">
        <f t="shared" si="414"/>
        <v>1</v>
      </c>
      <c r="Z1296">
        <f t="shared" si="415"/>
        <v>4</v>
      </c>
    </row>
    <row r="1297" spans="4:26">
      <c r="D1297" s="1">
        <v>1294</v>
      </c>
      <c r="E1297">
        <v>46.5</v>
      </c>
      <c r="F1297">
        <f t="shared" si="400"/>
        <v>74.834310000000002</v>
      </c>
      <c r="G1297">
        <f t="shared" si="401"/>
        <v>20.787308333333335</v>
      </c>
      <c r="H1297" s="12">
        <f t="shared" si="416"/>
        <v>-0.13411166666666219</v>
      </c>
      <c r="I1297">
        <f t="shared" si="417"/>
        <v>20.720252500000004</v>
      </c>
      <c r="J1297">
        <f t="shared" si="418"/>
        <v>90.639784889504341</v>
      </c>
      <c r="K1297" s="12">
        <f t="shared" si="419"/>
        <v>4</v>
      </c>
      <c r="L1297">
        <f t="shared" si="402"/>
        <v>4.0797119999999998</v>
      </c>
      <c r="M1297">
        <f t="shared" si="403"/>
        <v>369.7842180911295</v>
      </c>
      <c r="N1297">
        <f t="shared" si="404"/>
        <v>3531.180433817623</v>
      </c>
      <c r="O1297">
        <f t="shared" si="405"/>
        <v>14.279986877928259</v>
      </c>
      <c r="P1297">
        <f t="shared" si="406"/>
        <v>-253.80192147933138</v>
      </c>
      <c r="Q1297">
        <f t="shared" si="407"/>
        <v>166.55602234563301</v>
      </c>
      <c r="R1297">
        <f t="shared" si="408"/>
        <v>269.28449999999998</v>
      </c>
      <c r="S1297">
        <f t="shared" si="409"/>
        <v>182.03860086630161</v>
      </c>
      <c r="T1297">
        <f t="shared" si="410"/>
        <v>0</v>
      </c>
      <c r="U1297" s="14">
        <f t="shared" si="411"/>
        <v>0</v>
      </c>
      <c r="V1297" s="20">
        <f>'BSFC (Drive Cycle)'!C1301</f>
        <v>0</v>
      </c>
      <c r="W1297">
        <f t="shared" si="412"/>
        <v>0</v>
      </c>
      <c r="X1297">
        <f t="shared" si="413"/>
        <v>0</v>
      </c>
      <c r="Y1297">
        <f t="shared" si="414"/>
        <v>0</v>
      </c>
      <c r="Z1297">
        <f t="shared" si="415"/>
        <v>4</v>
      </c>
    </row>
    <row r="1298" spans="4:26">
      <c r="D1298" s="1">
        <v>1295</v>
      </c>
      <c r="E1298">
        <v>46.5</v>
      </c>
      <c r="F1298">
        <f t="shared" si="400"/>
        <v>74.834310000000002</v>
      </c>
      <c r="G1298">
        <f t="shared" si="401"/>
        <v>20.787308333333335</v>
      </c>
      <c r="H1298" s="12">
        <f t="shared" si="416"/>
        <v>0</v>
      </c>
      <c r="I1298">
        <f t="shared" si="417"/>
        <v>20.787308333333335</v>
      </c>
      <c r="J1298">
        <f t="shared" si="418"/>
        <v>90.933117526687198</v>
      </c>
      <c r="K1298" s="12">
        <f t="shared" si="419"/>
        <v>4</v>
      </c>
      <c r="L1298">
        <f t="shared" si="402"/>
        <v>4.0797119999999998</v>
      </c>
      <c r="M1298">
        <f t="shared" si="403"/>
        <v>370.98093077103607</v>
      </c>
      <c r="N1298">
        <f t="shared" si="404"/>
        <v>3542.6082022118549</v>
      </c>
      <c r="O1298">
        <f t="shared" si="405"/>
        <v>14.279986877928259</v>
      </c>
      <c r="P1298">
        <f t="shared" si="406"/>
        <v>0</v>
      </c>
      <c r="Q1298">
        <f t="shared" si="407"/>
        <v>166.55602234563301</v>
      </c>
      <c r="R1298">
        <f t="shared" si="408"/>
        <v>269.28449999999998</v>
      </c>
      <c r="S1298">
        <f t="shared" si="409"/>
        <v>435.84052234563296</v>
      </c>
      <c r="T1298">
        <f t="shared" si="410"/>
        <v>24.421611968739878</v>
      </c>
      <c r="U1298" s="14">
        <f t="shared" si="411"/>
        <v>9.0599523390921952</v>
      </c>
      <c r="V1298" s="20">
        <f>'BSFC (Drive Cycle)'!C1302</f>
        <v>1221.5699445676164</v>
      </c>
      <c r="W1298">
        <f t="shared" si="412"/>
        <v>3.0742681879583613</v>
      </c>
      <c r="X1298">
        <f t="shared" si="413"/>
        <v>0</v>
      </c>
      <c r="Y1298">
        <f t="shared" si="414"/>
        <v>0</v>
      </c>
      <c r="Z1298">
        <f t="shared" si="415"/>
        <v>4</v>
      </c>
    </row>
    <row r="1299" spans="4:26">
      <c r="D1299" s="1">
        <v>1296</v>
      </c>
      <c r="E1299">
        <v>46.5</v>
      </c>
      <c r="F1299">
        <f t="shared" si="400"/>
        <v>74.834310000000002</v>
      </c>
      <c r="G1299">
        <f t="shared" si="401"/>
        <v>20.787308333333335</v>
      </c>
      <c r="H1299" s="12">
        <f t="shared" si="416"/>
        <v>0</v>
      </c>
      <c r="I1299">
        <f t="shared" si="417"/>
        <v>20.787308333333335</v>
      </c>
      <c r="J1299">
        <f t="shared" si="418"/>
        <v>90.933117526687198</v>
      </c>
      <c r="K1299" s="12">
        <f t="shared" si="419"/>
        <v>4</v>
      </c>
      <c r="L1299">
        <f t="shared" si="402"/>
        <v>4.0797119999999998</v>
      </c>
      <c r="M1299">
        <f t="shared" si="403"/>
        <v>370.98093077103607</v>
      </c>
      <c r="N1299">
        <f t="shared" si="404"/>
        <v>3542.6082022118549</v>
      </c>
      <c r="O1299">
        <f t="shared" si="405"/>
        <v>14.279986877928259</v>
      </c>
      <c r="P1299">
        <f t="shared" si="406"/>
        <v>0</v>
      </c>
      <c r="Q1299">
        <f t="shared" si="407"/>
        <v>166.55602234563301</v>
      </c>
      <c r="R1299">
        <f t="shared" si="408"/>
        <v>269.28449999999998</v>
      </c>
      <c r="S1299">
        <f t="shared" si="409"/>
        <v>435.84052234563296</v>
      </c>
      <c r="T1299">
        <f t="shared" si="410"/>
        <v>24.421611968739878</v>
      </c>
      <c r="U1299" s="14">
        <f t="shared" si="411"/>
        <v>9.0599523390921952</v>
      </c>
      <c r="V1299" s="20">
        <f>'BSFC (Drive Cycle)'!C1303</f>
        <v>1221.5699445676164</v>
      </c>
      <c r="W1299">
        <f t="shared" si="412"/>
        <v>3.0742681879583613</v>
      </c>
      <c r="X1299">
        <f t="shared" si="413"/>
        <v>0</v>
      </c>
      <c r="Y1299">
        <f t="shared" si="414"/>
        <v>0</v>
      </c>
      <c r="Z1299">
        <f t="shared" si="415"/>
        <v>4</v>
      </c>
    </row>
    <row r="1300" spans="4:26">
      <c r="D1300" s="1">
        <v>1297</v>
      </c>
      <c r="E1300">
        <v>46.1</v>
      </c>
      <c r="F1300">
        <f t="shared" si="400"/>
        <v>74.190573999999998</v>
      </c>
      <c r="G1300">
        <f t="shared" si="401"/>
        <v>20.608492777777776</v>
      </c>
      <c r="H1300" s="12">
        <f t="shared" si="416"/>
        <v>-0.17881555555555906</v>
      </c>
      <c r="I1300">
        <f t="shared" si="417"/>
        <v>20.519084999999997</v>
      </c>
      <c r="J1300">
        <f t="shared" si="418"/>
        <v>89.759786977955713</v>
      </c>
      <c r="K1300" s="12">
        <f t="shared" si="419"/>
        <v>4</v>
      </c>
      <c r="L1300">
        <f t="shared" si="402"/>
        <v>4.0797119999999998</v>
      </c>
      <c r="M1300">
        <f t="shared" si="403"/>
        <v>366.19408005140963</v>
      </c>
      <c r="N1300">
        <f t="shared" si="404"/>
        <v>3496.897128634926</v>
      </c>
      <c r="O1300">
        <f t="shared" si="405"/>
        <v>14.279986877928259</v>
      </c>
      <c r="P1300">
        <f t="shared" si="406"/>
        <v>-338.40256197245981</v>
      </c>
      <c r="Q1300">
        <f t="shared" si="407"/>
        <v>163.70286703626434</v>
      </c>
      <c r="R1300">
        <f t="shared" si="408"/>
        <v>269.28449999999998</v>
      </c>
      <c r="S1300">
        <f t="shared" si="409"/>
        <v>94.584805063804509</v>
      </c>
      <c r="T1300">
        <f t="shared" si="410"/>
        <v>0</v>
      </c>
      <c r="U1300" s="14">
        <f t="shared" si="411"/>
        <v>0</v>
      </c>
      <c r="V1300" s="20">
        <f>'BSFC (Drive Cycle)'!C1304</f>
        <v>0</v>
      </c>
      <c r="W1300">
        <f t="shared" si="412"/>
        <v>0</v>
      </c>
      <c r="X1300">
        <f t="shared" si="413"/>
        <v>0</v>
      </c>
      <c r="Y1300">
        <f t="shared" si="414"/>
        <v>0</v>
      </c>
      <c r="Z1300">
        <f t="shared" si="415"/>
        <v>4</v>
      </c>
    </row>
    <row r="1301" spans="4:26">
      <c r="D1301" s="1">
        <v>1298</v>
      </c>
      <c r="E1301">
        <v>46.1</v>
      </c>
      <c r="F1301">
        <f t="shared" si="400"/>
        <v>74.190573999999998</v>
      </c>
      <c r="G1301">
        <f t="shared" si="401"/>
        <v>20.608492777777776</v>
      </c>
      <c r="H1301" s="12">
        <f t="shared" si="416"/>
        <v>0</v>
      </c>
      <c r="I1301">
        <f t="shared" si="417"/>
        <v>20.608492777777776</v>
      </c>
      <c r="J1301">
        <f t="shared" si="418"/>
        <v>90.150897160866208</v>
      </c>
      <c r="K1301" s="12">
        <f t="shared" si="419"/>
        <v>4</v>
      </c>
      <c r="L1301">
        <f t="shared" si="402"/>
        <v>4.0797119999999998</v>
      </c>
      <c r="M1301">
        <f t="shared" si="403"/>
        <v>367.78969695795178</v>
      </c>
      <c r="N1301">
        <f t="shared" si="404"/>
        <v>3512.134153160569</v>
      </c>
      <c r="O1301">
        <f t="shared" si="405"/>
        <v>14.279986877928259</v>
      </c>
      <c r="P1301">
        <f t="shared" si="406"/>
        <v>0</v>
      </c>
      <c r="Q1301">
        <f t="shared" si="407"/>
        <v>163.70286703626434</v>
      </c>
      <c r="R1301">
        <f t="shared" si="408"/>
        <v>269.28449999999998</v>
      </c>
      <c r="S1301">
        <f t="shared" si="409"/>
        <v>432.98736703626435</v>
      </c>
      <c r="T1301">
        <f t="shared" si="410"/>
        <v>24.261740070007402</v>
      </c>
      <c r="U1301" s="14">
        <f t="shared" si="411"/>
        <v>8.9232180280206173</v>
      </c>
      <c r="V1301" s="20">
        <f>'BSFC (Drive Cycle)'!C1305</f>
        <v>1227.5095378022761</v>
      </c>
      <c r="W1301">
        <f t="shared" si="412"/>
        <v>3.0425931214679238</v>
      </c>
      <c r="X1301">
        <f t="shared" si="413"/>
        <v>0</v>
      </c>
      <c r="Y1301">
        <f t="shared" si="414"/>
        <v>0</v>
      </c>
      <c r="Z1301">
        <f t="shared" si="415"/>
        <v>4</v>
      </c>
    </row>
    <row r="1302" spans="4:26">
      <c r="D1302" s="1">
        <v>1299</v>
      </c>
      <c r="E1302">
        <v>46.1</v>
      </c>
      <c r="F1302">
        <f t="shared" si="400"/>
        <v>74.190573999999998</v>
      </c>
      <c r="G1302">
        <f t="shared" si="401"/>
        <v>20.608492777777776</v>
      </c>
      <c r="H1302" s="12">
        <f t="shared" si="416"/>
        <v>0</v>
      </c>
      <c r="I1302">
        <f t="shared" si="417"/>
        <v>20.608492777777776</v>
      </c>
      <c r="J1302">
        <f t="shared" si="418"/>
        <v>90.150897160866208</v>
      </c>
      <c r="K1302" s="12">
        <f t="shared" si="419"/>
        <v>4</v>
      </c>
      <c r="L1302">
        <f t="shared" si="402"/>
        <v>4.0797119999999998</v>
      </c>
      <c r="M1302">
        <f t="shared" si="403"/>
        <v>367.78969695795178</v>
      </c>
      <c r="N1302">
        <f t="shared" si="404"/>
        <v>3512.134153160569</v>
      </c>
      <c r="O1302">
        <f t="shared" si="405"/>
        <v>14.279986877928259</v>
      </c>
      <c r="P1302">
        <f t="shared" si="406"/>
        <v>0</v>
      </c>
      <c r="Q1302">
        <f t="shared" si="407"/>
        <v>163.70286703626434</v>
      </c>
      <c r="R1302">
        <f t="shared" si="408"/>
        <v>269.28449999999998</v>
      </c>
      <c r="S1302">
        <f t="shared" si="409"/>
        <v>432.98736703626435</v>
      </c>
      <c r="T1302">
        <f t="shared" si="410"/>
        <v>24.261740070007402</v>
      </c>
      <c r="U1302" s="14">
        <f t="shared" si="411"/>
        <v>8.9232180280206173</v>
      </c>
      <c r="V1302" s="20">
        <f>'BSFC (Drive Cycle)'!C1306</f>
        <v>1227.5095378022761</v>
      </c>
      <c r="W1302">
        <f t="shared" si="412"/>
        <v>3.0425931214679238</v>
      </c>
      <c r="X1302">
        <f t="shared" si="413"/>
        <v>0</v>
      </c>
      <c r="Y1302">
        <f t="shared" si="414"/>
        <v>0</v>
      </c>
      <c r="Z1302">
        <f t="shared" si="415"/>
        <v>4</v>
      </c>
    </row>
    <row r="1303" spans="4:26">
      <c r="D1303" s="1">
        <v>1300</v>
      </c>
      <c r="E1303">
        <v>46.8</v>
      </c>
      <c r="F1303">
        <f t="shared" si="400"/>
        <v>75.317111999999995</v>
      </c>
      <c r="G1303">
        <f t="shared" si="401"/>
        <v>20.921419999999998</v>
      </c>
      <c r="H1303" s="12">
        <f t="shared" si="416"/>
        <v>0.31292722222222125</v>
      </c>
      <c r="I1303">
        <f t="shared" si="417"/>
        <v>21.077883611111108</v>
      </c>
      <c r="J1303">
        <f t="shared" si="418"/>
        <v>92.204225621146236</v>
      </c>
      <c r="K1303" s="12">
        <f t="shared" si="419"/>
        <v>4</v>
      </c>
      <c r="L1303">
        <f t="shared" si="402"/>
        <v>4.0797119999999998</v>
      </c>
      <c r="M1303">
        <f t="shared" si="403"/>
        <v>376.16668571729775</v>
      </c>
      <c r="N1303">
        <f t="shared" si="404"/>
        <v>3592.1285319201916</v>
      </c>
      <c r="O1303">
        <f t="shared" si="405"/>
        <v>14.279986877928259</v>
      </c>
      <c r="P1303">
        <f t="shared" si="406"/>
        <v>592.20448345179113</v>
      </c>
      <c r="Q1303">
        <f t="shared" si="407"/>
        <v>168.71206492417576</v>
      </c>
      <c r="R1303">
        <f t="shared" si="408"/>
        <v>269.28449999999998</v>
      </c>
      <c r="S1303">
        <f t="shared" si="409"/>
        <v>1030.2010483759668</v>
      </c>
      <c r="T1303">
        <f t="shared" si="410"/>
        <v>57.725633490488065</v>
      </c>
      <c r="U1303" s="14">
        <f t="shared" si="411"/>
        <v>21.714460231048342</v>
      </c>
      <c r="V1303" s="20">
        <f>'BSFC (Drive Cycle)'!C1307</f>
        <v>270.5070793358027</v>
      </c>
      <c r="W1303">
        <f t="shared" si="412"/>
        <v>1.6316431156817575</v>
      </c>
      <c r="X1303">
        <f t="shared" si="413"/>
        <v>0</v>
      </c>
      <c r="Y1303">
        <f t="shared" si="414"/>
        <v>0</v>
      </c>
      <c r="Z1303">
        <f t="shared" si="415"/>
        <v>4</v>
      </c>
    </row>
    <row r="1304" spans="4:26">
      <c r="D1304" s="1">
        <v>1301</v>
      </c>
      <c r="E1304">
        <v>47.6</v>
      </c>
      <c r="F1304">
        <f t="shared" si="400"/>
        <v>76.604584000000003</v>
      </c>
      <c r="G1304">
        <f t="shared" si="401"/>
        <v>21.279051111111112</v>
      </c>
      <c r="H1304" s="12">
        <f t="shared" si="416"/>
        <v>0.35763111111111456</v>
      </c>
      <c r="I1304">
        <f t="shared" si="417"/>
        <v>21.457866666666668</v>
      </c>
      <c r="J1304">
        <f t="shared" si="418"/>
        <v>93.866443898515826</v>
      </c>
      <c r="K1304" s="12">
        <f t="shared" si="419"/>
        <v>4</v>
      </c>
      <c r="L1304">
        <f t="shared" si="402"/>
        <v>4.0797119999999998</v>
      </c>
      <c r="M1304">
        <f t="shared" si="403"/>
        <v>382.94805757010175</v>
      </c>
      <c r="N1304">
        <f t="shared" si="404"/>
        <v>3656.885886154173</v>
      </c>
      <c r="O1304">
        <f t="shared" si="405"/>
        <v>14.279986877928259</v>
      </c>
      <c r="P1304">
        <f t="shared" si="406"/>
        <v>676.80512394491279</v>
      </c>
      <c r="Q1304">
        <f t="shared" si="407"/>
        <v>174.52929734759689</v>
      </c>
      <c r="R1304">
        <f t="shared" si="408"/>
        <v>269.28449999999998</v>
      </c>
      <c r="S1304">
        <f t="shared" si="409"/>
        <v>1120.6189212925096</v>
      </c>
      <c r="T1304">
        <f t="shared" si="410"/>
        <v>62.792051352514029</v>
      </c>
      <c r="U1304" s="14">
        <f t="shared" si="411"/>
        <v>24.046094096287327</v>
      </c>
      <c r="V1304" s="20">
        <f>'BSFC (Drive Cycle)'!C1308</f>
        <v>215.1378445528153</v>
      </c>
      <c r="W1304">
        <f t="shared" si="412"/>
        <v>1.4370069038303979</v>
      </c>
      <c r="X1304">
        <f t="shared" si="413"/>
        <v>0</v>
      </c>
      <c r="Y1304">
        <f t="shared" si="414"/>
        <v>0</v>
      </c>
      <c r="Z1304">
        <f t="shared" si="415"/>
        <v>4</v>
      </c>
    </row>
    <row r="1305" spans="4:26">
      <c r="D1305" s="1">
        <v>1302</v>
      </c>
      <c r="E1305">
        <v>48</v>
      </c>
      <c r="F1305">
        <f t="shared" si="400"/>
        <v>77.248320000000007</v>
      </c>
      <c r="G1305">
        <f t="shared" si="401"/>
        <v>21.457866666666668</v>
      </c>
      <c r="H1305" s="12">
        <f t="shared" si="416"/>
        <v>0.17881555555555551</v>
      </c>
      <c r="I1305">
        <f t="shared" si="417"/>
        <v>21.547274444444447</v>
      </c>
      <c r="J1305">
        <f t="shared" si="418"/>
        <v>94.257554081426292</v>
      </c>
      <c r="K1305" s="12">
        <f t="shared" si="419"/>
        <v>4</v>
      </c>
      <c r="L1305">
        <f t="shared" si="402"/>
        <v>4.0797119999999998</v>
      </c>
      <c r="M1305">
        <f t="shared" si="403"/>
        <v>384.54367447664379</v>
      </c>
      <c r="N1305">
        <f t="shared" si="404"/>
        <v>3672.1229106798146</v>
      </c>
      <c r="O1305">
        <f t="shared" si="405"/>
        <v>14.279986877928259</v>
      </c>
      <c r="P1305">
        <f t="shared" si="406"/>
        <v>338.40256197245304</v>
      </c>
      <c r="Q1305">
        <f t="shared" si="407"/>
        <v>177.47488749420205</v>
      </c>
      <c r="R1305">
        <f t="shared" si="408"/>
        <v>269.28449999999998</v>
      </c>
      <c r="S1305">
        <f t="shared" si="409"/>
        <v>785.16194946665507</v>
      </c>
      <c r="T1305">
        <f t="shared" si="410"/>
        <v>43.995267716955837</v>
      </c>
      <c r="U1305" s="14">
        <f t="shared" si="411"/>
        <v>16.91810190746186</v>
      </c>
      <c r="V1305" s="20">
        <f>'BSFC (Drive Cycle)'!C1309</f>
        <v>532.32788318873281</v>
      </c>
      <c r="W1305">
        <f t="shared" si="412"/>
        <v>2.5016603822140095</v>
      </c>
      <c r="X1305">
        <f t="shared" si="413"/>
        <v>0</v>
      </c>
      <c r="Y1305">
        <f t="shared" si="414"/>
        <v>0</v>
      </c>
      <c r="Z1305">
        <f t="shared" si="415"/>
        <v>4</v>
      </c>
    </row>
    <row r="1306" spans="4:26">
      <c r="D1306" s="1">
        <v>1303</v>
      </c>
      <c r="E1306">
        <v>48.4</v>
      </c>
      <c r="F1306">
        <f t="shared" si="400"/>
        <v>77.892055999999997</v>
      </c>
      <c r="G1306">
        <f t="shared" si="401"/>
        <v>21.636682222222223</v>
      </c>
      <c r="H1306" s="12">
        <f t="shared" si="416"/>
        <v>0.17881555555555551</v>
      </c>
      <c r="I1306">
        <f t="shared" si="417"/>
        <v>21.726089999999999</v>
      </c>
      <c r="J1306">
        <f t="shared" si="418"/>
        <v>95.03977444724724</v>
      </c>
      <c r="K1306" s="12">
        <f t="shared" si="419"/>
        <v>4</v>
      </c>
      <c r="L1306">
        <f t="shared" si="402"/>
        <v>4.0797119999999998</v>
      </c>
      <c r="M1306">
        <f t="shared" si="403"/>
        <v>387.73490828972791</v>
      </c>
      <c r="N1306">
        <f t="shared" si="404"/>
        <v>3702.5969597310991</v>
      </c>
      <c r="O1306">
        <f t="shared" si="405"/>
        <v>14.279986877928259</v>
      </c>
      <c r="P1306">
        <f t="shared" si="406"/>
        <v>338.40256197245304</v>
      </c>
      <c r="Q1306">
        <f t="shared" si="407"/>
        <v>180.44512693073696</v>
      </c>
      <c r="R1306">
        <f t="shared" si="408"/>
        <v>269.28449999999998</v>
      </c>
      <c r="S1306">
        <f t="shared" si="409"/>
        <v>788.13218890319001</v>
      </c>
      <c r="T1306">
        <f t="shared" si="410"/>
        <v>44.161700233562868</v>
      </c>
      <c r="U1306" s="14">
        <f t="shared" si="411"/>
        <v>17.123032789978957</v>
      </c>
      <c r="V1306" s="20">
        <f>'BSFC (Drive Cycle)'!C1310</f>
        <v>530.20511210085533</v>
      </c>
      <c r="W1306">
        <f t="shared" si="412"/>
        <v>2.5218665333103929</v>
      </c>
      <c r="X1306">
        <f t="shared" si="413"/>
        <v>0</v>
      </c>
      <c r="Y1306">
        <f t="shared" si="414"/>
        <v>0</v>
      </c>
      <c r="Z1306">
        <f t="shared" si="415"/>
        <v>4</v>
      </c>
    </row>
    <row r="1307" spans="4:26">
      <c r="D1307" s="1">
        <v>1304</v>
      </c>
      <c r="E1307">
        <v>48</v>
      </c>
      <c r="F1307">
        <f t="shared" si="400"/>
        <v>77.248320000000007</v>
      </c>
      <c r="G1307">
        <f t="shared" si="401"/>
        <v>21.457866666666668</v>
      </c>
      <c r="H1307" s="12">
        <f t="shared" si="416"/>
        <v>-0.17881555555555551</v>
      </c>
      <c r="I1307">
        <f t="shared" si="417"/>
        <v>21.368458888888888</v>
      </c>
      <c r="J1307">
        <f t="shared" si="418"/>
        <v>93.475333715605331</v>
      </c>
      <c r="K1307" s="12">
        <f t="shared" si="419"/>
        <v>4</v>
      </c>
      <c r="L1307">
        <f t="shared" si="402"/>
        <v>4.0797119999999998</v>
      </c>
      <c r="M1307">
        <f t="shared" si="403"/>
        <v>381.35244066355966</v>
      </c>
      <c r="N1307">
        <f t="shared" si="404"/>
        <v>3641.6488616285305</v>
      </c>
      <c r="O1307">
        <f t="shared" si="405"/>
        <v>14.279986877928259</v>
      </c>
      <c r="P1307">
        <f t="shared" si="406"/>
        <v>-338.40256197245304</v>
      </c>
      <c r="Q1307">
        <f t="shared" si="407"/>
        <v>177.47488749420205</v>
      </c>
      <c r="R1307">
        <f t="shared" si="408"/>
        <v>269.28449999999998</v>
      </c>
      <c r="S1307">
        <f t="shared" si="409"/>
        <v>108.35682552174899</v>
      </c>
      <c r="T1307">
        <f t="shared" si="410"/>
        <v>0</v>
      </c>
      <c r="U1307" s="14">
        <f t="shared" si="411"/>
        <v>0</v>
      </c>
      <c r="V1307" s="20">
        <f>'BSFC (Drive Cycle)'!C1311</f>
        <v>0</v>
      </c>
      <c r="W1307">
        <f t="shared" si="412"/>
        <v>0</v>
      </c>
      <c r="X1307">
        <f t="shared" si="413"/>
        <v>0</v>
      </c>
      <c r="Y1307">
        <f t="shared" si="414"/>
        <v>0</v>
      </c>
      <c r="Z1307">
        <f t="shared" si="415"/>
        <v>4</v>
      </c>
    </row>
    <row r="1308" spans="4:26">
      <c r="D1308" s="1">
        <v>1305</v>
      </c>
      <c r="E1308">
        <v>48</v>
      </c>
      <c r="F1308">
        <f t="shared" si="400"/>
        <v>77.248320000000007</v>
      </c>
      <c r="G1308">
        <f t="shared" si="401"/>
        <v>21.457866666666668</v>
      </c>
      <c r="H1308" s="12">
        <f t="shared" si="416"/>
        <v>0</v>
      </c>
      <c r="I1308">
        <f t="shared" si="417"/>
        <v>21.457866666666668</v>
      </c>
      <c r="J1308">
        <f t="shared" si="418"/>
        <v>93.866443898515826</v>
      </c>
      <c r="K1308" s="12">
        <f t="shared" si="419"/>
        <v>4</v>
      </c>
      <c r="L1308">
        <f t="shared" si="402"/>
        <v>4.0797119999999998</v>
      </c>
      <c r="M1308">
        <f t="shared" si="403"/>
        <v>382.94805757010175</v>
      </c>
      <c r="N1308">
        <f t="shared" si="404"/>
        <v>3656.885886154173</v>
      </c>
      <c r="O1308">
        <f t="shared" si="405"/>
        <v>14.279986877928259</v>
      </c>
      <c r="P1308">
        <f t="shared" si="406"/>
        <v>0</v>
      </c>
      <c r="Q1308">
        <f t="shared" si="407"/>
        <v>177.47488749420205</v>
      </c>
      <c r="R1308">
        <f t="shared" si="408"/>
        <v>269.28449999999998</v>
      </c>
      <c r="S1308">
        <f t="shared" si="409"/>
        <v>446.75938749420203</v>
      </c>
      <c r="T1308">
        <f t="shared" si="410"/>
        <v>25.03343274750144</v>
      </c>
      <c r="U1308" s="14">
        <f t="shared" si="411"/>
        <v>9.586504444967451</v>
      </c>
      <c r="V1308" s="20">
        <f>'BSFC (Drive Cycle)'!C1312</f>
        <v>1199.1590120050878</v>
      </c>
      <c r="W1308">
        <f t="shared" si="412"/>
        <v>3.1932619996693195</v>
      </c>
      <c r="X1308">
        <f t="shared" si="413"/>
        <v>0</v>
      </c>
      <c r="Y1308">
        <f t="shared" si="414"/>
        <v>0</v>
      </c>
      <c r="Z1308">
        <f t="shared" si="415"/>
        <v>4</v>
      </c>
    </row>
    <row r="1309" spans="4:26">
      <c r="D1309" s="1">
        <v>1306</v>
      </c>
      <c r="E1309">
        <v>47.2</v>
      </c>
      <c r="F1309">
        <f t="shared" si="400"/>
        <v>75.960847999999999</v>
      </c>
      <c r="G1309">
        <f t="shared" si="401"/>
        <v>21.100235555555557</v>
      </c>
      <c r="H1309" s="12">
        <f t="shared" si="416"/>
        <v>-0.35763111111111101</v>
      </c>
      <c r="I1309">
        <f t="shared" si="417"/>
        <v>20.921420000000001</v>
      </c>
      <c r="J1309">
        <f t="shared" si="418"/>
        <v>91.519782801052912</v>
      </c>
      <c r="K1309" s="12">
        <f t="shared" si="419"/>
        <v>4</v>
      </c>
      <c r="L1309">
        <f t="shared" si="402"/>
        <v>4.0797119999999998</v>
      </c>
      <c r="M1309">
        <f t="shared" si="403"/>
        <v>373.37435613084915</v>
      </c>
      <c r="N1309">
        <f t="shared" si="404"/>
        <v>3565.4637390003181</v>
      </c>
      <c r="O1309">
        <f t="shared" si="405"/>
        <v>14.279986877928259</v>
      </c>
      <c r="P1309">
        <f t="shared" si="406"/>
        <v>-676.80512394490609</v>
      </c>
      <c r="Q1309">
        <f t="shared" si="407"/>
        <v>171.60835649092149</v>
      </c>
      <c r="R1309">
        <f t="shared" si="408"/>
        <v>269.28449999999998</v>
      </c>
      <c r="S1309">
        <f t="shared" si="409"/>
        <v>-235.91226745398461</v>
      </c>
      <c r="T1309">
        <f t="shared" si="410"/>
        <v>0</v>
      </c>
      <c r="U1309" s="14">
        <f t="shared" si="411"/>
        <v>0</v>
      </c>
      <c r="V1309" s="20">
        <f>'BSFC (Drive Cycle)'!C1313</f>
        <v>0</v>
      </c>
      <c r="W1309">
        <f t="shared" si="412"/>
        <v>0</v>
      </c>
      <c r="X1309">
        <f t="shared" si="413"/>
        <v>0</v>
      </c>
      <c r="Y1309">
        <f t="shared" si="414"/>
        <v>0</v>
      </c>
      <c r="Z1309">
        <f t="shared" si="415"/>
        <v>4</v>
      </c>
    </row>
    <row r="1310" spans="4:26">
      <c r="D1310" s="1">
        <v>1307</v>
      </c>
      <c r="E1310">
        <v>46.5</v>
      </c>
      <c r="F1310">
        <f t="shared" si="400"/>
        <v>74.834310000000002</v>
      </c>
      <c r="G1310">
        <f t="shared" si="401"/>
        <v>20.787308333333335</v>
      </c>
      <c r="H1310" s="12">
        <f t="shared" si="416"/>
        <v>-0.31292722222222125</v>
      </c>
      <c r="I1310">
        <f t="shared" si="417"/>
        <v>20.630844722222225</v>
      </c>
      <c r="J1310">
        <f t="shared" si="418"/>
        <v>90.248674706593846</v>
      </c>
      <c r="K1310" s="12">
        <f t="shared" si="419"/>
        <v>4</v>
      </c>
      <c r="L1310">
        <f t="shared" si="402"/>
        <v>4.0797119999999998</v>
      </c>
      <c r="M1310">
        <f t="shared" si="403"/>
        <v>368.18860118458736</v>
      </c>
      <c r="N1310">
        <f t="shared" si="404"/>
        <v>3515.9434092919801</v>
      </c>
      <c r="O1310">
        <f t="shared" si="405"/>
        <v>14.279986877928259</v>
      </c>
      <c r="P1310">
        <f t="shared" si="406"/>
        <v>-592.20448345179113</v>
      </c>
      <c r="Q1310">
        <f t="shared" si="407"/>
        <v>166.55602234563301</v>
      </c>
      <c r="R1310">
        <f t="shared" si="408"/>
        <v>269.28449999999998</v>
      </c>
      <c r="S1310">
        <f t="shared" si="409"/>
        <v>-156.36396110615817</v>
      </c>
      <c r="T1310">
        <f t="shared" si="410"/>
        <v>0</v>
      </c>
      <c r="U1310" s="14">
        <f t="shared" si="411"/>
        <v>0</v>
      </c>
      <c r="V1310" s="20">
        <f>'BSFC (Drive Cycle)'!C1314</f>
        <v>0</v>
      </c>
      <c r="W1310">
        <f t="shared" si="412"/>
        <v>0</v>
      </c>
      <c r="X1310">
        <f t="shared" si="413"/>
        <v>0</v>
      </c>
      <c r="Y1310">
        <f t="shared" si="414"/>
        <v>0</v>
      </c>
      <c r="Z1310">
        <f t="shared" si="415"/>
        <v>4</v>
      </c>
    </row>
    <row r="1311" spans="4:26">
      <c r="D1311" s="1">
        <v>1308</v>
      </c>
      <c r="E1311">
        <v>46.8</v>
      </c>
      <c r="F1311">
        <f t="shared" si="400"/>
        <v>75.317111999999995</v>
      </c>
      <c r="G1311">
        <f t="shared" si="401"/>
        <v>20.921419999999998</v>
      </c>
      <c r="H1311" s="12">
        <f t="shared" si="416"/>
        <v>0.13411166666666219</v>
      </c>
      <c r="I1311">
        <f t="shared" si="417"/>
        <v>20.988475833333329</v>
      </c>
      <c r="J1311">
        <f t="shared" si="418"/>
        <v>91.813115438235755</v>
      </c>
      <c r="K1311" s="12">
        <f t="shared" si="419"/>
        <v>4</v>
      </c>
      <c r="L1311">
        <f t="shared" si="402"/>
        <v>4.0797119999999998</v>
      </c>
      <c r="M1311">
        <f t="shared" si="403"/>
        <v>374.57106881075566</v>
      </c>
      <c r="N1311">
        <f t="shared" si="404"/>
        <v>3576.8915073945491</v>
      </c>
      <c r="O1311">
        <f t="shared" si="405"/>
        <v>14.279986877928259</v>
      </c>
      <c r="P1311">
        <f t="shared" si="406"/>
        <v>253.80192147933138</v>
      </c>
      <c r="Q1311">
        <f t="shared" si="407"/>
        <v>168.71206492417576</v>
      </c>
      <c r="R1311">
        <f t="shared" si="408"/>
        <v>269.28449999999998</v>
      </c>
      <c r="S1311">
        <f t="shared" si="409"/>
        <v>691.79848640350713</v>
      </c>
      <c r="T1311">
        <f t="shared" si="410"/>
        <v>38.763798521033287</v>
      </c>
      <c r="U1311" s="14">
        <f t="shared" si="411"/>
        <v>14.519797443188228</v>
      </c>
      <c r="V1311" s="20">
        <f>'BSFC (Drive Cycle)'!C1315</f>
        <v>669.44784266038732</v>
      </c>
      <c r="W1311">
        <f t="shared" si="412"/>
        <v>2.7000686317244909</v>
      </c>
      <c r="X1311">
        <f t="shared" si="413"/>
        <v>0</v>
      </c>
      <c r="Y1311">
        <f t="shared" si="414"/>
        <v>0</v>
      </c>
      <c r="Z1311">
        <f t="shared" si="415"/>
        <v>4</v>
      </c>
    </row>
    <row r="1312" spans="4:26">
      <c r="D1312" s="1">
        <v>1309</v>
      </c>
      <c r="E1312">
        <v>47.2</v>
      </c>
      <c r="F1312">
        <f t="shared" si="400"/>
        <v>75.960847999999999</v>
      </c>
      <c r="G1312">
        <f t="shared" si="401"/>
        <v>21.100235555555557</v>
      </c>
      <c r="H1312" s="12">
        <f t="shared" si="416"/>
        <v>0.17881555555555906</v>
      </c>
      <c r="I1312">
        <f t="shared" si="417"/>
        <v>21.189643333333336</v>
      </c>
      <c r="J1312">
        <f t="shared" si="418"/>
        <v>92.693113349784369</v>
      </c>
      <c r="K1312" s="12">
        <f t="shared" si="419"/>
        <v>4</v>
      </c>
      <c r="L1312">
        <f t="shared" si="402"/>
        <v>4.0797119999999998</v>
      </c>
      <c r="M1312">
        <f t="shared" si="403"/>
        <v>378.16120685047548</v>
      </c>
      <c r="N1312">
        <f t="shared" si="404"/>
        <v>3611.1748125772456</v>
      </c>
      <c r="O1312">
        <f t="shared" si="405"/>
        <v>14.279986877928259</v>
      </c>
      <c r="P1312">
        <f t="shared" si="406"/>
        <v>338.40256197245981</v>
      </c>
      <c r="Q1312">
        <f t="shared" si="407"/>
        <v>171.60835649092149</v>
      </c>
      <c r="R1312">
        <f t="shared" si="408"/>
        <v>269.28449999999998</v>
      </c>
      <c r="S1312">
        <f t="shared" si="409"/>
        <v>779.29541846338134</v>
      </c>
      <c r="T1312">
        <f t="shared" si="410"/>
        <v>43.666546231873468</v>
      </c>
      <c r="U1312" s="14">
        <f t="shared" si="411"/>
        <v>16.512993822037352</v>
      </c>
      <c r="V1312" s="20">
        <f>'BSFC (Drive Cycle)'!C1316</f>
        <v>536.7819483370331</v>
      </c>
      <c r="W1312">
        <f t="shared" si="412"/>
        <v>2.4621880546307224</v>
      </c>
      <c r="X1312">
        <f t="shared" si="413"/>
        <v>0</v>
      </c>
      <c r="Y1312">
        <f t="shared" si="414"/>
        <v>0</v>
      </c>
      <c r="Z1312">
        <f t="shared" si="415"/>
        <v>4</v>
      </c>
    </row>
    <row r="1313" spans="4:26">
      <c r="D1313" s="1">
        <v>1310</v>
      </c>
      <c r="E1313">
        <v>48.4</v>
      </c>
      <c r="F1313">
        <f t="shared" si="400"/>
        <v>77.892055999999997</v>
      </c>
      <c r="G1313">
        <f t="shared" si="401"/>
        <v>21.636682222222223</v>
      </c>
      <c r="H1313" s="12">
        <f t="shared" si="416"/>
        <v>0.53644666666666652</v>
      </c>
      <c r="I1313">
        <f t="shared" si="417"/>
        <v>21.904905555555558</v>
      </c>
      <c r="J1313">
        <f t="shared" si="418"/>
        <v>95.82199481306823</v>
      </c>
      <c r="K1313" s="12">
        <f t="shared" si="419"/>
        <v>4</v>
      </c>
      <c r="L1313">
        <f t="shared" si="402"/>
        <v>4.0797119999999998</v>
      </c>
      <c r="M1313">
        <f t="shared" si="403"/>
        <v>390.92614210281221</v>
      </c>
      <c r="N1313">
        <f t="shared" si="404"/>
        <v>3733.071008782385</v>
      </c>
      <c r="O1313">
        <f t="shared" si="405"/>
        <v>14.279986877928259</v>
      </c>
      <c r="P1313">
        <f t="shared" si="406"/>
        <v>1015.2076859173592</v>
      </c>
      <c r="Q1313">
        <f t="shared" si="407"/>
        <v>180.44512693073696</v>
      </c>
      <c r="R1313">
        <f t="shared" si="408"/>
        <v>269.28449999999998</v>
      </c>
      <c r="S1313">
        <f t="shared" si="409"/>
        <v>1464.9373128480961</v>
      </c>
      <c r="T1313">
        <f t="shared" si="410"/>
        <v>82.085370172471684</v>
      </c>
      <c r="U1313" s="14">
        <f t="shared" si="411"/>
        <v>32.089317084605611</v>
      </c>
      <c r="V1313" s="20">
        <f>'BSFC (Drive Cycle)'!C1317</f>
        <v>119.85203264749907</v>
      </c>
      <c r="W1313">
        <f t="shared" si="412"/>
        <v>1.068324966350028</v>
      </c>
      <c r="X1313">
        <f t="shared" si="413"/>
        <v>0</v>
      </c>
      <c r="Y1313">
        <f t="shared" si="414"/>
        <v>0</v>
      </c>
      <c r="Z1313">
        <f t="shared" si="415"/>
        <v>4</v>
      </c>
    </row>
    <row r="1314" spans="4:26">
      <c r="D1314" s="1">
        <v>1311</v>
      </c>
      <c r="E1314">
        <v>48.4</v>
      </c>
      <c r="F1314">
        <f t="shared" si="400"/>
        <v>77.892055999999997</v>
      </c>
      <c r="G1314">
        <f t="shared" si="401"/>
        <v>21.636682222222223</v>
      </c>
      <c r="H1314" s="12">
        <f t="shared" si="416"/>
        <v>0</v>
      </c>
      <c r="I1314">
        <f t="shared" si="417"/>
        <v>21.636682222222223</v>
      </c>
      <c r="J1314">
        <f t="shared" si="418"/>
        <v>94.648664264336773</v>
      </c>
      <c r="K1314" s="12">
        <f t="shared" si="419"/>
        <v>4</v>
      </c>
      <c r="L1314">
        <f t="shared" si="402"/>
        <v>4.0797119999999998</v>
      </c>
      <c r="M1314">
        <f t="shared" si="403"/>
        <v>386.13929138318588</v>
      </c>
      <c r="N1314">
        <f t="shared" si="404"/>
        <v>3687.3599352054571</v>
      </c>
      <c r="O1314">
        <f t="shared" si="405"/>
        <v>14.279986877928259</v>
      </c>
      <c r="P1314">
        <f t="shared" si="406"/>
        <v>0</v>
      </c>
      <c r="Q1314">
        <f t="shared" si="407"/>
        <v>180.44512693073696</v>
      </c>
      <c r="R1314">
        <f t="shared" si="408"/>
        <v>269.28449999999998</v>
      </c>
      <c r="S1314">
        <f t="shared" si="409"/>
        <v>449.72962693073691</v>
      </c>
      <c r="T1314">
        <f t="shared" si="410"/>
        <v>25.199865264108464</v>
      </c>
      <c r="U1314" s="14">
        <f t="shared" si="411"/>
        <v>9.7306581160346024</v>
      </c>
      <c r="V1314" s="20">
        <f>'BSFC (Drive Cycle)'!C1318</f>
        <v>1193.2415947678437</v>
      </c>
      <c r="W1314">
        <f t="shared" si="412"/>
        <v>3.2252850023660531</v>
      </c>
      <c r="X1314">
        <f t="shared" si="413"/>
        <v>0</v>
      </c>
      <c r="Y1314">
        <f t="shared" si="414"/>
        <v>0</v>
      </c>
      <c r="Z1314">
        <f t="shared" si="415"/>
        <v>4</v>
      </c>
    </row>
    <row r="1315" spans="4:26">
      <c r="D1315" s="1">
        <v>1312</v>
      </c>
      <c r="E1315">
        <v>48.8</v>
      </c>
      <c r="F1315">
        <f t="shared" si="400"/>
        <v>78.535792000000001</v>
      </c>
      <c r="G1315">
        <f t="shared" si="401"/>
        <v>21.815497777777779</v>
      </c>
      <c r="H1315" s="12">
        <f t="shared" si="416"/>
        <v>0.17881555555555551</v>
      </c>
      <c r="I1315">
        <f t="shared" si="417"/>
        <v>21.904905555555558</v>
      </c>
      <c r="J1315">
        <f t="shared" si="418"/>
        <v>95.82199481306823</v>
      </c>
      <c r="K1315" s="12">
        <f t="shared" si="419"/>
        <v>4</v>
      </c>
      <c r="L1315">
        <f t="shared" si="402"/>
        <v>4.0797119999999998</v>
      </c>
      <c r="M1315">
        <f t="shared" si="403"/>
        <v>390.92614210281221</v>
      </c>
      <c r="N1315">
        <f t="shared" si="404"/>
        <v>3733.071008782385</v>
      </c>
      <c r="O1315">
        <f t="shared" si="405"/>
        <v>14.279986877928259</v>
      </c>
      <c r="P1315">
        <f t="shared" si="406"/>
        <v>338.40256197245304</v>
      </c>
      <c r="Q1315">
        <f t="shared" si="407"/>
        <v>183.44001565720163</v>
      </c>
      <c r="R1315">
        <f t="shared" si="408"/>
        <v>269.28449999999998</v>
      </c>
      <c r="S1315">
        <f t="shared" si="409"/>
        <v>791.12707762965465</v>
      </c>
      <c r="T1315">
        <f t="shared" si="410"/>
        <v>44.329513932880324</v>
      </c>
      <c r="U1315" s="14">
        <f t="shared" si="411"/>
        <v>17.329565863073768</v>
      </c>
      <c r="V1315" s="20">
        <f>'BSFC (Drive Cycle)'!C1319</f>
        <v>528.19109158852552</v>
      </c>
      <c r="W1315">
        <f t="shared" si="412"/>
        <v>2.5425895305478283</v>
      </c>
      <c r="X1315">
        <f t="shared" si="413"/>
        <v>0</v>
      </c>
      <c r="Y1315">
        <f t="shared" si="414"/>
        <v>0</v>
      </c>
      <c r="Z1315">
        <f t="shared" si="415"/>
        <v>4</v>
      </c>
    </row>
    <row r="1316" spans="4:26">
      <c r="D1316" s="1">
        <v>1313</v>
      </c>
      <c r="E1316">
        <v>48.4</v>
      </c>
      <c r="F1316">
        <f t="shared" si="400"/>
        <v>77.892055999999997</v>
      </c>
      <c r="G1316">
        <f t="shared" si="401"/>
        <v>21.636682222222223</v>
      </c>
      <c r="H1316" s="12">
        <f t="shared" si="416"/>
        <v>-0.17881555555555551</v>
      </c>
      <c r="I1316">
        <f t="shared" si="417"/>
        <v>21.547274444444447</v>
      </c>
      <c r="J1316">
        <f t="shared" si="418"/>
        <v>94.257554081426292</v>
      </c>
      <c r="K1316" s="12">
        <f t="shared" si="419"/>
        <v>4</v>
      </c>
      <c r="L1316">
        <f t="shared" si="402"/>
        <v>4.0797119999999998</v>
      </c>
      <c r="M1316">
        <f t="shared" si="403"/>
        <v>384.54367447664379</v>
      </c>
      <c r="N1316">
        <f t="shared" si="404"/>
        <v>3672.1229106798146</v>
      </c>
      <c r="O1316">
        <f t="shared" si="405"/>
        <v>14.279986877928259</v>
      </c>
      <c r="P1316">
        <f t="shared" si="406"/>
        <v>-338.40256197245304</v>
      </c>
      <c r="Q1316">
        <f t="shared" si="407"/>
        <v>180.44512693073696</v>
      </c>
      <c r="R1316">
        <f t="shared" si="408"/>
        <v>269.28449999999998</v>
      </c>
      <c r="S1316">
        <f t="shared" si="409"/>
        <v>111.3270649582839</v>
      </c>
      <c r="T1316">
        <f t="shared" si="410"/>
        <v>0</v>
      </c>
      <c r="U1316" s="14">
        <f t="shared" si="411"/>
        <v>0</v>
      </c>
      <c r="V1316" s="20">
        <f>'BSFC (Drive Cycle)'!C1320</f>
        <v>0</v>
      </c>
      <c r="W1316">
        <f t="shared" si="412"/>
        <v>0</v>
      </c>
      <c r="X1316">
        <f t="shared" si="413"/>
        <v>0</v>
      </c>
      <c r="Y1316">
        <f t="shared" si="414"/>
        <v>0</v>
      </c>
      <c r="Z1316">
        <f t="shared" si="415"/>
        <v>4</v>
      </c>
    </row>
    <row r="1317" spans="4:26">
      <c r="D1317" s="1">
        <v>1314</v>
      </c>
      <c r="E1317">
        <v>47.6</v>
      </c>
      <c r="F1317">
        <f t="shared" si="400"/>
        <v>76.604584000000003</v>
      </c>
      <c r="G1317">
        <f t="shared" si="401"/>
        <v>21.279051111111112</v>
      </c>
      <c r="H1317" s="12">
        <f t="shared" si="416"/>
        <v>-0.35763111111111101</v>
      </c>
      <c r="I1317">
        <f t="shared" si="417"/>
        <v>21.100235555555557</v>
      </c>
      <c r="J1317">
        <f t="shared" si="418"/>
        <v>92.302003166873888</v>
      </c>
      <c r="K1317" s="12">
        <f t="shared" si="419"/>
        <v>4</v>
      </c>
      <c r="L1317">
        <f t="shared" si="402"/>
        <v>4.0797119999999998</v>
      </c>
      <c r="M1317">
        <f t="shared" si="403"/>
        <v>376.56558994393339</v>
      </c>
      <c r="N1317">
        <f t="shared" si="404"/>
        <v>3595.9377880516035</v>
      </c>
      <c r="O1317">
        <f t="shared" si="405"/>
        <v>14.279986877928259</v>
      </c>
      <c r="P1317">
        <f t="shared" si="406"/>
        <v>-676.80512394490609</v>
      </c>
      <c r="Q1317">
        <f t="shared" si="407"/>
        <v>174.52929734759689</v>
      </c>
      <c r="R1317">
        <f t="shared" si="408"/>
        <v>269.28449999999998</v>
      </c>
      <c r="S1317">
        <f t="shared" si="409"/>
        <v>-232.99132659730924</v>
      </c>
      <c r="T1317">
        <f t="shared" si="410"/>
        <v>0</v>
      </c>
      <c r="U1317" s="14">
        <f t="shared" si="411"/>
        <v>0</v>
      </c>
      <c r="V1317" s="20">
        <f>'BSFC (Drive Cycle)'!C1321</f>
        <v>0</v>
      </c>
      <c r="W1317">
        <f t="shared" si="412"/>
        <v>0</v>
      </c>
      <c r="X1317">
        <f t="shared" si="413"/>
        <v>0</v>
      </c>
      <c r="Y1317">
        <f t="shared" si="414"/>
        <v>0</v>
      </c>
      <c r="Z1317">
        <f t="shared" si="415"/>
        <v>4</v>
      </c>
    </row>
    <row r="1318" spans="4:26">
      <c r="D1318" s="1">
        <v>1315</v>
      </c>
      <c r="E1318">
        <v>46.5</v>
      </c>
      <c r="F1318">
        <f t="shared" si="400"/>
        <v>74.834310000000002</v>
      </c>
      <c r="G1318">
        <f t="shared" si="401"/>
        <v>20.787308333333335</v>
      </c>
      <c r="H1318" s="12">
        <f t="shared" si="416"/>
        <v>-0.49174277777777675</v>
      </c>
      <c r="I1318">
        <f t="shared" si="417"/>
        <v>20.541436944444449</v>
      </c>
      <c r="J1318">
        <f t="shared" si="418"/>
        <v>89.857564523683379</v>
      </c>
      <c r="K1318" s="12">
        <f t="shared" si="419"/>
        <v>4</v>
      </c>
      <c r="L1318">
        <f t="shared" si="402"/>
        <v>4.0797119999999998</v>
      </c>
      <c r="M1318">
        <f t="shared" si="403"/>
        <v>366.59298427804532</v>
      </c>
      <c r="N1318">
        <f t="shared" si="404"/>
        <v>3500.7063847663385</v>
      </c>
      <c r="O1318">
        <f t="shared" si="405"/>
        <v>14.279986877928259</v>
      </c>
      <c r="P1318">
        <f t="shared" si="406"/>
        <v>-930.60704542424423</v>
      </c>
      <c r="Q1318">
        <f t="shared" si="407"/>
        <v>166.55602234563301</v>
      </c>
      <c r="R1318">
        <f t="shared" si="408"/>
        <v>269.28449999999998</v>
      </c>
      <c r="S1318">
        <f t="shared" si="409"/>
        <v>-494.76652307861127</v>
      </c>
      <c r="T1318">
        <f t="shared" si="410"/>
        <v>0</v>
      </c>
      <c r="U1318" s="14">
        <f t="shared" si="411"/>
        <v>0</v>
      </c>
      <c r="V1318" s="20">
        <f>'BSFC (Drive Cycle)'!C1322</f>
        <v>0</v>
      </c>
      <c r="W1318">
        <f t="shared" si="412"/>
        <v>0</v>
      </c>
      <c r="X1318">
        <f t="shared" si="413"/>
        <v>0</v>
      </c>
      <c r="Y1318">
        <f t="shared" si="414"/>
        <v>0</v>
      </c>
      <c r="Z1318">
        <f t="shared" si="415"/>
        <v>4</v>
      </c>
    </row>
    <row r="1319" spans="4:26">
      <c r="D1319" s="1">
        <v>1316</v>
      </c>
      <c r="E1319">
        <v>44.2</v>
      </c>
      <c r="F1319">
        <f t="shared" si="400"/>
        <v>71.132828000000003</v>
      </c>
      <c r="G1319">
        <f t="shared" si="401"/>
        <v>19.759118888888892</v>
      </c>
      <c r="H1319" s="12">
        <f t="shared" si="416"/>
        <v>-1.0281894444444433</v>
      </c>
      <c r="I1319">
        <f t="shared" si="417"/>
        <v>19.245024166666671</v>
      </c>
      <c r="J1319">
        <f t="shared" si="418"/>
        <v>84.186466871481372</v>
      </c>
      <c r="K1319" s="12">
        <f t="shared" si="419"/>
        <v>4</v>
      </c>
      <c r="L1319">
        <f t="shared" si="402"/>
        <v>4.0797119999999998</v>
      </c>
      <c r="M1319">
        <f t="shared" si="403"/>
        <v>343.456539133185</v>
      </c>
      <c r="N1319">
        <f t="shared" si="404"/>
        <v>3279.7695291445239</v>
      </c>
      <c r="O1319">
        <f t="shared" si="405"/>
        <v>14.279986877928259</v>
      </c>
      <c r="P1319">
        <f t="shared" si="406"/>
        <v>-1945.8147313416034</v>
      </c>
      <c r="Q1319">
        <f t="shared" si="407"/>
        <v>150.48699618236677</v>
      </c>
      <c r="R1319">
        <f t="shared" si="408"/>
        <v>269.28449999999998</v>
      </c>
      <c r="S1319">
        <f t="shared" si="409"/>
        <v>-1526.0432351592367</v>
      </c>
      <c r="T1319">
        <f t="shared" si="410"/>
        <v>0</v>
      </c>
      <c r="U1319" s="14">
        <f t="shared" si="411"/>
        <v>0</v>
      </c>
      <c r="V1319" s="20">
        <f>'BSFC (Drive Cycle)'!C1323</f>
        <v>0</v>
      </c>
      <c r="W1319">
        <f t="shared" si="412"/>
        <v>0</v>
      </c>
      <c r="X1319">
        <f t="shared" si="413"/>
        <v>0</v>
      </c>
      <c r="Y1319">
        <f t="shared" si="414"/>
        <v>0</v>
      </c>
      <c r="Z1319">
        <f t="shared" si="415"/>
        <v>4</v>
      </c>
    </row>
    <row r="1320" spans="4:26">
      <c r="D1320" s="1">
        <v>1317</v>
      </c>
      <c r="E1320">
        <v>42.2</v>
      </c>
      <c r="F1320">
        <f t="shared" si="400"/>
        <v>67.914147999999997</v>
      </c>
      <c r="G1320">
        <f t="shared" si="401"/>
        <v>18.865041111111111</v>
      </c>
      <c r="H1320" s="12">
        <f t="shared" si="416"/>
        <v>-0.89407777777778108</v>
      </c>
      <c r="I1320">
        <f t="shared" si="417"/>
        <v>18.418002222222221</v>
      </c>
      <c r="J1320">
        <f t="shared" si="418"/>
        <v>80.568697679559392</v>
      </c>
      <c r="K1320" s="12">
        <f t="shared" si="419"/>
        <v>4</v>
      </c>
      <c r="L1320">
        <f t="shared" si="402"/>
        <v>4.0797119999999998</v>
      </c>
      <c r="M1320">
        <f t="shared" si="403"/>
        <v>328.69708274767061</v>
      </c>
      <c r="N1320">
        <f t="shared" si="404"/>
        <v>3138.8270522823309</v>
      </c>
      <c r="O1320">
        <f t="shared" si="405"/>
        <v>14.279986877928259</v>
      </c>
      <c r="P1320">
        <f t="shared" si="406"/>
        <v>-1692.012809862272</v>
      </c>
      <c r="Q1320">
        <f t="shared" si="407"/>
        <v>137.17637962030153</v>
      </c>
      <c r="R1320">
        <f t="shared" si="408"/>
        <v>269.28449999999998</v>
      </c>
      <c r="S1320">
        <f t="shared" si="409"/>
        <v>-1285.5519302419705</v>
      </c>
      <c r="T1320">
        <f t="shared" si="410"/>
        <v>0</v>
      </c>
      <c r="U1320" s="14">
        <f t="shared" si="411"/>
        <v>0</v>
      </c>
      <c r="V1320" s="20">
        <f>'BSFC (Drive Cycle)'!C1324</f>
        <v>0</v>
      </c>
      <c r="W1320">
        <f t="shared" si="412"/>
        <v>0</v>
      </c>
      <c r="X1320">
        <f t="shared" si="413"/>
        <v>0</v>
      </c>
      <c r="Y1320">
        <f t="shared" si="414"/>
        <v>0</v>
      </c>
      <c r="Z1320">
        <f t="shared" si="415"/>
        <v>4</v>
      </c>
    </row>
    <row r="1321" spans="4:26">
      <c r="D1321" s="1">
        <v>1318</v>
      </c>
      <c r="E1321">
        <v>41.5</v>
      </c>
      <c r="F1321">
        <f t="shared" si="400"/>
        <v>66.787610000000001</v>
      </c>
      <c r="G1321">
        <f t="shared" si="401"/>
        <v>18.55211388888889</v>
      </c>
      <c r="H1321" s="12">
        <f t="shared" si="416"/>
        <v>-0.31292722222222125</v>
      </c>
      <c r="I1321">
        <f t="shared" si="417"/>
        <v>18.395650277777779</v>
      </c>
      <c r="J1321">
        <f t="shared" si="418"/>
        <v>80.470920133831797</v>
      </c>
      <c r="K1321" s="12">
        <f t="shared" si="419"/>
        <v>4</v>
      </c>
      <c r="L1321">
        <f t="shared" si="402"/>
        <v>4.0797119999999998</v>
      </c>
      <c r="M1321">
        <f t="shared" si="403"/>
        <v>328.2981785210352</v>
      </c>
      <c r="N1321">
        <f t="shared" si="404"/>
        <v>3135.0177961509216</v>
      </c>
      <c r="O1321">
        <f t="shared" si="405"/>
        <v>14.279986877928259</v>
      </c>
      <c r="P1321">
        <f t="shared" si="406"/>
        <v>-592.20448345179113</v>
      </c>
      <c r="Q1321">
        <f t="shared" si="407"/>
        <v>132.66324869222635</v>
      </c>
      <c r="R1321">
        <f t="shared" si="408"/>
        <v>269.28449999999998</v>
      </c>
      <c r="S1321">
        <f t="shared" si="409"/>
        <v>-190.25673475956478</v>
      </c>
      <c r="T1321">
        <f t="shared" si="410"/>
        <v>0</v>
      </c>
      <c r="U1321" s="14">
        <f t="shared" si="411"/>
        <v>0</v>
      </c>
      <c r="V1321" s="20">
        <f>'BSFC (Drive Cycle)'!C1325</f>
        <v>0</v>
      </c>
      <c r="W1321">
        <f t="shared" si="412"/>
        <v>0</v>
      </c>
      <c r="X1321">
        <f t="shared" si="413"/>
        <v>0</v>
      </c>
      <c r="Y1321">
        <f t="shared" si="414"/>
        <v>0</v>
      </c>
      <c r="Z1321">
        <f t="shared" si="415"/>
        <v>4</v>
      </c>
    </row>
    <row r="1322" spans="4:26">
      <c r="D1322" s="1">
        <v>1319</v>
      </c>
      <c r="E1322">
        <v>41.1</v>
      </c>
      <c r="F1322">
        <f t="shared" si="400"/>
        <v>66.143873999999997</v>
      </c>
      <c r="G1322">
        <f t="shared" si="401"/>
        <v>18.373298333333334</v>
      </c>
      <c r="H1322" s="12">
        <f t="shared" si="416"/>
        <v>-0.17881555555555551</v>
      </c>
      <c r="I1322">
        <f t="shared" si="417"/>
        <v>18.283890555555558</v>
      </c>
      <c r="J1322">
        <f t="shared" si="418"/>
        <v>79.982032405193692</v>
      </c>
      <c r="K1322" s="12">
        <f t="shared" si="419"/>
        <v>4</v>
      </c>
      <c r="L1322">
        <f t="shared" si="402"/>
        <v>4.0797119999999998</v>
      </c>
      <c r="M1322">
        <f t="shared" si="403"/>
        <v>326.30365738785753</v>
      </c>
      <c r="N1322">
        <f t="shared" si="404"/>
        <v>3115.9715154938681</v>
      </c>
      <c r="O1322">
        <f t="shared" si="405"/>
        <v>14.279986877928259</v>
      </c>
      <c r="P1322">
        <f t="shared" si="406"/>
        <v>-338.40256197245304</v>
      </c>
      <c r="Q1322">
        <f t="shared" si="407"/>
        <v>130.11820950697961</v>
      </c>
      <c r="R1322">
        <f t="shared" si="408"/>
        <v>269.28449999999998</v>
      </c>
      <c r="S1322">
        <f t="shared" si="409"/>
        <v>61.000147534526548</v>
      </c>
      <c r="T1322">
        <f t="shared" si="410"/>
        <v>0</v>
      </c>
      <c r="U1322" s="14">
        <f t="shared" si="411"/>
        <v>0</v>
      </c>
      <c r="V1322" s="20">
        <f>'BSFC (Drive Cycle)'!C1326</f>
        <v>0</v>
      </c>
      <c r="W1322">
        <f t="shared" si="412"/>
        <v>0</v>
      </c>
      <c r="X1322">
        <f t="shared" si="413"/>
        <v>0</v>
      </c>
      <c r="Y1322">
        <f t="shared" si="414"/>
        <v>0</v>
      </c>
      <c r="Z1322">
        <f t="shared" si="415"/>
        <v>4</v>
      </c>
    </row>
    <row r="1323" spans="4:26">
      <c r="D1323" s="1">
        <v>1320</v>
      </c>
      <c r="E1323">
        <v>40.700000000000003</v>
      </c>
      <c r="F1323">
        <f t="shared" si="400"/>
        <v>65.500138000000007</v>
      </c>
      <c r="G1323">
        <f t="shared" si="401"/>
        <v>18.194482777777779</v>
      </c>
      <c r="H1323" s="12">
        <f t="shared" si="416"/>
        <v>-0.17881555555555551</v>
      </c>
      <c r="I1323">
        <f t="shared" si="417"/>
        <v>18.105074999999999</v>
      </c>
      <c r="J1323">
        <f t="shared" si="418"/>
        <v>79.199812039372702</v>
      </c>
      <c r="K1323" s="12">
        <f t="shared" si="419"/>
        <v>4</v>
      </c>
      <c r="L1323">
        <f t="shared" si="402"/>
        <v>4.0797119999999998</v>
      </c>
      <c r="M1323">
        <f t="shared" si="403"/>
        <v>323.11242357477329</v>
      </c>
      <c r="N1323">
        <f t="shared" si="404"/>
        <v>3085.4974664425827</v>
      </c>
      <c r="O1323">
        <f t="shared" si="405"/>
        <v>14.279986877928259</v>
      </c>
      <c r="P1323">
        <f t="shared" si="406"/>
        <v>-338.40256197245304</v>
      </c>
      <c r="Q1323">
        <f t="shared" si="407"/>
        <v>127.59781961166267</v>
      </c>
      <c r="R1323">
        <f t="shared" si="408"/>
        <v>269.28449999999998</v>
      </c>
      <c r="S1323">
        <f t="shared" si="409"/>
        <v>58.479757639209595</v>
      </c>
      <c r="T1323">
        <f t="shared" si="410"/>
        <v>0</v>
      </c>
      <c r="U1323" s="14">
        <f t="shared" si="411"/>
        <v>0</v>
      </c>
      <c r="V1323" s="20">
        <f>'BSFC (Drive Cycle)'!C1327</f>
        <v>0</v>
      </c>
      <c r="W1323">
        <f t="shared" si="412"/>
        <v>0</v>
      </c>
      <c r="X1323">
        <f t="shared" si="413"/>
        <v>0</v>
      </c>
      <c r="Y1323">
        <f t="shared" si="414"/>
        <v>0</v>
      </c>
      <c r="Z1323">
        <f t="shared" si="415"/>
        <v>4</v>
      </c>
    </row>
    <row r="1324" spans="4:26">
      <c r="D1324" s="1">
        <v>1321</v>
      </c>
      <c r="E1324">
        <v>40.299999999999997</v>
      </c>
      <c r="F1324">
        <f t="shared" si="400"/>
        <v>64.856401999999989</v>
      </c>
      <c r="G1324">
        <f t="shared" si="401"/>
        <v>18.01566722222222</v>
      </c>
      <c r="H1324" s="12">
        <f t="shared" si="416"/>
        <v>-0.17881555555555906</v>
      </c>
      <c r="I1324">
        <f t="shared" si="417"/>
        <v>17.92625944444444</v>
      </c>
      <c r="J1324">
        <f t="shared" si="418"/>
        <v>78.417591673551726</v>
      </c>
      <c r="K1324" s="12">
        <f t="shared" si="419"/>
        <v>4</v>
      </c>
      <c r="L1324">
        <f t="shared" si="402"/>
        <v>4.0797119999999998</v>
      </c>
      <c r="M1324">
        <f t="shared" si="403"/>
        <v>319.92118976168905</v>
      </c>
      <c r="N1324">
        <f t="shared" si="404"/>
        <v>3055.0234173912972</v>
      </c>
      <c r="O1324">
        <f t="shared" si="405"/>
        <v>14.279986877928259</v>
      </c>
      <c r="P1324">
        <f t="shared" si="406"/>
        <v>-338.40256197245981</v>
      </c>
      <c r="Q1324">
        <f t="shared" si="407"/>
        <v>125.1020790062754</v>
      </c>
      <c r="R1324">
        <f t="shared" si="408"/>
        <v>269.28449999999998</v>
      </c>
      <c r="S1324">
        <f t="shared" si="409"/>
        <v>55.984017033815576</v>
      </c>
      <c r="T1324">
        <f t="shared" si="410"/>
        <v>0</v>
      </c>
      <c r="U1324" s="14">
        <f t="shared" si="411"/>
        <v>0</v>
      </c>
      <c r="V1324" s="20">
        <f>'BSFC (Drive Cycle)'!C1328</f>
        <v>0</v>
      </c>
      <c r="W1324">
        <f t="shared" si="412"/>
        <v>0</v>
      </c>
      <c r="X1324">
        <f t="shared" si="413"/>
        <v>0</v>
      </c>
      <c r="Y1324">
        <f t="shared" si="414"/>
        <v>0</v>
      </c>
      <c r="Z1324">
        <f t="shared" si="415"/>
        <v>4</v>
      </c>
    </row>
    <row r="1325" spans="4:26">
      <c r="D1325" s="1">
        <v>1322</v>
      </c>
      <c r="E1325">
        <v>39.6</v>
      </c>
      <c r="F1325">
        <f t="shared" si="400"/>
        <v>63.729863999999999</v>
      </c>
      <c r="G1325">
        <f t="shared" si="401"/>
        <v>17.702740000000002</v>
      </c>
      <c r="H1325" s="12">
        <f t="shared" si="416"/>
        <v>-0.31292722222221769</v>
      </c>
      <c r="I1325">
        <f t="shared" si="417"/>
        <v>17.546276388888892</v>
      </c>
      <c r="J1325">
        <f t="shared" si="418"/>
        <v>76.755373396182208</v>
      </c>
      <c r="K1325" s="12">
        <f t="shared" si="419"/>
        <v>4</v>
      </c>
      <c r="L1325">
        <f t="shared" si="402"/>
        <v>4.0797119999999998</v>
      </c>
      <c r="M1325">
        <f t="shared" si="403"/>
        <v>313.13981790888528</v>
      </c>
      <c r="N1325">
        <f t="shared" si="404"/>
        <v>2990.2660631573185</v>
      </c>
      <c r="O1325">
        <f t="shared" si="405"/>
        <v>14.279986877928259</v>
      </c>
      <c r="P1325">
        <f t="shared" si="406"/>
        <v>-592.20448345178443</v>
      </c>
      <c r="Q1325">
        <f t="shared" si="407"/>
        <v>120.7938453007413</v>
      </c>
      <c r="R1325">
        <f t="shared" si="408"/>
        <v>269.28449999999998</v>
      </c>
      <c r="S1325">
        <f t="shared" si="409"/>
        <v>-202.12613815104316</v>
      </c>
      <c r="T1325">
        <f t="shared" si="410"/>
        <v>0</v>
      </c>
      <c r="U1325" s="14">
        <f t="shared" si="411"/>
        <v>0</v>
      </c>
      <c r="V1325" s="20">
        <f>'BSFC (Drive Cycle)'!C1329</f>
        <v>0</v>
      </c>
      <c r="W1325">
        <f t="shared" si="412"/>
        <v>0</v>
      </c>
      <c r="X1325">
        <f t="shared" si="413"/>
        <v>0</v>
      </c>
      <c r="Y1325">
        <f t="shared" si="414"/>
        <v>0</v>
      </c>
      <c r="Z1325">
        <f t="shared" si="415"/>
        <v>4</v>
      </c>
    </row>
    <row r="1326" spans="4:26">
      <c r="D1326" s="1">
        <v>1323</v>
      </c>
      <c r="E1326">
        <v>39.200000000000003</v>
      </c>
      <c r="F1326">
        <f t="shared" si="400"/>
        <v>63.086128000000002</v>
      </c>
      <c r="G1326">
        <f t="shared" si="401"/>
        <v>17.523924444444447</v>
      </c>
      <c r="H1326" s="12">
        <f t="shared" si="416"/>
        <v>-0.17881555555555551</v>
      </c>
      <c r="I1326">
        <f t="shared" si="417"/>
        <v>17.434516666666667</v>
      </c>
      <c r="J1326">
        <f t="shared" si="418"/>
        <v>76.266485667544089</v>
      </c>
      <c r="K1326" s="12">
        <f t="shared" si="419"/>
        <v>4</v>
      </c>
      <c r="L1326">
        <f t="shared" si="402"/>
        <v>4.0797119999999998</v>
      </c>
      <c r="M1326">
        <f t="shared" si="403"/>
        <v>311.14529677570761</v>
      </c>
      <c r="N1326">
        <f t="shared" si="404"/>
        <v>2971.219782500265</v>
      </c>
      <c r="O1326">
        <f t="shared" si="405"/>
        <v>14.279986877928259</v>
      </c>
      <c r="P1326">
        <f t="shared" si="406"/>
        <v>-338.40256197245304</v>
      </c>
      <c r="Q1326">
        <f t="shared" si="407"/>
        <v>118.36589024266088</v>
      </c>
      <c r="R1326">
        <f t="shared" si="408"/>
        <v>269.28449999999998</v>
      </c>
      <c r="S1326">
        <f t="shared" si="409"/>
        <v>49.247828270207833</v>
      </c>
      <c r="T1326">
        <f t="shared" si="410"/>
        <v>0</v>
      </c>
      <c r="U1326" s="14">
        <f t="shared" si="411"/>
        <v>0</v>
      </c>
      <c r="V1326" s="20">
        <f>'BSFC (Drive Cycle)'!C1330</f>
        <v>0</v>
      </c>
      <c r="W1326">
        <f t="shared" si="412"/>
        <v>0</v>
      </c>
      <c r="X1326">
        <f t="shared" si="413"/>
        <v>0</v>
      </c>
      <c r="Y1326">
        <f t="shared" si="414"/>
        <v>0</v>
      </c>
      <c r="Z1326">
        <f t="shared" si="415"/>
        <v>4</v>
      </c>
    </row>
    <row r="1327" spans="4:26">
      <c r="D1327" s="1">
        <v>1324</v>
      </c>
      <c r="E1327">
        <v>38.799999999999997</v>
      </c>
      <c r="F1327">
        <f t="shared" si="400"/>
        <v>62.442391999999998</v>
      </c>
      <c r="G1327">
        <f t="shared" si="401"/>
        <v>17.345108888888888</v>
      </c>
      <c r="H1327" s="12">
        <f t="shared" si="416"/>
        <v>-0.17881555555555906</v>
      </c>
      <c r="I1327">
        <f t="shared" si="417"/>
        <v>17.255701111111108</v>
      </c>
      <c r="J1327">
        <f t="shared" si="418"/>
        <v>75.484265301723113</v>
      </c>
      <c r="K1327" s="12">
        <f t="shared" si="419"/>
        <v>4</v>
      </c>
      <c r="L1327">
        <f t="shared" si="402"/>
        <v>4.0797119999999998</v>
      </c>
      <c r="M1327">
        <f t="shared" si="403"/>
        <v>307.95406296262337</v>
      </c>
      <c r="N1327">
        <f t="shared" si="404"/>
        <v>2940.7457334489795</v>
      </c>
      <c r="O1327">
        <f t="shared" si="405"/>
        <v>14.279986877928259</v>
      </c>
      <c r="P1327">
        <f t="shared" si="406"/>
        <v>-338.40256197245981</v>
      </c>
      <c r="Q1327">
        <f t="shared" si="407"/>
        <v>115.96258447451019</v>
      </c>
      <c r="R1327">
        <f t="shared" si="408"/>
        <v>269.28449999999998</v>
      </c>
      <c r="S1327">
        <f t="shared" si="409"/>
        <v>46.844522502050381</v>
      </c>
      <c r="T1327">
        <f t="shared" si="410"/>
        <v>0</v>
      </c>
      <c r="U1327" s="14">
        <f t="shared" si="411"/>
        <v>0</v>
      </c>
      <c r="V1327" s="20">
        <f>'BSFC (Drive Cycle)'!C1331</f>
        <v>0</v>
      </c>
      <c r="W1327">
        <f t="shared" si="412"/>
        <v>0</v>
      </c>
      <c r="X1327">
        <f t="shared" si="413"/>
        <v>0</v>
      </c>
      <c r="Y1327">
        <f t="shared" si="414"/>
        <v>0</v>
      </c>
      <c r="Z1327">
        <f t="shared" si="415"/>
        <v>4</v>
      </c>
    </row>
    <row r="1328" spans="4:26">
      <c r="D1328" s="1">
        <v>1325</v>
      </c>
      <c r="E1328">
        <v>38</v>
      </c>
      <c r="F1328">
        <f t="shared" si="400"/>
        <v>61.154919999999997</v>
      </c>
      <c r="G1328">
        <f t="shared" si="401"/>
        <v>16.987477777777777</v>
      </c>
      <c r="H1328" s="12">
        <f t="shared" si="416"/>
        <v>-0.35763111111111101</v>
      </c>
      <c r="I1328">
        <f t="shared" si="417"/>
        <v>16.808662222222221</v>
      </c>
      <c r="J1328">
        <f t="shared" si="418"/>
        <v>73.528714387170709</v>
      </c>
      <c r="K1328" s="12">
        <f t="shared" si="419"/>
        <v>4</v>
      </c>
      <c r="L1328">
        <f t="shared" si="402"/>
        <v>4.0797119999999998</v>
      </c>
      <c r="M1328">
        <f t="shared" si="403"/>
        <v>299.97597842991297</v>
      </c>
      <c r="N1328">
        <f t="shared" si="404"/>
        <v>2864.560610820768</v>
      </c>
      <c r="O1328">
        <f t="shared" si="405"/>
        <v>14.279986877928259</v>
      </c>
      <c r="P1328">
        <f t="shared" si="406"/>
        <v>-676.80512394490609</v>
      </c>
      <c r="Q1328">
        <f t="shared" si="407"/>
        <v>111.22992080799814</v>
      </c>
      <c r="R1328">
        <f t="shared" si="408"/>
        <v>269.28449999999998</v>
      </c>
      <c r="S1328">
        <f t="shared" si="409"/>
        <v>-296.29070313690795</v>
      </c>
      <c r="T1328">
        <f t="shared" si="410"/>
        <v>0</v>
      </c>
      <c r="U1328" s="14">
        <f t="shared" si="411"/>
        <v>0</v>
      </c>
      <c r="V1328" s="20">
        <f>'BSFC (Drive Cycle)'!C1332</f>
        <v>0</v>
      </c>
      <c r="W1328">
        <f t="shared" si="412"/>
        <v>0</v>
      </c>
      <c r="X1328">
        <f t="shared" si="413"/>
        <v>0</v>
      </c>
      <c r="Y1328">
        <f t="shared" si="414"/>
        <v>0</v>
      </c>
      <c r="Z1328">
        <f t="shared" si="415"/>
        <v>4</v>
      </c>
    </row>
    <row r="1329" spans="4:26">
      <c r="D1329" s="1">
        <v>1326</v>
      </c>
      <c r="E1329">
        <v>37.6</v>
      </c>
      <c r="F1329">
        <f t="shared" si="400"/>
        <v>60.511184</v>
      </c>
      <c r="G1329">
        <f t="shared" si="401"/>
        <v>16.808662222222225</v>
      </c>
      <c r="H1329" s="12">
        <f t="shared" si="416"/>
        <v>-0.17881555555555195</v>
      </c>
      <c r="I1329">
        <f t="shared" si="417"/>
        <v>16.719254444444449</v>
      </c>
      <c r="J1329">
        <f t="shared" si="418"/>
        <v>73.137604204260256</v>
      </c>
      <c r="K1329" s="12">
        <f t="shared" si="419"/>
        <v>4</v>
      </c>
      <c r="L1329">
        <f t="shared" si="402"/>
        <v>4.0797119999999998</v>
      </c>
      <c r="M1329">
        <f t="shared" si="403"/>
        <v>298.38036152337099</v>
      </c>
      <c r="N1329">
        <f t="shared" si="404"/>
        <v>2849.3235862951269</v>
      </c>
      <c r="O1329">
        <f t="shared" si="405"/>
        <v>14.279986877928259</v>
      </c>
      <c r="P1329">
        <f t="shared" si="406"/>
        <v>-338.40256197244634</v>
      </c>
      <c r="Q1329">
        <f t="shared" si="407"/>
        <v>108.90056290963679</v>
      </c>
      <c r="R1329">
        <f t="shared" si="408"/>
        <v>269.28449999999998</v>
      </c>
      <c r="S1329">
        <f t="shared" si="409"/>
        <v>39.782500937190434</v>
      </c>
      <c r="T1329">
        <f t="shared" si="410"/>
        <v>0</v>
      </c>
      <c r="U1329" s="14">
        <f t="shared" si="411"/>
        <v>0</v>
      </c>
      <c r="V1329" s="20">
        <f>'BSFC (Drive Cycle)'!C1333</f>
        <v>0</v>
      </c>
      <c r="W1329">
        <f t="shared" si="412"/>
        <v>0</v>
      </c>
      <c r="X1329">
        <f t="shared" si="413"/>
        <v>0</v>
      </c>
      <c r="Y1329">
        <f t="shared" si="414"/>
        <v>0</v>
      </c>
      <c r="Z1329">
        <f t="shared" si="415"/>
        <v>4</v>
      </c>
    </row>
    <row r="1330" spans="4:26">
      <c r="D1330" s="1">
        <v>1327</v>
      </c>
      <c r="E1330">
        <v>37.200000000000003</v>
      </c>
      <c r="F1330">
        <f t="shared" si="400"/>
        <v>59.867448000000003</v>
      </c>
      <c r="G1330">
        <f t="shared" si="401"/>
        <v>16.629846666666669</v>
      </c>
      <c r="H1330" s="12">
        <f t="shared" si="416"/>
        <v>-0.17881555555555551</v>
      </c>
      <c r="I1330">
        <f t="shared" si="417"/>
        <v>16.540438888888893</v>
      </c>
      <c r="J1330">
        <f t="shared" si="418"/>
        <v>72.35538383843928</v>
      </c>
      <c r="K1330" s="12">
        <f t="shared" si="419"/>
        <v>4</v>
      </c>
      <c r="L1330">
        <f t="shared" si="402"/>
        <v>4.0797119999999998</v>
      </c>
      <c r="M1330">
        <f t="shared" si="403"/>
        <v>295.18912771028675</v>
      </c>
      <c r="N1330">
        <f t="shared" si="404"/>
        <v>2818.8495372438415</v>
      </c>
      <c r="O1330">
        <f t="shared" si="405"/>
        <v>14.279986877928259</v>
      </c>
      <c r="P1330">
        <f t="shared" si="406"/>
        <v>-338.40256197245304</v>
      </c>
      <c r="Q1330">
        <f t="shared" si="407"/>
        <v>106.59585430120514</v>
      </c>
      <c r="R1330">
        <f t="shared" si="408"/>
        <v>269.28449999999998</v>
      </c>
      <c r="S1330">
        <f t="shared" si="409"/>
        <v>37.477792328752059</v>
      </c>
      <c r="T1330">
        <f t="shared" si="410"/>
        <v>0</v>
      </c>
      <c r="U1330" s="14">
        <f t="shared" si="411"/>
        <v>0</v>
      </c>
      <c r="V1330" s="20">
        <f>'BSFC (Drive Cycle)'!C1334</f>
        <v>0</v>
      </c>
      <c r="W1330">
        <f t="shared" si="412"/>
        <v>0</v>
      </c>
      <c r="X1330">
        <f t="shared" si="413"/>
        <v>0</v>
      </c>
      <c r="Y1330">
        <f t="shared" si="414"/>
        <v>0</v>
      </c>
      <c r="Z1330">
        <f t="shared" si="415"/>
        <v>4</v>
      </c>
    </row>
    <row r="1331" spans="4:26">
      <c r="D1331" s="1">
        <v>1328</v>
      </c>
      <c r="E1331">
        <v>36.5</v>
      </c>
      <c r="F1331">
        <f t="shared" si="400"/>
        <v>58.74091</v>
      </c>
      <c r="G1331">
        <f t="shared" si="401"/>
        <v>16.316919444444444</v>
      </c>
      <c r="H1331" s="12">
        <f t="shared" si="416"/>
        <v>-0.3129272222222248</v>
      </c>
      <c r="I1331">
        <f t="shared" si="417"/>
        <v>16.16045583333333</v>
      </c>
      <c r="J1331">
        <f t="shared" si="418"/>
        <v>70.693165561069705</v>
      </c>
      <c r="K1331" s="12">
        <f t="shared" si="419"/>
        <v>4</v>
      </c>
      <c r="L1331">
        <f t="shared" si="402"/>
        <v>4.0797119999999998</v>
      </c>
      <c r="M1331">
        <f t="shared" si="403"/>
        <v>288.40775585748281</v>
      </c>
      <c r="N1331">
        <f t="shared" si="404"/>
        <v>2754.0921830098609</v>
      </c>
      <c r="O1331">
        <f t="shared" si="405"/>
        <v>14.279986877928259</v>
      </c>
      <c r="P1331">
        <f t="shared" si="406"/>
        <v>-592.20448345179784</v>
      </c>
      <c r="Q1331">
        <f t="shared" si="407"/>
        <v>102.62192659034316</v>
      </c>
      <c r="R1331">
        <f t="shared" si="408"/>
        <v>269.28449999999998</v>
      </c>
      <c r="S1331">
        <f t="shared" si="409"/>
        <v>-220.29805686145471</v>
      </c>
      <c r="T1331">
        <f t="shared" si="410"/>
        <v>0</v>
      </c>
      <c r="U1331" s="14">
        <f t="shared" si="411"/>
        <v>0</v>
      </c>
      <c r="V1331" s="20">
        <f>'BSFC (Drive Cycle)'!C1335</f>
        <v>0</v>
      </c>
      <c r="W1331">
        <f t="shared" si="412"/>
        <v>0</v>
      </c>
      <c r="X1331">
        <f t="shared" si="413"/>
        <v>0</v>
      </c>
      <c r="Y1331">
        <f t="shared" si="414"/>
        <v>0</v>
      </c>
      <c r="Z1331">
        <f t="shared" si="415"/>
        <v>4</v>
      </c>
    </row>
    <row r="1332" spans="4:26">
      <c r="D1332" s="1">
        <v>1329</v>
      </c>
      <c r="E1332">
        <v>34.6</v>
      </c>
      <c r="F1332">
        <f t="shared" si="400"/>
        <v>55.683164000000005</v>
      </c>
      <c r="G1332">
        <f t="shared" si="401"/>
        <v>15.467545555555558</v>
      </c>
      <c r="H1332" s="12">
        <f t="shared" si="416"/>
        <v>-0.84937388888888599</v>
      </c>
      <c r="I1332">
        <f t="shared" si="417"/>
        <v>15.042858611111114</v>
      </c>
      <c r="J1332">
        <f t="shared" si="418"/>
        <v>65.804288274688702</v>
      </c>
      <c r="K1332" s="12">
        <f t="shared" si="419"/>
        <v>4</v>
      </c>
      <c r="L1332">
        <f t="shared" si="402"/>
        <v>4.0797119999999998</v>
      </c>
      <c r="M1332">
        <f t="shared" si="403"/>
        <v>268.46254452570679</v>
      </c>
      <c r="N1332">
        <f t="shared" si="404"/>
        <v>2563.6293764393322</v>
      </c>
      <c r="O1332">
        <f t="shared" si="405"/>
        <v>14.279986877928259</v>
      </c>
      <c r="P1332">
        <f t="shared" si="406"/>
        <v>-1607.412169369147</v>
      </c>
      <c r="Q1332">
        <f t="shared" si="407"/>
        <v>92.216074788437069</v>
      </c>
      <c r="R1332">
        <f t="shared" si="408"/>
        <v>269.28449999999998</v>
      </c>
      <c r="S1332">
        <f t="shared" si="409"/>
        <v>-1245.91159458071</v>
      </c>
      <c r="T1332">
        <f t="shared" si="410"/>
        <v>0</v>
      </c>
      <c r="U1332" s="14">
        <f t="shared" si="411"/>
        <v>0</v>
      </c>
      <c r="V1332" s="20">
        <f>'BSFC (Drive Cycle)'!C1336</f>
        <v>0</v>
      </c>
      <c r="W1332">
        <f t="shared" si="412"/>
        <v>0</v>
      </c>
      <c r="X1332">
        <f t="shared" si="413"/>
        <v>0</v>
      </c>
      <c r="Y1332">
        <f t="shared" si="414"/>
        <v>0</v>
      </c>
      <c r="Z1332">
        <f t="shared" si="415"/>
        <v>4</v>
      </c>
    </row>
    <row r="1333" spans="4:26">
      <c r="D1333" s="1">
        <v>1330</v>
      </c>
      <c r="E1333">
        <v>31.5</v>
      </c>
      <c r="F1333">
        <f t="shared" si="400"/>
        <v>50.694209999999998</v>
      </c>
      <c r="G1333">
        <f t="shared" si="401"/>
        <v>14.081725</v>
      </c>
      <c r="H1333" s="12">
        <f t="shared" si="416"/>
        <v>-1.3858205555555578</v>
      </c>
      <c r="I1333">
        <f t="shared" si="417"/>
        <v>13.388814722222222</v>
      </c>
      <c r="J1333">
        <f t="shared" si="418"/>
        <v>58.568749890844757</v>
      </c>
      <c r="K1333" s="12">
        <f t="shared" si="419"/>
        <v>4</v>
      </c>
      <c r="L1333">
        <f t="shared" si="402"/>
        <v>4.0797119999999998</v>
      </c>
      <c r="M1333">
        <f t="shared" si="403"/>
        <v>238.94363175467802</v>
      </c>
      <c r="N1333">
        <f t="shared" si="404"/>
        <v>2281.7444227149472</v>
      </c>
      <c r="O1333">
        <f t="shared" si="405"/>
        <v>14.279986877928259</v>
      </c>
      <c r="P1333">
        <f t="shared" si="406"/>
        <v>-2622.6198552865158</v>
      </c>
      <c r="Q1333">
        <f t="shared" si="407"/>
        <v>76.432056039983507</v>
      </c>
      <c r="R1333">
        <f t="shared" si="408"/>
        <v>269.28449999999998</v>
      </c>
      <c r="S1333">
        <f t="shared" si="409"/>
        <v>-2276.9032992465327</v>
      </c>
      <c r="T1333">
        <f t="shared" si="410"/>
        <v>0</v>
      </c>
      <c r="U1333" s="14">
        <f t="shared" si="411"/>
        <v>0</v>
      </c>
      <c r="V1333" s="20">
        <f>'BSFC (Drive Cycle)'!C1337</f>
        <v>0</v>
      </c>
      <c r="W1333">
        <f t="shared" si="412"/>
        <v>0</v>
      </c>
      <c r="X1333">
        <f t="shared" si="413"/>
        <v>0</v>
      </c>
      <c r="Y1333">
        <f t="shared" si="414"/>
        <v>0</v>
      </c>
      <c r="Z1333">
        <f t="shared" si="415"/>
        <v>4</v>
      </c>
    </row>
    <row r="1334" spans="4:26">
      <c r="D1334" s="1">
        <v>1331</v>
      </c>
      <c r="E1334">
        <v>29.6</v>
      </c>
      <c r="F1334">
        <f t="shared" si="400"/>
        <v>47.636464000000004</v>
      </c>
      <c r="G1334">
        <f t="shared" si="401"/>
        <v>13.232351111111113</v>
      </c>
      <c r="H1334" s="12">
        <f t="shared" si="416"/>
        <v>-0.84937388888888776</v>
      </c>
      <c r="I1334">
        <f t="shared" si="417"/>
        <v>12.807664166666669</v>
      </c>
      <c r="J1334">
        <f t="shared" si="418"/>
        <v>56.026533701926631</v>
      </c>
      <c r="K1334" s="12">
        <f t="shared" si="419"/>
        <v>4</v>
      </c>
      <c r="L1334">
        <f t="shared" si="402"/>
        <v>4.0797119999999998</v>
      </c>
      <c r="M1334">
        <f t="shared" si="403"/>
        <v>228.57212186215449</v>
      </c>
      <c r="N1334">
        <f t="shared" si="404"/>
        <v>2182.703763298272</v>
      </c>
      <c r="O1334">
        <f t="shared" si="405"/>
        <v>14.279986877928259</v>
      </c>
      <c r="P1334">
        <f t="shared" si="406"/>
        <v>-1607.4121693691502</v>
      </c>
      <c r="Q1334">
        <f t="shared" si="407"/>
        <v>67.489755827656296</v>
      </c>
      <c r="R1334">
        <f t="shared" si="408"/>
        <v>269.28449999999998</v>
      </c>
      <c r="S1334">
        <f t="shared" si="409"/>
        <v>-1270.6379135414938</v>
      </c>
      <c r="T1334">
        <f t="shared" si="410"/>
        <v>0</v>
      </c>
      <c r="U1334" s="14">
        <f t="shared" si="411"/>
        <v>0</v>
      </c>
      <c r="V1334" s="20">
        <f>'BSFC (Drive Cycle)'!C1338</f>
        <v>0</v>
      </c>
      <c r="W1334">
        <f t="shared" si="412"/>
        <v>0</v>
      </c>
      <c r="X1334">
        <f t="shared" si="413"/>
        <v>0</v>
      </c>
      <c r="Y1334">
        <f t="shared" si="414"/>
        <v>0</v>
      </c>
      <c r="Z1334">
        <f t="shared" si="415"/>
        <v>4</v>
      </c>
    </row>
    <row r="1335" spans="4:26">
      <c r="D1335" s="1">
        <v>1332</v>
      </c>
      <c r="E1335">
        <v>29.2</v>
      </c>
      <c r="F1335">
        <f t="shared" si="400"/>
        <v>46.992728</v>
      </c>
      <c r="G1335">
        <f t="shared" si="401"/>
        <v>13.053535555555555</v>
      </c>
      <c r="H1335" s="12">
        <f t="shared" si="416"/>
        <v>-0.17881555555555728</v>
      </c>
      <c r="I1335">
        <f t="shared" si="417"/>
        <v>12.964127777777776</v>
      </c>
      <c r="J1335">
        <f t="shared" si="418"/>
        <v>56.710976522019962</v>
      </c>
      <c r="K1335" s="12">
        <f t="shared" si="419"/>
        <v>4</v>
      </c>
      <c r="L1335">
        <f t="shared" si="402"/>
        <v>4.0797119999999998</v>
      </c>
      <c r="M1335">
        <f t="shared" si="403"/>
        <v>231.36445144860309</v>
      </c>
      <c r="N1335">
        <f t="shared" si="404"/>
        <v>2209.3685562181458</v>
      </c>
      <c r="O1335">
        <f t="shared" si="405"/>
        <v>14.279986877928259</v>
      </c>
      <c r="P1335">
        <f t="shared" si="406"/>
        <v>-338.4025619724564</v>
      </c>
      <c r="Q1335">
        <f t="shared" si="407"/>
        <v>65.678033017819629</v>
      </c>
      <c r="R1335">
        <f t="shared" si="408"/>
        <v>269.28449999999998</v>
      </c>
      <c r="S1335">
        <f t="shared" si="409"/>
        <v>-3.4400289546367731</v>
      </c>
      <c r="T1335">
        <f t="shared" si="410"/>
        <v>0</v>
      </c>
      <c r="U1335" s="14">
        <f t="shared" si="411"/>
        <v>0</v>
      </c>
      <c r="V1335" s="20">
        <f>'BSFC (Drive Cycle)'!C1339</f>
        <v>0</v>
      </c>
      <c r="W1335">
        <f t="shared" si="412"/>
        <v>0</v>
      </c>
      <c r="X1335">
        <f t="shared" si="413"/>
        <v>0</v>
      </c>
      <c r="Y1335">
        <f t="shared" si="414"/>
        <v>0</v>
      </c>
      <c r="Z1335">
        <f t="shared" si="415"/>
        <v>4</v>
      </c>
    </row>
    <row r="1336" spans="4:26">
      <c r="D1336" s="1">
        <v>1333</v>
      </c>
      <c r="E1336">
        <v>28.8</v>
      </c>
      <c r="F1336">
        <f t="shared" si="400"/>
        <v>46.348992000000003</v>
      </c>
      <c r="G1336">
        <f t="shared" si="401"/>
        <v>12.874720000000002</v>
      </c>
      <c r="H1336" s="12">
        <f t="shared" si="416"/>
        <v>-0.17881555555555373</v>
      </c>
      <c r="I1336">
        <f t="shared" si="417"/>
        <v>12.785312222222224</v>
      </c>
      <c r="J1336">
        <f t="shared" si="418"/>
        <v>55.928756156199007</v>
      </c>
      <c r="K1336" s="12">
        <f t="shared" si="419"/>
        <v>4</v>
      </c>
      <c r="L1336">
        <f t="shared" si="402"/>
        <v>4.0797119999999998</v>
      </c>
      <c r="M1336">
        <f t="shared" si="403"/>
        <v>228.17321763551897</v>
      </c>
      <c r="N1336">
        <f t="shared" si="404"/>
        <v>2178.8945071668613</v>
      </c>
      <c r="O1336">
        <f t="shared" si="405"/>
        <v>14.279986877928259</v>
      </c>
      <c r="P1336">
        <f t="shared" si="406"/>
        <v>-338.40256197244969</v>
      </c>
      <c r="Q1336">
        <f t="shared" si="407"/>
        <v>63.890959497912753</v>
      </c>
      <c r="R1336">
        <f t="shared" si="408"/>
        <v>269.28449999999998</v>
      </c>
      <c r="S1336">
        <f t="shared" si="409"/>
        <v>-5.2271024745369346</v>
      </c>
      <c r="T1336">
        <f t="shared" si="410"/>
        <v>0</v>
      </c>
      <c r="U1336" s="14">
        <f t="shared" si="411"/>
        <v>0</v>
      </c>
      <c r="V1336" s="20">
        <f>'BSFC (Drive Cycle)'!C1340</f>
        <v>0</v>
      </c>
      <c r="W1336">
        <f t="shared" si="412"/>
        <v>0</v>
      </c>
      <c r="X1336">
        <f t="shared" si="413"/>
        <v>0</v>
      </c>
      <c r="Y1336">
        <f t="shared" si="414"/>
        <v>0</v>
      </c>
      <c r="Z1336">
        <f t="shared" si="415"/>
        <v>4</v>
      </c>
    </row>
    <row r="1337" spans="4:26">
      <c r="D1337" s="1">
        <v>1334</v>
      </c>
      <c r="E1337">
        <v>28.8</v>
      </c>
      <c r="F1337">
        <f t="shared" si="400"/>
        <v>46.348992000000003</v>
      </c>
      <c r="G1337">
        <f t="shared" si="401"/>
        <v>12.874720000000002</v>
      </c>
      <c r="H1337" s="12">
        <f t="shared" si="416"/>
        <v>0</v>
      </c>
      <c r="I1337">
        <f t="shared" si="417"/>
        <v>12.874720000000002</v>
      </c>
      <c r="J1337">
        <f t="shared" si="418"/>
        <v>56.319866339109495</v>
      </c>
      <c r="K1337" s="12">
        <f t="shared" si="419"/>
        <v>4</v>
      </c>
      <c r="L1337">
        <f t="shared" si="402"/>
        <v>4.0797119999999998</v>
      </c>
      <c r="M1337">
        <f t="shared" si="403"/>
        <v>229.76883454206106</v>
      </c>
      <c r="N1337">
        <f t="shared" si="404"/>
        <v>2194.1315316925038</v>
      </c>
      <c r="O1337">
        <f t="shared" si="405"/>
        <v>14.279986877928259</v>
      </c>
      <c r="P1337">
        <f t="shared" si="406"/>
        <v>0</v>
      </c>
      <c r="Q1337">
        <f t="shared" si="407"/>
        <v>63.890959497912753</v>
      </c>
      <c r="R1337">
        <f t="shared" si="408"/>
        <v>269.28449999999998</v>
      </c>
      <c r="S1337">
        <f t="shared" si="409"/>
        <v>333.17545949791275</v>
      </c>
      <c r="T1337">
        <f t="shared" si="410"/>
        <v>18.668942817831958</v>
      </c>
      <c r="U1337" s="14">
        <f t="shared" si="411"/>
        <v>4.2895412333856306</v>
      </c>
      <c r="V1337" s="20">
        <f>'BSFC (Drive Cycle)'!C1341</f>
        <v>1445.5687164704586</v>
      </c>
      <c r="W1337">
        <f t="shared" si="412"/>
        <v>1.7224518374978817</v>
      </c>
      <c r="X1337">
        <f t="shared" si="413"/>
        <v>0</v>
      </c>
      <c r="Y1337">
        <f t="shared" si="414"/>
        <v>0</v>
      </c>
      <c r="Z1337">
        <f t="shared" si="415"/>
        <v>4</v>
      </c>
    </row>
    <row r="1338" spans="4:26">
      <c r="D1338" s="1">
        <v>1335</v>
      </c>
      <c r="E1338">
        <v>28</v>
      </c>
      <c r="F1338">
        <f t="shared" si="400"/>
        <v>45.061520000000002</v>
      </c>
      <c r="G1338">
        <f t="shared" si="401"/>
        <v>12.517088888888891</v>
      </c>
      <c r="H1338" s="12">
        <f t="shared" si="416"/>
        <v>-0.35763111111111101</v>
      </c>
      <c r="I1338">
        <f t="shared" si="417"/>
        <v>12.338273333333335</v>
      </c>
      <c r="J1338">
        <f t="shared" si="418"/>
        <v>53.973205241646596</v>
      </c>
      <c r="K1338" s="12">
        <f t="shared" si="419"/>
        <v>4</v>
      </c>
      <c r="L1338">
        <f t="shared" si="402"/>
        <v>4.0797119999999998</v>
      </c>
      <c r="M1338">
        <f t="shared" si="403"/>
        <v>220.19513310280851</v>
      </c>
      <c r="N1338">
        <f t="shared" si="404"/>
        <v>2102.7093845386494</v>
      </c>
      <c r="O1338">
        <f t="shared" si="405"/>
        <v>14.279986877928259</v>
      </c>
      <c r="P1338">
        <f t="shared" si="406"/>
        <v>-676.80512394490609</v>
      </c>
      <c r="Q1338">
        <f t="shared" si="407"/>
        <v>60.390760327888216</v>
      </c>
      <c r="R1338">
        <f t="shared" si="408"/>
        <v>269.28449999999998</v>
      </c>
      <c r="S1338">
        <f t="shared" si="409"/>
        <v>-347.12986361701792</v>
      </c>
      <c r="T1338">
        <f t="shared" si="410"/>
        <v>0</v>
      </c>
      <c r="U1338" s="14">
        <f t="shared" si="411"/>
        <v>0</v>
      </c>
      <c r="V1338" s="20">
        <f>'BSFC (Drive Cycle)'!C1342</f>
        <v>0</v>
      </c>
      <c r="W1338">
        <f t="shared" si="412"/>
        <v>0</v>
      </c>
      <c r="X1338">
        <f t="shared" si="413"/>
        <v>0</v>
      </c>
      <c r="Y1338">
        <f t="shared" si="414"/>
        <v>0</v>
      </c>
      <c r="Z1338">
        <f t="shared" si="415"/>
        <v>4</v>
      </c>
    </row>
    <row r="1339" spans="4:26">
      <c r="D1339" s="1">
        <v>1336</v>
      </c>
      <c r="E1339">
        <v>28</v>
      </c>
      <c r="F1339">
        <f t="shared" si="400"/>
        <v>45.061520000000002</v>
      </c>
      <c r="G1339">
        <f t="shared" si="401"/>
        <v>12.517088888888891</v>
      </c>
      <c r="H1339" s="12">
        <f t="shared" si="416"/>
        <v>0</v>
      </c>
      <c r="I1339">
        <f t="shared" si="417"/>
        <v>12.517088888888891</v>
      </c>
      <c r="J1339">
        <f t="shared" si="418"/>
        <v>54.755425607467558</v>
      </c>
      <c r="K1339" s="12">
        <f t="shared" si="419"/>
        <v>4</v>
      </c>
      <c r="L1339">
        <f t="shared" si="402"/>
        <v>4.0797119999999998</v>
      </c>
      <c r="M1339">
        <f t="shared" si="403"/>
        <v>223.38636691589267</v>
      </c>
      <c r="N1339">
        <f t="shared" si="404"/>
        <v>2133.1834335899339</v>
      </c>
      <c r="O1339">
        <f t="shared" si="405"/>
        <v>14.279986877928259</v>
      </c>
      <c r="P1339">
        <f t="shared" si="406"/>
        <v>0</v>
      </c>
      <c r="Q1339">
        <f t="shared" si="407"/>
        <v>60.390760327888216</v>
      </c>
      <c r="R1339">
        <f t="shared" si="408"/>
        <v>269.28449999999998</v>
      </c>
      <c r="S1339">
        <f t="shared" si="409"/>
        <v>329.67526032788817</v>
      </c>
      <c r="T1339">
        <f t="shared" si="410"/>
        <v>18.47281487295065</v>
      </c>
      <c r="U1339" s="14">
        <f t="shared" si="411"/>
        <v>4.1265750011783133</v>
      </c>
      <c r="V1339" s="20">
        <f>'BSFC (Drive Cycle)'!C1343</f>
        <v>1455.9215441078823</v>
      </c>
      <c r="W1339">
        <f t="shared" si="412"/>
        <v>1.6688804021090322</v>
      </c>
      <c r="X1339">
        <f t="shared" si="413"/>
        <v>0</v>
      </c>
      <c r="Y1339">
        <f t="shared" si="414"/>
        <v>0</v>
      </c>
      <c r="Z1339">
        <f t="shared" si="415"/>
        <v>4</v>
      </c>
    </row>
    <row r="1340" spans="4:26">
      <c r="D1340" s="1">
        <v>1337</v>
      </c>
      <c r="E1340">
        <v>28.4</v>
      </c>
      <c r="F1340">
        <f t="shared" si="400"/>
        <v>45.705255999999999</v>
      </c>
      <c r="G1340">
        <f t="shared" si="401"/>
        <v>12.695904444444444</v>
      </c>
      <c r="H1340" s="12">
        <f t="shared" si="416"/>
        <v>0.17881555555555373</v>
      </c>
      <c r="I1340">
        <f t="shared" si="417"/>
        <v>12.78531222222222</v>
      </c>
      <c r="J1340">
        <f t="shared" si="418"/>
        <v>55.928756156198993</v>
      </c>
      <c r="K1340" s="12">
        <f t="shared" si="419"/>
        <v>4</v>
      </c>
      <c r="L1340">
        <f t="shared" si="402"/>
        <v>4.0797119999999998</v>
      </c>
      <c r="M1340">
        <f t="shared" si="403"/>
        <v>228.17321763551888</v>
      </c>
      <c r="N1340">
        <f t="shared" si="404"/>
        <v>2178.8945071668604</v>
      </c>
      <c r="O1340">
        <f t="shared" si="405"/>
        <v>14.279986877928259</v>
      </c>
      <c r="P1340">
        <f t="shared" si="406"/>
        <v>338.40256197244969</v>
      </c>
      <c r="Q1340">
        <f t="shared" si="407"/>
        <v>62.128535267935597</v>
      </c>
      <c r="R1340">
        <f t="shared" si="408"/>
        <v>269.28449999999998</v>
      </c>
      <c r="S1340">
        <f t="shared" si="409"/>
        <v>669.81559724038527</v>
      </c>
      <c r="T1340">
        <f t="shared" si="410"/>
        <v>37.532023223490299</v>
      </c>
      <c r="U1340" s="14">
        <f t="shared" si="411"/>
        <v>8.5638025032748004</v>
      </c>
      <c r="V1340" s="20">
        <f>'BSFC (Drive Cycle)'!C1344</f>
        <v>627.24800231267182</v>
      </c>
      <c r="W1340">
        <f t="shared" si="412"/>
        <v>1.4921188923276048</v>
      </c>
      <c r="X1340">
        <f t="shared" si="413"/>
        <v>0</v>
      </c>
      <c r="Y1340">
        <f t="shared" si="414"/>
        <v>0</v>
      </c>
      <c r="Z1340">
        <f t="shared" si="415"/>
        <v>4</v>
      </c>
    </row>
    <row r="1341" spans="4:26">
      <c r="D1341" s="1">
        <v>1338</v>
      </c>
      <c r="E1341">
        <v>29.6</v>
      </c>
      <c r="F1341">
        <f t="shared" si="400"/>
        <v>47.636464000000004</v>
      </c>
      <c r="G1341">
        <f t="shared" si="401"/>
        <v>13.232351111111113</v>
      </c>
      <c r="H1341" s="12">
        <f t="shared" si="416"/>
        <v>0.53644666666666829</v>
      </c>
      <c r="I1341">
        <f t="shared" si="417"/>
        <v>13.500574444444446</v>
      </c>
      <c r="J1341">
        <f t="shared" si="418"/>
        <v>59.057637619482868</v>
      </c>
      <c r="K1341" s="12">
        <f t="shared" si="419"/>
        <v>4</v>
      </c>
      <c r="L1341">
        <f t="shared" si="402"/>
        <v>4.0797119999999998</v>
      </c>
      <c r="M1341">
        <f t="shared" si="403"/>
        <v>240.93815288785567</v>
      </c>
      <c r="N1341">
        <f t="shared" si="404"/>
        <v>2300.7907033720003</v>
      </c>
      <c r="O1341">
        <f t="shared" si="405"/>
        <v>14.279986877928259</v>
      </c>
      <c r="P1341">
        <f t="shared" si="406"/>
        <v>1015.2076859173626</v>
      </c>
      <c r="Q1341">
        <f t="shared" si="407"/>
        <v>67.489755827656296</v>
      </c>
      <c r="R1341">
        <f t="shared" si="408"/>
        <v>269.28449999999998</v>
      </c>
      <c r="S1341">
        <f t="shared" si="409"/>
        <v>1351.981941745019</v>
      </c>
      <c r="T1341">
        <f t="shared" si="410"/>
        <v>75.756100401918417</v>
      </c>
      <c r="U1341" s="14">
        <f t="shared" si="411"/>
        <v>18.252534900825164</v>
      </c>
      <c r="V1341" s="20">
        <f>'BSFC (Drive Cycle)'!C1345</f>
        <v>47.062277781868943</v>
      </c>
      <c r="W1341">
        <f t="shared" si="412"/>
        <v>0.23861274103496988</v>
      </c>
      <c r="X1341">
        <f t="shared" si="413"/>
        <v>0</v>
      </c>
      <c r="Y1341">
        <f t="shared" si="414"/>
        <v>0</v>
      </c>
      <c r="Z1341">
        <f t="shared" si="415"/>
        <v>4</v>
      </c>
    </row>
    <row r="1342" spans="4:26">
      <c r="D1342" s="1">
        <v>1339</v>
      </c>
      <c r="E1342">
        <v>30</v>
      </c>
      <c r="F1342">
        <f t="shared" si="400"/>
        <v>48.280200000000001</v>
      </c>
      <c r="G1342">
        <f t="shared" si="401"/>
        <v>13.411166666666668</v>
      </c>
      <c r="H1342" s="12">
        <f t="shared" si="416"/>
        <v>0.17881555555555551</v>
      </c>
      <c r="I1342">
        <f t="shared" si="417"/>
        <v>13.500574444444446</v>
      </c>
      <c r="J1342">
        <f t="shared" si="418"/>
        <v>59.057637619482868</v>
      </c>
      <c r="K1342" s="12">
        <f t="shared" si="419"/>
        <v>4</v>
      </c>
      <c r="L1342">
        <f t="shared" si="402"/>
        <v>4.0797119999999998</v>
      </c>
      <c r="M1342">
        <f t="shared" si="403"/>
        <v>240.93815288785567</v>
      </c>
      <c r="N1342">
        <f t="shared" si="404"/>
        <v>2300.7907033720003</v>
      </c>
      <c r="O1342">
        <f t="shared" si="405"/>
        <v>14.279986877928259</v>
      </c>
      <c r="P1342">
        <f t="shared" si="406"/>
        <v>338.40256197245304</v>
      </c>
      <c r="Q1342">
        <f t="shared" si="407"/>
        <v>69.326127927422689</v>
      </c>
      <c r="R1342">
        <f t="shared" si="408"/>
        <v>269.28449999999998</v>
      </c>
      <c r="S1342">
        <f t="shared" si="409"/>
        <v>677.01318989987567</v>
      </c>
      <c r="T1342">
        <f t="shared" si="410"/>
        <v>37.935328574936563</v>
      </c>
      <c r="U1342" s="14">
        <f t="shared" si="411"/>
        <v>9.1400679960391038</v>
      </c>
      <c r="V1342" s="20">
        <f>'BSFC (Drive Cycle)'!C1346</f>
        <v>617.02027083118537</v>
      </c>
      <c r="W1342">
        <f t="shared" si="412"/>
        <v>1.5665575639809717</v>
      </c>
      <c r="X1342">
        <f t="shared" si="413"/>
        <v>0</v>
      </c>
      <c r="Y1342">
        <f t="shared" si="414"/>
        <v>0</v>
      </c>
      <c r="Z1342">
        <f t="shared" si="415"/>
        <v>4</v>
      </c>
    </row>
    <row r="1343" spans="4:26">
      <c r="D1343" s="1">
        <v>1340</v>
      </c>
      <c r="E1343">
        <v>30.3</v>
      </c>
      <c r="F1343">
        <f t="shared" si="400"/>
        <v>48.763002</v>
      </c>
      <c r="G1343">
        <f t="shared" si="401"/>
        <v>13.545278333333334</v>
      </c>
      <c r="H1343" s="12">
        <f t="shared" si="416"/>
        <v>0.13411166666666574</v>
      </c>
      <c r="I1343">
        <f t="shared" si="417"/>
        <v>13.612334166666667</v>
      </c>
      <c r="J1343">
        <f t="shared" si="418"/>
        <v>59.546525348120966</v>
      </c>
      <c r="K1343" s="12">
        <f t="shared" si="419"/>
        <v>4</v>
      </c>
      <c r="L1343">
        <f t="shared" si="402"/>
        <v>4.0797119999999998</v>
      </c>
      <c r="M1343">
        <f t="shared" si="403"/>
        <v>242.93267402103328</v>
      </c>
      <c r="N1343">
        <f t="shared" si="404"/>
        <v>2319.8369840290534</v>
      </c>
      <c r="O1343">
        <f t="shared" si="405"/>
        <v>14.279986877928259</v>
      </c>
      <c r="P1343">
        <f t="shared" si="406"/>
        <v>253.80192147933812</v>
      </c>
      <c r="Q1343">
        <f t="shared" si="407"/>
        <v>70.719583098763877</v>
      </c>
      <c r="R1343">
        <f t="shared" si="408"/>
        <v>269.28449999999998</v>
      </c>
      <c r="S1343">
        <f t="shared" si="409"/>
        <v>593.80600457810192</v>
      </c>
      <c r="T1343">
        <f t="shared" si="410"/>
        <v>33.272949817671964</v>
      </c>
      <c r="U1343" s="14">
        <f t="shared" si="411"/>
        <v>8.0830866717747014</v>
      </c>
      <c r="V1343" s="20">
        <f>'BSFC (Drive Cycle)'!C1347</f>
        <v>774.10779733960044</v>
      </c>
      <c r="W1343">
        <f t="shared" si="412"/>
        <v>1.7381056719979433</v>
      </c>
      <c r="X1343">
        <f t="shared" si="413"/>
        <v>0</v>
      </c>
      <c r="Y1343">
        <f t="shared" si="414"/>
        <v>0</v>
      </c>
      <c r="Z1343">
        <f t="shared" si="415"/>
        <v>4</v>
      </c>
    </row>
    <row r="1344" spans="4:26">
      <c r="D1344" s="1">
        <v>1341</v>
      </c>
      <c r="E1344">
        <v>29.2</v>
      </c>
      <c r="F1344">
        <f t="shared" si="400"/>
        <v>46.992728</v>
      </c>
      <c r="G1344">
        <f t="shared" si="401"/>
        <v>13.053535555555555</v>
      </c>
      <c r="H1344" s="12">
        <f t="shared" si="416"/>
        <v>-0.49174277777777853</v>
      </c>
      <c r="I1344">
        <f t="shared" si="417"/>
        <v>12.807664166666665</v>
      </c>
      <c r="J1344">
        <f t="shared" si="418"/>
        <v>56.026533701926617</v>
      </c>
      <c r="K1344" s="12">
        <f t="shared" si="419"/>
        <v>4</v>
      </c>
      <c r="L1344">
        <f t="shared" si="402"/>
        <v>4.0797119999999998</v>
      </c>
      <c r="M1344">
        <f t="shared" si="403"/>
        <v>228.57212186215443</v>
      </c>
      <c r="N1344">
        <f t="shared" si="404"/>
        <v>2182.7037632982715</v>
      </c>
      <c r="O1344">
        <f t="shared" si="405"/>
        <v>14.279986877928259</v>
      </c>
      <c r="P1344">
        <f t="shared" si="406"/>
        <v>-930.60704542424764</v>
      </c>
      <c r="Q1344">
        <f t="shared" si="407"/>
        <v>65.678033017819629</v>
      </c>
      <c r="R1344">
        <f t="shared" si="408"/>
        <v>269.28449999999998</v>
      </c>
      <c r="S1344">
        <f t="shared" si="409"/>
        <v>-595.64451240642802</v>
      </c>
      <c r="T1344">
        <f t="shared" si="410"/>
        <v>0</v>
      </c>
      <c r="U1344" s="14">
        <f t="shared" si="411"/>
        <v>0</v>
      </c>
      <c r="V1344" s="20">
        <f>'BSFC (Drive Cycle)'!C1348</f>
        <v>0</v>
      </c>
      <c r="W1344">
        <f t="shared" si="412"/>
        <v>0</v>
      </c>
      <c r="X1344">
        <f t="shared" si="413"/>
        <v>0</v>
      </c>
      <c r="Y1344">
        <f t="shared" si="414"/>
        <v>0</v>
      </c>
      <c r="Z1344">
        <f t="shared" si="415"/>
        <v>4</v>
      </c>
    </row>
    <row r="1345" spans="4:26">
      <c r="D1345" s="1">
        <v>1342</v>
      </c>
      <c r="E1345">
        <v>26.5</v>
      </c>
      <c r="F1345">
        <f t="shared" si="400"/>
        <v>42.647509999999997</v>
      </c>
      <c r="G1345">
        <f t="shared" si="401"/>
        <v>11.846530555555555</v>
      </c>
      <c r="H1345" s="12">
        <f t="shared" si="416"/>
        <v>-1.2070050000000005</v>
      </c>
      <c r="I1345">
        <f t="shared" si="417"/>
        <v>11.243028055555556</v>
      </c>
      <c r="J1345">
        <f t="shared" si="418"/>
        <v>49.182105500993174</v>
      </c>
      <c r="K1345" s="12">
        <f t="shared" si="419"/>
        <v>4</v>
      </c>
      <c r="L1345">
        <f t="shared" si="402"/>
        <v>4.0797119999999998</v>
      </c>
      <c r="M1345">
        <f t="shared" si="403"/>
        <v>200.64882599766784</v>
      </c>
      <c r="N1345">
        <f t="shared" si="404"/>
        <v>1916.0558340995296</v>
      </c>
      <c r="O1345">
        <f t="shared" si="405"/>
        <v>14.279986877928259</v>
      </c>
      <c r="P1345">
        <f t="shared" si="406"/>
        <v>-2284.2172933140596</v>
      </c>
      <c r="Q1345">
        <f t="shared" si="407"/>
        <v>54.093637041147296</v>
      </c>
      <c r="R1345">
        <f t="shared" si="408"/>
        <v>269.28449999999998</v>
      </c>
      <c r="S1345">
        <f t="shared" si="409"/>
        <v>-1960.8391562729123</v>
      </c>
      <c r="T1345">
        <f t="shared" si="410"/>
        <v>0</v>
      </c>
      <c r="U1345" s="14">
        <f t="shared" si="411"/>
        <v>0</v>
      </c>
      <c r="V1345" s="20">
        <f>'BSFC (Drive Cycle)'!C1349</f>
        <v>0</v>
      </c>
      <c r="W1345">
        <f t="shared" si="412"/>
        <v>0</v>
      </c>
      <c r="X1345">
        <f t="shared" si="413"/>
        <v>0</v>
      </c>
      <c r="Y1345">
        <f t="shared" si="414"/>
        <v>0</v>
      </c>
      <c r="Z1345">
        <f t="shared" si="415"/>
        <v>4</v>
      </c>
    </row>
    <row r="1346" spans="4:26">
      <c r="D1346" s="1">
        <v>1343</v>
      </c>
      <c r="E1346">
        <v>25.3</v>
      </c>
      <c r="F1346">
        <f t="shared" si="400"/>
        <v>40.716301999999999</v>
      </c>
      <c r="G1346">
        <f t="shared" si="401"/>
        <v>11.310083888888888</v>
      </c>
      <c r="H1346" s="12">
        <f t="shared" si="416"/>
        <v>-0.53644666666666652</v>
      </c>
      <c r="I1346">
        <f t="shared" si="417"/>
        <v>11.041860555555555</v>
      </c>
      <c r="J1346">
        <f t="shared" si="418"/>
        <v>48.302107589444589</v>
      </c>
      <c r="K1346" s="12">
        <f t="shared" si="419"/>
        <v>4</v>
      </c>
      <c r="L1346">
        <f t="shared" si="402"/>
        <v>4.0797119999999998</v>
      </c>
      <c r="M1346">
        <f t="shared" si="403"/>
        <v>197.05868795794814</v>
      </c>
      <c r="N1346">
        <f t="shared" si="404"/>
        <v>1881.7725289168343</v>
      </c>
      <c r="O1346">
        <f t="shared" si="405"/>
        <v>14.279986877928259</v>
      </c>
      <c r="P1346">
        <f t="shared" si="406"/>
        <v>-1015.2076859173592</v>
      </c>
      <c r="Q1346">
        <f t="shared" si="407"/>
        <v>49.305512472293302</v>
      </c>
      <c r="R1346">
        <f t="shared" si="408"/>
        <v>269.28449999999998</v>
      </c>
      <c r="S1346">
        <f t="shared" si="409"/>
        <v>-696.61767344506586</v>
      </c>
      <c r="T1346">
        <f t="shared" si="410"/>
        <v>0</v>
      </c>
      <c r="U1346" s="14">
        <f t="shared" si="411"/>
        <v>0</v>
      </c>
      <c r="V1346" s="20">
        <f>'BSFC (Drive Cycle)'!C1350</f>
        <v>0</v>
      </c>
      <c r="W1346">
        <f t="shared" si="412"/>
        <v>0</v>
      </c>
      <c r="X1346">
        <f t="shared" si="413"/>
        <v>0</v>
      </c>
      <c r="Y1346">
        <f t="shared" si="414"/>
        <v>0</v>
      </c>
      <c r="Z1346">
        <f t="shared" si="415"/>
        <v>4</v>
      </c>
    </row>
    <row r="1347" spans="4:26">
      <c r="D1347" s="1">
        <v>1344</v>
      </c>
      <c r="E1347">
        <v>25</v>
      </c>
      <c r="F1347">
        <f t="shared" si="400"/>
        <v>40.233499999999999</v>
      </c>
      <c r="G1347">
        <f t="shared" si="401"/>
        <v>11.175972222222223</v>
      </c>
      <c r="H1347" s="12">
        <f t="shared" si="416"/>
        <v>-0.13411166666666574</v>
      </c>
      <c r="I1347">
        <f t="shared" si="417"/>
        <v>11.10891638888889</v>
      </c>
      <c r="J1347">
        <f t="shared" si="418"/>
        <v>48.595440226627453</v>
      </c>
      <c r="K1347" s="12">
        <f t="shared" si="419"/>
        <v>4</v>
      </c>
      <c r="L1347">
        <f t="shared" si="402"/>
        <v>4.0797119999999998</v>
      </c>
      <c r="M1347">
        <f t="shared" si="403"/>
        <v>198.25540063785473</v>
      </c>
      <c r="N1347">
        <f t="shared" si="404"/>
        <v>1893.2002973110664</v>
      </c>
      <c r="O1347">
        <f t="shared" si="405"/>
        <v>14.279986877928259</v>
      </c>
      <c r="P1347">
        <f t="shared" si="406"/>
        <v>-253.80192147933812</v>
      </c>
      <c r="Q1347">
        <f t="shared" si="407"/>
        <v>48.143144394043524</v>
      </c>
      <c r="R1347">
        <f t="shared" si="408"/>
        <v>269.28449999999998</v>
      </c>
      <c r="S1347">
        <f t="shared" si="409"/>
        <v>63.625722914705392</v>
      </c>
      <c r="T1347">
        <f t="shared" si="410"/>
        <v>0</v>
      </c>
      <c r="U1347" s="14">
        <f t="shared" si="411"/>
        <v>0</v>
      </c>
      <c r="V1347" s="20">
        <f>'BSFC (Drive Cycle)'!C1351</f>
        <v>0</v>
      </c>
      <c r="W1347">
        <f t="shared" si="412"/>
        <v>0</v>
      </c>
      <c r="X1347">
        <f t="shared" si="413"/>
        <v>0</v>
      </c>
      <c r="Y1347">
        <f t="shared" si="414"/>
        <v>0</v>
      </c>
      <c r="Z1347">
        <f t="shared" si="415"/>
        <v>4</v>
      </c>
    </row>
    <row r="1348" spans="4:26">
      <c r="D1348" s="1">
        <v>1345</v>
      </c>
      <c r="E1348">
        <v>24.6</v>
      </c>
      <c r="F1348">
        <f t="shared" ref="F1348:F1411" si="420">E1348*1.60934</f>
        <v>39.589764000000002</v>
      </c>
      <c r="G1348">
        <f t="shared" ref="G1348:G1411" si="421">F1348*(1000/3600)</f>
        <v>10.997156666666667</v>
      </c>
      <c r="H1348" s="12">
        <f t="shared" si="416"/>
        <v>-0.17881555555555551</v>
      </c>
      <c r="I1348">
        <f t="shared" si="417"/>
        <v>10.907748888888889</v>
      </c>
      <c r="J1348">
        <f t="shared" si="418"/>
        <v>47.715442315078867</v>
      </c>
      <c r="K1348" s="12">
        <f t="shared" si="419"/>
        <v>4</v>
      </c>
      <c r="L1348">
        <f t="shared" ref="L1348:L1411" si="422">LOOKUP(K1348,$A$5:$B$12)*$B$13</f>
        <v>4.0797119999999998</v>
      </c>
      <c r="M1348">
        <f t="shared" ref="M1348:M1411" si="423">J1348*L1348</f>
        <v>194.66526259813503</v>
      </c>
      <c r="N1348">
        <f t="shared" ref="N1348:N1411" si="424">M1348*9.5493</f>
        <v>1858.916992128371</v>
      </c>
      <c r="O1348">
        <f t="shared" ref="O1348:O1411" si="425">(POWER(L1348,2)*$B$28+4*$B$29)/$B$27</f>
        <v>14.279986877928259</v>
      </c>
      <c r="P1348">
        <f t="shared" ref="P1348:P1411" si="426">(H1348*(O1348+$B$26*$B$27))/$B$27</f>
        <v>-338.40256197245304</v>
      </c>
      <c r="Q1348">
        <f t="shared" ref="Q1348:Q1411" si="427">($B$34*$B$31*$B$30*POWER(G1348,2))/2</f>
        <v>46.614888418399005</v>
      </c>
      <c r="R1348">
        <f t="shared" ref="R1348:R1411" si="428">$B$32*$B$26*9.81</f>
        <v>269.28449999999998</v>
      </c>
      <c r="S1348">
        <f t="shared" ref="S1348:S1411" si="429">P1348+Q1348+R1348</f>
        <v>-22.503173554054058</v>
      </c>
      <c r="T1348">
        <f t="shared" ref="T1348:T1411" si="430">IF(H1348&lt;0,0,(S1348*$B$27)/L1348)</f>
        <v>0</v>
      </c>
      <c r="U1348" s="14">
        <f t="shared" ref="U1348:U1411" si="431">(T1348*M1348)/1000</f>
        <v>0</v>
      </c>
      <c r="V1348" s="20">
        <f>'BSFC (Drive Cycle)'!C1352</f>
        <v>0</v>
      </c>
      <c r="W1348">
        <f t="shared" ref="W1348:W1411" si="432">(V1348*U1348)/3600</f>
        <v>0</v>
      </c>
      <c r="X1348">
        <f t="shared" ref="X1348:X1411" si="433">IF(AND(K1348&gt;1,(N1348&lt;$B$15)),1,0)</f>
        <v>0</v>
      </c>
      <c r="Y1348">
        <f t="shared" ref="Y1348:Y1411" si="434">IF(N1348&gt;$B$14,1,0)</f>
        <v>0</v>
      </c>
      <c r="Z1348">
        <f t="shared" ref="Z1348:Z1411" si="435">IF(AND(X1348=0,Y1348=0),K1348,IF(AND(X1348=0,Y1348=1),K1348+1, IF(AND(X1348=1,Y1348=0),K1348-1)))</f>
        <v>4</v>
      </c>
    </row>
    <row r="1349" spans="4:26">
      <c r="D1349" s="1">
        <v>1346</v>
      </c>
      <c r="E1349">
        <v>24.6</v>
      </c>
      <c r="F1349">
        <f t="shared" si="420"/>
        <v>39.589764000000002</v>
      </c>
      <c r="G1349">
        <f t="shared" si="421"/>
        <v>10.997156666666667</v>
      </c>
      <c r="H1349" s="12">
        <f t="shared" ref="H1349:H1412" si="436">(G1349-G1348)/(D1349-D1348)</f>
        <v>0</v>
      </c>
      <c r="I1349">
        <f t="shared" ref="I1349:I1412" si="437">G1349*(D1349-D1348)+0.5*H1349*POWER(D1349-D1348,2)</f>
        <v>10.997156666666667</v>
      </c>
      <c r="J1349">
        <f t="shared" ref="J1349:J1412" si="438">(2*PI()*I1349)/($B$2*(D1349-D1348))</f>
        <v>48.106552497989355</v>
      </c>
      <c r="K1349" s="12">
        <f t="shared" ref="K1349:K1412" si="439">Z1348</f>
        <v>4</v>
      </c>
      <c r="L1349">
        <f t="shared" si="422"/>
        <v>4.0797119999999998</v>
      </c>
      <c r="M1349">
        <f t="shared" si="423"/>
        <v>196.26087950467715</v>
      </c>
      <c r="N1349">
        <f t="shared" si="424"/>
        <v>1874.1540166540135</v>
      </c>
      <c r="O1349">
        <f t="shared" si="425"/>
        <v>14.279986877928259</v>
      </c>
      <c r="P1349">
        <f t="shared" si="426"/>
        <v>0</v>
      </c>
      <c r="Q1349">
        <f t="shared" si="427"/>
        <v>46.614888418399005</v>
      </c>
      <c r="R1349">
        <f t="shared" si="428"/>
        <v>269.28449999999998</v>
      </c>
      <c r="S1349">
        <f t="shared" si="429"/>
        <v>315.89938841839898</v>
      </c>
      <c r="T1349">
        <f t="shared" si="430"/>
        <v>17.700906385658108</v>
      </c>
      <c r="U1349" s="14">
        <f t="shared" si="431"/>
        <v>3.473995455279216</v>
      </c>
      <c r="V1349" s="20">
        <f>'BSFC (Drive Cycle)'!C1353</f>
        <v>1498.2728614504804</v>
      </c>
      <c r="W1349">
        <f t="shared" si="432"/>
        <v>1.4458314198464322</v>
      </c>
      <c r="X1349">
        <f t="shared" si="433"/>
        <v>0</v>
      </c>
      <c r="Y1349">
        <f t="shared" si="434"/>
        <v>0</v>
      </c>
      <c r="Z1349">
        <f t="shared" si="435"/>
        <v>4</v>
      </c>
    </row>
    <row r="1350" spans="4:26">
      <c r="D1350" s="1">
        <v>1347</v>
      </c>
      <c r="E1350">
        <v>25.3</v>
      </c>
      <c r="F1350">
        <f t="shared" si="420"/>
        <v>40.716301999999999</v>
      </c>
      <c r="G1350">
        <f t="shared" si="421"/>
        <v>11.310083888888888</v>
      </c>
      <c r="H1350" s="12">
        <f t="shared" si="436"/>
        <v>0.31292722222222125</v>
      </c>
      <c r="I1350">
        <f t="shared" si="437"/>
        <v>11.466547499999999</v>
      </c>
      <c r="J1350">
        <f t="shared" si="438"/>
        <v>50.159880958269383</v>
      </c>
      <c r="K1350" s="12">
        <f t="shared" si="439"/>
        <v>4</v>
      </c>
      <c r="L1350">
        <f t="shared" si="422"/>
        <v>4.0797119999999998</v>
      </c>
      <c r="M1350">
        <f t="shared" si="423"/>
        <v>204.6378682640231</v>
      </c>
      <c r="N1350">
        <f t="shared" si="424"/>
        <v>1954.1483954136359</v>
      </c>
      <c r="O1350">
        <f t="shared" si="425"/>
        <v>14.279986877928259</v>
      </c>
      <c r="P1350">
        <f t="shared" si="426"/>
        <v>592.20448345179113</v>
      </c>
      <c r="Q1350">
        <f t="shared" si="427"/>
        <v>49.305512472293302</v>
      </c>
      <c r="R1350">
        <f t="shared" si="428"/>
        <v>269.28449999999998</v>
      </c>
      <c r="S1350">
        <f t="shared" si="429"/>
        <v>910.79449592408446</v>
      </c>
      <c r="T1350">
        <f t="shared" si="430"/>
        <v>51.034882307438785</v>
      </c>
      <c r="U1350" s="14">
        <f t="shared" si="431"/>
        <v>10.443669522499581</v>
      </c>
      <c r="V1350" s="20">
        <f>'BSFC (Drive Cycle)'!C1354</f>
        <v>293.20448721100092</v>
      </c>
      <c r="W1350">
        <f t="shared" si="432"/>
        <v>0.85059187970712469</v>
      </c>
      <c r="X1350">
        <f t="shared" si="433"/>
        <v>0</v>
      </c>
      <c r="Y1350">
        <f t="shared" si="434"/>
        <v>0</v>
      </c>
      <c r="Z1350">
        <f t="shared" si="435"/>
        <v>4</v>
      </c>
    </row>
    <row r="1351" spans="4:26">
      <c r="D1351" s="1">
        <v>1348</v>
      </c>
      <c r="E1351">
        <v>26.1</v>
      </c>
      <c r="F1351">
        <f t="shared" si="420"/>
        <v>42.003774</v>
      </c>
      <c r="G1351">
        <f t="shared" si="421"/>
        <v>11.667715000000001</v>
      </c>
      <c r="H1351" s="12">
        <f t="shared" si="436"/>
        <v>0.35763111111111279</v>
      </c>
      <c r="I1351">
        <f t="shared" si="437"/>
        <v>11.846530555555557</v>
      </c>
      <c r="J1351">
        <f t="shared" si="438"/>
        <v>51.822099235638937</v>
      </c>
      <c r="K1351" s="12">
        <f t="shared" si="439"/>
        <v>4</v>
      </c>
      <c r="L1351">
        <f t="shared" si="422"/>
        <v>4.0797119999999998</v>
      </c>
      <c r="M1351">
        <f t="shared" si="423"/>
        <v>211.41924011682698</v>
      </c>
      <c r="N1351">
        <f t="shared" si="424"/>
        <v>2018.9057496476159</v>
      </c>
      <c r="O1351">
        <f t="shared" si="425"/>
        <v>14.279986877928259</v>
      </c>
      <c r="P1351">
        <f t="shared" si="426"/>
        <v>676.80512394490938</v>
      </c>
      <c r="Q1351">
        <f t="shared" si="427"/>
        <v>52.472946228266231</v>
      </c>
      <c r="R1351">
        <f t="shared" si="428"/>
        <v>269.28449999999998</v>
      </c>
      <c r="S1351">
        <f t="shared" si="429"/>
        <v>998.56257017317557</v>
      </c>
      <c r="T1351">
        <f t="shared" si="430"/>
        <v>55.95282302809315</v>
      </c>
      <c r="U1351" s="14">
        <f t="shared" si="431"/>
        <v>11.829503326990753</v>
      </c>
      <c r="V1351" s="20">
        <f>'BSFC (Drive Cycle)'!C1355</f>
        <v>212.65375171877713</v>
      </c>
      <c r="W1351">
        <f t="shared" si="432"/>
        <v>0.69877451762620546</v>
      </c>
      <c r="X1351">
        <f t="shared" si="433"/>
        <v>0</v>
      </c>
      <c r="Y1351">
        <f t="shared" si="434"/>
        <v>0</v>
      </c>
      <c r="Z1351">
        <f t="shared" si="435"/>
        <v>4</v>
      </c>
    </row>
    <row r="1352" spans="4:26">
      <c r="D1352" s="1">
        <v>1349</v>
      </c>
      <c r="E1352">
        <v>27.3</v>
      </c>
      <c r="F1352">
        <f t="shared" si="420"/>
        <v>43.934981999999998</v>
      </c>
      <c r="G1352">
        <f t="shared" si="421"/>
        <v>12.204161666666666</v>
      </c>
      <c r="H1352" s="12">
        <f t="shared" si="436"/>
        <v>0.53644666666666474</v>
      </c>
      <c r="I1352">
        <f t="shared" si="437"/>
        <v>12.472384999999999</v>
      </c>
      <c r="J1352">
        <f t="shared" si="438"/>
        <v>54.55987051601231</v>
      </c>
      <c r="K1352" s="12">
        <f t="shared" si="439"/>
        <v>4</v>
      </c>
      <c r="L1352">
        <f t="shared" si="422"/>
        <v>4.0797119999999998</v>
      </c>
      <c r="M1352">
        <f t="shared" si="423"/>
        <v>222.58855846262159</v>
      </c>
      <c r="N1352">
        <f t="shared" si="424"/>
        <v>2125.5649213271126</v>
      </c>
      <c r="O1352">
        <f t="shared" si="425"/>
        <v>14.279986877928259</v>
      </c>
      <c r="P1352">
        <f t="shared" si="426"/>
        <v>1015.2076859173559</v>
      </c>
      <c r="Q1352">
        <f t="shared" si="427"/>
        <v>57.408966536698706</v>
      </c>
      <c r="R1352">
        <f t="shared" si="428"/>
        <v>269.28449999999998</v>
      </c>
      <c r="S1352">
        <f t="shared" si="429"/>
        <v>1341.9011524540547</v>
      </c>
      <c r="T1352">
        <f t="shared" si="430"/>
        <v>75.191239835311137</v>
      </c>
      <c r="U1352" s="14">
        <f t="shared" si="431"/>
        <v>16.736709683959155</v>
      </c>
      <c r="V1352" s="20">
        <f>'BSFC (Drive Cycle)'!C1356</f>
        <v>46.079509978404531</v>
      </c>
      <c r="W1352">
        <f t="shared" si="432"/>
        <v>0.21422760580212657</v>
      </c>
      <c r="X1352">
        <f t="shared" si="433"/>
        <v>0</v>
      </c>
      <c r="Y1352">
        <f t="shared" si="434"/>
        <v>0</v>
      </c>
      <c r="Z1352">
        <f t="shared" si="435"/>
        <v>4</v>
      </c>
    </row>
    <row r="1353" spans="4:26">
      <c r="D1353" s="1">
        <v>1350</v>
      </c>
      <c r="E1353">
        <v>28.4</v>
      </c>
      <c r="F1353">
        <f t="shared" si="420"/>
        <v>45.705255999999999</v>
      </c>
      <c r="G1353">
        <f t="shared" si="421"/>
        <v>12.695904444444444</v>
      </c>
      <c r="H1353" s="12">
        <f t="shared" si="436"/>
        <v>0.49174277777777853</v>
      </c>
      <c r="I1353">
        <f t="shared" si="437"/>
        <v>12.941775833333335</v>
      </c>
      <c r="J1353">
        <f t="shared" si="438"/>
        <v>56.613198976292352</v>
      </c>
      <c r="K1353" s="12">
        <f t="shared" si="439"/>
        <v>4</v>
      </c>
      <c r="L1353">
        <f t="shared" si="422"/>
        <v>4.0797119999999998</v>
      </c>
      <c r="M1353">
        <f t="shared" si="423"/>
        <v>230.96554722196763</v>
      </c>
      <c r="N1353">
        <f t="shared" si="424"/>
        <v>2205.5593000867357</v>
      </c>
      <c r="O1353">
        <f t="shared" si="425"/>
        <v>14.279986877928259</v>
      </c>
      <c r="P1353">
        <f t="shared" si="426"/>
        <v>930.60704542424764</v>
      </c>
      <c r="Q1353">
        <f t="shared" si="427"/>
        <v>62.128535267935597</v>
      </c>
      <c r="R1353">
        <f t="shared" si="428"/>
        <v>269.28449999999998</v>
      </c>
      <c r="S1353">
        <f t="shared" si="429"/>
        <v>1262.0200806921832</v>
      </c>
      <c r="T1353">
        <f t="shared" si="430"/>
        <v>70.715234420035799</v>
      </c>
      <c r="U1353" s="14">
        <f t="shared" si="431"/>
        <v>16.332782814753291</v>
      </c>
      <c r="V1353" s="20">
        <f>'BSFC (Drive Cycle)'!C1357</f>
        <v>68.501345719081655</v>
      </c>
      <c r="W1353">
        <f t="shared" si="432"/>
        <v>0.31078266726335857</v>
      </c>
      <c r="X1353">
        <f t="shared" si="433"/>
        <v>0</v>
      </c>
      <c r="Y1353">
        <f t="shared" si="434"/>
        <v>0</v>
      </c>
      <c r="Z1353">
        <f t="shared" si="435"/>
        <v>4</v>
      </c>
    </row>
    <row r="1354" spans="4:26">
      <c r="D1354" s="1">
        <v>1351</v>
      </c>
      <c r="E1354">
        <v>29.2</v>
      </c>
      <c r="F1354">
        <f t="shared" si="420"/>
        <v>46.992728</v>
      </c>
      <c r="G1354">
        <f t="shared" si="421"/>
        <v>13.053535555555555</v>
      </c>
      <c r="H1354" s="12">
        <f t="shared" si="436"/>
        <v>0.35763111111111101</v>
      </c>
      <c r="I1354">
        <f t="shared" si="437"/>
        <v>13.232351111111111</v>
      </c>
      <c r="J1354">
        <f t="shared" si="438"/>
        <v>57.884307070751412</v>
      </c>
      <c r="K1354" s="12">
        <f t="shared" si="439"/>
        <v>4</v>
      </c>
      <c r="L1354">
        <f t="shared" si="422"/>
        <v>4.0797119999999998</v>
      </c>
      <c r="M1354">
        <f t="shared" si="423"/>
        <v>236.15130216822936</v>
      </c>
      <c r="N1354">
        <f t="shared" si="424"/>
        <v>2255.0796297950728</v>
      </c>
      <c r="O1354">
        <f t="shared" si="425"/>
        <v>14.279986877928259</v>
      </c>
      <c r="P1354">
        <f t="shared" si="426"/>
        <v>676.80512394490609</v>
      </c>
      <c r="Q1354">
        <f t="shared" si="427"/>
        <v>65.678033017819629</v>
      </c>
      <c r="R1354">
        <f t="shared" si="428"/>
        <v>269.28449999999998</v>
      </c>
      <c r="S1354">
        <f t="shared" si="429"/>
        <v>1011.7676569627257</v>
      </c>
      <c r="T1354">
        <f t="shared" si="430"/>
        <v>56.692748503247067</v>
      </c>
      <c r="U1354" s="14">
        <f t="shared" si="431"/>
        <v>13.38806638253773</v>
      </c>
      <c r="V1354" s="20">
        <f>'BSFC (Drive Cycle)'!C1358</f>
        <v>205.11172011381041</v>
      </c>
      <c r="W1354">
        <f t="shared" si="432"/>
        <v>0.76279147908894251</v>
      </c>
      <c r="X1354">
        <f t="shared" si="433"/>
        <v>0</v>
      </c>
      <c r="Y1354">
        <f t="shared" si="434"/>
        <v>0</v>
      </c>
      <c r="Z1354">
        <f t="shared" si="435"/>
        <v>4</v>
      </c>
    </row>
    <row r="1355" spans="4:26">
      <c r="D1355" s="1">
        <v>1352</v>
      </c>
      <c r="E1355">
        <v>29.2</v>
      </c>
      <c r="F1355">
        <f t="shared" si="420"/>
        <v>46.992728</v>
      </c>
      <c r="G1355">
        <f t="shared" si="421"/>
        <v>13.053535555555555</v>
      </c>
      <c r="H1355" s="12">
        <f t="shared" si="436"/>
        <v>0</v>
      </c>
      <c r="I1355">
        <f t="shared" si="437"/>
        <v>13.053535555555555</v>
      </c>
      <c r="J1355">
        <f t="shared" si="438"/>
        <v>57.102086704930443</v>
      </c>
      <c r="K1355" s="12">
        <f t="shared" si="439"/>
        <v>4</v>
      </c>
      <c r="L1355">
        <f t="shared" si="422"/>
        <v>4.0797119999999998</v>
      </c>
      <c r="M1355">
        <f t="shared" si="423"/>
        <v>232.96006835514518</v>
      </c>
      <c r="N1355">
        <f t="shared" si="424"/>
        <v>2224.6055807437879</v>
      </c>
      <c r="O1355">
        <f t="shared" si="425"/>
        <v>14.279986877928259</v>
      </c>
      <c r="P1355">
        <f t="shared" si="426"/>
        <v>0</v>
      </c>
      <c r="Q1355">
        <f t="shared" si="427"/>
        <v>65.678033017819629</v>
      </c>
      <c r="R1355">
        <f t="shared" si="428"/>
        <v>269.28449999999998</v>
      </c>
      <c r="S1355">
        <f t="shared" si="429"/>
        <v>334.96253301781962</v>
      </c>
      <c r="T1355">
        <f t="shared" si="430"/>
        <v>18.769078564338262</v>
      </c>
      <c r="U1355" s="14">
        <f t="shared" si="431"/>
        <v>4.3724458253113321</v>
      </c>
      <c r="V1355" s="20">
        <f>'BSFC (Drive Cycle)'!C1359</f>
        <v>1440.3864456482752</v>
      </c>
      <c r="W1355">
        <f t="shared" si="432"/>
        <v>1.7494476947527302</v>
      </c>
      <c r="X1355">
        <f t="shared" si="433"/>
        <v>0</v>
      </c>
      <c r="Y1355">
        <f t="shared" si="434"/>
        <v>0</v>
      </c>
      <c r="Z1355">
        <f t="shared" si="435"/>
        <v>4</v>
      </c>
    </row>
    <row r="1356" spans="4:26">
      <c r="D1356" s="1">
        <v>1353</v>
      </c>
      <c r="E1356">
        <v>29.6</v>
      </c>
      <c r="F1356">
        <f t="shared" si="420"/>
        <v>47.636464000000004</v>
      </c>
      <c r="G1356">
        <f t="shared" si="421"/>
        <v>13.232351111111113</v>
      </c>
      <c r="H1356" s="12">
        <f t="shared" si="436"/>
        <v>0.17881555555555728</v>
      </c>
      <c r="I1356">
        <f t="shared" si="437"/>
        <v>13.32175888888889</v>
      </c>
      <c r="J1356">
        <f t="shared" si="438"/>
        <v>58.275417253661907</v>
      </c>
      <c r="K1356" s="12">
        <f t="shared" si="439"/>
        <v>4</v>
      </c>
      <c r="L1356">
        <f t="shared" si="422"/>
        <v>4.0797119999999998</v>
      </c>
      <c r="M1356">
        <f t="shared" si="423"/>
        <v>237.74691907477151</v>
      </c>
      <c r="N1356">
        <f t="shared" si="424"/>
        <v>2270.3166543207158</v>
      </c>
      <c r="O1356">
        <f t="shared" si="425"/>
        <v>14.279986877928259</v>
      </c>
      <c r="P1356">
        <f t="shared" si="426"/>
        <v>338.4025619724564</v>
      </c>
      <c r="Q1356">
        <f t="shared" si="427"/>
        <v>67.489755827656296</v>
      </c>
      <c r="R1356">
        <f t="shared" si="428"/>
        <v>269.28449999999998</v>
      </c>
      <c r="S1356">
        <f t="shared" si="429"/>
        <v>675.17681780011264</v>
      </c>
      <c r="T1356">
        <f t="shared" si="430"/>
        <v>37.83243046300958</v>
      </c>
      <c r="U1356" s="14">
        <f t="shared" si="431"/>
        <v>8.9945437836910589</v>
      </c>
      <c r="V1356" s="20">
        <f>'BSFC (Drive Cycle)'!C1360</f>
        <v>619.51610860895016</v>
      </c>
      <c r="W1356">
        <f t="shared" si="432"/>
        <v>1.5478513232180853</v>
      </c>
      <c r="X1356">
        <f t="shared" si="433"/>
        <v>0</v>
      </c>
      <c r="Y1356">
        <f t="shared" si="434"/>
        <v>0</v>
      </c>
      <c r="Z1356">
        <f t="shared" si="435"/>
        <v>4</v>
      </c>
    </row>
    <row r="1357" spans="4:26">
      <c r="D1357" s="1">
        <v>1354</v>
      </c>
      <c r="E1357">
        <v>30</v>
      </c>
      <c r="F1357">
        <f t="shared" si="420"/>
        <v>48.280200000000001</v>
      </c>
      <c r="G1357">
        <f t="shared" si="421"/>
        <v>13.411166666666668</v>
      </c>
      <c r="H1357" s="12">
        <f t="shared" si="436"/>
        <v>0.17881555555555551</v>
      </c>
      <c r="I1357">
        <f t="shared" si="437"/>
        <v>13.500574444444446</v>
      </c>
      <c r="J1357">
        <f t="shared" si="438"/>
        <v>59.057637619482868</v>
      </c>
      <c r="K1357" s="12">
        <f t="shared" si="439"/>
        <v>4</v>
      </c>
      <c r="L1357">
        <f t="shared" si="422"/>
        <v>4.0797119999999998</v>
      </c>
      <c r="M1357">
        <f t="shared" si="423"/>
        <v>240.93815288785567</v>
      </c>
      <c r="N1357">
        <f t="shared" si="424"/>
        <v>2300.7907033720003</v>
      </c>
      <c r="O1357">
        <f t="shared" si="425"/>
        <v>14.279986877928259</v>
      </c>
      <c r="P1357">
        <f t="shared" si="426"/>
        <v>338.40256197245304</v>
      </c>
      <c r="Q1357">
        <f t="shared" si="427"/>
        <v>69.326127927422689</v>
      </c>
      <c r="R1357">
        <f t="shared" si="428"/>
        <v>269.28449999999998</v>
      </c>
      <c r="S1357">
        <f t="shared" si="429"/>
        <v>677.01318989987567</v>
      </c>
      <c r="T1357">
        <f t="shared" si="430"/>
        <v>37.935328574936563</v>
      </c>
      <c r="U1357" s="14">
        <f t="shared" si="431"/>
        <v>9.1400679960391038</v>
      </c>
      <c r="V1357" s="20">
        <f>'BSFC (Drive Cycle)'!C1361</f>
        <v>617.02027083118537</v>
      </c>
      <c r="W1357">
        <f t="shared" si="432"/>
        <v>1.5665575639809717</v>
      </c>
      <c r="X1357">
        <f t="shared" si="433"/>
        <v>0</v>
      </c>
      <c r="Y1357">
        <f t="shared" si="434"/>
        <v>0</v>
      </c>
      <c r="Z1357">
        <f t="shared" si="435"/>
        <v>4</v>
      </c>
    </row>
    <row r="1358" spans="4:26">
      <c r="D1358" s="1">
        <v>1355</v>
      </c>
      <c r="E1358">
        <v>31.1</v>
      </c>
      <c r="F1358">
        <f t="shared" si="420"/>
        <v>50.050474000000001</v>
      </c>
      <c r="G1358">
        <f t="shared" si="421"/>
        <v>13.902909444444445</v>
      </c>
      <c r="H1358" s="12">
        <f t="shared" si="436"/>
        <v>0.49174277777777675</v>
      </c>
      <c r="I1358">
        <f t="shared" si="437"/>
        <v>14.148780833333333</v>
      </c>
      <c r="J1358">
        <f t="shared" si="438"/>
        <v>61.893186445583858</v>
      </c>
      <c r="K1358" s="12">
        <f t="shared" si="439"/>
        <v>4</v>
      </c>
      <c r="L1358">
        <f t="shared" si="422"/>
        <v>4.0797119999999998</v>
      </c>
      <c r="M1358">
        <f t="shared" si="423"/>
        <v>252.5063754602858</v>
      </c>
      <c r="N1358">
        <f t="shared" si="424"/>
        <v>2411.2591311829074</v>
      </c>
      <c r="O1358">
        <f t="shared" si="425"/>
        <v>14.279986877928259</v>
      </c>
      <c r="P1358">
        <f t="shared" si="426"/>
        <v>930.60704542424423</v>
      </c>
      <c r="Q1358">
        <f t="shared" si="427"/>
        <v>74.503249102980547</v>
      </c>
      <c r="R1358">
        <f t="shared" si="428"/>
        <v>269.28449999999998</v>
      </c>
      <c r="S1358">
        <f t="shared" si="429"/>
        <v>1274.3947945272248</v>
      </c>
      <c r="T1358">
        <f t="shared" si="430"/>
        <v>71.40863130263206</v>
      </c>
      <c r="U1358" s="14">
        <f t="shared" si="431"/>
        <v>18.031134666807528</v>
      </c>
      <c r="V1358" s="20">
        <f>'BSFC (Drive Cycle)'!C1362</f>
        <v>69.740936626192706</v>
      </c>
      <c r="W1358">
        <f t="shared" si="432"/>
        <v>0.3493078389156028</v>
      </c>
      <c r="X1358">
        <f t="shared" si="433"/>
        <v>0</v>
      </c>
      <c r="Y1358">
        <f t="shared" si="434"/>
        <v>0</v>
      </c>
      <c r="Z1358">
        <f t="shared" si="435"/>
        <v>4</v>
      </c>
    </row>
    <row r="1359" spans="4:26">
      <c r="D1359" s="1">
        <v>1356</v>
      </c>
      <c r="E1359">
        <v>32.6</v>
      </c>
      <c r="F1359">
        <f t="shared" si="420"/>
        <v>52.464483999999999</v>
      </c>
      <c r="G1359">
        <f t="shared" si="421"/>
        <v>14.573467777777777</v>
      </c>
      <c r="H1359" s="12">
        <f t="shared" si="436"/>
        <v>0.67055833333333226</v>
      </c>
      <c r="I1359">
        <f t="shared" si="437"/>
        <v>14.908746944444443</v>
      </c>
      <c r="J1359">
        <f t="shared" si="438"/>
        <v>65.217623000322959</v>
      </c>
      <c r="K1359" s="12">
        <f t="shared" si="439"/>
        <v>4</v>
      </c>
      <c r="L1359">
        <f t="shared" si="422"/>
        <v>4.0797119999999998</v>
      </c>
      <c r="M1359">
        <f t="shared" si="423"/>
        <v>266.06911916589354</v>
      </c>
      <c r="N1359">
        <f t="shared" si="424"/>
        <v>2540.7738396508671</v>
      </c>
      <c r="O1359">
        <f t="shared" si="425"/>
        <v>14.279986877928259</v>
      </c>
      <c r="P1359">
        <f t="shared" si="426"/>
        <v>1269.0096073966972</v>
      </c>
      <c r="Q1359">
        <f t="shared" si="427"/>
        <v>81.86337301794191</v>
      </c>
      <c r="R1359">
        <f t="shared" si="428"/>
        <v>269.28449999999998</v>
      </c>
      <c r="S1359">
        <f t="shared" si="429"/>
        <v>1620.1574804146392</v>
      </c>
      <c r="T1359">
        <f t="shared" si="430"/>
        <v>90.78287879702944</v>
      </c>
      <c r="U1359" s="14">
        <f t="shared" si="431"/>
        <v>24.154520596869698</v>
      </c>
      <c r="V1359" s="20">
        <f>'BSFC (Drive Cycle)'!C1363</f>
        <v>41.949990489702941</v>
      </c>
      <c r="W1359">
        <f t="shared" si="432"/>
        <v>0.28146719703389378</v>
      </c>
      <c r="X1359">
        <f t="shared" si="433"/>
        <v>0</v>
      </c>
      <c r="Y1359">
        <f t="shared" si="434"/>
        <v>0</v>
      </c>
      <c r="Z1359">
        <f t="shared" si="435"/>
        <v>4</v>
      </c>
    </row>
    <row r="1360" spans="4:26">
      <c r="D1360" s="1">
        <v>1357</v>
      </c>
      <c r="E1360">
        <v>33.799999999999997</v>
      </c>
      <c r="F1360">
        <f t="shared" si="420"/>
        <v>54.395691999999997</v>
      </c>
      <c r="G1360">
        <f t="shared" si="421"/>
        <v>15.109914444444444</v>
      </c>
      <c r="H1360" s="12">
        <f t="shared" si="436"/>
        <v>0.53644666666666652</v>
      </c>
      <c r="I1360">
        <f t="shared" si="437"/>
        <v>15.378137777777777</v>
      </c>
      <c r="J1360">
        <f t="shared" si="438"/>
        <v>67.270951460602987</v>
      </c>
      <c r="K1360" s="12">
        <f t="shared" si="439"/>
        <v>4</v>
      </c>
      <c r="L1360">
        <f t="shared" si="422"/>
        <v>4.0797119999999998</v>
      </c>
      <c r="M1360">
        <f t="shared" si="423"/>
        <v>274.44610792523952</v>
      </c>
      <c r="N1360">
        <f t="shared" si="424"/>
        <v>2620.7682184104897</v>
      </c>
      <c r="O1360">
        <f t="shared" si="425"/>
        <v>14.279986877928259</v>
      </c>
      <c r="P1360">
        <f t="shared" si="426"/>
        <v>1015.2076859173592</v>
      </c>
      <c r="Q1360">
        <f t="shared" si="427"/>
        <v>88.001046210449715</v>
      </c>
      <c r="R1360">
        <f t="shared" si="428"/>
        <v>269.28449999999998</v>
      </c>
      <c r="S1360">
        <f t="shared" si="429"/>
        <v>1372.4932321278088</v>
      </c>
      <c r="T1360">
        <f t="shared" si="430"/>
        <v>76.905417064836215</v>
      </c>
      <c r="U1360" s="14">
        <f t="shared" si="431"/>
        <v>21.1063923918116</v>
      </c>
      <c r="V1360" s="20">
        <f>'BSFC (Drive Cycle)'!C1364</f>
        <v>55.911044309863428</v>
      </c>
      <c r="W1360">
        <f t="shared" si="432"/>
        <v>0.32780012228887295</v>
      </c>
      <c r="X1360">
        <f t="shared" si="433"/>
        <v>0</v>
      </c>
      <c r="Y1360">
        <f t="shared" si="434"/>
        <v>0</v>
      </c>
      <c r="Z1360">
        <f t="shared" si="435"/>
        <v>4</v>
      </c>
    </row>
    <row r="1361" spans="4:26">
      <c r="D1361" s="1">
        <v>1358</v>
      </c>
      <c r="E1361">
        <v>34.6</v>
      </c>
      <c r="F1361">
        <f t="shared" si="420"/>
        <v>55.683164000000005</v>
      </c>
      <c r="G1361">
        <f t="shared" si="421"/>
        <v>15.467545555555558</v>
      </c>
      <c r="H1361" s="12">
        <f t="shared" si="436"/>
        <v>0.35763111111111456</v>
      </c>
      <c r="I1361">
        <f t="shared" si="437"/>
        <v>15.646361111111116</v>
      </c>
      <c r="J1361">
        <f t="shared" si="438"/>
        <v>68.444282009334458</v>
      </c>
      <c r="K1361" s="12">
        <f t="shared" si="439"/>
        <v>4</v>
      </c>
      <c r="L1361">
        <f t="shared" si="422"/>
        <v>4.0797119999999998</v>
      </c>
      <c r="M1361">
        <f t="shared" si="423"/>
        <v>279.2329586448659</v>
      </c>
      <c r="N1361">
        <f t="shared" si="424"/>
        <v>2666.479291987418</v>
      </c>
      <c r="O1361">
        <f t="shared" si="425"/>
        <v>14.279986877928259</v>
      </c>
      <c r="P1361">
        <f t="shared" si="426"/>
        <v>676.80512394491279</v>
      </c>
      <c r="Q1361">
        <f t="shared" si="427"/>
        <v>92.216074788437069</v>
      </c>
      <c r="R1361">
        <f t="shared" si="428"/>
        <v>269.28449999999998</v>
      </c>
      <c r="S1361">
        <f t="shared" si="429"/>
        <v>1038.3056987333498</v>
      </c>
      <c r="T1361">
        <f t="shared" si="430"/>
        <v>58.179764338866022</v>
      </c>
      <c r="U1361" s="14">
        <f t="shared" si="431"/>
        <v>16.245707729602621</v>
      </c>
      <c r="V1361" s="20">
        <f>'BSFC (Drive Cycle)'!C1365</f>
        <v>201.20262415885827</v>
      </c>
      <c r="W1361">
        <f t="shared" si="432"/>
        <v>0.90796639625385966</v>
      </c>
      <c r="X1361">
        <f t="shared" si="433"/>
        <v>0</v>
      </c>
      <c r="Y1361">
        <f t="shared" si="434"/>
        <v>0</v>
      </c>
      <c r="Z1361">
        <f t="shared" si="435"/>
        <v>4</v>
      </c>
    </row>
    <row r="1362" spans="4:26">
      <c r="D1362" s="1">
        <v>1359</v>
      </c>
      <c r="E1362">
        <v>34.9</v>
      </c>
      <c r="F1362">
        <f t="shared" si="420"/>
        <v>56.165965999999997</v>
      </c>
      <c r="G1362">
        <f t="shared" si="421"/>
        <v>15.601657222222222</v>
      </c>
      <c r="H1362" s="12">
        <f t="shared" si="436"/>
        <v>0.13411166666666396</v>
      </c>
      <c r="I1362">
        <f t="shared" si="437"/>
        <v>15.668713055555553</v>
      </c>
      <c r="J1362">
        <f t="shared" si="438"/>
        <v>68.542059555062053</v>
      </c>
      <c r="K1362" s="12">
        <f t="shared" si="439"/>
        <v>4</v>
      </c>
      <c r="L1362">
        <f t="shared" si="422"/>
        <v>4.0797119999999998</v>
      </c>
      <c r="M1362">
        <f t="shared" si="423"/>
        <v>279.63186287150131</v>
      </c>
      <c r="N1362">
        <f t="shared" si="424"/>
        <v>2670.2885481188277</v>
      </c>
      <c r="O1362">
        <f t="shared" si="425"/>
        <v>14.279986877928259</v>
      </c>
      <c r="P1362">
        <f t="shared" si="426"/>
        <v>253.80192147933474</v>
      </c>
      <c r="Q1362">
        <f t="shared" si="427"/>
        <v>93.82213008542233</v>
      </c>
      <c r="R1362">
        <f t="shared" si="428"/>
        <v>269.28449999999998</v>
      </c>
      <c r="S1362">
        <f t="shared" si="429"/>
        <v>616.90855156475709</v>
      </c>
      <c r="T1362">
        <f t="shared" si="430"/>
        <v>34.567463313023929</v>
      </c>
      <c r="U1362" s="14">
        <f t="shared" si="431"/>
        <v>9.6661641609631594</v>
      </c>
      <c r="V1362" s="20">
        <f>'BSFC (Drive Cycle)'!C1366</f>
        <v>743.1018764306782</v>
      </c>
      <c r="W1362">
        <f t="shared" si="432"/>
        <v>1.9952624238607488</v>
      </c>
      <c r="X1362">
        <f t="shared" si="433"/>
        <v>0</v>
      </c>
      <c r="Y1362">
        <f t="shared" si="434"/>
        <v>0</v>
      </c>
      <c r="Z1362">
        <f t="shared" si="435"/>
        <v>4</v>
      </c>
    </row>
    <row r="1363" spans="4:26">
      <c r="D1363" s="1">
        <v>1360</v>
      </c>
      <c r="E1363">
        <v>34.6</v>
      </c>
      <c r="F1363">
        <f t="shared" si="420"/>
        <v>55.683164000000005</v>
      </c>
      <c r="G1363">
        <f t="shared" si="421"/>
        <v>15.467545555555558</v>
      </c>
      <c r="H1363" s="12">
        <f t="shared" si="436"/>
        <v>-0.13411166666666396</v>
      </c>
      <c r="I1363">
        <f t="shared" si="437"/>
        <v>15.400489722222225</v>
      </c>
      <c r="J1363">
        <f t="shared" si="438"/>
        <v>67.368729006330625</v>
      </c>
      <c r="K1363" s="12">
        <f t="shared" si="439"/>
        <v>4</v>
      </c>
      <c r="L1363">
        <f t="shared" si="422"/>
        <v>4.0797119999999998</v>
      </c>
      <c r="M1363">
        <f t="shared" si="423"/>
        <v>274.8450121518751</v>
      </c>
      <c r="N1363">
        <f t="shared" si="424"/>
        <v>2624.5774745419012</v>
      </c>
      <c r="O1363">
        <f t="shared" si="425"/>
        <v>14.279986877928259</v>
      </c>
      <c r="P1363">
        <f t="shared" si="426"/>
        <v>-253.80192147933474</v>
      </c>
      <c r="Q1363">
        <f t="shared" si="427"/>
        <v>92.216074788437069</v>
      </c>
      <c r="R1363">
        <f t="shared" si="428"/>
        <v>269.28449999999998</v>
      </c>
      <c r="S1363">
        <f t="shared" si="429"/>
        <v>107.69865330910233</v>
      </c>
      <c r="T1363">
        <f t="shared" si="430"/>
        <v>0</v>
      </c>
      <c r="U1363" s="14">
        <f t="shared" si="431"/>
        <v>0</v>
      </c>
      <c r="V1363" s="20">
        <f>'BSFC (Drive Cycle)'!C1367</f>
        <v>0</v>
      </c>
      <c r="W1363">
        <f t="shared" si="432"/>
        <v>0</v>
      </c>
      <c r="X1363">
        <f t="shared" si="433"/>
        <v>0</v>
      </c>
      <c r="Y1363">
        <f t="shared" si="434"/>
        <v>0</v>
      </c>
      <c r="Z1363">
        <f t="shared" si="435"/>
        <v>4</v>
      </c>
    </row>
    <row r="1364" spans="4:26">
      <c r="D1364" s="1">
        <v>1361</v>
      </c>
      <c r="E1364">
        <v>34.9</v>
      </c>
      <c r="F1364">
        <f t="shared" si="420"/>
        <v>56.165965999999997</v>
      </c>
      <c r="G1364">
        <f t="shared" si="421"/>
        <v>15.601657222222222</v>
      </c>
      <c r="H1364" s="12">
        <f t="shared" si="436"/>
        <v>0.13411166666666396</v>
      </c>
      <c r="I1364">
        <f t="shared" si="437"/>
        <v>15.668713055555553</v>
      </c>
      <c r="J1364">
        <f t="shared" si="438"/>
        <v>68.542059555062053</v>
      </c>
      <c r="K1364" s="12">
        <f t="shared" si="439"/>
        <v>4</v>
      </c>
      <c r="L1364">
        <f t="shared" si="422"/>
        <v>4.0797119999999998</v>
      </c>
      <c r="M1364">
        <f t="shared" si="423"/>
        <v>279.63186287150131</v>
      </c>
      <c r="N1364">
        <f t="shared" si="424"/>
        <v>2670.2885481188277</v>
      </c>
      <c r="O1364">
        <f t="shared" si="425"/>
        <v>14.279986877928259</v>
      </c>
      <c r="P1364">
        <f t="shared" si="426"/>
        <v>253.80192147933474</v>
      </c>
      <c r="Q1364">
        <f t="shared" si="427"/>
        <v>93.82213008542233</v>
      </c>
      <c r="R1364">
        <f t="shared" si="428"/>
        <v>269.28449999999998</v>
      </c>
      <c r="S1364">
        <f t="shared" si="429"/>
        <v>616.90855156475709</v>
      </c>
      <c r="T1364">
        <f t="shared" si="430"/>
        <v>34.567463313023929</v>
      </c>
      <c r="U1364" s="14">
        <f t="shared" si="431"/>
        <v>9.6661641609631594</v>
      </c>
      <c r="V1364" s="20">
        <f>'BSFC (Drive Cycle)'!C1368</f>
        <v>743.1018764306782</v>
      </c>
      <c r="W1364">
        <f t="shared" si="432"/>
        <v>1.9952624238607488</v>
      </c>
      <c r="X1364">
        <f t="shared" si="433"/>
        <v>0</v>
      </c>
      <c r="Y1364">
        <f t="shared" si="434"/>
        <v>0</v>
      </c>
      <c r="Z1364">
        <f t="shared" si="435"/>
        <v>4</v>
      </c>
    </row>
    <row r="1365" spans="4:26">
      <c r="D1365" s="1">
        <v>1362</v>
      </c>
      <c r="E1365">
        <v>34.6</v>
      </c>
      <c r="F1365">
        <f t="shared" si="420"/>
        <v>55.683164000000005</v>
      </c>
      <c r="G1365">
        <f t="shared" si="421"/>
        <v>15.467545555555558</v>
      </c>
      <c r="H1365" s="12">
        <f t="shared" si="436"/>
        <v>-0.13411166666666396</v>
      </c>
      <c r="I1365">
        <f t="shared" si="437"/>
        <v>15.400489722222225</v>
      </c>
      <c r="J1365">
        <f t="shared" si="438"/>
        <v>67.368729006330625</v>
      </c>
      <c r="K1365" s="12">
        <f t="shared" si="439"/>
        <v>4</v>
      </c>
      <c r="L1365">
        <f t="shared" si="422"/>
        <v>4.0797119999999998</v>
      </c>
      <c r="M1365">
        <f t="shared" si="423"/>
        <v>274.8450121518751</v>
      </c>
      <c r="N1365">
        <f t="shared" si="424"/>
        <v>2624.5774745419012</v>
      </c>
      <c r="O1365">
        <f t="shared" si="425"/>
        <v>14.279986877928259</v>
      </c>
      <c r="P1365">
        <f t="shared" si="426"/>
        <v>-253.80192147933474</v>
      </c>
      <c r="Q1365">
        <f t="shared" si="427"/>
        <v>92.216074788437069</v>
      </c>
      <c r="R1365">
        <f t="shared" si="428"/>
        <v>269.28449999999998</v>
      </c>
      <c r="S1365">
        <f t="shared" si="429"/>
        <v>107.69865330910233</v>
      </c>
      <c r="T1365">
        <f t="shared" si="430"/>
        <v>0</v>
      </c>
      <c r="U1365" s="14">
        <f t="shared" si="431"/>
        <v>0</v>
      </c>
      <c r="V1365" s="20">
        <f>'BSFC (Drive Cycle)'!C1369</f>
        <v>0</v>
      </c>
      <c r="W1365">
        <f t="shared" si="432"/>
        <v>0</v>
      </c>
      <c r="X1365">
        <f t="shared" si="433"/>
        <v>0</v>
      </c>
      <c r="Y1365">
        <f t="shared" si="434"/>
        <v>0</v>
      </c>
      <c r="Z1365">
        <f t="shared" si="435"/>
        <v>4</v>
      </c>
    </row>
    <row r="1366" spans="4:26">
      <c r="D1366" s="1">
        <v>1363</v>
      </c>
      <c r="E1366">
        <v>34.9</v>
      </c>
      <c r="F1366">
        <f t="shared" si="420"/>
        <v>56.165965999999997</v>
      </c>
      <c r="G1366">
        <f t="shared" si="421"/>
        <v>15.601657222222222</v>
      </c>
      <c r="H1366" s="12">
        <f t="shared" si="436"/>
        <v>0.13411166666666396</v>
      </c>
      <c r="I1366">
        <f t="shared" si="437"/>
        <v>15.668713055555553</v>
      </c>
      <c r="J1366">
        <f t="shared" si="438"/>
        <v>68.542059555062053</v>
      </c>
      <c r="K1366" s="12">
        <f t="shared" si="439"/>
        <v>4</v>
      </c>
      <c r="L1366">
        <f t="shared" si="422"/>
        <v>4.0797119999999998</v>
      </c>
      <c r="M1366">
        <f t="shared" si="423"/>
        <v>279.63186287150131</v>
      </c>
      <c r="N1366">
        <f t="shared" si="424"/>
        <v>2670.2885481188277</v>
      </c>
      <c r="O1366">
        <f t="shared" si="425"/>
        <v>14.279986877928259</v>
      </c>
      <c r="P1366">
        <f t="shared" si="426"/>
        <v>253.80192147933474</v>
      </c>
      <c r="Q1366">
        <f t="shared" si="427"/>
        <v>93.82213008542233</v>
      </c>
      <c r="R1366">
        <f t="shared" si="428"/>
        <v>269.28449999999998</v>
      </c>
      <c r="S1366">
        <f t="shared" si="429"/>
        <v>616.90855156475709</v>
      </c>
      <c r="T1366">
        <f t="shared" si="430"/>
        <v>34.567463313023929</v>
      </c>
      <c r="U1366" s="14">
        <f t="shared" si="431"/>
        <v>9.6661641609631594</v>
      </c>
      <c r="V1366" s="20">
        <f>'BSFC (Drive Cycle)'!C1370</f>
        <v>743.1018764306782</v>
      </c>
      <c r="W1366">
        <f t="shared" si="432"/>
        <v>1.9952624238607488</v>
      </c>
      <c r="X1366">
        <f t="shared" si="433"/>
        <v>0</v>
      </c>
      <c r="Y1366">
        <f t="shared" si="434"/>
        <v>0</v>
      </c>
      <c r="Z1366">
        <f t="shared" si="435"/>
        <v>4</v>
      </c>
    </row>
    <row r="1367" spans="4:26">
      <c r="D1367" s="1">
        <v>1364</v>
      </c>
      <c r="E1367">
        <v>34.9</v>
      </c>
      <c r="F1367">
        <f t="shared" si="420"/>
        <v>56.165965999999997</v>
      </c>
      <c r="G1367">
        <f t="shared" si="421"/>
        <v>15.601657222222222</v>
      </c>
      <c r="H1367" s="12">
        <f t="shared" si="436"/>
        <v>0</v>
      </c>
      <c r="I1367">
        <f t="shared" si="437"/>
        <v>15.601657222222222</v>
      </c>
      <c r="J1367">
        <f t="shared" si="438"/>
        <v>68.24872691787921</v>
      </c>
      <c r="K1367" s="12">
        <f t="shared" si="439"/>
        <v>4</v>
      </c>
      <c r="L1367">
        <f t="shared" si="422"/>
        <v>4.0797119999999998</v>
      </c>
      <c r="M1367">
        <f t="shared" si="423"/>
        <v>278.4351501915948</v>
      </c>
      <c r="N1367">
        <f t="shared" si="424"/>
        <v>2658.8607797245963</v>
      </c>
      <c r="O1367">
        <f t="shared" si="425"/>
        <v>14.279986877928259</v>
      </c>
      <c r="P1367">
        <f t="shared" si="426"/>
        <v>0</v>
      </c>
      <c r="Q1367">
        <f t="shared" si="427"/>
        <v>93.82213008542233</v>
      </c>
      <c r="R1367">
        <f t="shared" si="428"/>
        <v>269.28449999999998</v>
      </c>
      <c r="S1367">
        <f t="shared" si="429"/>
        <v>363.1066300854223</v>
      </c>
      <c r="T1367">
        <f t="shared" si="430"/>
        <v>20.346087085933405</v>
      </c>
      <c r="U1367" s="14">
        <f t="shared" si="431"/>
        <v>5.6650658135831353</v>
      </c>
      <c r="V1367" s="20">
        <f>'BSFC (Drive Cycle)'!C1371</f>
        <v>1369.2182111426828</v>
      </c>
      <c r="W1367">
        <f t="shared" si="432"/>
        <v>2.1546420220221854</v>
      </c>
      <c r="X1367">
        <f t="shared" si="433"/>
        <v>0</v>
      </c>
      <c r="Y1367">
        <f t="shared" si="434"/>
        <v>0</v>
      </c>
      <c r="Z1367">
        <f t="shared" si="435"/>
        <v>4</v>
      </c>
    </row>
    <row r="1368" spans="4:26">
      <c r="D1368" s="1">
        <v>1365</v>
      </c>
      <c r="E1368">
        <v>34.9</v>
      </c>
      <c r="F1368">
        <f t="shared" si="420"/>
        <v>56.165965999999997</v>
      </c>
      <c r="G1368">
        <f t="shared" si="421"/>
        <v>15.601657222222222</v>
      </c>
      <c r="H1368" s="12">
        <f t="shared" si="436"/>
        <v>0</v>
      </c>
      <c r="I1368">
        <f t="shared" si="437"/>
        <v>15.601657222222222</v>
      </c>
      <c r="J1368">
        <f t="shared" si="438"/>
        <v>68.24872691787921</v>
      </c>
      <c r="K1368" s="12">
        <f t="shared" si="439"/>
        <v>4</v>
      </c>
      <c r="L1368">
        <f t="shared" si="422"/>
        <v>4.0797119999999998</v>
      </c>
      <c r="M1368">
        <f t="shared" si="423"/>
        <v>278.4351501915948</v>
      </c>
      <c r="N1368">
        <f t="shared" si="424"/>
        <v>2658.8607797245963</v>
      </c>
      <c r="O1368">
        <f t="shared" si="425"/>
        <v>14.279986877928259</v>
      </c>
      <c r="P1368">
        <f t="shared" si="426"/>
        <v>0</v>
      </c>
      <c r="Q1368">
        <f t="shared" si="427"/>
        <v>93.82213008542233</v>
      </c>
      <c r="R1368">
        <f t="shared" si="428"/>
        <v>269.28449999999998</v>
      </c>
      <c r="S1368">
        <f t="shared" si="429"/>
        <v>363.1066300854223</v>
      </c>
      <c r="T1368">
        <f t="shared" si="430"/>
        <v>20.346087085933405</v>
      </c>
      <c r="U1368" s="14">
        <f t="shared" si="431"/>
        <v>5.6650658135831353</v>
      </c>
      <c r="V1368" s="20">
        <f>'BSFC (Drive Cycle)'!C1372</f>
        <v>1369.2182111426828</v>
      </c>
      <c r="W1368">
        <f t="shared" si="432"/>
        <v>2.1546420220221854</v>
      </c>
      <c r="X1368">
        <f t="shared" si="433"/>
        <v>0</v>
      </c>
      <c r="Y1368">
        <f t="shared" si="434"/>
        <v>0</v>
      </c>
      <c r="Z1368">
        <f t="shared" si="435"/>
        <v>4</v>
      </c>
    </row>
    <row r="1369" spans="4:26">
      <c r="D1369" s="1">
        <v>1366</v>
      </c>
      <c r="E1369">
        <v>34.200000000000003</v>
      </c>
      <c r="F1369">
        <f t="shared" si="420"/>
        <v>55.039428000000001</v>
      </c>
      <c r="G1369">
        <f t="shared" si="421"/>
        <v>15.288730000000001</v>
      </c>
      <c r="H1369" s="12">
        <f t="shared" si="436"/>
        <v>-0.31292722222222125</v>
      </c>
      <c r="I1369">
        <f t="shared" si="437"/>
        <v>15.13226638888889</v>
      </c>
      <c r="J1369">
        <f t="shared" si="438"/>
        <v>66.195398457599168</v>
      </c>
      <c r="K1369" s="12">
        <f t="shared" si="439"/>
        <v>4</v>
      </c>
      <c r="L1369">
        <f t="shared" si="422"/>
        <v>4.0797119999999998</v>
      </c>
      <c r="M1369">
        <f t="shared" si="423"/>
        <v>270.05816143224882</v>
      </c>
      <c r="N1369">
        <f t="shared" si="424"/>
        <v>2578.8664009649738</v>
      </c>
      <c r="O1369">
        <f t="shared" si="425"/>
        <v>14.279986877928259</v>
      </c>
      <c r="P1369">
        <f t="shared" si="426"/>
        <v>-592.20448345179113</v>
      </c>
      <c r="Q1369">
        <f t="shared" si="427"/>
        <v>90.096235854478522</v>
      </c>
      <c r="R1369">
        <f t="shared" si="428"/>
        <v>269.28449999999998</v>
      </c>
      <c r="S1369">
        <f t="shared" si="429"/>
        <v>-232.8237475973126</v>
      </c>
      <c r="T1369">
        <f t="shared" si="430"/>
        <v>0</v>
      </c>
      <c r="U1369" s="14">
        <f t="shared" si="431"/>
        <v>0</v>
      </c>
      <c r="V1369" s="20">
        <f>'BSFC (Drive Cycle)'!C1373</f>
        <v>0</v>
      </c>
      <c r="W1369">
        <f t="shared" si="432"/>
        <v>0</v>
      </c>
      <c r="X1369">
        <f t="shared" si="433"/>
        <v>0</v>
      </c>
      <c r="Y1369">
        <f t="shared" si="434"/>
        <v>0</v>
      </c>
      <c r="Z1369">
        <f t="shared" si="435"/>
        <v>4</v>
      </c>
    </row>
    <row r="1370" spans="4:26">
      <c r="D1370" s="1">
        <v>1367</v>
      </c>
      <c r="E1370">
        <v>33.799999999999997</v>
      </c>
      <c r="F1370">
        <f t="shared" si="420"/>
        <v>54.395691999999997</v>
      </c>
      <c r="G1370">
        <f t="shared" si="421"/>
        <v>15.109914444444444</v>
      </c>
      <c r="H1370" s="12">
        <f t="shared" si="436"/>
        <v>-0.17881555555555728</v>
      </c>
      <c r="I1370">
        <f t="shared" si="437"/>
        <v>15.020506666666666</v>
      </c>
      <c r="J1370">
        <f t="shared" si="438"/>
        <v>65.706510728961064</v>
      </c>
      <c r="K1370" s="12">
        <f t="shared" si="439"/>
        <v>4</v>
      </c>
      <c r="L1370">
        <f t="shared" si="422"/>
        <v>4.0797119999999998</v>
      </c>
      <c r="M1370">
        <f t="shared" si="423"/>
        <v>268.06364029907121</v>
      </c>
      <c r="N1370">
        <f t="shared" si="424"/>
        <v>2559.8201203079207</v>
      </c>
      <c r="O1370">
        <f t="shared" si="425"/>
        <v>14.279986877928259</v>
      </c>
      <c r="P1370">
        <f t="shared" si="426"/>
        <v>-338.4025619724564</v>
      </c>
      <c r="Q1370">
        <f t="shared" si="427"/>
        <v>88.001046210449715</v>
      </c>
      <c r="R1370">
        <f t="shared" si="428"/>
        <v>269.28449999999998</v>
      </c>
      <c r="S1370">
        <f t="shared" si="429"/>
        <v>18.882984237993298</v>
      </c>
      <c r="T1370">
        <f t="shared" si="430"/>
        <v>0</v>
      </c>
      <c r="U1370" s="14">
        <f t="shared" si="431"/>
        <v>0</v>
      </c>
      <c r="V1370" s="20">
        <f>'BSFC (Drive Cycle)'!C1374</f>
        <v>0</v>
      </c>
      <c r="W1370">
        <f t="shared" si="432"/>
        <v>0</v>
      </c>
      <c r="X1370">
        <f t="shared" si="433"/>
        <v>0</v>
      </c>
      <c r="Y1370">
        <f t="shared" si="434"/>
        <v>0</v>
      </c>
      <c r="Z1370">
        <f t="shared" si="435"/>
        <v>4</v>
      </c>
    </row>
    <row r="1371" spans="4:26">
      <c r="D1371" s="1">
        <v>1368</v>
      </c>
      <c r="E1371">
        <v>32.6</v>
      </c>
      <c r="F1371">
        <f t="shared" si="420"/>
        <v>52.464483999999999</v>
      </c>
      <c r="G1371">
        <f t="shared" si="421"/>
        <v>14.573467777777777</v>
      </c>
      <c r="H1371" s="12">
        <f t="shared" si="436"/>
        <v>-0.53644666666666652</v>
      </c>
      <c r="I1371">
        <f t="shared" si="437"/>
        <v>14.305244444444444</v>
      </c>
      <c r="J1371">
        <f t="shared" si="438"/>
        <v>62.577629265677203</v>
      </c>
      <c r="K1371" s="12">
        <f t="shared" si="439"/>
        <v>4</v>
      </c>
      <c r="L1371">
        <f t="shared" si="422"/>
        <v>4.0797119999999998</v>
      </c>
      <c r="M1371">
        <f t="shared" si="423"/>
        <v>255.29870504673445</v>
      </c>
      <c r="N1371">
        <f t="shared" si="424"/>
        <v>2437.9239241027813</v>
      </c>
      <c r="O1371">
        <f t="shared" si="425"/>
        <v>14.279986877928259</v>
      </c>
      <c r="P1371">
        <f t="shared" si="426"/>
        <v>-1015.2076859173592</v>
      </c>
      <c r="Q1371">
        <f t="shared" si="427"/>
        <v>81.86337301794191</v>
      </c>
      <c r="R1371">
        <f t="shared" si="428"/>
        <v>269.28449999999998</v>
      </c>
      <c r="S1371">
        <f t="shared" si="429"/>
        <v>-664.05981289941724</v>
      </c>
      <c r="T1371">
        <f t="shared" si="430"/>
        <v>0</v>
      </c>
      <c r="U1371" s="14">
        <f t="shared" si="431"/>
        <v>0</v>
      </c>
      <c r="V1371" s="20">
        <f>'BSFC (Drive Cycle)'!C1375</f>
        <v>0</v>
      </c>
      <c r="W1371">
        <f t="shared" si="432"/>
        <v>0</v>
      </c>
      <c r="X1371">
        <f t="shared" si="433"/>
        <v>0</v>
      </c>
      <c r="Y1371">
        <f t="shared" si="434"/>
        <v>0</v>
      </c>
      <c r="Z1371">
        <f t="shared" si="435"/>
        <v>4</v>
      </c>
    </row>
    <row r="1372" spans="4:26">
      <c r="D1372" s="1">
        <v>1369</v>
      </c>
      <c r="E1372">
        <v>31.5</v>
      </c>
      <c r="F1372">
        <f t="shared" si="420"/>
        <v>50.694209999999998</v>
      </c>
      <c r="G1372">
        <f t="shared" si="421"/>
        <v>14.081725</v>
      </c>
      <c r="H1372" s="12">
        <f t="shared" si="436"/>
        <v>-0.49174277777777675</v>
      </c>
      <c r="I1372">
        <f t="shared" si="437"/>
        <v>13.835853611111112</v>
      </c>
      <c r="J1372">
        <f t="shared" si="438"/>
        <v>60.524300805397175</v>
      </c>
      <c r="K1372" s="12">
        <f t="shared" si="439"/>
        <v>4</v>
      </c>
      <c r="L1372">
        <f t="shared" si="422"/>
        <v>4.0797119999999998</v>
      </c>
      <c r="M1372">
        <f t="shared" si="423"/>
        <v>246.92171628738851</v>
      </c>
      <c r="N1372">
        <f t="shared" si="424"/>
        <v>2357.9295453431591</v>
      </c>
      <c r="O1372">
        <f t="shared" si="425"/>
        <v>14.279986877928259</v>
      </c>
      <c r="P1372">
        <f t="shared" si="426"/>
        <v>-930.60704542424423</v>
      </c>
      <c r="Q1372">
        <f t="shared" si="427"/>
        <v>76.432056039983507</v>
      </c>
      <c r="R1372">
        <f t="shared" si="428"/>
        <v>269.28449999999998</v>
      </c>
      <c r="S1372">
        <f t="shared" si="429"/>
        <v>-584.89048938426072</v>
      </c>
      <c r="T1372">
        <f t="shared" si="430"/>
        <v>0</v>
      </c>
      <c r="U1372" s="14">
        <f t="shared" si="431"/>
        <v>0</v>
      </c>
      <c r="V1372" s="20">
        <f>'BSFC (Drive Cycle)'!C1376</f>
        <v>0</v>
      </c>
      <c r="W1372">
        <f t="shared" si="432"/>
        <v>0</v>
      </c>
      <c r="X1372">
        <f t="shared" si="433"/>
        <v>0</v>
      </c>
      <c r="Y1372">
        <f t="shared" si="434"/>
        <v>0</v>
      </c>
      <c r="Z1372">
        <f t="shared" si="435"/>
        <v>4</v>
      </c>
    </row>
    <row r="1373" spans="4:26">
      <c r="D1373" s="1">
        <v>1370</v>
      </c>
      <c r="E1373">
        <v>30</v>
      </c>
      <c r="F1373">
        <f t="shared" si="420"/>
        <v>48.280200000000001</v>
      </c>
      <c r="G1373">
        <f t="shared" si="421"/>
        <v>13.411166666666668</v>
      </c>
      <c r="H1373" s="12">
        <f t="shared" si="436"/>
        <v>-0.67055833333333226</v>
      </c>
      <c r="I1373">
        <f t="shared" si="437"/>
        <v>13.075887500000002</v>
      </c>
      <c r="J1373">
        <f t="shared" si="438"/>
        <v>57.199864250658081</v>
      </c>
      <c r="K1373" s="12">
        <f t="shared" si="439"/>
        <v>4</v>
      </c>
      <c r="L1373">
        <f t="shared" si="422"/>
        <v>4.0797119999999998</v>
      </c>
      <c r="M1373">
        <f t="shared" si="423"/>
        <v>233.35897258178076</v>
      </c>
      <c r="N1373">
        <f t="shared" si="424"/>
        <v>2228.4148368751989</v>
      </c>
      <c r="O1373">
        <f t="shared" si="425"/>
        <v>14.279986877928259</v>
      </c>
      <c r="P1373">
        <f t="shared" si="426"/>
        <v>-1269.0096073966972</v>
      </c>
      <c r="Q1373">
        <f t="shared" si="427"/>
        <v>69.326127927422689</v>
      </c>
      <c r="R1373">
        <f t="shared" si="428"/>
        <v>269.28449999999998</v>
      </c>
      <c r="S1373">
        <f t="shared" si="429"/>
        <v>-930.39897946927454</v>
      </c>
      <c r="T1373">
        <f t="shared" si="430"/>
        <v>0</v>
      </c>
      <c r="U1373" s="14">
        <f t="shared" si="431"/>
        <v>0</v>
      </c>
      <c r="V1373" s="20">
        <f>'BSFC (Drive Cycle)'!C1377</f>
        <v>0</v>
      </c>
      <c r="W1373">
        <f t="shared" si="432"/>
        <v>0</v>
      </c>
      <c r="X1373">
        <f t="shared" si="433"/>
        <v>0</v>
      </c>
      <c r="Y1373">
        <f t="shared" si="434"/>
        <v>0</v>
      </c>
      <c r="Z1373">
        <f t="shared" si="435"/>
        <v>4</v>
      </c>
    </row>
    <row r="1374" spans="4:26">
      <c r="D1374" s="1">
        <v>1371</v>
      </c>
      <c r="E1374">
        <v>28.8</v>
      </c>
      <c r="F1374">
        <f t="shared" si="420"/>
        <v>46.348992000000003</v>
      </c>
      <c r="G1374">
        <f t="shared" si="421"/>
        <v>12.874720000000002</v>
      </c>
      <c r="H1374" s="12">
        <f t="shared" si="436"/>
        <v>-0.53644666666666652</v>
      </c>
      <c r="I1374">
        <f t="shared" si="437"/>
        <v>12.606496666666668</v>
      </c>
      <c r="J1374">
        <f t="shared" si="438"/>
        <v>55.146535790378039</v>
      </c>
      <c r="K1374" s="12">
        <f t="shared" si="439"/>
        <v>4</v>
      </c>
      <c r="L1374">
        <f t="shared" si="422"/>
        <v>4.0797119999999998</v>
      </c>
      <c r="M1374">
        <f t="shared" si="423"/>
        <v>224.98198382243476</v>
      </c>
      <c r="N1374">
        <f t="shared" si="424"/>
        <v>2148.4204581155764</v>
      </c>
      <c r="O1374">
        <f t="shared" si="425"/>
        <v>14.279986877928259</v>
      </c>
      <c r="P1374">
        <f t="shared" si="426"/>
        <v>-1015.2076859173592</v>
      </c>
      <c r="Q1374">
        <f t="shared" si="427"/>
        <v>63.890959497912753</v>
      </c>
      <c r="R1374">
        <f t="shared" si="428"/>
        <v>269.28449999999998</v>
      </c>
      <c r="S1374">
        <f t="shared" si="429"/>
        <v>-682.03222641944649</v>
      </c>
      <c r="T1374">
        <f t="shared" si="430"/>
        <v>0</v>
      </c>
      <c r="U1374" s="14">
        <f t="shared" si="431"/>
        <v>0</v>
      </c>
      <c r="V1374" s="20">
        <f>'BSFC (Drive Cycle)'!C1378</f>
        <v>0</v>
      </c>
      <c r="W1374">
        <f t="shared" si="432"/>
        <v>0</v>
      </c>
      <c r="X1374">
        <f t="shared" si="433"/>
        <v>0</v>
      </c>
      <c r="Y1374">
        <f t="shared" si="434"/>
        <v>0</v>
      </c>
      <c r="Z1374">
        <f t="shared" si="435"/>
        <v>4</v>
      </c>
    </row>
    <row r="1375" spans="4:26">
      <c r="D1375" s="1">
        <v>1372</v>
      </c>
      <c r="E1375">
        <v>27.3</v>
      </c>
      <c r="F1375">
        <f t="shared" si="420"/>
        <v>43.934981999999998</v>
      </c>
      <c r="G1375">
        <f t="shared" si="421"/>
        <v>12.204161666666666</v>
      </c>
      <c r="H1375" s="12">
        <f t="shared" si="436"/>
        <v>-0.67055833333333581</v>
      </c>
      <c r="I1375">
        <f t="shared" si="437"/>
        <v>11.868882499999998</v>
      </c>
      <c r="J1375">
        <f t="shared" si="438"/>
        <v>51.919876781366547</v>
      </c>
      <c r="K1375" s="12">
        <f t="shared" si="439"/>
        <v>4</v>
      </c>
      <c r="L1375">
        <f t="shared" si="422"/>
        <v>4.0797119999999998</v>
      </c>
      <c r="M1375">
        <f t="shared" si="423"/>
        <v>211.81814434346248</v>
      </c>
      <c r="N1375">
        <f t="shared" si="424"/>
        <v>2022.7150057790263</v>
      </c>
      <c r="O1375">
        <f t="shared" si="425"/>
        <v>14.279986877928259</v>
      </c>
      <c r="P1375">
        <f t="shared" si="426"/>
        <v>-1269.0096073967038</v>
      </c>
      <c r="Q1375">
        <f t="shared" si="427"/>
        <v>57.408966536698706</v>
      </c>
      <c r="R1375">
        <f t="shared" si="428"/>
        <v>269.28449999999998</v>
      </c>
      <c r="S1375">
        <f t="shared" si="429"/>
        <v>-942.31614086000513</v>
      </c>
      <c r="T1375">
        <f t="shared" si="430"/>
        <v>0</v>
      </c>
      <c r="U1375" s="14">
        <f t="shared" si="431"/>
        <v>0</v>
      </c>
      <c r="V1375" s="20">
        <f>'BSFC (Drive Cycle)'!C1379</f>
        <v>0</v>
      </c>
      <c r="W1375">
        <f t="shared" si="432"/>
        <v>0</v>
      </c>
      <c r="X1375">
        <f t="shared" si="433"/>
        <v>0</v>
      </c>
      <c r="Y1375">
        <f t="shared" si="434"/>
        <v>0</v>
      </c>
      <c r="Z1375">
        <f t="shared" si="435"/>
        <v>4</v>
      </c>
    </row>
    <row r="1376" spans="4:26">
      <c r="D1376" s="1">
        <v>1373</v>
      </c>
      <c r="E1376">
        <v>23.8</v>
      </c>
      <c r="F1376">
        <f t="shared" si="420"/>
        <v>38.302292000000001</v>
      </c>
      <c r="G1376">
        <f t="shared" si="421"/>
        <v>10.639525555555556</v>
      </c>
      <c r="H1376" s="12">
        <f t="shared" si="436"/>
        <v>-1.5646361111111098</v>
      </c>
      <c r="I1376">
        <f t="shared" si="437"/>
        <v>9.8572075000000012</v>
      </c>
      <c r="J1376">
        <f t="shared" si="438"/>
        <v>43.119897665880707</v>
      </c>
      <c r="K1376" s="12">
        <f t="shared" si="439"/>
        <v>4</v>
      </c>
      <c r="L1376">
        <f t="shared" si="422"/>
        <v>4.0797119999999998</v>
      </c>
      <c r="M1376">
        <f t="shared" si="423"/>
        <v>175.91676394626549</v>
      </c>
      <c r="N1376">
        <f t="shared" si="424"/>
        <v>1679.8819539520732</v>
      </c>
      <c r="O1376">
        <f t="shared" si="425"/>
        <v>14.279986877928259</v>
      </c>
      <c r="P1376">
        <f t="shared" si="426"/>
        <v>-2961.0224172589624</v>
      </c>
      <c r="Q1376">
        <f t="shared" si="427"/>
        <v>43.632324336899224</v>
      </c>
      <c r="R1376">
        <f t="shared" si="428"/>
        <v>269.28449999999998</v>
      </c>
      <c r="S1376">
        <f t="shared" si="429"/>
        <v>-2648.1055929220629</v>
      </c>
      <c r="T1376">
        <f t="shared" si="430"/>
        <v>0</v>
      </c>
      <c r="U1376" s="14">
        <f t="shared" si="431"/>
        <v>0</v>
      </c>
      <c r="V1376" s="20">
        <f>'BSFC (Drive Cycle)'!C1380</f>
        <v>0</v>
      </c>
      <c r="W1376">
        <f t="shared" si="432"/>
        <v>0</v>
      </c>
      <c r="X1376">
        <f t="shared" si="433"/>
        <v>1</v>
      </c>
      <c r="Y1376">
        <f t="shared" si="434"/>
        <v>0</v>
      </c>
      <c r="Z1376">
        <f t="shared" si="435"/>
        <v>3</v>
      </c>
    </row>
    <row r="1377" spans="4:26">
      <c r="D1377" s="1">
        <v>1374</v>
      </c>
      <c r="E1377">
        <v>23</v>
      </c>
      <c r="F1377">
        <f t="shared" si="420"/>
        <v>37.01482</v>
      </c>
      <c r="G1377">
        <f t="shared" si="421"/>
        <v>10.281894444444445</v>
      </c>
      <c r="H1377" s="12">
        <f t="shared" si="436"/>
        <v>-0.35763111111111101</v>
      </c>
      <c r="I1377">
        <f t="shared" si="437"/>
        <v>10.10307888888889</v>
      </c>
      <c r="J1377">
        <f t="shared" si="438"/>
        <v>44.195450668884526</v>
      </c>
      <c r="K1377" s="12">
        <f t="shared" si="439"/>
        <v>3</v>
      </c>
      <c r="L1377">
        <f t="shared" si="422"/>
        <v>5.4638999999999998</v>
      </c>
      <c r="M1377">
        <f t="shared" si="423"/>
        <v>241.47952290971816</v>
      </c>
      <c r="N1377">
        <f t="shared" si="424"/>
        <v>2305.9604081217717</v>
      </c>
      <c r="O1377">
        <f t="shared" si="425"/>
        <v>20.058706566054244</v>
      </c>
      <c r="P1377">
        <f t="shared" si="426"/>
        <v>-685.8455873870065</v>
      </c>
      <c r="Q1377">
        <f t="shared" si="427"/>
        <v>40.748357415118448</v>
      </c>
      <c r="R1377">
        <f t="shared" si="428"/>
        <v>269.28449999999998</v>
      </c>
      <c r="S1377">
        <f t="shared" si="429"/>
        <v>-375.81272997188807</v>
      </c>
      <c r="T1377">
        <f t="shared" si="430"/>
        <v>0</v>
      </c>
      <c r="U1377" s="14">
        <f t="shared" si="431"/>
        <v>0</v>
      </c>
      <c r="V1377" s="20">
        <f>'BSFC (Drive Cycle)'!C1381</f>
        <v>0</v>
      </c>
      <c r="W1377">
        <f t="shared" si="432"/>
        <v>0</v>
      </c>
      <c r="X1377">
        <f t="shared" si="433"/>
        <v>0</v>
      </c>
      <c r="Y1377">
        <f t="shared" si="434"/>
        <v>0</v>
      </c>
      <c r="Z1377">
        <f t="shared" si="435"/>
        <v>3</v>
      </c>
    </row>
    <row r="1378" spans="4:26">
      <c r="D1378" s="1">
        <v>1375</v>
      </c>
      <c r="E1378">
        <v>23</v>
      </c>
      <c r="F1378">
        <f t="shared" si="420"/>
        <v>37.01482</v>
      </c>
      <c r="G1378">
        <f t="shared" si="421"/>
        <v>10.281894444444445</v>
      </c>
      <c r="H1378" s="12">
        <f t="shared" si="436"/>
        <v>0</v>
      </c>
      <c r="I1378">
        <f t="shared" si="437"/>
        <v>10.281894444444445</v>
      </c>
      <c r="J1378">
        <f t="shared" si="438"/>
        <v>44.977671034705494</v>
      </c>
      <c r="K1378" s="12">
        <f t="shared" si="439"/>
        <v>3</v>
      </c>
      <c r="L1378">
        <f t="shared" si="422"/>
        <v>5.4638999999999998</v>
      </c>
      <c r="M1378">
        <f t="shared" si="423"/>
        <v>245.75349676652735</v>
      </c>
      <c r="N1378">
        <f t="shared" si="424"/>
        <v>2346.7738666725995</v>
      </c>
      <c r="O1378">
        <f t="shared" si="425"/>
        <v>20.058706566054244</v>
      </c>
      <c r="P1378">
        <f t="shared" si="426"/>
        <v>0</v>
      </c>
      <c r="Q1378">
        <f t="shared" si="427"/>
        <v>40.748357415118448</v>
      </c>
      <c r="R1378">
        <f t="shared" si="428"/>
        <v>269.28449999999998</v>
      </c>
      <c r="S1378">
        <f t="shared" si="429"/>
        <v>310.03285741511843</v>
      </c>
      <c r="T1378">
        <f t="shared" si="430"/>
        <v>12.971231392429596</v>
      </c>
      <c r="U1378" s="14">
        <f t="shared" si="431"/>
        <v>3.1877254720573247</v>
      </c>
      <c r="V1378" s="20">
        <f>'BSFC (Drive Cycle)'!C1382</f>
        <v>1800.6814568092504</v>
      </c>
      <c r="W1378">
        <f t="shared" si="432"/>
        <v>1.5944661519255943</v>
      </c>
      <c r="X1378">
        <f t="shared" si="433"/>
        <v>0</v>
      </c>
      <c r="Y1378">
        <f t="shared" si="434"/>
        <v>0</v>
      </c>
      <c r="Z1378">
        <f t="shared" si="435"/>
        <v>3</v>
      </c>
    </row>
    <row r="1379" spans="4:26">
      <c r="D1379" s="1">
        <v>1376</v>
      </c>
      <c r="E1379">
        <v>22.3</v>
      </c>
      <c r="F1379">
        <f t="shared" si="420"/>
        <v>35.888282000000004</v>
      </c>
      <c r="G1379">
        <f t="shared" si="421"/>
        <v>9.9689672222222239</v>
      </c>
      <c r="H1379" s="12">
        <f t="shared" si="436"/>
        <v>-0.31292722222222125</v>
      </c>
      <c r="I1379">
        <f t="shared" si="437"/>
        <v>9.8125036111111132</v>
      </c>
      <c r="J1379">
        <f t="shared" si="438"/>
        <v>42.924342574425467</v>
      </c>
      <c r="K1379" s="12">
        <f t="shared" si="439"/>
        <v>3</v>
      </c>
      <c r="L1379">
        <f t="shared" si="422"/>
        <v>5.4638999999999998</v>
      </c>
      <c r="M1379">
        <f t="shared" si="423"/>
        <v>234.5343153924033</v>
      </c>
      <c r="N1379">
        <f t="shared" si="424"/>
        <v>2239.6385379766771</v>
      </c>
      <c r="O1379">
        <f t="shared" si="425"/>
        <v>20.058706566054244</v>
      </c>
      <c r="P1379">
        <f t="shared" si="426"/>
        <v>-600.11488896362903</v>
      </c>
      <c r="Q1379">
        <f t="shared" si="427"/>
        <v>38.305766841142258</v>
      </c>
      <c r="R1379">
        <f t="shared" si="428"/>
        <v>269.28449999999998</v>
      </c>
      <c r="S1379">
        <f t="shared" si="429"/>
        <v>-292.52462212248679</v>
      </c>
      <c r="T1379">
        <f t="shared" si="430"/>
        <v>0</v>
      </c>
      <c r="U1379" s="14">
        <f t="shared" si="431"/>
        <v>0</v>
      </c>
      <c r="V1379" s="20">
        <f>'BSFC (Drive Cycle)'!C1383</f>
        <v>0</v>
      </c>
      <c r="W1379">
        <f t="shared" si="432"/>
        <v>0</v>
      </c>
      <c r="X1379">
        <f t="shared" si="433"/>
        <v>0</v>
      </c>
      <c r="Y1379">
        <f t="shared" si="434"/>
        <v>0</v>
      </c>
      <c r="Z1379">
        <f t="shared" si="435"/>
        <v>3</v>
      </c>
    </row>
    <row r="1380" spans="4:26">
      <c r="D1380" s="1">
        <v>1377</v>
      </c>
      <c r="E1380">
        <v>20.399999999999999</v>
      </c>
      <c r="F1380">
        <f t="shared" si="420"/>
        <v>32.830535999999995</v>
      </c>
      <c r="G1380">
        <f t="shared" si="421"/>
        <v>9.1195933333333326</v>
      </c>
      <c r="H1380" s="12">
        <f t="shared" si="436"/>
        <v>-0.84937388888889132</v>
      </c>
      <c r="I1380">
        <f t="shared" si="437"/>
        <v>8.6949063888888869</v>
      </c>
      <c r="J1380">
        <f t="shared" si="438"/>
        <v>38.035465288044414</v>
      </c>
      <c r="K1380" s="12">
        <f t="shared" si="439"/>
        <v>3</v>
      </c>
      <c r="L1380">
        <f t="shared" si="422"/>
        <v>5.4638999999999998</v>
      </c>
      <c r="M1380">
        <f t="shared" si="423"/>
        <v>207.82197878734587</v>
      </c>
      <c r="N1380">
        <f t="shared" si="424"/>
        <v>1984.5544220340021</v>
      </c>
      <c r="O1380">
        <f t="shared" si="425"/>
        <v>20.058706566054244</v>
      </c>
      <c r="P1380">
        <f t="shared" si="426"/>
        <v>-1628.8832700441455</v>
      </c>
      <c r="Q1380">
        <f t="shared" si="427"/>
        <v>32.056401553640235</v>
      </c>
      <c r="R1380">
        <f t="shared" si="428"/>
        <v>269.28449999999998</v>
      </c>
      <c r="S1380">
        <f t="shared" si="429"/>
        <v>-1327.5423684905054</v>
      </c>
      <c r="T1380">
        <f t="shared" si="430"/>
        <v>0</v>
      </c>
      <c r="U1380" s="14">
        <f t="shared" si="431"/>
        <v>0</v>
      </c>
      <c r="V1380" s="20">
        <f>'BSFC (Drive Cycle)'!C1384</f>
        <v>0</v>
      </c>
      <c r="W1380">
        <f t="shared" si="432"/>
        <v>0</v>
      </c>
      <c r="X1380">
        <f t="shared" si="433"/>
        <v>0</v>
      </c>
      <c r="Y1380">
        <f t="shared" si="434"/>
        <v>0</v>
      </c>
      <c r="Z1380">
        <f t="shared" si="435"/>
        <v>3</v>
      </c>
    </row>
    <row r="1381" spans="4:26">
      <c r="D1381" s="1">
        <v>1378</v>
      </c>
      <c r="E1381">
        <v>18.8</v>
      </c>
      <c r="F1381">
        <f t="shared" si="420"/>
        <v>30.255592</v>
      </c>
      <c r="G1381">
        <f t="shared" si="421"/>
        <v>8.4043311111111123</v>
      </c>
      <c r="H1381" s="12">
        <f t="shared" si="436"/>
        <v>-0.71526222222222025</v>
      </c>
      <c r="I1381">
        <f t="shared" si="437"/>
        <v>8.0467000000000013</v>
      </c>
      <c r="J1381">
        <f t="shared" si="438"/>
        <v>35.199916461943431</v>
      </c>
      <c r="K1381" s="12">
        <f t="shared" si="439"/>
        <v>3</v>
      </c>
      <c r="L1381">
        <f t="shared" si="422"/>
        <v>5.4638999999999998</v>
      </c>
      <c r="M1381">
        <f t="shared" si="423"/>
        <v>192.32882355641271</v>
      </c>
      <c r="N1381">
        <f t="shared" si="424"/>
        <v>1836.605634787252</v>
      </c>
      <c r="O1381">
        <f t="shared" si="425"/>
        <v>20.058706566054244</v>
      </c>
      <c r="P1381">
        <f t="shared" si="426"/>
        <v>-1371.6911747740096</v>
      </c>
      <c r="Q1381">
        <f t="shared" si="427"/>
        <v>27.225140727409197</v>
      </c>
      <c r="R1381">
        <f t="shared" si="428"/>
        <v>269.28449999999998</v>
      </c>
      <c r="S1381">
        <f t="shared" si="429"/>
        <v>-1075.1815340466005</v>
      </c>
      <c r="T1381">
        <f t="shared" si="430"/>
        <v>0</v>
      </c>
      <c r="U1381" s="14">
        <f t="shared" si="431"/>
        <v>0</v>
      </c>
      <c r="V1381" s="20">
        <f>'BSFC (Drive Cycle)'!C1385</f>
        <v>0</v>
      </c>
      <c r="W1381">
        <f t="shared" si="432"/>
        <v>0</v>
      </c>
      <c r="X1381">
        <f t="shared" si="433"/>
        <v>0</v>
      </c>
      <c r="Y1381">
        <f t="shared" si="434"/>
        <v>0</v>
      </c>
      <c r="Z1381">
        <f t="shared" si="435"/>
        <v>3</v>
      </c>
    </row>
    <row r="1382" spans="4:26">
      <c r="D1382" s="1">
        <v>1379</v>
      </c>
      <c r="E1382">
        <v>17.7</v>
      </c>
      <c r="F1382">
        <f t="shared" si="420"/>
        <v>28.485317999999999</v>
      </c>
      <c r="G1382">
        <f t="shared" si="421"/>
        <v>7.9125883333333338</v>
      </c>
      <c r="H1382" s="12">
        <f t="shared" si="436"/>
        <v>-0.49174277777777853</v>
      </c>
      <c r="I1382">
        <f t="shared" si="437"/>
        <v>7.6667169444444445</v>
      </c>
      <c r="J1382">
        <f t="shared" si="438"/>
        <v>33.537698184573877</v>
      </c>
      <c r="K1382" s="12">
        <f t="shared" si="439"/>
        <v>3</v>
      </c>
      <c r="L1382">
        <f t="shared" si="422"/>
        <v>5.4638999999999998</v>
      </c>
      <c r="M1382">
        <f t="shared" si="423"/>
        <v>183.24662911069319</v>
      </c>
      <c r="N1382">
        <f t="shared" si="424"/>
        <v>1749.8770353667426</v>
      </c>
      <c r="O1382">
        <f t="shared" si="425"/>
        <v>20.058706566054244</v>
      </c>
      <c r="P1382">
        <f t="shared" si="426"/>
        <v>-943.03768265713563</v>
      </c>
      <c r="Q1382">
        <f t="shared" si="427"/>
        <v>24.132425131535832</v>
      </c>
      <c r="R1382">
        <f t="shared" si="428"/>
        <v>269.28449999999998</v>
      </c>
      <c r="S1382">
        <f t="shared" si="429"/>
        <v>-649.62075752559986</v>
      </c>
      <c r="T1382">
        <f t="shared" si="430"/>
        <v>0</v>
      </c>
      <c r="U1382" s="14">
        <f t="shared" si="431"/>
        <v>0</v>
      </c>
      <c r="V1382" s="20">
        <f>'BSFC (Drive Cycle)'!C1386</f>
        <v>0</v>
      </c>
      <c r="W1382">
        <f t="shared" si="432"/>
        <v>0</v>
      </c>
      <c r="X1382">
        <f t="shared" si="433"/>
        <v>1</v>
      </c>
      <c r="Y1382">
        <f t="shared" si="434"/>
        <v>0</v>
      </c>
      <c r="Z1382">
        <f t="shared" si="435"/>
        <v>2</v>
      </c>
    </row>
    <row r="1383" spans="4:26">
      <c r="D1383" s="1">
        <v>1380</v>
      </c>
      <c r="E1383">
        <v>16.100000000000001</v>
      </c>
      <c r="F1383">
        <f t="shared" si="420"/>
        <v>25.910374000000001</v>
      </c>
      <c r="G1383">
        <f t="shared" si="421"/>
        <v>7.1973261111111118</v>
      </c>
      <c r="H1383" s="12">
        <f t="shared" si="436"/>
        <v>-0.71526222222222202</v>
      </c>
      <c r="I1383">
        <f t="shared" si="437"/>
        <v>6.8396950000000007</v>
      </c>
      <c r="J1383">
        <f t="shared" si="438"/>
        <v>29.919928992651919</v>
      </c>
      <c r="K1383" s="12">
        <f t="shared" si="439"/>
        <v>2</v>
      </c>
      <c r="L1383">
        <f t="shared" si="422"/>
        <v>8.4698856000000013</v>
      </c>
      <c r="M1383">
        <f t="shared" si="423"/>
        <v>253.41837572788504</v>
      </c>
      <c r="N1383">
        <f t="shared" si="424"/>
        <v>2419.9680953382926</v>
      </c>
      <c r="O1383">
        <f t="shared" si="425"/>
        <v>38.380998283940237</v>
      </c>
      <c r="P1383">
        <f t="shared" si="426"/>
        <v>-1429.0194472601852</v>
      </c>
      <c r="Q1383">
        <f t="shared" si="427"/>
        <v>19.966695133408038</v>
      </c>
      <c r="R1383">
        <f t="shared" si="428"/>
        <v>269.28449999999998</v>
      </c>
      <c r="S1383">
        <f t="shared" si="429"/>
        <v>-1139.7682521267773</v>
      </c>
      <c r="T1383">
        <f t="shared" si="430"/>
        <v>0</v>
      </c>
      <c r="U1383" s="14">
        <f t="shared" si="431"/>
        <v>0</v>
      </c>
      <c r="V1383" s="20">
        <f>'BSFC (Drive Cycle)'!C1387</f>
        <v>0</v>
      </c>
      <c r="W1383">
        <f t="shared" si="432"/>
        <v>0</v>
      </c>
      <c r="X1383">
        <f t="shared" si="433"/>
        <v>0</v>
      </c>
      <c r="Y1383">
        <f t="shared" si="434"/>
        <v>0</v>
      </c>
      <c r="Z1383">
        <f t="shared" si="435"/>
        <v>2</v>
      </c>
    </row>
    <row r="1384" spans="4:26">
      <c r="D1384" s="1">
        <v>1381</v>
      </c>
      <c r="E1384">
        <v>14.6</v>
      </c>
      <c r="F1384">
        <f t="shared" si="420"/>
        <v>23.496364</v>
      </c>
      <c r="G1384">
        <f t="shared" si="421"/>
        <v>6.5267677777777777</v>
      </c>
      <c r="H1384" s="12">
        <f t="shared" si="436"/>
        <v>-0.67055833333333403</v>
      </c>
      <c r="I1384">
        <f t="shared" si="437"/>
        <v>6.1914886111111107</v>
      </c>
      <c r="J1384">
        <f t="shared" si="438"/>
        <v>27.084380166550915</v>
      </c>
      <c r="K1384" s="12">
        <f t="shared" si="439"/>
        <v>2</v>
      </c>
      <c r="L1384">
        <f t="shared" si="422"/>
        <v>8.4698856000000013</v>
      </c>
      <c r="M1384">
        <f t="shared" si="423"/>
        <v>229.40160155759523</v>
      </c>
      <c r="N1384">
        <f t="shared" si="424"/>
        <v>2190.6247137539444</v>
      </c>
      <c r="O1384">
        <f t="shared" si="425"/>
        <v>38.380998283940237</v>
      </c>
      <c r="P1384">
        <f t="shared" si="426"/>
        <v>-1339.7057318064253</v>
      </c>
      <c r="Q1384">
        <f t="shared" si="427"/>
        <v>16.419508254454907</v>
      </c>
      <c r="R1384">
        <f t="shared" si="428"/>
        <v>269.28449999999998</v>
      </c>
      <c r="S1384">
        <f t="shared" si="429"/>
        <v>-1054.0017235519704</v>
      </c>
      <c r="T1384">
        <f t="shared" si="430"/>
        <v>0</v>
      </c>
      <c r="U1384" s="14">
        <f t="shared" si="431"/>
        <v>0</v>
      </c>
      <c r="V1384" s="20">
        <f>'BSFC (Drive Cycle)'!C1388</f>
        <v>0</v>
      </c>
      <c r="W1384">
        <f t="shared" si="432"/>
        <v>0</v>
      </c>
      <c r="X1384">
        <f t="shared" si="433"/>
        <v>0</v>
      </c>
      <c r="Y1384">
        <f t="shared" si="434"/>
        <v>0</v>
      </c>
      <c r="Z1384">
        <f t="shared" si="435"/>
        <v>2</v>
      </c>
    </row>
    <row r="1385" spans="4:26">
      <c r="D1385" s="1">
        <v>1382</v>
      </c>
      <c r="E1385">
        <v>12.7</v>
      </c>
      <c r="F1385">
        <f t="shared" si="420"/>
        <v>20.438617999999998</v>
      </c>
      <c r="G1385">
        <f t="shared" si="421"/>
        <v>5.6773938888888891</v>
      </c>
      <c r="H1385" s="12">
        <f t="shared" si="436"/>
        <v>-0.84937388888888865</v>
      </c>
      <c r="I1385">
        <f t="shared" si="437"/>
        <v>5.2527069444444443</v>
      </c>
      <c r="J1385">
        <f t="shared" si="438"/>
        <v>22.977723245990848</v>
      </c>
      <c r="K1385" s="12">
        <f t="shared" si="439"/>
        <v>2</v>
      </c>
      <c r="L1385">
        <f t="shared" si="422"/>
        <v>8.4698856000000013</v>
      </c>
      <c r="M1385">
        <f t="shared" si="423"/>
        <v>194.61868724200318</v>
      </c>
      <c r="N1385">
        <f t="shared" si="424"/>
        <v>1858.4722300800611</v>
      </c>
      <c r="O1385">
        <f t="shared" si="425"/>
        <v>38.380998283940237</v>
      </c>
      <c r="P1385">
        <f t="shared" si="426"/>
        <v>-1696.9605936214698</v>
      </c>
      <c r="Q1385">
        <f t="shared" si="427"/>
        <v>12.42401241490445</v>
      </c>
      <c r="R1385">
        <f t="shared" si="428"/>
        <v>269.28449999999998</v>
      </c>
      <c r="S1385">
        <f t="shared" si="429"/>
        <v>-1415.2520812065654</v>
      </c>
      <c r="T1385">
        <f t="shared" si="430"/>
        <v>0</v>
      </c>
      <c r="U1385" s="14">
        <f t="shared" si="431"/>
        <v>0</v>
      </c>
      <c r="V1385" s="20">
        <f>'BSFC (Drive Cycle)'!C1389</f>
        <v>0</v>
      </c>
      <c r="W1385">
        <f t="shared" si="432"/>
        <v>0</v>
      </c>
      <c r="X1385">
        <f t="shared" si="433"/>
        <v>0</v>
      </c>
      <c r="Y1385">
        <f t="shared" si="434"/>
        <v>0</v>
      </c>
      <c r="Z1385">
        <f t="shared" si="435"/>
        <v>2</v>
      </c>
    </row>
    <row r="1386" spans="4:26">
      <c r="D1386" s="1">
        <v>1383</v>
      </c>
      <c r="E1386">
        <v>11.1</v>
      </c>
      <c r="F1386">
        <f t="shared" si="420"/>
        <v>17.863674</v>
      </c>
      <c r="G1386">
        <f t="shared" si="421"/>
        <v>4.9621316666666671</v>
      </c>
      <c r="H1386" s="12">
        <f t="shared" si="436"/>
        <v>-0.71526222222222202</v>
      </c>
      <c r="I1386">
        <f t="shared" si="437"/>
        <v>4.604500555555556</v>
      </c>
      <c r="J1386">
        <f t="shared" si="438"/>
        <v>20.142174419889852</v>
      </c>
      <c r="K1386" s="12">
        <f t="shared" si="439"/>
        <v>2</v>
      </c>
      <c r="L1386">
        <f t="shared" si="422"/>
        <v>8.4698856000000013</v>
      </c>
      <c r="M1386">
        <f t="shared" si="423"/>
        <v>170.60191307171343</v>
      </c>
      <c r="N1386">
        <f t="shared" si="424"/>
        <v>1629.1288484957131</v>
      </c>
      <c r="O1386">
        <f t="shared" si="425"/>
        <v>38.380998283940237</v>
      </c>
      <c r="P1386">
        <f t="shared" si="426"/>
        <v>-1429.0194472601852</v>
      </c>
      <c r="Q1386">
        <f t="shared" si="427"/>
        <v>9.4907469132641644</v>
      </c>
      <c r="R1386">
        <f t="shared" si="428"/>
        <v>269.28449999999998</v>
      </c>
      <c r="S1386">
        <f t="shared" si="429"/>
        <v>-1150.2442003469209</v>
      </c>
      <c r="T1386">
        <f t="shared" si="430"/>
        <v>0</v>
      </c>
      <c r="U1386" s="14">
        <f t="shared" si="431"/>
        <v>0</v>
      </c>
      <c r="V1386" s="20">
        <f>'BSFC (Drive Cycle)'!C1390</f>
        <v>0</v>
      </c>
      <c r="W1386">
        <f t="shared" si="432"/>
        <v>0</v>
      </c>
      <c r="X1386">
        <f t="shared" si="433"/>
        <v>1</v>
      </c>
      <c r="Y1386">
        <f t="shared" si="434"/>
        <v>0</v>
      </c>
      <c r="Z1386">
        <f t="shared" si="435"/>
        <v>1</v>
      </c>
    </row>
    <row r="1387" spans="4:26">
      <c r="D1387" s="1">
        <v>1384</v>
      </c>
      <c r="E1387">
        <v>9.1999999999999993</v>
      </c>
      <c r="F1387">
        <f t="shared" si="420"/>
        <v>14.805927999999998</v>
      </c>
      <c r="G1387">
        <f t="shared" si="421"/>
        <v>4.1127577777777775</v>
      </c>
      <c r="H1387" s="12">
        <f t="shared" si="436"/>
        <v>-0.84937388888888954</v>
      </c>
      <c r="I1387">
        <f t="shared" si="437"/>
        <v>3.6880708333333327</v>
      </c>
      <c r="J1387">
        <f t="shared" si="438"/>
        <v>16.133295045057402</v>
      </c>
      <c r="K1387" s="12">
        <f t="shared" si="439"/>
        <v>1</v>
      </c>
      <c r="L1387">
        <f t="shared" si="422"/>
        <v>14.7105</v>
      </c>
      <c r="M1387">
        <f t="shared" si="423"/>
        <v>237.3288367603169</v>
      </c>
      <c r="N1387">
        <f t="shared" si="424"/>
        <v>2266.3242608752944</v>
      </c>
      <c r="O1387">
        <f t="shared" si="425"/>
        <v>101.66177176290465</v>
      </c>
      <c r="P1387">
        <f t="shared" si="426"/>
        <v>-1932.0832386858849</v>
      </c>
      <c r="Q1387">
        <f t="shared" si="427"/>
        <v>6.5197371864189488</v>
      </c>
      <c r="R1387">
        <f t="shared" si="428"/>
        <v>269.28449999999998</v>
      </c>
      <c r="S1387">
        <f t="shared" si="429"/>
        <v>-1656.2790014994659</v>
      </c>
      <c r="T1387">
        <f t="shared" si="430"/>
        <v>0</v>
      </c>
      <c r="U1387" s="14">
        <f t="shared" si="431"/>
        <v>0</v>
      </c>
      <c r="V1387" s="20">
        <f>'BSFC (Drive Cycle)'!C1391</f>
        <v>0</v>
      </c>
      <c r="W1387">
        <f t="shared" si="432"/>
        <v>0</v>
      </c>
      <c r="X1387">
        <f t="shared" si="433"/>
        <v>0</v>
      </c>
      <c r="Y1387">
        <f t="shared" si="434"/>
        <v>0</v>
      </c>
      <c r="Z1387">
        <f t="shared" si="435"/>
        <v>1</v>
      </c>
    </row>
    <row r="1388" spans="4:26">
      <c r="D1388" s="1">
        <v>1385</v>
      </c>
      <c r="E1388">
        <v>8.8000000000000007</v>
      </c>
      <c r="F1388">
        <f t="shared" si="420"/>
        <v>14.162192000000001</v>
      </c>
      <c r="G1388">
        <f t="shared" si="421"/>
        <v>3.9339422222222229</v>
      </c>
      <c r="H1388" s="12">
        <f t="shared" si="436"/>
        <v>-0.17881555555555462</v>
      </c>
      <c r="I1388">
        <f t="shared" si="437"/>
        <v>3.8445344444444456</v>
      </c>
      <c r="J1388">
        <f t="shared" si="438"/>
        <v>16.817737865150754</v>
      </c>
      <c r="K1388" s="12">
        <f t="shared" si="439"/>
        <v>1</v>
      </c>
      <c r="L1388">
        <f t="shared" si="422"/>
        <v>14.7105</v>
      </c>
      <c r="M1388">
        <f t="shared" si="423"/>
        <v>247.39733286530017</v>
      </c>
      <c r="N1388">
        <f t="shared" si="424"/>
        <v>2362.471350730611</v>
      </c>
      <c r="O1388">
        <f t="shared" si="425"/>
        <v>101.66177176290465</v>
      </c>
      <c r="P1388">
        <f t="shared" si="426"/>
        <v>-406.75436603913118</v>
      </c>
      <c r="Q1388">
        <f t="shared" si="427"/>
        <v>5.9651281629995712</v>
      </c>
      <c r="R1388">
        <f t="shared" si="428"/>
        <v>269.28449999999998</v>
      </c>
      <c r="S1388">
        <f t="shared" si="429"/>
        <v>-131.50473787613163</v>
      </c>
      <c r="T1388">
        <f t="shared" si="430"/>
        <v>0</v>
      </c>
      <c r="U1388" s="14">
        <f t="shared" si="431"/>
        <v>0</v>
      </c>
      <c r="V1388" s="20">
        <f>'BSFC (Drive Cycle)'!C1392</f>
        <v>0</v>
      </c>
      <c r="W1388">
        <f t="shared" si="432"/>
        <v>0</v>
      </c>
      <c r="X1388">
        <f t="shared" si="433"/>
        <v>0</v>
      </c>
      <c r="Y1388">
        <f t="shared" si="434"/>
        <v>0</v>
      </c>
      <c r="Z1388">
        <f t="shared" si="435"/>
        <v>1</v>
      </c>
    </row>
    <row r="1389" spans="4:26">
      <c r="D1389" s="1">
        <v>1386</v>
      </c>
      <c r="E1389">
        <v>7.3</v>
      </c>
      <c r="F1389">
        <f t="shared" si="420"/>
        <v>11.748182</v>
      </c>
      <c r="G1389">
        <f t="shared" si="421"/>
        <v>3.2633838888888889</v>
      </c>
      <c r="H1389" s="12">
        <f t="shared" si="436"/>
        <v>-0.67055833333333403</v>
      </c>
      <c r="I1389">
        <f t="shared" si="437"/>
        <v>2.9281047222222218</v>
      </c>
      <c r="J1389">
        <f t="shared" si="438"/>
        <v>12.808858490318302</v>
      </c>
      <c r="K1389" s="12">
        <f t="shared" si="439"/>
        <v>1</v>
      </c>
      <c r="L1389">
        <f t="shared" si="422"/>
        <v>14.7105</v>
      </c>
      <c r="M1389">
        <f t="shared" si="423"/>
        <v>188.42471282182737</v>
      </c>
      <c r="N1389">
        <f t="shared" si="424"/>
        <v>1799.3241101494762</v>
      </c>
      <c r="O1389">
        <f t="shared" si="425"/>
        <v>101.66177176290465</v>
      </c>
      <c r="P1389">
        <f t="shared" si="426"/>
        <v>-1525.3288726467517</v>
      </c>
      <c r="Q1389">
        <f t="shared" si="427"/>
        <v>4.1048770636137268</v>
      </c>
      <c r="R1389">
        <f t="shared" si="428"/>
        <v>269.28449999999998</v>
      </c>
      <c r="S1389">
        <f t="shared" si="429"/>
        <v>-1251.9394955831381</v>
      </c>
      <c r="T1389">
        <f t="shared" si="430"/>
        <v>0</v>
      </c>
      <c r="U1389" s="14">
        <f t="shared" si="431"/>
        <v>0</v>
      </c>
      <c r="V1389" s="20">
        <f>'BSFC (Drive Cycle)'!C1393</f>
        <v>0</v>
      </c>
      <c r="W1389">
        <f t="shared" si="432"/>
        <v>0</v>
      </c>
      <c r="X1389">
        <f t="shared" si="433"/>
        <v>0</v>
      </c>
      <c r="Y1389">
        <f t="shared" si="434"/>
        <v>0</v>
      </c>
      <c r="Z1389">
        <f t="shared" si="435"/>
        <v>1</v>
      </c>
    </row>
    <row r="1390" spans="4:26">
      <c r="D1390" s="1">
        <v>1387</v>
      </c>
      <c r="E1390">
        <v>6.1</v>
      </c>
      <c r="F1390">
        <f t="shared" si="420"/>
        <v>9.8169740000000001</v>
      </c>
      <c r="G1390">
        <f t="shared" si="421"/>
        <v>2.7269372222222223</v>
      </c>
      <c r="H1390" s="12">
        <f t="shared" si="436"/>
        <v>-0.53644666666666652</v>
      </c>
      <c r="I1390">
        <f t="shared" si="437"/>
        <v>2.4587138888888891</v>
      </c>
      <c r="J1390">
        <f t="shared" si="438"/>
        <v>10.755530030038271</v>
      </c>
      <c r="K1390" s="12">
        <f t="shared" si="439"/>
        <v>1</v>
      </c>
      <c r="L1390">
        <f t="shared" si="422"/>
        <v>14.7105</v>
      </c>
      <c r="M1390">
        <f t="shared" si="423"/>
        <v>158.21922450687799</v>
      </c>
      <c r="N1390">
        <f t="shared" si="424"/>
        <v>1510.8828405835302</v>
      </c>
      <c r="O1390">
        <f t="shared" si="425"/>
        <v>101.66177176290465</v>
      </c>
      <c r="P1390">
        <f t="shared" si="426"/>
        <v>-1220.2630981173997</v>
      </c>
      <c r="Q1390">
        <f t="shared" si="427"/>
        <v>2.8662502446437754</v>
      </c>
      <c r="R1390">
        <f t="shared" si="428"/>
        <v>269.28449999999998</v>
      </c>
      <c r="S1390">
        <f t="shared" si="429"/>
        <v>-948.11234787275589</v>
      </c>
      <c r="T1390">
        <f t="shared" si="430"/>
        <v>0</v>
      </c>
      <c r="U1390" s="14">
        <f t="shared" si="431"/>
        <v>0</v>
      </c>
      <c r="V1390" s="20">
        <f>'BSFC (Drive Cycle)'!C1394</f>
        <v>0</v>
      </c>
      <c r="W1390">
        <f t="shared" si="432"/>
        <v>0</v>
      </c>
      <c r="X1390">
        <f t="shared" si="433"/>
        <v>0</v>
      </c>
      <c r="Y1390">
        <f t="shared" si="434"/>
        <v>0</v>
      </c>
      <c r="Z1390">
        <f t="shared" si="435"/>
        <v>1</v>
      </c>
    </row>
    <row r="1391" spans="4:26">
      <c r="D1391" s="1">
        <v>1388</v>
      </c>
      <c r="E1391">
        <v>5</v>
      </c>
      <c r="F1391">
        <f t="shared" si="420"/>
        <v>8.0466999999999995</v>
      </c>
      <c r="G1391">
        <f t="shared" si="421"/>
        <v>2.2351944444444443</v>
      </c>
      <c r="H1391" s="12">
        <f t="shared" si="436"/>
        <v>-0.49174277777777808</v>
      </c>
      <c r="I1391">
        <f t="shared" si="437"/>
        <v>1.9893230555555552</v>
      </c>
      <c r="J1391">
        <f t="shared" si="438"/>
        <v>8.702201569758234</v>
      </c>
      <c r="K1391" s="12">
        <f t="shared" si="439"/>
        <v>1</v>
      </c>
      <c r="L1391">
        <f t="shared" si="422"/>
        <v>14.7105</v>
      </c>
      <c r="M1391">
        <f t="shared" si="423"/>
        <v>128.0137361919285</v>
      </c>
      <c r="N1391">
        <f t="shared" si="424"/>
        <v>1222.4415710175829</v>
      </c>
      <c r="O1391">
        <f t="shared" si="425"/>
        <v>101.66177176290465</v>
      </c>
      <c r="P1391">
        <f t="shared" si="426"/>
        <v>-1118.5745066076174</v>
      </c>
      <c r="Q1391">
        <f t="shared" si="427"/>
        <v>1.9257257757617408</v>
      </c>
      <c r="R1391">
        <f t="shared" si="428"/>
        <v>269.28449999999998</v>
      </c>
      <c r="S1391">
        <f t="shared" si="429"/>
        <v>-847.36428083185569</v>
      </c>
      <c r="T1391">
        <f t="shared" si="430"/>
        <v>0</v>
      </c>
      <c r="U1391" s="14">
        <f t="shared" si="431"/>
        <v>0</v>
      </c>
      <c r="V1391" s="20">
        <f>'BSFC (Drive Cycle)'!C1395</f>
        <v>0</v>
      </c>
      <c r="W1391">
        <f t="shared" si="432"/>
        <v>0</v>
      </c>
      <c r="X1391">
        <f t="shared" si="433"/>
        <v>0</v>
      </c>
      <c r="Y1391">
        <f t="shared" si="434"/>
        <v>0</v>
      </c>
      <c r="Z1391">
        <f t="shared" si="435"/>
        <v>1</v>
      </c>
    </row>
    <row r="1392" spans="4:26">
      <c r="D1392" s="1">
        <v>1389</v>
      </c>
      <c r="E1392">
        <v>4.2</v>
      </c>
      <c r="F1392">
        <f t="shared" si="420"/>
        <v>6.7592280000000002</v>
      </c>
      <c r="G1392">
        <f t="shared" si="421"/>
        <v>1.8775633333333335</v>
      </c>
      <c r="H1392" s="12">
        <f t="shared" si="436"/>
        <v>-0.35763111111111079</v>
      </c>
      <c r="I1392">
        <f t="shared" si="437"/>
        <v>1.6987477777777782</v>
      </c>
      <c r="J1392">
        <f t="shared" si="438"/>
        <v>7.4310934752991704</v>
      </c>
      <c r="K1392" s="12">
        <f t="shared" si="439"/>
        <v>1</v>
      </c>
      <c r="L1392">
        <f t="shared" si="422"/>
        <v>14.7105</v>
      </c>
      <c r="M1392">
        <f t="shared" si="423"/>
        <v>109.31510056838844</v>
      </c>
      <c r="N1392">
        <f t="shared" si="424"/>
        <v>1043.8826898577117</v>
      </c>
      <c r="O1392">
        <f t="shared" si="425"/>
        <v>101.66177176290465</v>
      </c>
      <c r="P1392">
        <f t="shared" si="426"/>
        <v>-813.50873207826601</v>
      </c>
      <c r="Q1392">
        <f t="shared" si="427"/>
        <v>1.3587921073774845</v>
      </c>
      <c r="R1392">
        <f t="shared" si="428"/>
        <v>269.28449999999998</v>
      </c>
      <c r="S1392">
        <f t="shared" si="429"/>
        <v>-542.86543997088859</v>
      </c>
      <c r="T1392">
        <f t="shared" si="430"/>
        <v>0</v>
      </c>
      <c r="U1392" s="14">
        <f t="shared" si="431"/>
        <v>0</v>
      </c>
      <c r="V1392" s="20">
        <f>'BSFC (Drive Cycle)'!C1396</f>
        <v>0</v>
      </c>
      <c r="W1392">
        <f t="shared" si="432"/>
        <v>0</v>
      </c>
      <c r="X1392">
        <f t="shared" si="433"/>
        <v>0</v>
      </c>
      <c r="Y1392">
        <f t="shared" si="434"/>
        <v>0</v>
      </c>
      <c r="Z1392">
        <f t="shared" si="435"/>
        <v>1</v>
      </c>
    </row>
    <row r="1393" spans="4:26">
      <c r="D1393" s="1">
        <v>1390</v>
      </c>
      <c r="E1393">
        <v>3.5</v>
      </c>
      <c r="F1393">
        <f t="shared" si="420"/>
        <v>5.6326900000000002</v>
      </c>
      <c r="G1393">
        <f t="shared" si="421"/>
        <v>1.5646361111111113</v>
      </c>
      <c r="H1393" s="12">
        <f t="shared" si="436"/>
        <v>-0.31292722222222213</v>
      </c>
      <c r="I1393">
        <f t="shared" si="437"/>
        <v>1.4081725000000003</v>
      </c>
      <c r="J1393">
        <f t="shared" si="438"/>
        <v>6.1599853808401006</v>
      </c>
      <c r="K1393" s="12">
        <f t="shared" si="439"/>
        <v>1</v>
      </c>
      <c r="L1393">
        <f t="shared" si="422"/>
        <v>14.7105</v>
      </c>
      <c r="M1393">
        <f t="shared" si="423"/>
        <v>90.616464944848303</v>
      </c>
      <c r="N1393">
        <f t="shared" si="424"/>
        <v>865.32380869783992</v>
      </c>
      <c r="O1393">
        <f t="shared" si="425"/>
        <v>101.66177176290465</v>
      </c>
      <c r="P1393">
        <f t="shared" si="426"/>
        <v>-711.82014056848311</v>
      </c>
      <c r="Q1393">
        <f t="shared" si="427"/>
        <v>0.94360563012325338</v>
      </c>
      <c r="R1393">
        <f t="shared" si="428"/>
        <v>269.28449999999998</v>
      </c>
      <c r="S1393">
        <f t="shared" si="429"/>
        <v>-441.59203493835992</v>
      </c>
      <c r="T1393">
        <f t="shared" si="430"/>
        <v>0</v>
      </c>
      <c r="U1393" s="14">
        <f t="shared" si="431"/>
        <v>0</v>
      </c>
      <c r="V1393" s="20">
        <f>'BSFC (Drive Cycle)'!C1397</f>
        <v>0</v>
      </c>
      <c r="W1393">
        <f t="shared" si="432"/>
        <v>0</v>
      </c>
      <c r="X1393">
        <f t="shared" si="433"/>
        <v>0</v>
      </c>
      <c r="Y1393">
        <f t="shared" si="434"/>
        <v>0</v>
      </c>
      <c r="Z1393">
        <f t="shared" si="435"/>
        <v>1</v>
      </c>
    </row>
    <row r="1394" spans="4:26">
      <c r="D1394" s="1">
        <v>1391</v>
      </c>
      <c r="E1394">
        <v>2.7</v>
      </c>
      <c r="F1394">
        <f t="shared" si="420"/>
        <v>4.345218</v>
      </c>
      <c r="G1394">
        <f t="shared" si="421"/>
        <v>1.2070050000000001</v>
      </c>
      <c r="H1394" s="12">
        <f t="shared" si="436"/>
        <v>-0.35763111111111123</v>
      </c>
      <c r="I1394">
        <f t="shared" si="437"/>
        <v>1.0281894444444446</v>
      </c>
      <c r="J1394">
        <f t="shared" si="438"/>
        <v>4.4977671034705491</v>
      </c>
      <c r="K1394" s="12">
        <f t="shared" si="439"/>
        <v>1</v>
      </c>
      <c r="L1394">
        <f t="shared" si="422"/>
        <v>14.7105</v>
      </c>
      <c r="M1394">
        <f t="shared" si="423"/>
        <v>66.164402975603508</v>
      </c>
      <c r="N1394">
        <f t="shared" si="424"/>
        <v>631.82373333493058</v>
      </c>
      <c r="O1394">
        <f t="shared" si="425"/>
        <v>101.66177176290465</v>
      </c>
      <c r="P1394">
        <f t="shared" si="426"/>
        <v>-813.50873207826703</v>
      </c>
      <c r="Q1394">
        <f t="shared" si="427"/>
        <v>0.56154163621212372</v>
      </c>
      <c r="R1394">
        <f t="shared" si="428"/>
        <v>269.28449999999998</v>
      </c>
      <c r="S1394">
        <f t="shared" si="429"/>
        <v>-543.6626904420549</v>
      </c>
      <c r="T1394">
        <f t="shared" si="430"/>
        <v>0</v>
      </c>
      <c r="U1394" s="14">
        <f t="shared" si="431"/>
        <v>0</v>
      </c>
      <c r="V1394" s="20">
        <f>'BSFC (Drive Cycle)'!C1398</f>
        <v>0</v>
      </c>
      <c r="W1394">
        <f t="shared" si="432"/>
        <v>0</v>
      </c>
      <c r="X1394">
        <f t="shared" si="433"/>
        <v>0</v>
      </c>
      <c r="Y1394">
        <f t="shared" si="434"/>
        <v>0</v>
      </c>
      <c r="Z1394">
        <f t="shared" si="435"/>
        <v>1</v>
      </c>
    </row>
    <row r="1395" spans="4:26">
      <c r="D1395" s="1">
        <v>1392</v>
      </c>
      <c r="E1395">
        <v>2.2999999999999998</v>
      </c>
      <c r="F1395">
        <f t="shared" si="420"/>
        <v>3.7014819999999995</v>
      </c>
      <c r="G1395">
        <f t="shared" si="421"/>
        <v>1.0281894444444444</v>
      </c>
      <c r="H1395" s="12">
        <f t="shared" si="436"/>
        <v>-0.17881555555555573</v>
      </c>
      <c r="I1395">
        <f t="shared" si="437"/>
        <v>0.93878166666666651</v>
      </c>
      <c r="J1395">
        <f t="shared" si="438"/>
        <v>4.1066569205600656</v>
      </c>
      <c r="K1395" s="12">
        <f t="shared" si="439"/>
        <v>1</v>
      </c>
      <c r="L1395">
        <f t="shared" si="422"/>
        <v>14.7105</v>
      </c>
      <c r="M1395">
        <f t="shared" si="423"/>
        <v>60.41097662989884</v>
      </c>
      <c r="N1395">
        <f t="shared" si="424"/>
        <v>576.88253913189305</v>
      </c>
      <c r="O1395">
        <f t="shared" si="425"/>
        <v>101.66177176290465</v>
      </c>
      <c r="P1395">
        <f t="shared" si="426"/>
        <v>-406.75436603913374</v>
      </c>
      <c r="Q1395">
        <f t="shared" si="427"/>
        <v>0.4074835741511843</v>
      </c>
      <c r="R1395">
        <f t="shared" si="428"/>
        <v>269.28449999999998</v>
      </c>
      <c r="S1395">
        <f t="shared" si="429"/>
        <v>-137.06238246498259</v>
      </c>
      <c r="T1395">
        <f t="shared" si="430"/>
        <v>0</v>
      </c>
      <c r="U1395" s="14">
        <f t="shared" si="431"/>
        <v>0</v>
      </c>
      <c r="V1395" s="20">
        <f>'BSFC (Drive Cycle)'!C1399</f>
        <v>0</v>
      </c>
      <c r="W1395">
        <f t="shared" si="432"/>
        <v>0</v>
      </c>
      <c r="X1395">
        <f t="shared" si="433"/>
        <v>0</v>
      </c>
      <c r="Y1395">
        <f t="shared" si="434"/>
        <v>0</v>
      </c>
      <c r="Z1395">
        <f t="shared" si="435"/>
        <v>1</v>
      </c>
    </row>
    <row r="1396" spans="4:26">
      <c r="D1396" s="1">
        <v>1393</v>
      </c>
      <c r="E1396">
        <v>1.5</v>
      </c>
      <c r="F1396">
        <f t="shared" si="420"/>
        <v>2.4140100000000002</v>
      </c>
      <c r="G1396">
        <f t="shared" si="421"/>
        <v>0.67055833333333337</v>
      </c>
      <c r="H1396" s="12">
        <f t="shared" si="436"/>
        <v>-0.35763111111111101</v>
      </c>
      <c r="I1396">
        <f t="shared" si="437"/>
        <v>0.49174277777777786</v>
      </c>
      <c r="J1396">
        <f t="shared" si="438"/>
        <v>2.1511060060076543</v>
      </c>
      <c r="K1396" s="12">
        <f t="shared" si="439"/>
        <v>1</v>
      </c>
      <c r="L1396">
        <f t="shared" si="422"/>
        <v>14.7105</v>
      </c>
      <c r="M1396">
        <f t="shared" si="423"/>
        <v>31.643844901375598</v>
      </c>
      <c r="N1396">
        <f t="shared" si="424"/>
        <v>302.17656811670599</v>
      </c>
      <c r="O1396">
        <f t="shared" si="425"/>
        <v>101.66177176290465</v>
      </c>
      <c r="P1396">
        <f t="shared" si="426"/>
        <v>-813.50873207826646</v>
      </c>
      <c r="Q1396">
        <f t="shared" si="427"/>
        <v>0.17331531981855669</v>
      </c>
      <c r="R1396">
        <f t="shared" si="428"/>
        <v>269.28449999999998</v>
      </c>
      <c r="S1396">
        <f t="shared" si="429"/>
        <v>-544.0509167584479</v>
      </c>
      <c r="T1396">
        <f t="shared" si="430"/>
        <v>0</v>
      </c>
      <c r="U1396" s="14">
        <f t="shared" si="431"/>
        <v>0</v>
      </c>
      <c r="V1396" s="20">
        <f>'BSFC (Drive Cycle)'!C1400</f>
        <v>0</v>
      </c>
      <c r="W1396">
        <f t="shared" si="432"/>
        <v>0</v>
      </c>
      <c r="X1396">
        <f t="shared" si="433"/>
        <v>0</v>
      </c>
      <c r="Y1396">
        <f t="shared" si="434"/>
        <v>0</v>
      </c>
      <c r="Z1396">
        <f t="shared" si="435"/>
        <v>1</v>
      </c>
    </row>
    <row r="1397" spans="4:26">
      <c r="D1397" s="1">
        <v>1394</v>
      </c>
      <c r="E1397">
        <v>1.2</v>
      </c>
      <c r="F1397">
        <f t="shared" si="420"/>
        <v>1.9312079999999998</v>
      </c>
      <c r="G1397">
        <f t="shared" si="421"/>
        <v>0.53644666666666663</v>
      </c>
      <c r="H1397" s="12">
        <f t="shared" si="436"/>
        <v>-0.13411166666666674</v>
      </c>
      <c r="I1397">
        <f t="shared" si="437"/>
        <v>0.46939083333333326</v>
      </c>
      <c r="J1397">
        <f t="shared" si="438"/>
        <v>2.0533284602800328</v>
      </c>
      <c r="K1397" s="12">
        <f t="shared" si="439"/>
        <v>1</v>
      </c>
      <c r="L1397">
        <f t="shared" si="422"/>
        <v>14.7105</v>
      </c>
      <c r="M1397">
        <f t="shared" si="423"/>
        <v>30.20548831494942</v>
      </c>
      <c r="N1397">
        <f t="shared" si="424"/>
        <v>288.44126956594653</v>
      </c>
      <c r="O1397">
        <f t="shared" si="425"/>
        <v>101.66177176290465</v>
      </c>
      <c r="P1397">
        <f t="shared" si="426"/>
        <v>-305.06577452935016</v>
      </c>
      <c r="Q1397">
        <f t="shared" si="427"/>
        <v>0.11092180468387626</v>
      </c>
      <c r="R1397">
        <f t="shared" si="428"/>
        <v>269.28449999999998</v>
      </c>
      <c r="S1397">
        <f t="shared" si="429"/>
        <v>-35.670352724666316</v>
      </c>
      <c r="T1397">
        <f t="shared" si="430"/>
        <v>0</v>
      </c>
      <c r="U1397" s="14">
        <f t="shared" si="431"/>
        <v>0</v>
      </c>
      <c r="V1397" s="20">
        <f>'BSFC (Drive Cycle)'!C1401</f>
        <v>0</v>
      </c>
      <c r="W1397">
        <f t="shared" si="432"/>
        <v>0</v>
      </c>
      <c r="X1397">
        <f t="shared" si="433"/>
        <v>0</v>
      </c>
      <c r="Y1397">
        <f t="shared" si="434"/>
        <v>0</v>
      </c>
      <c r="Z1397">
        <f t="shared" si="435"/>
        <v>1</v>
      </c>
    </row>
    <row r="1398" spans="4:26">
      <c r="D1398" s="1">
        <v>1395</v>
      </c>
      <c r="E1398">
        <v>0</v>
      </c>
      <c r="F1398">
        <f t="shared" si="420"/>
        <v>0</v>
      </c>
      <c r="G1398">
        <f t="shared" si="421"/>
        <v>0</v>
      </c>
      <c r="H1398" s="12">
        <f t="shared" si="436"/>
        <v>-0.53644666666666663</v>
      </c>
      <c r="I1398">
        <f t="shared" si="437"/>
        <v>-0.26822333333333331</v>
      </c>
      <c r="J1398">
        <f t="shared" si="438"/>
        <v>-1.1733305487314474</v>
      </c>
      <c r="K1398" s="12">
        <f t="shared" si="439"/>
        <v>1</v>
      </c>
      <c r="L1398">
        <f t="shared" si="422"/>
        <v>14.7105</v>
      </c>
      <c r="M1398">
        <f t="shared" si="423"/>
        <v>-17.260279037113957</v>
      </c>
      <c r="N1398">
        <f t="shared" si="424"/>
        <v>-164.82358260911232</v>
      </c>
      <c r="O1398">
        <f t="shared" si="425"/>
        <v>101.66177176290465</v>
      </c>
      <c r="P1398">
        <f t="shared" si="426"/>
        <v>-1220.2630981174</v>
      </c>
      <c r="Q1398">
        <f t="shared" si="427"/>
        <v>0</v>
      </c>
      <c r="R1398">
        <f t="shared" si="428"/>
        <v>269.28449999999998</v>
      </c>
      <c r="S1398">
        <f t="shared" si="429"/>
        <v>-950.9785981174</v>
      </c>
      <c r="T1398">
        <f t="shared" si="430"/>
        <v>0</v>
      </c>
      <c r="U1398" s="14">
        <f t="shared" si="431"/>
        <v>0</v>
      </c>
      <c r="V1398" s="20">
        <f>'BSFC (Drive Cycle)'!C1402</f>
        <v>0</v>
      </c>
      <c r="W1398">
        <f t="shared" si="432"/>
        <v>0</v>
      </c>
      <c r="X1398">
        <f t="shared" si="433"/>
        <v>0</v>
      </c>
      <c r="Y1398">
        <f t="shared" si="434"/>
        <v>0</v>
      </c>
      <c r="Z1398">
        <f t="shared" si="435"/>
        <v>1</v>
      </c>
    </row>
    <row r="1399" spans="4:26">
      <c r="D1399" s="1">
        <v>1396</v>
      </c>
      <c r="E1399">
        <v>1.2</v>
      </c>
      <c r="F1399">
        <f t="shared" si="420"/>
        <v>1.9312079999999998</v>
      </c>
      <c r="G1399">
        <f t="shared" si="421"/>
        <v>0.53644666666666663</v>
      </c>
      <c r="H1399" s="12">
        <f t="shared" si="436"/>
        <v>0.53644666666666663</v>
      </c>
      <c r="I1399">
        <f t="shared" si="437"/>
        <v>0.80467</v>
      </c>
      <c r="J1399">
        <f t="shared" si="438"/>
        <v>3.519991646194343</v>
      </c>
      <c r="K1399" s="12">
        <f t="shared" si="439"/>
        <v>1</v>
      </c>
      <c r="L1399">
        <f t="shared" si="422"/>
        <v>14.7105</v>
      </c>
      <c r="M1399">
        <f t="shared" si="423"/>
        <v>51.780837111341881</v>
      </c>
      <c r="N1399">
        <f t="shared" si="424"/>
        <v>494.47074782733705</v>
      </c>
      <c r="O1399">
        <f t="shared" si="425"/>
        <v>101.66177176290465</v>
      </c>
      <c r="P1399">
        <f t="shared" si="426"/>
        <v>1220.2630981174</v>
      </c>
      <c r="Q1399">
        <f t="shared" si="427"/>
        <v>0.11092180468387626</v>
      </c>
      <c r="R1399">
        <f t="shared" si="428"/>
        <v>269.28449999999998</v>
      </c>
      <c r="S1399">
        <f t="shared" si="429"/>
        <v>1489.6585199220838</v>
      </c>
      <c r="T1399">
        <f t="shared" si="430"/>
        <v>23.149174919560064</v>
      </c>
      <c r="U1399" s="14">
        <f t="shared" si="431"/>
        <v>1.1986836557717004</v>
      </c>
      <c r="V1399" s="20">
        <f>'BSFC (Drive Cycle)'!C1403</f>
        <v>1288.5593408441896</v>
      </c>
      <c r="W1399">
        <f t="shared" si="432"/>
        <v>0.42904861704496827</v>
      </c>
      <c r="X1399">
        <f t="shared" si="433"/>
        <v>0</v>
      </c>
      <c r="Y1399">
        <f t="shared" si="434"/>
        <v>0</v>
      </c>
      <c r="Z1399">
        <f t="shared" si="435"/>
        <v>1</v>
      </c>
    </row>
    <row r="1400" spans="4:26">
      <c r="D1400" s="1">
        <v>1397</v>
      </c>
      <c r="E1400">
        <v>4.2</v>
      </c>
      <c r="F1400">
        <f t="shared" si="420"/>
        <v>6.7592280000000002</v>
      </c>
      <c r="G1400">
        <f t="shared" si="421"/>
        <v>1.8775633333333335</v>
      </c>
      <c r="H1400" s="12">
        <f t="shared" si="436"/>
        <v>1.3411166666666667</v>
      </c>
      <c r="I1400">
        <f t="shared" si="437"/>
        <v>2.5481216666666668</v>
      </c>
      <c r="J1400">
        <f t="shared" si="438"/>
        <v>11.146640212948753</v>
      </c>
      <c r="K1400" s="12">
        <f t="shared" si="439"/>
        <v>1</v>
      </c>
      <c r="L1400">
        <f t="shared" si="422"/>
        <v>14.7105</v>
      </c>
      <c r="M1400">
        <f t="shared" si="423"/>
        <v>163.97265085258263</v>
      </c>
      <c r="N1400">
        <f t="shared" si="424"/>
        <v>1565.8240347865674</v>
      </c>
      <c r="O1400">
        <f t="shared" si="425"/>
        <v>101.66177176290465</v>
      </c>
      <c r="P1400">
        <f t="shared" si="426"/>
        <v>3050.6577452935003</v>
      </c>
      <c r="Q1400">
        <f t="shared" si="427"/>
        <v>1.3587921073774845</v>
      </c>
      <c r="R1400">
        <f t="shared" si="428"/>
        <v>269.28449999999998</v>
      </c>
      <c r="S1400">
        <f t="shared" si="429"/>
        <v>3321.3010374008782</v>
      </c>
      <c r="T1400">
        <f t="shared" si="430"/>
        <v>51.612753961445279</v>
      </c>
      <c r="U1400" s="14">
        <f t="shared" si="431"/>
        <v>8.4630800848603176</v>
      </c>
      <c r="V1400" s="20">
        <f>'BSFC (Drive Cycle)'!C1404</f>
        <v>276.25192163947941</v>
      </c>
      <c r="W1400">
        <f t="shared" si="432"/>
        <v>0.6494283712309642</v>
      </c>
      <c r="X1400">
        <f t="shared" si="433"/>
        <v>0</v>
      </c>
      <c r="Y1400">
        <f t="shared" si="434"/>
        <v>0</v>
      </c>
      <c r="Z1400">
        <f t="shared" si="435"/>
        <v>1</v>
      </c>
    </row>
    <row r="1401" spans="4:26">
      <c r="D1401" s="1">
        <v>1398</v>
      </c>
      <c r="E1401">
        <v>7.3</v>
      </c>
      <c r="F1401">
        <f t="shared" si="420"/>
        <v>11.748182</v>
      </c>
      <c r="G1401">
        <f t="shared" si="421"/>
        <v>3.2633838888888889</v>
      </c>
      <c r="H1401" s="12">
        <f t="shared" si="436"/>
        <v>1.3858205555555554</v>
      </c>
      <c r="I1401">
        <f t="shared" si="437"/>
        <v>3.9562941666666664</v>
      </c>
      <c r="J1401">
        <f t="shared" si="438"/>
        <v>17.306625593788851</v>
      </c>
      <c r="K1401" s="12">
        <f t="shared" si="439"/>
        <v>1</v>
      </c>
      <c r="L1401">
        <f t="shared" si="422"/>
        <v>14.7105</v>
      </c>
      <c r="M1401">
        <f t="shared" si="423"/>
        <v>254.58911579743088</v>
      </c>
      <c r="N1401">
        <f t="shared" si="424"/>
        <v>2431.1478434844066</v>
      </c>
      <c r="O1401">
        <f t="shared" si="425"/>
        <v>101.66177176290465</v>
      </c>
      <c r="P1401">
        <f t="shared" si="426"/>
        <v>3152.3463368032831</v>
      </c>
      <c r="Q1401">
        <f t="shared" si="427"/>
        <v>4.1048770636137268</v>
      </c>
      <c r="R1401">
        <f t="shared" si="428"/>
        <v>269.28449999999998</v>
      </c>
      <c r="S1401">
        <f t="shared" si="429"/>
        <v>3425.7357138668967</v>
      </c>
      <c r="T1401">
        <f t="shared" si="430"/>
        <v>53.235660527512493</v>
      </c>
      <c r="U1401" s="14">
        <f t="shared" si="431"/>
        <v>13.553219742591597</v>
      </c>
      <c r="V1401" s="20">
        <f>'BSFC (Drive Cycle)'!C1405</f>
        <v>263.15907575855181</v>
      </c>
      <c r="W1401">
        <f t="shared" si="432"/>
        <v>0.99073688361471179</v>
      </c>
      <c r="X1401">
        <f t="shared" si="433"/>
        <v>0</v>
      </c>
      <c r="Y1401">
        <f t="shared" si="434"/>
        <v>0</v>
      </c>
      <c r="Z1401">
        <f t="shared" si="435"/>
        <v>1</v>
      </c>
    </row>
    <row r="1402" spans="4:26">
      <c r="D1402" s="1">
        <v>1399</v>
      </c>
      <c r="E1402">
        <v>8.8000000000000007</v>
      </c>
      <c r="F1402">
        <f t="shared" si="420"/>
        <v>14.162192000000001</v>
      </c>
      <c r="G1402">
        <f t="shared" si="421"/>
        <v>3.9339422222222229</v>
      </c>
      <c r="H1402" s="12">
        <f t="shared" si="436"/>
        <v>0.67055833333333403</v>
      </c>
      <c r="I1402">
        <f t="shared" si="437"/>
        <v>4.2692213888888899</v>
      </c>
      <c r="J1402">
        <f t="shared" si="438"/>
        <v>18.675511233975545</v>
      </c>
      <c r="K1402" s="12">
        <f t="shared" si="439"/>
        <v>1</v>
      </c>
      <c r="L1402">
        <f t="shared" si="422"/>
        <v>14.7105</v>
      </c>
      <c r="M1402">
        <f t="shared" si="423"/>
        <v>274.72610800739727</v>
      </c>
      <c r="N1402">
        <f t="shared" si="424"/>
        <v>2623.4420231950389</v>
      </c>
      <c r="O1402">
        <f t="shared" si="425"/>
        <v>101.66177176290465</v>
      </c>
      <c r="P1402">
        <f t="shared" si="426"/>
        <v>1525.3288726467517</v>
      </c>
      <c r="Q1402">
        <f t="shared" si="427"/>
        <v>5.9651281629995712</v>
      </c>
      <c r="R1402">
        <f t="shared" si="428"/>
        <v>269.28449999999998</v>
      </c>
      <c r="S1402">
        <f t="shared" si="429"/>
        <v>1800.5785008097512</v>
      </c>
      <c r="T1402">
        <f t="shared" si="430"/>
        <v>27.980846693525653</v>
      </c>
      <c r="U1402" s="14">
        <f t="shared" si="431"/>
        <v>7.6870691108639528</v>
      </c>
      <c r="V1402" s="20">
        <f>'BSFC (Drive Cycle)'!C1406</f>
        <v>996.37689116588081</v>
      </c>
      <c r="W1402">
        <f t="shared" si="432"/>
        <v>2.1275605619055269</v>
      </c>
      <c r="X1402">
        <f t="shared" si="433"/>
        <v>0</v>
      </c>
      <c r="Y1402">
        <f t="shared" si="434"/>
        <v>0</v>
      </c>
      <c r="Z1402">
        <f t="shared" si="435"/>
        <v>1</v>
      </c>
    </row>
    <row r="1403" spans="4:26">
      <c r="D1403" s="1">
        <v>1400</v>
      </c>
      <c r="E1403">
        <v>10.8</v>
      </c>
      <c r="F1403">
        <f t="shared" si="420"/>
        <v>17.380872</v>
      </c>
      <c r="G1403">
        <f t="shared" si="421"/>
        <v>4.8280200000000004</v>
      </c>
      <c r="H1403" s="12">
        <f t="shared" si="436"/>
        <v>0.89407777777777753</v>
      </c>
      <c r="I1403">
        <f t="shared" si="437"/>
        <v>5.2750588888888892</v>
      </c>
      <c r="J1403">
        <f t="shared" si="438"/>
        <v>23.075500791718472</v>
      </c>
      <c r="K1403" s="12">
        <f t="shared" si="439"/>
        <v>1</v>
      </c>
      <c r="L1403">
        <f t="shared" si="422"/>
        <v>14.7105</v>
      </c>
      <c r="M1403">
        <f t="shared" si="423"/>
        <v>339.4521543965746</v>
      </c>
      <c r="N1403">
        <f t="shared" si="424"/>
        <v>3241.53045797921</v>
      </c>
      <c r="O1403">
        <f t="shared" si="425"/>
        <v>101.66177176290465</v>
      </c>
      <c r="P1403">
        <f t="shared" si="426"/>
        <v>2033.7718301956661</v>
      </c>
      <c r="Q1403">
        <f t="shared" si="427"/>
        <v>8.9846661793939795</v>
      </c>
      <c r="R1403">
        <f t="shared" si="428"/>
        <v>269.28449999999998</v>
      </c>
      <c r="S1403">
        <f t="shared" si="429"/>
        <v>2312.0409963750599</v>
      </c>
      <c r="T1403">
        <f t="shared" si="430"/>
        <v>35.928933195427668</v>
      </c>
      <c r="U1403" s="14">
        <f t="shared" si="431"/>
        <v>12.196153778358527</v>
      </c>
      <c r="V1403" s="20">
        <f>'BSFC (Drive Cycle)'!C1407</f>
        <v>737.98042001828617</v>
      </c>
      <c r="W1403">
        <f t="shared" si="432"/>
        <v>2.5001451911001755</v>
      </c>
      <c r="X1403">
        <f t="shared" si="433"/>
        <v>0</v>
      </c>
      <c r="Y1403">
        <f t="shared" si="434"/>
        <v>0</v>
      </c>
      <c r="Z1403">
        <f t="shared" si="435"/>
        <v>1</v>
      </c>
    </row>
    <row r="1404" spans="4:26">
      <c r="D1404" s="1">
        <v>1401</v>
      </c>
      <c r="E1404">
        <v>12.3</v>
      </c>
      <c r="F1404">
        <f t="shared" si="420"/>
        <v>19.794882000000001</v>
      </c>
      <c r="G1404">
        <f t="shared" si="421"/>
        <v>5.4985783333333336</v>
      </c>
      <c r="H1404" s="12">
        <f t="shared" si="436"/>
        <v>0.67055833333333315</v>
      </c>
      <c r="I1404">
        <f t="shared" si="437"/>
        <v>5.8338575000000006</v>
      </c>
      <c r="J1404">
        <f t="shared" si="438"/>
        <v>25.519939434908984</v>
      </c>
      <c r="K1404" s="12">
        <f t="shared" si="439"/>
        <v>1</v>
      </c>
      <c r="L1404">
        <f t="shared" si="422"/>
        <v>14.7105</v>
      </c>
      <c r="M1404">
        <f t="shared" si="423"/>
        <v>375.41106905722859</v>
      </c>
      <c r="N1404">
        <f t="shared" si="424"/>
        <v>3584.9129217481932</v>
      </c>
      <c r="O1404">
        <f t="shared" si="425"/>
        <v>101.66177176290465</v>
      </c>
      <c r="P1404">
        <f t="shared" si="426"/>
        <v>1525.3288726467497</v>
      </c>
      <c r="Q1404">
        <f t="shared" si="427"/>
        <v>11.653722104599751</v>
      </c>
      <c r="R1404">
        <f t="shared" si="428"/>
        <v>269.28449999999998</v>
      </c>
      <c r="S1404">
        <f t="shared" si="429"/>
        <v>1806.2670947513495</v>
      </c>
      <c r="T1404">
        <f t="shared" si="430"/>
        <v>28.069246990935625</v>
      </c>
      <c r="U1404" s="14">
        <f t="shared" si="431"/>
        <v>10.53750602049854</v>
      </c>
      <c r="V1404" s="20">
        <f>'BSFC (Drive Cycle)'!C1408</f>
        <v>1057.9247891007417</v>
      </c>
      <c r="W1404">
        <f t="shared" si="432"/>
        <v>3.0966357873288093</v>
      </c>
      <c r="X1404">
        <f t="shared" si="433"/>
        <v>0</v>
      </c>
      <c r="Y1404">
        <f t="shared" si="434"/>
        <v>0</v>
      </c>
      <c r="Z1404">
        <f t="shared" si="435"/>
        <v>1</v>
      </c>
    </row>
    <row r="1405" spans="4:26">
      <c r="D1405" s="1">
        <v>1402</v>
      </c>
      <c r="E1405">
        <v>13.1</v>
      </c>
      <c r="F1405">
        <f t="shared" si="420"/>
        <v>21.082353999999999</v>
      </c>
      <c r="G1405">
        <f t="shared" si="421"/>
        <v>5.8562094444444446</v>
      </c>
      <c r="H1405" s="12">
        <f t="shared" si="436"/>
        <v>0.35763111111111101</v>
      </c>
      <c r="I1405">
        <f t="shared" si="437"/>
        <v>6.0350250000000001</v>
      </c>
      <c r="J1405">
        <f t="shared" si="438"/>
        <v>26.399937346457573</v>
      </c>
      <c r="K1405" s="12">
        <f t="shared" si="439"/>
        <v>1</v>
      </c>
      <c r="L1405">
        <f t="shared" si="422"/>
        <v>14.7105</v>
      </c>
      <c r="M1405">
        <f t="shared" si="423"/>
        <v>388.35627833506413</v>
      </c>
      <c r="N1405">
        <f t="shared" si="424"/>
        <v>3708.530608705028</v>
      </c>
      <c r="O1405">
        <f t="shared" si="425"/>
        <v>101.66177176290465</v>
      </c>
      <c r="P1405">
        <f t="shared" si="426"/>
        <v>813.50873207826646</v>
      </c>
      <c r="Q1405">
        <f t="shared" si="427"/>
        <v>13.218952015138894</v>
      </c>
      <c r="R1405">
        <f t="shared" si="428"/>
        <v>269.28449999999998</v>
      </c>
      <c r="S1405">
        <f t="shared" si="429"/>
        <v>1096.0121840934053</v>
      </c>
      <c r="T1405">
        <f t="shared" si="430"/>
        <v>17.031942169453959</v>
      </c>
      <c r="U1405" s="14">
        <f t="shared" si="431"/>
        <v>6.6144616737471775</v>
      </c>
      <c r="V1405" s="20">
        <f>'BSFC (Drive Cycle)'!C1409</f>
        <v>1628.8824029392817</v>
      </c>
      <c r="W1405">
        <f t="shared" si="432"/>
        <v>2.9928278403564126</v>
      </c>
      <c r="X1405">
        <f t="shared" si="433"/>
        <v>0</v>
      </c>
      <c r="Y1405">
        <f t="shared" si="434"/>
        <v>0</v>
      </c>
      <c r="Z1405">
        <f t="shared" si="435"/>
        <v>1</v>
      </c>
    </row>
    <row r="1406" spans="4:26">
      <c r="D1406" s="1">
        <v>1403</v>
      </c>
      <c r="E1406">
        <v>12.3</v>
      </c>
      <c r="F1406">
        <f t="shared" si="420"/>
        <v>19.794882000000001</v>
      </c>
      <c r="G1406">
        <f t="shared" si="421"/>
        <v>5.4985783333333336</v>
      </c>
      <c r="H1406" s="12">
        <f t="shared" si="436"/>
        <v>-0.35763111111111101</v>
      </c>
      <c r="I1406">
        <f t="shared" si="437"/>
        <v>5.3197627777777781</v>
      </c>
      <c r="J1406">
        <f t="shared" si="438"/>
        <v>23.271055883173712</v>
      </c>
      <c r="K1406" s="12">
        <f t="shared" si="439"/>
        <v>1</v>
      </c>
      <c r="L1406">
        <f t="shared" si="422"/>
        <v>14.7105</v>
      </c>
      <c r="M1406">
        <f t="shared" si="423"/>
        <v>342.3288675694269</v>
      </c>
      <c r="N1406">
        <f t="shared" si="424"/>
        <v>3269.0010550807287</v>
      </c>
      <c r="O1406">
        <f t="shared" si="425"/>
        <v>101.66177176290465</v>
      </c>
      <c r="P1406">
        <f t="shared" si="426"/>
        <v>-813.50873207826646</v>
      </c>
      <c r="Q1406">
        <f t="shared" si="427"/>
        <v>11.653722104599751</v>
      </c>
      <c r="R1406">
        <f t="shared" si="428"/>
        <v>269.28449999999998</v>
      </c>
      <c r="S1406">
        <f t="shared" si="429"/>
        <v>-532.57050997366673</v>
      </c>
      <c r="T1406">
        <f t="shared" si="430"/>
        <v>0</v>
      </c>
      <c r="U1406" s="14">
        <f t="shared" si="431"/>
        <v>0</v>
      </c>
      <c r="V1406" s="20">
        <f>'BSFC (Drive Cycle)'!C1410</f>
        <v>0</v>
      </c>
      <c r="W1406">
        <f t="shared" si="432"/>
        <v>0</v>
      </c>
      <c r="X1406">
        <f t="shared" si="433"/>
        <v>0</v>
      </c>
      <c r="Y1406">
        <f t="shared" si="434"/>
        <v>0</v>
      </c>
      <c r="Z1406">
        <f t="shared" si="435"/>
        <v>1</v>
      </c>
    </row>
    <row r="1407" spans="4:26">
      <c r="D1407" s="1">
        <v>1404</v>
      </c>
      <c r="E1407">
        <v>12.3</v>
      </c>
      <c r="F1407">
        <f t="shared" si="420"/>
        <v>19.794882000000001</v>
      </c>
      <c r="G1407">
        <f t="shared" si="421"/>
        <v>5.4985783333333336</v>
      </c>
      <c r="H1407" s="12">
        <f t="shared" si="436"/>
        <v>0</v>
      </c>
      <c r="I1407">
        <f t="shared" si="437"/>
        <v>5.4985783333333336</v>
      </c>
      <c r="J1407">
        <f t="shared" si="438"/>
        <v>24.053276248994678</v>
      </c>
      <c r="K1407" s="12">
        <f t="shared" si="439"/>
        <v>1</v>
      </c>
      <c r="L1407">
        <f t="shared" si="422"/>
        <v>14.7105</v>
      </c>
      <c r="M1407">
        <f t="shared" si="423"/>
        <v>353.83572026083618</v>
      </c>
      <c r="N1407">
        <f t="shared" si="424"/>
        <v>3378.8834434868031</v>
      </c>
      <c r="O1407">
        <f t="shared" si="425"/>
        <v>101.66177176290465</v>
      </c>
      <c r="P1407">
        <f t="shared" si="426"/>
        <v>0</v>
      </c>
      <c r="Q1407">
        <f t="shared" si="427"/>
        <v>11.653722104599751</v>
      </c>
      <c r="R1407">
        <f t="shared" si="428"/>
        <v>269.28449999999998</v>
      </c>
      <c r="S1407">
        <f t="shared" si="429"/>
        <v>280.93822210459973</v>
      </c>
      <c r="T1407">
        <f t="shared" si="430"/>
        <v>4.3657576270766807</v>
      </c>
      <c r="U1407" s="14">
        <f t="shared" si="431"/>
        <v>1.5447609944609164</v>
      </c>
      <c r="V1407" s="20">
        <f>'BSFC (Drive Cycle)'!C1411</f>
        <v>2509.5293773230114</v>
      </c>
      <c r="W1407">
        <f t="shared" si="432"/>
        <v>1.0768397490395498</v>
      </c>
      <c r="X1407">
        <f t="shared" si="433"/>
        <v>0</v>
      </c>
      <c r="Y1407">
        <f t="shared" si="434"/>
        <v>0</v>
      </c>
      <c r="Z1407">
        <f t="shared" si="435"/>
        <v>1</v>
      </c>
    </row>
    <row r="1408" spans="4:26">
      <c r="D1408" s="1">
        <v>1405</v>
      </c>
      <c r="E1408">
        <v>11.5</v>
      </c>
      <c r="F1408">
        <f t="shared" si="420"/>
        <v>18.50741</v>
      </c>
      <c r="G1408">
        <f t="shared" si="421"/>
        <v>5.1409472222222226</v>
      </c>
      <c r="H1408" s="12">
        <f t="shared" si="436"/>
        <v>-0.35763111111111101</v>
      </c>
      <c r="I1408">
        <f t="shared" si="437"/>
        <v>4.9621316666666671</v>
      </c>
      <c r="J1408">
        <f t="shared" si="438"/>
        <v>21.706615151531782</v>
      </c>
      <c r="K1408" s="12">
        <f t="shared" si="439"/>
        <v>1</v>
      </c>
      <c r="L1408">
        <f t="shared" si="422"/>
        <v>14.7105</v>
      </c>
      <c r="M1408">
        <f t="shared" si="423"/>
        <v>319.31516218660829</v>
      </c>
      <c r="N1408">
        <f t="shared" si="424"/>
        <v>3049.2362782685786</v>
      </c>
      <c r="O1408">
        <f t="shared" si="425"/>
        <v>101.66177176290465</v>
      </c>
      <c r="P1408">
        <f t="shared" si="426"/>
        <v>-813.50873207826646</v>
      </c>
      <c r="Q1408">
        <f t="shared" si="427"/>
        <v>10.187089353779612</v>
      </c>
      <c r="R1408">
        <f t="shared" si="428"/>
        <v>269.28449999999998</v>
      </c>
      <c r="S1408">
        <f t="shared" si="429"/>
        <v>-534.0371427244869</v>
      </c>
      <c r="T1408">
        <f t="shared" si="430"/>
        <v>0</v>
      </c>
      <c r="U1408" s="14">
        <f t="shared" si="431"/>
        <v>0</v>
      </c>
      <c r="V1408" s="20">
        <f>'BSFC (Drive Cycle)'!C1412</f>
        <v>0</v>
      </c>
      <c r="W1408">
        <f t="shared" si="432"/>
        <v>0</v>
      </c>
      <c r="X1408">
        <f t="shared" si="433"/>
        <v>0</v>
      </c>
      <c r="Y1408">
        <f t="shared" si="434"/>
        <v>0</v>
      </c>
      <c r="Z1408">
        <f t="shared" si="435"/>
        <v>1</v>
      </c>
    </row>
    <row r="1409" spans="4:26">
      <c r="D1409" s="1">
        <v>1406</v>
      </c>
      <c r="E1409">
        <v>11.5</v>
      </c>
      <c r="F1409">
        <f t="shared" si="420"/>
        <v>18.50741</v>
      </c>
      <c r="G1409">
        <f t="shared" si="421"/>
        <v>5.1409472222222226</v>
      </c>
      <c r="H1409" s="12">
        <f t="shared" si="436"/>
        <v>0</v>
      </c>
      <c r="I1409">
        <f t="shared" si="437"/>
        <v>5.1409472222222226</v>
      </c>
      <c r="J1409">
        <f t="shared" si="438"/>
        <v>22.488835517352747</v>
      </c>
      <c r="K1409" s="12">
        <f t="shared" si="439"/>
        <v>1</v>
      </c>
      <c r="L1409">
        <f t="shared" si="422"/>
        <v>14.7105</v>
      </c>
      <c r="M1409">
        <f t="shared" si="423"/>
        <v>330.82201487801757</v>
      </c>
      <c r="N1409">
        <f t="shared" si="424"/>
        <v>3159.1186666746535</v>
      </c>
      <c r="O1409">
        <f t="shared" si="425"/>
        <v>101.66177176290465</v>
      </c>
      <c r="P1409">
        <f t="shared" si="426"/>
        <v>0</v>
      </c>
      <c r="Q1409">
        <f t="shared" si="427"/>
        <v>10.187089353779612</v>
      </c>
      <c r="R1409">
        <f t="shared" si="428"/>
        <v>269.28449999999998</v>
      </c>
      <c r="S1409">
        <f t="shared" si="429"/>
        <v>279.47158935377956</v>
      </c>
      <c r="T1409">
        <f t="shared" si="430"/>
        <v>4.342966270777608</v>
      </c>
      <c r="U1409" s="14">
        <f t="shared" si="431"/>
        <v>1.4367488522459182</v>
      </c>
      <c r="V1409" s="20">
        <f>'BSFC (Drive Cycle)'!C1413</f>
        <v>2496.2632014046776</v>
      </c>
      <c r="W1409">
        <f t="shared" si="432"/>
        <v>0.9962509137560811</v>
      </c>
      <c r="X1409">
        <f t="shared" si="433"/>
        <v>0</v>
      </c>
      <c r="Y1409">
        <f t="shared" si="434"/>
        <v>0</v>
      </c>
      <c r="Z1409">
        <f t="shared" si="435"/>
        <v>1</v>
      </c>
    </row>
    <row r="1410" spans="4:26">
      <c r="D1410" s="1">
        <v>1407</v>
      </c>
      <c r="E1410">
        <v>11.1</v>
      </c>
      <c r="F1410">
        <f t="shared" si="420"/>
        <v>17.863674</v>
      </c>
      <c r="G1410">
        <f t="shared" si="421"/>
        <v>4.9621316666666671</v>
      </c>
      <c r="H1410" s="12">
        <f t="shared" si="436"/>
        <v>-0.17881555555555551</v>
      </c>
      <c r="I1410">
        <f t="shared" si="437"/>
        <v>4.8727238888888893</v>
      </c>
      <c r="J1410">
        <f t="shared" si="438"/>
        <v>21.315504968621301</v>
      </c>
      <c r="K1410" s="12">
        <f t="shared" si="439"/>
        <v>1</v>
      </c>
      <c r="L1410">
        <f t="shared" si="422"/>
        <v>14.7105</v>
      </c>
      <c r="M1410">
        <f t="shared" si="423"/>
        <v>313.56173584090362</v>
      </c>
      <c r="N1410">
        <f t="shared" si="424"/>
        <v>2994.2950840655412</v>
      </c>
      <c r="O1410">
        <f t="shared" si="425"/>
        <v>101.66177176290465</v>
      </c>
      <c r="P1410">
        <f t="shared" si="426"/>
        <v>-406.75436603913323</v>
      </c>
      <c r="Q1410">
        <f t="shared" si="427"/>
        <v>9.4907469132641644</v>
      </c>
      <c r="R1410">
        <f t="shared" si="428"/>
        <v>269.28449999999998</v>
      </c>
      <c r="S1410">
        <f t="shared" si="429"/>
        <v>-127.97911912586909</v>
      </c>
      <c r="T1410">
        <f t="shared" si="430"/>
        <v>0</v>
      </c>
      <c r="U1410" s="14">
        <f t="shared" si="431"/>
        <v>0</v>
      </c>
      <c r="V1410" s="20">
        <f>'BSFC (Drive Cycle)'!C1414</f>
        <v>0</v>
      </c>
      <c r="W1410">
        <f t="shared" si="432"/>
        <v>0</v>
      </c>
      <c r="X1410">
        <f t="shared" si="433"/>
        <v>0</v>
      </c>
      <c r="Y1410">
        <f t="shared" si="434"/>
        <v>0</v>
      </c>
      <c r="Z1410">
        <f t="shared" si="435"/>
        <v>1</v>
      </c>
    </row>
    <row r="1411" spans="4:26">
      <c r="D1411" s="1">
        <v>1408</v>
      </c>
      <c r="E1411">
        <v>11.1</v>
      </c>
      <c r="F1411">
        <f t="shared" si="420"/>
        <v>17.863674</v>
      </c>
      <c r="G1411">
        <f t="shared" si="421"/>
        <v>4.9621316666666671</v>
      </c>
      <c r="H1411" s="12">
        <f t="shared" si="436"/>
        <v>0</v>
      </c>
      <c r="I1411">
        <f t="shared" si="437"/>
        <v>4.9621316666666671</v>
      </c>
      <c r="J1411">
        <f t="shared" si="438"/>
        <v>21.706615151531782</v>
      </c>
      <c r="K1411" s="12">
        <f t="shared" si="439"/>
        <v>1</v>
      </c>
      <c r="L1411">
        <f t="shared" si="422"/>
        <v>14.7105</v>
      </c>
      <c r="M1411">
        <f t="shared" si="423"/>
        <v>319.31516218660829</v>
      </c>
      <c r="N1411">
        <f t="shared" si="424"/>
        <v>3049.2362782685786</v>
      </c>
      <c r="O1411">
        <f t="shared" si="425"/>
        <v>101.66177176290465</v>
      </c>
      <c r="P1411">
        <f t="shared" si="426"/>
        <v>0</v>
      </c>
      <c r="Q1411">
        <f t="shared" si="427"/>
        <v>9.4907469132641644</v>
      </c>
      <c r="R1411">
        <f t="shared" si="428"/>
        <v>269.28449999999998</v>
      </c>
      <c r="S1411">
        <f t="shared" si="429"/>
        <v>278.77524691326414</v>
      </c>
      <c r="T1411">
        <f t="shared" si="430"/>
        <v>4.3321451646356133</v>
      </c>
      <c r="U1411" s="14">
        <f t="shared" si="431"/>
        <v>1.3833196358615516</v>
      </c>
      <c r="V1411" s="20">
        <f>'BSFC (Drive Cycle)'!C1415</f>
        <v>2488.8901806447029</v>
      </c>
      <c r="W1411">
        <f t="shared" si="432"/>
        <v>0.95636962733022834</v>
      </c>
      <c r="X1411">
        <f t="shared" si="433"/>
        <v>0</v>
      </c>
      <c r="Y1411">
        <f t="shared" si="434"/>
        <v>0</v>
      </c>
      <c r="Z1411">
        <f t="shared" si="435"/>
        <v>1</v>
      </c>
    </row>
    <row r="1412" spans="4:26">
      <c r="D1412" s="1">
        <v>1409</v>
      </c>
      <c r="E1412">
        <v>11.1</v>
      </c>
      <c r="F1412">
        <f t="shared" ref="F1412:F1438" si="440">E1412*1.60934</f>
        <v>17.863674</v>
      </c>
      <c r="G1412">
        <f t="shared" ref="G1412:G1438" si="441">F1412*(1000/3600)</f>
        <v>4.9621316666666671</v>
      </c>
      <c r="H1412" s="12">
        <f t="shared" si="436"/>
        <v>0</v>
      </c>
      <c r="I1412">
        <f t="shared" si="437"/>
        <v>4.9621316666666671</v>
      </c>
      <c r="J1412">
        <f t="shared" si="438"/>
        <v>21.706615151531782</v>
      </c>
      <c r="K1412" s="12">
        <f t="shared" si="439"/>
        <v>1</v>
      </c>
      <c r="L1412">
        <f t="shared" ref="L1412:L1438" si="442">LOOKUP(K1412,$A$5:$B$12)*$B$13</f>
        <v>14.7105</v>
      </c>
      <c r="M1412">
        <f t="shared" ref="M1412:M1438" si="443">J1412*L1412</f>
        <v>319.31516218660829</v>
      </c>
      <c r="N1412">
        <f t="shared" ref="N1412:N1438" si="444">M1412*9.5493</f>
        <v>3049.2362782685786</v>
      </c>
      <c r="O1412">
        <f t="shared" ref="O1412:O1438" si="445">(POWER(L1412,2)*$B$28+4*$B$29)/$B$27</f>
        <v>101.66177176290465</v>
      </c>
      <c r="P1412">
        <f t="shared" ref="P1412:P1438" si="446">(H1412*(O1412+$B$26*$B$27))/$B$27</f>
        <v>0</v>
      </c>
      <c r="Q1412">
        <f t="shared" ref="Q1412:Q1438" si="447">($B$34*$B$31*$B$30*POWER(G1412,2))/2</f>
        <v>9.4907469132641644</v>
      </c>
      <c r="R1412">
        <f t="shared" ref="R1412:R1438" si="448">$B$32*$B$26*9.81</f>
        <v>269.28449999999998</v>
      </c>
      <c r="S1412">
        <f t="shared" ref="S1412:S1438" si="449">P1412+Q1412+R1412</f>
        <v>278.77524691326414</v>
      </c>
      <c r="T1412">
        <f t="shared" ref="T1412:T1438" si="450">IF(H1412&lt;0,0,(S1412*$B$27)/L1412)</f>
        <v>4.3321451646356133</v>
      </c>
      <c r="U1412" s="14">
        <f t="shared" ref="U1412:U1438" si="451">(T1412*M1412)/1000</f>
        <v>1.3833196358615516</v>
      </c>
      <c r="V1412" s="20">
        <f>'BSFC (Drive Cycle)'!C1416</f>
        <v>2488.8901806447029</v>
      </c>
      <c r="W1412">
        <f t="shared" ref="W1412:W1438" si="452">(V1412*U1412)/3600</f>
        <v>0.95636962733022834</v>
      </c>
      <c r="X1412">
        <f t="shared" ref="X1412:X1438" si="453">IF(AND(K1412&gt;1,(N1412&lt;$B$15)),1,0)</f>
        <v>0</v>
      </c>
      <c r="Y1412">
        <f t="shared" ref="Y1412:Y1438" si="454">IF(N1412&gt;$B$14,1,0)</f>
        <v>0</v>
      </c>
      <c r="Z1412">
        <f t="shared" ref="Z1412:Z1438" si="455">IF(AND(X1412=0,Y1412=0),K1412,IF(AND(X1412=0,Y1412=1),K1412+1, IF(AND(X1412=1,Y1412=0),K1412-1)))</f>
        <v>1</v>
      </c>
    </row>
    <row r="1413" spans="4:26">
      <c r="D1413" s="1">
        <v>1410</v>
      </c>
      <c r="E1413">
        <v>13.1</v>
      </c>
      <c r="F1413">
        <f t="shared" si="440"/>
        <v>21.082353999999999</v>
      </c>
      <c r="G1413">
        <f t="shared" si="441"/>
        <v>5.8562094444444446</v>
      </c>
      <c r="H1413" s="12">
        <f t="shared" ref="H1413:H1438" si="456">(G1413-G1412)/(D1413-D1412)</f>
        <v>0.89407777777777753</v>
      </c>
      <c r="I1413">
        <f t="shared" ref="I1413:I1438" si="457">G1413*(D1413-D1412)+0.5*H1413*POWER(D1413-D1412,2)</f>
        <v>6.3032483333333333</v>
      </c>
      <c r="J1413">
        <f t="shared" ref="J1413:J1438" si="458">(2*PI()*I1413)/($B$2*(D1413-D1412))</f>
        <v>27.573267895189016</v>
      </c>
      <c r="K1413" s="12">
        <f t="shared" ref="K1413:K1438" si="459">Z1412</f>
        <v>1</v>
      </c>
      <c r="L1413">
        <f t="shared" si="442"/>
        <v>14.7105</v>
      </c>
      <c r="M1413">
        <f t="shared" si="443"/>
        <v>405.61655737217802</v>
      </c>
      <c r="N1413">
        <f t="shared" si="444"/>
        <v>3873.3541913141398</v>
      </c>
      <c r="O1413">
        <f t="shared" si="445"/>
        <v>101.66177176290465</v>
      </c>
      <c r="P1413">
        <f t="shared" si="446"/>
        <v>2033.7718301956661</v>
      </c>
      <c r="Q1413">
        <f t="shared" si="447"/>
        <v>13.218952015138894</v>
      </c>
      <c r="R1413">
        <f t="shared" si="448"/>
        <v>269.28449999999998</v>
      </c>
      <c r="S1413">
        <f t="shared" si="449"/>
        <v>2316.275282210805</v>
      </c>
      <c r="T1413">
        <f t="shared" si="450"/>
        <v>35.994733660541108</v>
      </c>
      <c r="U1413" s="14">
        <f t="shared" si="451"/>
        <v>14.60005995091714</v>
      </c>
      <c r="V1413" s="20">
        <f>'BSFC (Drive Cycle)'!C1417</f>
        <v>778.78106321016458</v>
      </c>
      <c r="W1413">
        <f t="shared" si="452"/>
        <v>3.1584028365298313</v>
      </c>
      <c r="X1413">
        <f t="shared" si="453"/>
        <v>0</v>
      </c>
      <c r="Y1413">
        <f t="shared" si="454"/>
        <v>0</v>
      </c>
      <c r="Z1413">
        <f t="shared" si="455"/>
        <v>1</v>
      </c>
    </row>
    <row r="1414" spans="4:26">
      <c r="D1414" s="1">
        <v>1411</v>
      </c>
      <c r="E1414">
        <v>15</v>
      </c>
      <c r="F1414">
        <f t="shared" si="440"/>
        <v>24.1401</v>
      </c>
      <c r="G1414">
        <f t="shared" si="441"/>
        <v>6.7055833333333341</v>
      </c>
      <c r="H1414" s="12">
        <f t="shared" si="456"/>
        <v>0.84937388888888954</v>
      </c>
      <c r="I1414">
        <f t="shared" si="457"/>
        <v>7.1302702777777789</v>
      </c>
      <c r="J1414">
        <f t="shared" si="458"/>
        <v>31.191037087110985</v>
      </c>
      <c r="K1414" s="12">
        <f t="shared" si="459"/>
        <v>1</v>
      </c>
      <c r="L1414">
        <f t="shared" si="442"/>
        <v>14.7105</v>
      </c>
      <c r="M1414">
        <f t="shared" si="443"/>
        <v>458.83575106994613</v>
      </c>
      <c r="N1414">
        <f t="shared" si="444"/>
        <v>4381.560237692237</v>
      </c>
      <c r="O1414">
        <f t="shared" si="445"/>
        <v>101.66177176290465</v>
      </c>
      <c r="P1414">
        <f t="shared" si="446"/>
        <v>1932.0832386858849</v>
      </c>
      <c r="Q1414">
        <f t="shared" si="447"/>
        <v>17.331531981855672</v>
      </c>
      <c r="R1414">
        <f t="shared" si="448"/>
        <v>269.28449999999998</v>
      </c>
      <c r="S1414">
        <f t="shared" si="449"/>
        <v>2218.6992706677406</v>
      </c>
      <c r="T1414">
        <f t="shared" si="450"/>
        <v>34.478410201872506</v>
      </c>
      <c r="U1414" s="14">
        <f t="shared" si="451"/>
        <v>15.819927240673863</v>
      </c>
      <c r="V1414" s="20">
        <f>'BSFC (Drive Cycle)'!C1418</f>
        <v>998.37685067838356</v>
      </c>
      <c r="W1414">
        <f t="shared" si="452"/>
        <v>4.3872914268069838</v>
      </c>
      <c r="X1414">
        <f t="shared" si="453"/>
        <v>0</v>
      </c>
      <c r="Y1414">
        <f t="shared" si="454"/>
        <v>0</v>
      </c>
      <c r="Z1414">
        <f t="shared" si="455"/>
        <v>1</v>
      </c>
    </row>
    <row r="1415" spans="4:26">
      <c r="D1415" s="1">
        <v>1412</v>
      </c>
      <c r="E1415">
        <v>16.899999999999999</v>
      </c>
      <c r="F1415">
        <f t="shared" si="440"/>
        <v>27.197845999999998</v>
      </c>
      <c r="G1415">
        <f t="shared" si="441"/>
        <v>7.5549572222222219</v>
      </c>
      <c r="H1415" s="12">
        <f t="shared" si="456"/>
        <v>0.84937388888888776</v>
      </c>
      <c r="I1415">
        <f t="shared" si="457"/>
        <v>7.9796441666666658</v>
      </c>
      <c r="J1415">
        <f t="shared" si="458"/>
        <v>34.90658382476056</v>
      </c>
      <c r="K1415" s="12">
        <f t="shared" si="459"/>
        <v>1</v>
      </c>
      <c r="L1415">
        <f t="shared" si="442"/>
        <v>14.7105</v>
      </c>
      <c r="M1415">
        <f t="shared" si="443"/>
        <v>513.49330135414016</v>
      </c>
      <c r="N1415">
        <f t="shared" si="444"/>
        <v>4903.5015826210911</v>
      </c>
      <c r="O1415">
        <f t="shared" si="445"/>
        <v>101.66177176290465</v>
      </c>
      <c r="P1415">
        <f t="shared" si="446"/>
        <v>1932.0832386858808</v>
      </c>
      <c r="Q1415">
        <f t="shared" si="447"/>
        <v>22.000261552612429</v>
      </c>
      <c r="R1415">
        <f t="shared" si="448"/>
        <v>269.28449999999998</v>
      </c>
      <c r="S1415">
        <f t="shared" si="449"/>
        <v>2223.3680002384936</v>
      </c>
      <c r="T1415">
        <f t="shared" si="450"/>
        <v>34.550961888074482</v>
      </c>
      <c r="U1415" s="14">
        <f t="shared" si="451"/>
        <v>17.741687484868443</v>
      </c>
      <c r="V1415" s="20">
        <f>'BSFC (Drive Cycle)'!C1419</f>
        <v>1893.5707547322054</v>
      </c>
      <c r="W1415">
        <f t="shared" si="452"/>
        <v>9.3319834891514617</v>
      </c>
      <c r="X1415">
        <f t="shared" si="453"/>
        <v>0</v>
      </c>
      <c r="Y1415">
        <f t="shared" si="454"/>
        <v>1</v>
      </c>
      <c r="Z1415">
        <f t="shared" si="455"/>
        <v>2</v>
      </c>
    </row>
    <row r="1416" spans="4:26">
      <c r="D1416" s="1">
        <v>1413</v>
      </c>
      <c r="E1416">
        <v>16.899999999999999</v>
      </c>
      <c r="F1416">
        <f t="shared" si="440"/>
        <v>27.197845999999998</v>
      </c>
      <c r="G1416">
        <f t="shared" si="441"/>
        <v>7.5549572222222219</v>
      </c>
      <c r="H1416" s="12">
        <f t="shared" si="456"/>
        <v>0</v>
      </c>
      <c r="I1416">
        <f t="shared" si="457"/>
        <v>7.5549572222222219</v>
      </c>
      <c r="J1416">
        <f t="shared" si="458"/>
        <v>33.048810455935772</v>
      </c>
      <c r="K1416" s="12">
        <f t="shared" si="459"/>
        <v>2</v>
      </c>
      <c r="L1416">
        <f t="shared" si="442"/>
        <v>8.4698856000000013</v>
      </c>
      <c r="M1416">
        <f t="shared" si="443"/>
        <v>279.9196437778599</v>
      </c>
      <c r="N1416">
        <f t="shared" si="444"/>
        <v>2673.0366543279179</v>
      </c>
      <c r="O1416">
        <f t="shared" si="445"/>
        <v>38.380998283940237</v>
      </c>
      <c r="P1416">
        <f t="shared" si="446"/>
        <v>0</v>
      </c>
      <c r="Q1416">
        <f t="shared" si="447"/>
        <v>22.000261552612429</v>
      </c>
      <c r="R1416">
        <f t="shared" si="448"/>
        <v>269.28449999999998</v>
      </c>
      <c r="S1416">
        <f t="shared" si="449"/>
        <v>291.28476155261239</v>
      </c>
      <c r="T1416">
        <f t="shared" si="450"/>
        <v>7.8616996303854654</v>
      </c>
      <c r="U1416" s="14">
        <f t="shared" si="451"/>
        <v>2.2006441600260325</v>
      </c>
      <c r="V1416" s="20">
        <f>'BSFC (Drive Cycle)'!C1420</f>
        <v>2180.1866236241267</v>
      </c>
      <c r="W1416">
        <f t="shared" si="452"/>
        <v>1.3327263780681413</v>
      </c>
      <c r="X1416">
        <f t="shared" si="453"/>
        <v>0</v>
      </c>
      <c r="Y1416">
        <f t="shared" si="454"/>
        <v>0</v>
      </c>
      <c r="Z1416">
        <f t="shared" si="455"/>
        <v>2</v>
      </c>
    </row>
    <row r="1417" spans="4:26">
      <c r="D1417" s="1">
        <v>1414</v>
      </c>
      <c r="E1417">
        <v>16.100000000000001</v>
      </c>
      <c r="F1417">
        <f t="shared" si="440"/>
        <v>25.910374000000001</v>
      </c>
      <c r="G1417">
        <f t="shared" si="441"/>
        <v>7.1973261111111118</v>
      </c>
      <c r="H1417" s="12">
        <f t="shared" si="456"/>
        <v>-0.35763111111111012</v>
      </c>
      <c r="I1417">
        <f t="shared" si="457"/>
        <v>7.0185105555555563</v>
      </c>
      <c r="J1417">
        <f t="shared" si="458"/>
        <v>30.70214935847288</v>
      </c>
      <c r="K1417" s="12">
        <f t="shared" si="459"/>
        <v>2</v>
      </c>
      <c r="L1417">
        <f t="shared" si="442"/>
        <v>8.4698856000000013</v>
      </c>
      <c r="M1417">
        <f t="shared" si="443"/>
        <v>260.04369274037873</v>
      </c>
      <c r="N1417">
        <f t="shared" si="444"/>
        <v>2483.2352350856986</v>
      </c>
      <c r="O1417">
        <f t="shared" si="445"/>
        <v>38.380998283940237</v>
      </c>
      <c r="P1417">
        <f t="shared" si="446"/>
        <v>-714.50972363009078</v>
      </c>
      <c r="Q1417">
        <f t="shared" si="447"/>
        <v>19.966695133408038</v>
      </c>
      <c r="R1417">
        <f t="shared" si="448"/>
        <v>269.28449999999998</v>
      </c>
      <c r="S1417">
        <f t="shared" si="449"/>
        <v>-425.25852849668274</v>
      </c>
      <c r="T1417">
        <f t="shared" si="450"/>
        <v>0</v>
      </c>
      <c r="U1417" s="14">
        <f t="shared" si="451"/>
        <v>0</v>
      </c>
      <c r="V1417" s="20">
        <f>'BSFC (Drive Cycle)'!C1421</f>
        <v>0</v>
      </c>
      <c r="W1417">
        <f t="shared" si="452"/>
        <v>0</v>
      </c>
      <c r="X1417">
        <f t="shared" si="453"/>
        <v>0</v>
      </c>
      <c r="Y1417">
        <f t="shared" si="454"/>
        <v>0</v>
      </c>
      <c r="Z1417">
        <f t="shared" si="455"/>
        <v>2</v>
      </c>
    </row>
    <row r="1418" spans="4:26">
      <c r="D1418" s="1">
        <v>1415</v>
      </c>
      <c r="E1418">
        <v>15.7</v>
      </c>
      <c r="F1418">
        <f t="shared" si="440"/>
        <v>25.266638</v>
      </c>
      <c r="G1418">
        <f t="shared" si="441"/>
        <v>7.0185105555555563</v>
      </c>
      <c r="H1418" s="12">
        <f t="shared" si="456"/>
        <v>-0.17881555555555551</v>
      </c>
      <c r="I1418">
        <f t="shared" si="457"/>
        <v>6.9291027777777785</v>
      </c>
      <c r="J1418">
        <f t="shared" si="458"/>
        <v>30.311039175562396</v>
      </c>
      <c r="K1418" s="12">
        <f t="shared" si="459"/>
        <v>2</v>
      </c>
      <c r="L1418">
        <f t="shared" si="442"/>
        <v>8.4698856000000013</v>
      </c>
      <c r="M1418">
        <f t="shared" si="443"/>
        <v>256.73103423413187</v>
      </c>
      <c r="N1418">
        <f t="shared" si="444"/>
        <v>2451.6016652119956</v>
      </c>
      <c r="O1418">
        <f t="shared" si="445"/>
        <v>38.380998283940237</v>
      </c>
      <c r="P1418">
        <f t="shared" si="446"/>
        <v>-357.2548618150463</v>
      </c>
      <c r="Q1418">
        <f t="shared" si="447"/>
        <v>18.986885858700465</v>
      </c>
      <c r="R1418">
        <f t="shared" si="448"/>
        <v>269.28449999999998</v>
      </c>
      <c r="S1418">
        <f t="shared" si="449"/>
        <v>-68.983475956345842</v>
      </c>
      <c r="T1418">
        <f t="shared" si="450"/>
        <v>0</v>
      </c>
      <c r="U1418" s="14">
        <f t="shared" si="451"/>
        <v>0</v>
      </c>
      <c r="V1418" s="20">
        <f>'BSFC (Drive Cycle)'!C1422</f>
        <v>0</v>
      </c>
      <c r="W1418">
        <f t="shared" si="452"/>
        <v>0</v>
      </c>
      <c r="X1418">
        <f t="shared" si="453"/>
        <v>0</v>
      </c>
      <c r="Y1418">
        <f t="shared" si="454"/>
        <v>0</v>
      </c>
      <c r="Z1418">
        <f t="shared" si="455"/>
        <v>2</v>
      </c>
    </row>
    <row r="1419" spans="4:26">
      <c r="D1419" s="1">
        <v>1416</v>
      </c>
      <c r="E1419">
        <v>15.4</v>
      </c>
      <c r="F1419">
        <f t="shared" si="440"/>
        <v>24.783836000000001</v>
      </c>
      <c r="G1419">
        <f t="shared" si="441"/>
        <v>6.8843988888888896</v>
      </c>
      <c r="H1419" s="12">
        <f t="shared" si="456"/>
        <v>-0.13411166666666663</v>
      </c>
      <c r="I1419">
        <f t="shared" si="457"/>
        <v>6.8173430555555559</v>
      </c>
      <c r="J1419">
        <f t="shared" si="458"/>
        <v>29.822151446924295</v>
      </c>
      <c r="K1419" s="12">
        <f t="shared" si="459"/>
        <v>2</v>
      </c>
      <c r="L1419">
        <f t="shared" si="442"/>
        <v>8.4698856000000013</v>
      </c>
      <c r="M1419">
        <f t="shared" si="443"/>
        <v>252.59021110132329</v>
      </c>
      <c r="N1419">
        <f t="shared" si="444"/>
        <v>2412.0597028698667</v>
      </c>
      <c r="O1419">
        <f t="shared" si="445"/>
        <v>38.380998283940237</v>
      </c>
      <c r="P1419">
        <f t="shared" si="446"/>
        <v>-267.94114636128472</v>
      </c>
      <c r="Q1419">
        <f t="shared" si="447"/>
        <v>18.268204999186185</v>
      </c>
      <c r="R1419">
        <f t="shared" si="448"/>
        <v>269.28449999999998</v>
      </c>
      <c r="S1419">
        <f t="shared" si="449"/>
        <v>19.611558637901453</v>
      </c>
      <c r="T1419">
        <f t="shared" si="450"/>
        <v>0</v>
      </c>
      <c r="U1419" s="14">
        <f t="shared" si="451"/>
        <v>0</v>
      </c>
      <c r="V1419" s="20">
        <f>'BSFC (Drive Cycle)'!C1423</f>
        <v>0</v>
      </c>
      <c r="W1419">
        <f t="shared" si="452"/>
        <v>0</v>
      </c>
      <c r="X1419">
        <f t="shared" si="453"/>
        <v>0</v>
      </c>
      <c r="Y1419">
        <f t="shared" si="454"/>
        <v>0</v>
      </c>
      <c r="Z1419">
        <f t="shared" si="455"/>
        <v>2</v>
      </c>
    </row>
    <row r="1420" spans="4:26">
      <c r="D1420" s="1">
        <v>1417</v>
      </c>
      <c r="E1420">
        <v>15</v>
      </c>
      <c r="F1420">
        <f t="shared" si="440"/>
        <v>24.1401</v>
      </c>
      <c r="G1420">
        <f t="shared" si="441"/>
        <v>6.7055833333333341</v>
      </c>
      <c r="H1420" s="12">
        <f t="shared" si="456"/>
        <v>-0.17881555555555551</v>
      </c>
      <c r="I1420">
        <f t="shared" si="457"/>
        <v>6.6161755555555564</v>
      </c>
      <c r="J1420">
        <f t="shared" si="458"/>
        <v>28.942153535375713</v>
      </c>
      <c r="K1420" s="12">
        <f t="shared" si="459"/>
        <v>2</v>
      </c>
      <c r="L1420">
        <f t="shared" si="442"/>
        <v>8.4698856000000013</v>
      </c>
      <c r="M1420">
        <f t="shared" si="443"/>
        <v>245.13672946226788</v>
      </c>
      <c r="N1420">
        <f t="shared" si="444"/>
        <v>2340.8841706540347</v>
      </c>
      <c r="O1420">
        <f t="shared" si="445"/>
        <v>38.380998283940237</v>
      </c>
      <c r="P1420">
        <f t="shared" si="446"/>
        <v>-357.2548618150463</v>
      </c>
      <c r="Q1420">
        <f t="shared" si="447"/>
        <v>17.331531981855672</v>
      </c>
      <c r="R1420">
        <f t="shared" si="448"/>
        <v>269.28449999999998</v>
      </c>
      <c r="S1420">
        <f t="shared" si="449"/>
        <v>-70.638829833190641</v>
      </c>
      <c r="T1420">
        <f t="shared" si="450"/>
        <v>0</v>
      </c>
      <c r="U1420" s="14">
        <f t="shared" si="451"/>
        <v>0</v>
      </c>
      <c r="V1420" s="20">
        <f>'BSFC (Drive Cycle)'!C1424</f>
        <v>0</v>
      </c>
      <c r="W1420">
        <f t="shared" si="452"/>
        <v>0</v>
      </c>
      <c r="X1420">
        <f t="shared" si="453"/>
        <v>0</v>
      </c>
      <c r="Y1420">
        <f t="shared" si="454"/>
        <v>0</v>
      </c>
      <c r="Z1420">
        <f t="shared" si="455"/>
        <v>2</v>
      </c>
    </row>
    <row r="1421" spans="4:26">
      <c r="D1421" s="1">
        <v>1418</v>
      </c>
      <c r="E1421">
        <v>13.8</v>
      </c>
      <c r="F1421">
        <f t="shared" si="440"/>
        <v>22.208892000000002</v>
      </c>
      <c r="G1421">
        <f t="shared" si="441"/>
        <v>6.1691366666666676</v>
      </c>
      <c r="H1421" s="12">
        <f t="shared" si="456"/>
        <v>-0.53644666666666652</v>
      </c>
      <c r="I1421">
        <f t="shared" si="457"/>
        <v>5.9009133333333343</v>
      </c>
      <c r="J1421">
        <f t="shared" si="458"/>
        <v>25.813272072091852</v>
      </c>
      <c r="K1421" s="12">
        <f t="shared" si="459"/>
        <v>2</v>
      </c>
      <c r="L1421">
        <f t="shared" si="442"/>
        <v>8.4698856000000013</v>
      </c>
      <c r="M1421">
        <f t="shared" si="443"/>
        <v>218.63546141229298</v>
      </c>
      <c r="N1421">
        <f t="shared" si="444"/>
        <v>2087.8156116644095</v>
      </c>
      <c r="O1421">
        <f t="shared" si="445"/>
        <v>38.380998283940237</v>
      </c>
      <c r="P1421">
        <f t="shared" si="446"/>
        <v>-1071.7645854451389</v>
      </c>
      <c r="Q1421">
        <f t="shared" si="447"/>
        <v>14.669408669442642</v>
      </c>
      <c r="R1421">
        <f t="shared" si="448"/>
        <v>269.28449999999998</v>
      </c>
      <c r="S1421">
        <f t="shared" si="449"/>
        <v>-787.81067677569627</v>
      </c>
      <c r="T1421">
        <f t="shared" si="450"/>
        <v>0</v>
      </c>
      <c r="U1421" s="14">
        <f t="shared" si="451"/>
        <v>0</v>
      </c>
      <c r="V1421" s="20">
        <f>'BSFC (Drive Cycle)'!C1425</f>
        <v>0</v>
      </c>
      <c r="W1421">
        <f t="shared" si="452"/>
        <v>0</v>
      </c>
      <c r="X1421">
        <f t="shared" si="453"/>
        <v>0</v>
      </c>
      <c r="Y1421">
        <f t="shared" si="454"/>
        <v>0</v>
      </c>
      <c r="Z1421">
        <f t="shared" si="455"/>
        <v>2</v>
      </c>
    </row>
    <row r="1422" spans="4:26">
      <c r="D1422" s="1">
        <v>1419</v>
      </c>
      <c r="E1422">
        <v>10.8</v>
      </c>
      <c r="F1422">
        <f t="shared" si="440"/>
        <v>17.380872</v>
      </c>
      <c r="G1422">
        <f t="shared" si="441"/>
        <v>4.8280200000000004</v>
      </c>
      <c r="H1422" s="12">
        <f t="shared" si="456"/>
        <v>-1.3411166666666672</v>
      </c>
      <c r="I1422">
        <f t="shared" si="457"/>
        <v>4.1574616666666664</v>
      </c>
      <c r="J1422">
        <f t="shared" si="458"/>
        <v>18.186623505337437</v>
      </c>
      <c r="K1422" s="12">
        <f t="shared" si="459"/>
        <v>2</v>
      </c>
      <c r="L1422">
        <f t="shared" si="442"/>
        <v>8.4698856000000013</v>
      </c>
      <c r="M1422">
        <f t="shared" si="443"/>
        <v>154.03862054047912</v>
      </c>
      <c r="N1422">
        <f t="shared" si="444"/>
        <v>1470.9609991271973</v>
      </c>
      <c r="O1422">
        <f t="shared" si="445"/>
        <v>38.380998283940237</v>
      </c>
      <c r="P1422">
        <f t="shared" si="446"/>
        <v>-2679.4114636128488</v>
      </c>
      <c r="Q1422">
        <f t="shared" si="447"/>
        <v>8.9846661793939795</v>
      </c>
      <c r="R1422">
        <f t="shared" si="448"/>
        <v>269.28449999999998</v>
      </c>
      <c r="S1422">
        <f t="shared" si="449"/>
        <v>-2401.1422974334546</v>
      </c>
      <c r="T1422">
        <f t="shared" si="450"/>
        <v>0</v>
      </c>
      <c r="U1422" s="14">
        <f t="shared" si="451"/>
        <v>0</v>
      </c>
      <c r="V1422" s="20">
        <f>'BSFC (Drive Cycle)'!C1426</f>
        <v>0</v>
      </c>
      <c r="W1422">
        <f t="shared" si="452"/>
        <v>0</v>
      </c>
      <c r="X1422">
        <f t="shared" si="453"/>
        <v>1</v>
      </c>
      <c r="Y1422">
        <f t="shared" si="454"/>
        <v>0</v>
      </c>
      <c r="Z1422">
        <f t="shared" si="455"/>
        <v>1</v>
      </c>
    </row>
    <row r="1423" spans="4:26">
      <c r="D1423" s="1">
        <v>1420</v>
      </c>
      <c r="E1423">
        <v>8.4</v>
      </c>
      <c r="F1423">
        <f t="shared" si="440"/>
        <v>13.518456</v>
      </c>
      <c r="G1423">
        <f t="shared" si="441"/>
        <v>3.7551266666666669</v>
      </c>
      <c r="H1423" s="12">
        <f t="shared" si="456"/>
        <v>-1.0728933333333335</v>
      </c>
      <c r="I1423">
        <f t="shared" si="457"/>
        <v>3.21868</v>
      </c>
      <c r="J1423">
        <f t="shared" si="458"/>
        <v>14.079966584777372</v>
      </c>
      <c r="K1423" s="12">
        <f t="shared" si="459"/>
        <v>1</v>
      </c>
      <c r="L1423">
        <f t="shared" si="442"/>
        <v>14.7105</v>
      </c>
      <c r="M1423">
        <f t="shared" si="443"/>
        <v>207.12334844536753</v>
      </c>
      <c r="N1423">
        <f t="shared" si="444"/>
        <v>1977.8829913093482</v>
      </c>
      <c r="O1423">
        <f t="shared" si="445"/>
        <v>101.66177176290465</v>
      </c>
      <c r="P1423">
        <f t="shared" si="446"/>
        <v>-2440.5261962348004</v>
      </c>
      <c r="Q1423">
        <f t="shared" si="447"/>
        <v>5.4351684295099378</v>
      </c>
      <c r="R1423">
        <f t="shared" si="448"/>
        <v>269.28449999999998</v>
      </c>
      <c r="S1423">
        <f t="shared" si="449"/>
        <v>-2165.8065278052909</v>
      </c>
      <c r="T1423">
        <f t="shared" si="450"/>
        <v>0</v>
      </c>
      <c r="U1423" s="14">
        <f t="shared" si="451"/>
        <v>0</v>
      </c>
      <c r="V1423" s="20">
        <f>'BSFC (Drive Cycle)'!C1427</f>
        <v>0</v>
      </c>
      <c r="W1423">
        <f t="shared" si="452"/>
        <v>0</v>
      </c>
      <c r="X1423">
        <f t="shared" si="453"/>
        <v>0</v>
      </c>
      <c r="Y1423">
        <f t="shared" si="454"/>
        <v>0</v>
      </c>
      <c r="Z1423">
        <f t="shared" si="455"/>
        <v>1</v>
      </c>
    </row>
    <row r="1424" spans="4:26">
      <c r="D1424" s="1">
        <v>1421</v>
      </c>
      <c r="E1424">
        <v>6.1</v>
      </c>
      <c r="F1424">
        <f t="shared" si="440"/>
        <v>9.8169740000000001</v>
      </c>
      <c r="G1424">
        <f t="shared" si="441"/>
        <v>2.7269372222222223</v>
      </c>
      <c r="H1424" s="12">
        <f t="shared" si="456"/>
        <v>-1.0281894444444446</v>
      </c>
      <c r="I1424">
        <f t="shared" si="457"/>
        <v>2.2128424999999998</v>
      </c>
      <c r="J1424">
        <f t="shared" si="458"/>
        <v>9.6799770270344414</v>
      </c>
      <c r="K1424" s="12">
        <f t="shared" si="459"/>
        <v>1</v>
      </c>
      <c r="L1424">
        <f t="shared" si="442"/>
        <v>14.7105</v>
      </c>
      <c r="M1424">
        <f t="shared" si="443"/>
        <v>142.39730205619014</v>
      </c>
      <c r="N1424">
        <f t="shared" si="444"/>
        <v>1359.7945565251766</v>
      </c>
      <c r="O1424">
        <f t="shared" si="445"/>
        <v>101.66177176290465</v>
      </c>
      <c r="P1424">
        <f t="shared" si="446"/>
        <v>-2338.8376047250172</v>
      </c>
      <c r="Q1424">
        <f t="shared" si="447"/>
        <v>2.8662502446437754</v>
      </c>
      <c r="R1424">
        <f t="shared" si="448"/>
        <v>269.28449999999998</v>
      </c>
      <c r="S1424">
        <f t="shared" si="449"/>
        <v>-2066.6868544803738</v>
      </c>
      <c r="T1424">
        <f t="shared" si="450"/>
        <v>0</v>
      </c>
      <c r="U1424" s="14">
        <f t="shared" si="451"/>
        <v>0</v>
      </c>
      <c r="V1424" s="20">
        <f>'BSFC (Drive Cycle)'!C1428</f>
        <v>0</v>
      </c>
      <c r="W1424">
        <f t="shared" si="452"/>
        <v>0</v>
      </c>
      <c r="X1424">
        <f t="shared" si="453"/>
        <v>0</v>
      </c>
      <c r="Y1424">
        <f t="shared" si="454"/>
        <v>0</v>
      </c>
      <c r="Z1424">
        <f t="shared" si="455"/>
        <v>1</v>
      </c>
    </row>
    <row r="1425" spans="4:26">
      <c r="D1425" s="1">
        <v>1422</v>
      </c>
      <c r="E1425">
        <v>4.2</v>
      </c>
      <c r="F1425">
        <f t="shared" si="440"/>
        <v>6.7592280000000002</v>
      </c>
      <c r="G1425">
        <f t="shared" si="441"/>
        <v>1.8775633333333335</v>
      </c>
      <c r="H1425" s="12">
        <f t="shared" si="456"/>
        <v>-0.84937388888888887</v>
      </c>
      <c r="I1425">
        <f t="shared" si="457"/>
        <v>1.4528763888888889</v>
      </c>
      <c r="J1425">
        <f t="shared" si="458"/>
        <v>6.3555404722953419</v>
      </c>
      <c r="K1425" s="12">
        <f t="shared" si="459"/>
        <v>1</v>
      </c>
      <c r="L1425">
        <f t="shared" si="442"/>
        <v>14.7105</v>
      </c>
      <c r="M1425">
        <f t="shared" si="443"/>
        <v>93.493178117700623</v>
      </c>
      <c r="N1425">
        <f t="shared" si="444"/>
        <v>892.79440579935863</v>
      </c>
      <c r="O1425">
        <f t="shared" si="445"/>
        <v>101.66177176290465</v>
      </c>
      <c r="P1425">
        <f t="shared" si="446"/>
        <v>-1932.0832386858833</v>
      </c>
      <c r="Q1425">
        <f t="shared" si="447"/>
        <v>1.3587921073774845</v>
      </c>
      <c r="R1425">
        <f t="shared" si="448"/>
        <v>269.28449999999998</v>
      </c>
      <c r="S1425">
        <f t="shared" si="449"/>
        <v>-1661.4399465785059</v>
      </c>
      <c r="T1425">
        <f t="shared" si="450"/>
        <v>0</v>
      </c>
      <c r="U1425" s="14">
        <f t="shared" si="451"/>
        <v>0</v>
      </c>
      <c r="V1425" s="20">
        <f>'BSFC (Drive Cycle)'!C1429</f>
        <v>0</v>
      </c>
      <c r="W1425">
        <f t="shared" si="452"/>
        <v>0</v>
      </c>
      <c r="X1425">
        <f t="shared" si="453"/>
        <v>0</v>
      </c>
      <c r="Y1425">
        <f t="shared" si="454"/>
        <v>0</v>
      </c>
      <c r="Z1425">
        <f t="shared" si="455"/>
        <v>1</v>
      </c>
    </row>
    <row r="1426" spans="4:26">
      <c r="D1426" s="1">
        <v>1423</v>
      </c>
      <c r="E1426">
        <v>3.5</v>
      </c>
      <c r="F1426">
        <f t="shared" si="440"/>
        <v>5.6326900000000002</v>
      </c>
      <c r="G1426">
        <f t="shared" si="441"/>
        <v>1.5646361111111113</v>
      </c>
      <c r="H1426" s="12">
        <f t="shared" si="456"/>
        <v>-0.31292722222222213</v>
      </c>
      <c r="I1426">
        <f t="shared" si="457"/>
        <v>1.4081725000000003</v>
      </c>
      <c r="J1426">
        <f t="shared" si="458"/>
        <v>6.1599853808401006</v>
      </c>
      <c r="K1426" s="12">
        <f t="shared" si="459"/>
        <v>1</v>
      </c>
      <c r="L1426">
        <f t="shared" si="442"/>
        <v>14.7105</v>
      </c>
      <c r="M1426">
        <f t="shared" si="443"/>
        <v>90.616464944848303</v>
      </c>
      <c r="N1426">
        <f t="shared" si="444"/>
        <v>865.32380869783992</v>
      </c>
      <c r="O1426">
        <f t="shared" si="445"/>
        <v>101.66177176290465</v>
      </c>
      <c r="P1426">
        <f t="shared" si="446"/>
        <v>-711.82014056848311</v>
      </c>
      <c r="Q1426">
        <f t="shared" si="447"/>
        <v>0.94360563012325338</v>
      </c>
      <c r="R1426">
        <f t="shared" si="448"/>
        <v>269.28449999999998</v>
      </c>
      <c r="S1426">
        <f t="shared" si="449"/>
        <v>-441.59203493835992</v>
      </c>
      <c r="T1426">
        <f t="shared" si="450"/>
        <v>0</v>
      </c>
      <c r="U1426" s="14">
        <f t="shared" si="451"/>
        <v>0</v>
      </c>
      <c r="V1426" s="20">
        <f>'BSFC (Drive Cycle)'!C1430</f>
        <v>0</v>
      </c>
      <c r="W1426">
        <f t="shared" si="452"/>
        <v>0</v>
      </c>
      <c r="X1426">
        <f t="shared" si="453"/>
        <v>0</v>
      </c>
      <c r="Y1426">
        <f t="shared" si="454"/>
        <v>0</v>
      </c>
      <c r="Z1426">
        <f t="shared" si="455"/>
        <v>1</v>
      </c>
    </row>
    <row r="1427" spans="4:26">
      <c r="D1427" s="1">
        <v>1424</v>
      </c>
      <c r="E1427">
        <v>3.5</v>
      </c>
      <c r="F1427">
        <f t="shared" si="440"/>
        <v>5.6326900000000002</v>
      </c>
      <c r="G1427">
        <f t="shared" si="441"/>
        <v>1.5646361111111113</v>
      </c>
      <c r="H1427" s="12">
        <f t="shared" si="456"/>
        <v>0</v>
      </c>
      <c r="I1427">
        <f t="shared" si="457"/>
        <v>1.5646361111111113</v>
      </c>
      <c r="J1427">
        <f t="shared" si="458"/>
        <v>6.8444282009334447</v>
      </c>
      <c r="K1427" s="12">
        <f t="shared" si="459"/>
        <v>1</v>
      </c>
      <c r="L1427">
        <f t="shared" si="442"/>
        <v>14.7105</v>
      </c>
      <c r="M1427">
        <f t="shared" si="443"/>
        <v>100.68496104983144</v>
      </c>
      <c r="N1427">
        <f t="shared" si="444"/>
        <v>961.47089855315551</v>
      </c>
      <c r="O1427">
        <f t="shared" si="445"/>
        <v>101.66177176290465</v>
      </c>
      <c r="P1427">
        <f t="shared" si="446"/>
        <v>0</v>
      </c>
      <c r="Q1427">
        <f t="shared" si="447"/>
        <v>0.94360563012325338</v>
      </c>
      <c r="R1427">
        <f t="shared" si="448"/>
        <v>269.28449999999998</v>
      </c>
      <c r="S1427">
        <f t="shared" si="449"/>
        <v>270.22810563012325</v>
      </c>
      <c r="T1427">
        <f t="shared" si="450"/>
        <v>4.1993232688927078</v>
      </c>
      <c r="U1427" s="14">
        <f t="shared" si="451"/>
        <v>0.42280869976411317</v>
      </c>
      <c r="V1427" s="20">
        <f>'BSFC (Drive Cycle)'!C1431</f>
        <v>2423.8046400651215</v>
      </c>
      <c r="W1427">
        <f t="shared" si="452"/>
        <v>0.28466824676337732</v>
      </c>
      <c r="X1427">
        <f t="shared" si="453"/>
        <v>0</v>
      </c>
      <c r="Y1427">
        <f t="shared" si="454"/>
        <v>0</v>
      </c>
      <c r="Z1427">
        <f t="shared" si="455"/>
        <v>1</v>
      </c>
    </row>
    <row r="1428" spans="4:26">
      <c r="D1428" s="1">
        <v>1425</v>
      </c>
      <c r="E1428">
        <v>1.5</v>
      </c>
      <c r="F1428">
        <f t="shared" si="440"/>
        <v>2.4140100000000002</v>
      </c>
      <c r="G1428">
        <f t="shared" si="441"/>
        <v>0.67055833333333337</v>
      </c>
      <c r="H1428" s="12">
        <f t="shared" si="456"/>
        <v>-0.89407777777777797</v>
      </c>
      <c r="I1428">
        <f t="shared" si="457"/>
        <v>0.22351944444444438</v>
      </c>
      <c r="J1428">
        <f t="shared" si="458"/>
        <v>0.97777545727620607</v>
      </c>
      <c r="K1428" s="12">
        <f t="shared" si="459"/>
        <v>1</v>
      </c>
      <c r="L1428">
        <f t="shared" si="442"/>
        <v>14.7105</v>
      </c>
      <c r="M1428">
        <f t="shared" si="443"/>
        <v>14.383565864261628</v>
      </c>
      <c r="N1428">
        <f t="shared" si="444"/>
        <v>137.35298550759359</v>
      </c>
      <c r="O1428">
        <f t="shared" si="445"/>
        <v>101.66177176290465</v>
      </c>
      <c r="P1428">
        <f t="shared" si="446"/>
        <v>-2033.7718301956672</v>
      </c>
      <c r="Q1428">
        <f t="shared" si="447"/>
        <v>0.17331531981855669</v>
      </c>
      <c r="R1428">
        <f t="shared" si="448"/>
        <v>269.28449999999998</v>
      </c>
      <c r="S1428">
        <f t="shared" si="449"/>
        <v>-1764.3140148758487</v>
      </c>
      <c r="T1428">
        <f t="shared" si="450"/>
        <v>0</v>
      </c>
      <c r="U1428" s="14">
        <f t="shared" si="451"/>
        <v>0</v>
      </c>
      <c r="V1428" s="20">
        <f>'BSFC (Drive Cycle)'!C1432</f>
        <v>0</v>
      </c>
      <c r="W1428">
        <f t="shared" si="452"/>
        <v>0</v>
      </c>
      <c r="X1428">
        <f t="shared" si="453"/>
        <v>0</v>
      </c>
      <c r="Y1428">
        <f t="shared" si="454"/>
        <v>0</v>
      </c>
      <c r="Z1428">
        <f t="shared" si="455"/>
        <v>1</v>
      </c>
    </row>
    <row r="1429" spans="4:26">
      <c r="D1429" s="1">
        <v>1426</v>
      </c>
      <c r="E1429">
        <v>0</v>
      </c>
      <c r="F1429">
        <f t="shared" si="440"/>
        <v>0</v>
      </c>
      <c r="G1429">
        <f t="shared" si="441"/>
        <v>0</v>
      </c>
      <c r="H1429" s="12">
        <f t="shared" si="456"/>
        <v>-0.67055833333333337</v>
      </c>
      <c r="I1429">
        <f t="shared" si="457"/>
        <v>-0.33527916666666668</v>
      </c>
      <c r="J1429">
        <f t="shared" si="458"/>
        <v>-1.4666631859143098</v>
      </c>
      <c r="K1429" s="12">
        <f t="shared" si="459"/>
        <v>1</v>
      </c>
      <c r="L1429">
        <f t="shared" si="442"/>
        <v>14.7105</v>
      </c>
      <c r="M1429">
        <f t="shared" si="443"/>
        <v>-21.575348796392454</v>
      </c>
      <c r="N1429">
        <f t="shared" si="444"/>
        <v>-206.02947826139047</v>
      </c>
      <c r="O1429">
        <f t="shared" si="445"/>
        <v>101.66177176290465</v>
      </c>
      <c r="P1429">
        <f t="shared" si="446"/>
        <v>-1525.3288726467501</v>
      </c>
      <c r="Q1429">
        <f t="shared" si="447"/>
        <v>0</v>
      </c>
      <c r="R1429">
        <f t="shared" si="448"/>
        <v>269.28449999999998</v>
      </c>
      <c r="S1429">
        <f t="shared" si="449"/>
        <v>-1256.0443726467502</v>
      </c>
      <c r="T1429">
        <f t="shared" si="450"/>
        <v>0</v>
      </c>
      <c r="U1429" s="14">
        <f t="shared" si="451"/>
        <v>0</v>
      </c>
      <c r="V1429" s="20">
        <f>'BSFC (Drive Cycle)'!C1433</f>
        <v>0</v>
      </c>
      <c r="W1429">
        <f t="shared" si="452"/>
        <v>0</v>
      </c>
      <c r="X1429">
        <f t="shared" si="453"/>
        <v>0</v>
      </c>
      <c r="Y1429">
        <f t="shared" si="454"/>
        <v>0</v>
      </c>
      <c r="Z1429">
        <f t="shared" si="455"/>
        <v>1</v>
      </c>
    </row>
    <row r="1430" spans="4:26">
      <c r="D1430" s="1">
        <v>1427</v>
      </c>
      <c r="E1430">
        <v>0</v>
      </c>
      <c r="F1430">
        <f t="shared" si="440"/>
        <v>0</v>
      </c>
      <c r="G1430">
        <f t="shared" si="441"/>
        <v>0</v>
      </c>
      <c r="H1430" s="12">
        <f t="shared" si="456"/>
        <v>0</v>
      </c>
      <c r="I1430">
        <f t="shared" si="457"/>
        <v>0</v>
      </c>
      <c r="J1430">
        <f t="shared" si="458"/>
        <v>0</v>
      </c>
      <c r="K1430" s="12">
        <f t="shared" si="459"/>
        <v>1</v>
      </c>
      <c r="L1430">
        <f t="shared" si="442"/>
        <v>14.7105</v>
      </c>
      <c r="M1430">
        <f t="shared" si="443"/>
        <v>0</v>
      </c>
      <c r="N1430">
        <f t="shared" si="444"/>
        <v>0</v>
      </c>
      <c r="O1430">
        <f t="shared" si="445"/>
        <v>101.66177176290465</v>
      </c>
      <c r="P1430">
        <f t="shared" si="446"/>
        <v>0</v>
      </c>
      <c r="Q1430">
        <f t="shared" si="447"/>
        <v>0</v>
      </c>
      <c r="R1430">
        <f t="shared" si="448"/>
        <v>269.28449999999998</v>
      </c>
      <c r="S1430">
        <f t="shared" si="449"/>
        <v>269.28449999999998</v>
      </c>
      <c r="T1430">
        <f t="shared" si="450"/>
        <v>4.1846597124502907</v>
      </c>
      <c r="U1430" s="14">
        <f t="shared" si="451"/>
        <v>0</v>
      </c>
      <c r="V1430" s="20">
        <f>'BSFC (Drive Cycle)'!C1434</f>
        <v>0</v>
      </c>
      <c r="W1430">
        <f t="shared" si="452"/>
        <v>0</v>
      </c>
      <c r="X1430">
        <f t="shared" si="453"/>
        <v>0</v>
      </c>
      <c r="Y1430">
        <f t="shared" si="454"/>
        <v>0</v>
      </c>
      <c r="Z1430">
        <f t="shared" si="455"/>
        <v>1</v>
      </c>
    </row>
    <row r="1431" spans="4:26">
      <c r="D1431" s="1">
        <v>1428</v>
      </c>
      <c r="E1431">
        <v>0</v>
      </c>
      <c r="F1431">
        <f t="shared" si="440"/>
        <v>0</v>
      </c>
      <c r="G1431">
        <f t="shared" si="441"/>
        <v>0</v>
      </c>
      <c r="H1431" s="12">
        <f t="shared" si="456"/>
        <v>0</v>
      </c>
      <c r="I1431">
        <f t="shared" si="457"/>
        <v>0</v>
      </c>
      <c r="J1431">
        <f t="shared" si="458"/>
        <v>0</v>
      </c>
      <c r="K1431" s="12">
        <f t="shared" si="459"/>
        <v>1</v>
      </c>
      <c r="L1431">
        <f t="shared" si="442"/>
        <v>14.7105</v>
      </c>
      <c r="M1431">
        <f t="shared" si="443"/>
        <v>0</v>
      </c>
      <c r="N1431">
        <f t="shared" si="444"/>
        <v>0</v>
      </c>
      <c r="O1431">
        <f t="shared" si="445"/>
        <v>101.66177176290465</v>
      </c>
      <c r="P1431">
        <f t="shared" si="446"/>
        <v>0</v>
      </c>
      <c r="Q1431">
        <f t="shared" si="447"/>
        <v>0</v>
      </c>
      <c r="R1431">
        <f t="shared" si="448"/>
        <v>269.28449999999998</v>
      </c>
      <c r="S1431">
        <f t="shared" si="449"/>
        <v>269.28449999999998</v>
      </c>
      <c r="T1431">
        <f t="shared" si="450"/>
        <v>4.1846597124502907</v>
      </c>
      <c r="U1431" s="14">
        <f t="shared" si="451"/>
        <v>0</v>
      </c>
      <c r="V1431" s="20">
        <f>'BSFC (Drive Cycle)'!C1435</f>
        <v>0</v>
      </c>
      <c r="W1431">
        <f t="shared" si="452"/>
        <v>0</v>
      </c>
      <c r="X1431">
        <f t="shared" si="453"/>
        <v>0</v>
      </c>
      <c r="Y1431">
        <f t="shared" si="454"/>
        <v>0</v>
      </c>
      <c r="Z1431">
        <f t="shared" si="455"/>
        <v>1</v>
      </c>
    </row>
    <row r="1432" spans="4:26">
      <c r="D1432" s="1">
        <v>1429</v>
      </c>
      <c r="E1432">
        <v>0</v>
      </c>
      <c r="F1432">
        <f t="shared" si="440"/>
        <v>0</v>
      </c>
      <c r="G1432">
        <f t="shared" si="441"/>
        <v>0</v>
      </c>
      <c r="H1432" s="12">
        <f t="shared" si="456"/>
        <v>0</v>
      </c>
      <c r="I1432">
        <f t="shared" si="457"/>
        <v>0</v>
      </c>
      <c r="J1432">
        <f t="shared" si="458"/>
        <v>0</v>
      </c>
      <c r="K1432" s="12">
        <f t="shared" si="459"/>
        <v>1</v>
      </c>
      <c r="L1432">
        <f t="shared" si="442"/>
        <v>14.7105</v>
      </c>
      <c r="M1432">
        <f t="shared" si="443"/>
        <v>0</v>
      </c>
      <c r="N1432">
        <f t="shared" si="444"/>
        <v>0</v>
      </c>
      <c r="O1432">
        <f t="shared" si="445"/>
        <v>101.66177176290465</v>
      </c>
      <c r="P1432">
        <f t="shared" si="446"/>
        <v>0</v>
      </c>
      <c r="Q1432">
        <f t="shared" si="447"/>
        <v>0</v>
      </c>
      <c r="R1432">
        <f t="shared" si="448"/>
        <v>269.28449999999998</v>
      </c>
      <c r="S1432">
        <f t="shared" si="449"/>
        <v>269.28449999999998</v>
      </c>
      <c r="T1432">
        <f t="shared" si="450"/>
        <v>4.1846597124502907</v>
      </c>
      <c r="U1432" s="14">
        <f t="shared" si="451"/>
        <v>0</v>
      </c>
      <c r="V1432" s="20">
        <f>'BSFC (Drive Cycle)'!C1436</f>
        <v>0</v>
      </c>
      <c r="W1432">
        <f t="shared" si="452"/>
        <v>0</v>
      </c>
      <c r="X1432">
        <f t="shared" si="453"/>
        <v>0</v>
      </c>
      <c r="Y1432">
        <f t="shared" si="454"/>
        <v>0</v>
      </c>
      <c r="Z1432">
        <f t="shared" si="455"/>
        <v>1</v>
      </c>
    </row>
    <row r="1433" spans="4:26">
      <c r="D1433" s="1">
        <v>1430</v>
      </c>
      <c r="E1433">
        <v>0</v>
      </c>
      <c r="F1433">
        <f t="shared" si="440"/>
        <v>0</v>
      </c>
      <c r="G1433">
        <f t="shared" si="441"/>
        <v>0</v>
      </c>
      <c r="H1433" s="12">
        <f t="shared" si="456"/>
        <v>0</v>
      </c>
      <c r="I1433">
        <f t="shared" si="457"/>
        <v>0</v>
      </c>
      <c r="J1433">
        <f t="shared" si="458"/>
        <v>0</v>
      </c>
      <c r="K1433" s="12">
        <f t="shared" si="459"/>
        <v>1</v>
      </c>
      <c r="L1433">
        <f t="shared" si="442"/>
        <v>14.7105</v>
      </c>
      <c r="M1433">
        <f t="shared" si="443"/>
        <v>0</v>
      </c>
      <c r="N1433">
        <f t="shared" si="444"/>
        <v>0</v>
      </c>
      <c r="O1433">
        <f t="shared" si="445"/>
        <v>101.66177176290465</v>
      </c>
      <c r="P1433">
        <f t="shared" si="446"/>
        <v>0</v>
      </c>
      <c r="Q1433">
        <f t="shared" si="447"/>
        <v>0</v>
      </c>
      <c r="R1433">
        <f t="shared" si="448"/>
        <v>269.28449999999998</v>
      </c>
      <c r="S1433">
        <f t="shared" si="449"/>
        <v>269.28449999999998</v>
      </c>
      <c r="T1433">
        <f t="shared" si="450"/>
        <v>4.1846597124502907</v>
      </c>
      <c r="U1433" s="14">
        <f t="shared" si="451"/>
        <v>0</v>
      </c>
      <c r="V1433" s="20">
        <f>'BSFC (Drive Cycle)'!C1437</f>
        <v>0</v>
      </c>
      <c r="W1433">
        <f t="shared" si="452"/>
        <v>0</v>
      </c>
      <c r="X1433">
        <f t="shared" si="453"/>
        <v>0</v>
      </c>
      <c r="Y1433">
        <f t="shared" si="454"/>
        <v>0</v>
      </c>
      <c r="Z1433">
        <f t="shared" si="455"/>
        <v>1</v>
      </c>
    </row>
    <row r="1434" spans="4:26">
      <c r="D1434" s="1">
        <v>1431</v>
      </c>
      <c r="E1434">
        <v>0</v>
      </c>
      <c r="F1434">
        <f t="shared" si="440"/>
        <v>0</v>
      </c>
      <c r="G1434">
        <f t="shared" si="441"/>
        <v>0</v>
      </c>
      <c r="H1434" s="12">
        <f t="shared" si="456"/>
        <v>0</v>
      </c>
      <c r="I1434">
        <f t="shared" si="457"/>
        <v>0</v>
      </c>
      <c r="J1434">
        <f t="shared" si="458"/>
        <v>0</v>
      </c>
      <c r="K1434" s="12">
        <f t="shared" si="459"/>
        <v>1</v>
      </c>
      <c r="L1434">
        <f t="shared" si="442"/>
        <v>14.7105</v>
      </c>
      <c r="M1434">
        <f t="shared" si="443"/>
        <v>0</v>
      </c>
      <c r="N1434">
        <f t="shared" si="444"/>
        <v>0</v>
      </c>
      <c r="O1434">
        <f t="shared" si="445"/>
        <v>101.66177176290465</v>
      </c>
      <c r="P1434">
        <f t="shared" si="446"/>
        <v>0</v>
      </c>
      <c r="Q1434">
        <f t="shared" si="447"/>
        <v>0</v>
      </c>
      <c r="R1434">
        <f t="shared" si="448"/>
        <v>269.28449999999998</v>
      </c>
      <c r="S1434">
        <f t="shared" si="449"/>
        <v>269.28449999999998</v>
      </c>
      <c r="T1434">
        <f t="shared" si="450"/>
        <v>4.1846597124502907</v>
      </c>
      <c r="U1434" s="14">
        <f t="shared" si="451"/>
        <v>0</v>
      </c>
      <c r="V1434" s="20">
        <f>'BSFC (Drive Cycle)'!C1438</f>
        <v>0</v>
      </c>
      <c r="W1434">
        <f t="shared" si="452"/>
        <v>0</v>
      </c>
      <c r="X1434">
        <f t="shared" si="453"/>
        <v>0</v>
      </c>
      <c r="Y1434">
        <f t="shared" si="454"/>
        <v>0</v>
      </c>
      <c r="Z1434">
        <f t="shared" si="455"/>
        <v>1</v>
      </c>
    </row>
    <row r="1435" spans="4:26">
      <c r="D1435" s="1">
        <v>1432</v>
      </c>
      <c r="E1435">
        <v>0</v>
      </c>
      <c r="F1435">
        <f t="shared" si="440"/>
        <v>0</v>
      </c>
      <c r="G1435">
        <f t="shared" si="441"/>
        <v>0</v>
      </c>
      <c r="H1435" s="12">
        <f t="shared" si="456"/>
        <v>0</v>
      </c>
      <c r="I1435">
        <f t="shared" si="457"/>
        <v>0</v>
      </c>
      <c r="J1435">
        <f t="shared" si="458"/>
        <v>0</v>
      </c>
      <c r="K1435" s="12">
        <f t="shared" si="459"/>
        <v>1</v>
      </c>
      <c r="L1435">
        <f t="shared" si="442"/>
        <v>14.7105</v>
      </c>
      <c r="M1435">
        <f t="shared" si="443"/>
        <v>0</v>
      </c>
      <c r="N1435">
        <f t="shared" si="444"/>
        <v>0</v>
      </c>
      <c r="O1435">
        <f t="shared" si="445"/>
        <v>101.66177176290465</v>
      </c>
      <c r="P1435">
        <f t="shared" si="446"/>
        <v>0</v>
      </c>
      <c r="Q1435">
        <f t="shared" si="447"/>
        <v>0</v>
      </c>
      <c r="R1435">
        <f t="shared" si="448"/>
        <v>269.28449999999998</v>
      </c>
      <c r="S1435">
        <f t="shared" si="449"/>
        <v>269.28449999999998</v>
      </c>
      <c r="T1435">
        <f t="shared" si="450"/>
        <v>4.1846597124502907</v>
      </c>
      <c r="U1435" s="14">
        <f t="shared" si="451"/>
        <v>0</v>
      </c>
      <c r="V1435" s="20">
        <f>'BSFC (Drive Cycle)'!C1439</f>
        <v>0</v>
      </c>
      <c r="W1435">
        <f t="shared" si="452"/>
        <v>0</v>
      </c>
      <c r="X1435">
        <f t="shared" si="453"/>
        <v>0</v>
      </c>
      <c r="Y1435">
        <f t="shared" si="454"/>
        <v>0</v>
      </c>
      <c r="Z1435">
        <f t="shared" si="455"/>
        <v>1</v>
      </c>
    </row>
    <row r="1436" spans="4:26">
      <c r="D1436" s="1">
        <v>1433</v>
      </c>
      <c r="E1436">
        <v>0</v>
      </c>
      <c r="F1436">
        <f t="shared" si="440"/>
        <v>0</v>
      </c>
      <c r="G1436">
        <f t="shared" si="441"/>
        <v>0</v>
      </c>
      <c r="H1436" s="12">
        <f t="shared" si="456"/>
        <v>0</v>
      </c>
      <c r="I1436">
        <f t="shared" si="457"/>
        <v>0</v>
      </c>
      <c r="J1436">
        <f t="shared" si="458"/>
        <v>0</v>
      </c>
      <c r="K1436" s="12">
        <f t="shared" si="459"/>
        <v>1</v>
      </c>
      <c r="L1436">
        <f t="shared" si="442"/>
        <v>14.7105</v>
      </c>
      <c r="M1436">
        <f t="shared" si="443"/>
        <v>0</v>
      </c>
      <c r="N1436">
        <f t="shared" si="444"/>
        <v>0</v>
      </c>
      <c r="O1436">
        <f t="shared" si="445"/>
        <v>101.66177176290465</v>
      </c>
      <c r="P1436">
        <f t="shared" si="446"/>
        <v>0</v>
      </c>
      <c r="Q1436">
        <f t="shared" si="447"/>
        <v>0</v>
      </c>
      <c r="R1436">
        <f t="shared" si="448"/>
        <v>269.28449999999998</v>
      </c>
      <c r="S1436">
        <f t="shared" si="449"/>
        <v>269.28449999999998</v>
      </c>
      <c r="T1436">
        <f t="shared" si="450"/>
        <v>4.1846597124502907</v>
      </c>
      <c r="U1436" s="14">
        <f t="shared" si="451"/>
        <v>0</v>
      </c>
      <c r="V1436" s="20">
        <f>'BSFC (Drive Cycle)'!C1440</f>
        <v>0</v>
      </c>
      <c r="W1436">
        <f t="shared" si="452"/>
        <v>0</v>
      </c>
      <c r="X1436">
        <f t="shared" si="453"/>
        <v>0</v>
      </c>
      <c r="Y1436">
        <f t="shared" si="454"/>
        <v>0</v>
      </c>
      <c r="Z1436">
        <f t="shared" si="455"/>
        <v>1</v>
      </c>
    </row>
    <row r="1437" spans="4:26">
      <c r="D1437" s="1">
        <v>1434</v>
      </c>
      <c r="E1437">
        <v>0</v>
      </c>
      <c r="F1437">
        <f t="shared" si="440"/>
        <v>0</v>
      </c>
      <c r="G1437">
        <f t="shared" si="441"/>
        <v>0</v>
      </c>
      <c r="H1437" s="12">
        <f t="shared" si="456"/>
        <v>0</v>
      </c>
      <c r="I1437">
        <f t="shared" si="457"/>
        <v>0</v>
      </c>
      <c r="J1437">
        <f t="shared" si="458"/>
        <v>0</v>
      </c>
      <c r="K1437" s="12">
        <f t="shared" si="459"/>
        <v>1</v>
      </c>
      <c r="L1437">
        <f t="shared" si="442"/>
        <v>14.7105</v>
      </c>
      <c r="M1437">
        <f t="shared" si="443"/>
        <v>0</v>
      </c>
      <c r="N1437">
        <f t="shared" si="444"/>
        <v>0</v>
      </c>
      <c r="O1437">
        <f t="shared" si="445"/>
        <v>101.66177176290465</v>
      </c>
      <c r="P1437">
        <f t="shared" si="446"/>
        <v>0</v>
      </c>
      <c r="Q1437">
        <f t="shared" si="447"/>
        <v>0</v>
      </c>
      <c r="R1437">
        <f t="shared" si="448"/>
        <v>269.28449999999998</v>
      </c>
      <c r="S1437">
        <f t="shared" si="449"/>
        <v>269.28449999999998</v>
      </c>
      <c r="T1437">
        <f t="shared" si="450"/>
        <v>4.1846597124502907</v>
      </c>
      <c r="U1437" s="14">
        <f t="shared" si="451"/>
        <v>0</v>
      </c>
      <c r="V1437" s="20">
        <f>'BSFC (Drive Cycle)'!C1441</f>
        <v>0</v>
      </c>
      <c r="W1437">
        <f t="shared" si="452"/>
        <v>0</v>
      </c>
      <c r="X1437">
        <f t="shared" si="453"/>
        <v>0</v>
      </c>
      <c r="Y1437">
        <f t="shared" si="454"/>
        <v>0</v>
      </c>
      <c r="Z1437">
        <f t="shared" si="455"/>
        <v>1</v>
      </c>
    </row>
    <row r="1438" spans="4:26">
      <c r="D1438" s="1">
        <v>1435</v>
      </c>
      <c r="E1438">
        <v>0</v>
      </c>
      <c r="F1438">
        <f t="shared" si="440"/>
        <v>0</v>
      </c>
      <c r="G1438">
        <f t="shared" si="441"/>
        <v>0</v>
      </c>
      <c r="H1438" s="12">
        <f t="shared" si="456"/>
        <v>0</v>
      </c>
      <c r="I1438">
        <f t="shared" si="457"/>
        <v>0</v>
      </c>
      <c r="J1438">
        <f t="shared" si="458"/>
        <v>0</v>
      </c>
      <c r="K1438" s="12">
        <f t="shared" si="459"/>
        <v>1</v>
      </c>
      <c r="L1438">
        <f t="shared" si="442"/>
        <v>14.7105</v>
      </c>
      <c r="M1438">
        <f t="shared" si="443"/>
        <v>0</v>
      </c>
      <c r="N1438">
        <f t="shared" si="444"/>
        <v>0</v>
      </c>
      <c r="O1438">
        <f t="shared" si="445"/>
        <v>101.66177176290465</v>
      </c>
      <c r="P1438">
        <f t="shared" si="446"/>
        <v>0</v>
      </c>
      <c r="Q1438">
        <f t="shared" si="447"/>
        <v>0</v>
      </c>
      <c r="R1438">
        <f t="shared" si="448"/>
        <v>269.28449999999998</v>
      </c>
      <c r="S1438">
        <f t="shared" si="449"/>
        <v>269.28449999999998</v>
      </c>
      <c r="T1438">
        <f t="shared" si="450"/>
        <v>4.1846597124502907</v>
      </c>
      <c r="U1438" s="14">
        <f t="shared" si="451"/>
        <v>0</v>
      </c>
      <c r="V1438" s="20">
        <f>'BSFC (Drive Cycle)'!C1442</f>
        <v>0</v>
      </c>
      <c r="W1438">
        <f t="shared" si="452"/>
        <v>0</v>
      </c>
      <c r="X1438">
        <f t="shared" si="453"/>
        <v>0</v>
      </c>
      <c r="Y1438">
        <f t="shared" si="454"/>
        <v>0</v>
      </c>
      <c r="Z1438">
        <f t="shared" si="455"/>
        <v>1</v>
      </c>
    </row>
  </sheetData>
  <hyperlinks>
    <hyperlink ref="C17" r:id="rId1" xr:uid="{E47FED72-6D66-4657-B8A3-3699AD5BAE58}"/>
  </hyperlinks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4D1F7A-B8B5-4CBB-ABE1-25F117241DAF}">
  <sheetPr>
    <tabColor theme="5" tint="-0.249977111117893"/>
  </sheetPr>
  <dimension ref="A1:Z1438"/>
  <sheetViews>
    <sheetView zoomScale="80" zoomScaleNormal="80" workbookViewId="0">
      <pane xSplit="3" ySplit="2" topLeftCell="D3" activePane="bottomRight" state="frozen"/>
      <selection pane="topRight" activeCell="D1" sqref="D1"/>
      <selection pane="bottomLeft" activeCell="A4" sqref="A4"/>
      <selection pane="bottomRight" activeCell="B29" sqref="B29"/>
    </sheetView>
  </sheetViews>
  <sheetFormatPr defaultRowHeight="14.4"/>
  <cols>
    <col min="1" max="1" width="32.109375" style="22" customWidth="1"/>
    <col min="2" max="3" width="8.88671875" style="22"/>
    <col min="4" max="4" width="5.44140625" style="22" bestFit="1" customWidth="1"/>
    <col min="5" max="21" width="8.88671875" style="22"/>
    <col min="22" max="22" width="12" style="19" bestFit="1" customWidth="1"/>
    <col min="23" max="16384" width="8.88671875" style="22"/>
  </cols>
  <sheetData>
    <row r="1" spans="1:26" ht="57.6">
      <c r="A1" s="45" t="s">
        <v>67</v>
      </c>
      <c r="B1" s="45"/>
      <c r="D1" s="47" t="s">
        <v>0</v>
      </c>
      <c r="E1" s="48" t="s">
        <v>2</v>
      </c>
      <c r="F1" s="48" t="s">
        <v>3</v>
      </c>
      <c r="G1" s="48" t="s">
        <v>4</v>
      </c>
      <c r="H1" s="48" t="s">
        <v>5</v>
      </c>
      <c r="I1" s="48" t="s">
        <v>6</v>
      </c>
      <c r="J1" s="49" t="s">
        <v>13</v>
      </c>
      <c r="K1" s="49" t="s">
        <v>16</v>
      </c>
      <c r="L1" s="48" t="s">
        <v>18</v>
      </c>
      <c r="M1" s="48" t="s">
        <v>21</v>
      </c>
      <c r="N1" s="48" t="s">
        <v>21</v>
      </c>
      <c r="O1" s="48" t="s">
        <v>45</v>
      </c>
      <c r="P1" s="48" t="s">
        <v>46</v>
      </c>
      <c r="Q1" s="48" t="s">
        <v>47</v>
      </c>
      <c r="R1" s="48" t="s">
        <v>48</v>
      </c>
      <c r="S1" s="48" t="s">
        <v>49</v>
      </c>
      <c r="T1" s="48" t="s">
        <v>23</v>
      </c>
      <c r="U1" s="48" t="s">
        <v>24</v>
      </c>
      <c r="V1" s="50" t="s">
        <v>25</v>
      </c>
      <c r="W1" s="48" t="s">
        <v>26</v>
      </c>
      <c r="X1" s="48" t="s">
        <v>31</v>
      </c>
      <c r="Y1" s="48" t="s">
        <v>32</v>
      </c>
      <c r="Z1" s="48" t="s">
        <v>33</v>
      </c>
    </row>
    <row r="2" spans="1:26">
      <c r="A2" s="16" t="s">
        <v>14</v>
      </c>
      <c r="B2" s="16">
        <v>1.3565400000000001</v>
      </c>
      <c r="D2" s="51" t="s">
        <v>7</v>
      </c>
      <c r="E2" s="52" t="s">
        <v>8</v>
      </c>
      <c r="F2" s="52" t="s">
        <v>9</v>
      </c>
      <c r="G2" s="52" t="s">
        <v>10</v>
      </c>
      <c r="H2" s="52" t="s">
        <v>11</v>
      </c>
      <c r="I2" s="52" t="s">
        <v>12</v>
      </c>
      <c r="J2" s="52" t="s">
        <v>15</v>
      </c>
      <c r="K2" s="52" t="s">
        <v>17</v>
      </c>
      <c r="L2" s="52" t="s">
        <v>17</v>
      </c>
      <c r="M2" s="52" t="s">
        <v>15</v>
      </c>
      <c r="N2" s="52" t="s">
        <v>22</v>
      </c>
      <c r="O2" s="52" t="s">
        <v>116</v>
      </c>
      <c r="P2" s="52" t="s">
        <v>116</v>
      </c>
      <c r="Q2" s="52" t="s">
        <v>116</v>
      </c>
      <c r="R2" s="52" t="s">
        <v>116</v>
      </c>
      <c r="S2" s="52" t="s">
        <v>116</v>
      </c>
      <c r="T2" s="52" t="s">
        <v>27</v>
      </c>
      <c r="U2" s="52" t="s">
        <v>28</v>
      </c>
      <c r="V2" s="53" t="s">
        <v>29</v>
      </c>
      <c r="W2" s="52" t="s">
        <v>30</v>
      </c>
      <c r="X2" s="52" t="s">
        <v>17</v>
      </c>
      <c r="Y2" s="52" t="s">
        <v>17</v>
      </c>
      <c r="Z2" s="52" t="s">
        <v>17</v>
      </c>
    </row>
    <row r="3" spans="1:26">
      <c r="A3" s="16"/>
      <c r="B3" s="16"/>
      <c r="D3" s="1">
        <v>0</v>
      </c>
      <c r="E3" s="22">
        <v>0</v>
      </c>
      <c r="F3" s="22">
        <f>E3*1.60934</f>
        <v>0</v>
      </c>
      <c r="G3" s="22">
        <f>F3*(1000/3600)</f>
        <v>0</v>
      </c>
      <c r="H3" s="22">
        <v>0</v>
      </c>
      <c r="I3" s="22">
        <v>0</v>
      </c>
      <c r="J3" s="22">
        <v>0</v>
      </c>
      <c r="K3" s="22">
        <v>1</v>
      </c>
      <c r="L3" s="22">
        <f>LOOKUP(K3,$A$5:$B$12)*$B$13</f>
        <v>14.7105</v>
      </c>
      <c r="M3" s="22">
        <v>0</v>
      </c>
      <c r="N3" s="22">
        <f>M3*9.5493</f>
        <v>0</v>
      </c>
      <c r="O3" s="22">
        <f>(POWER(L3,2)*$B$28+4*$B$29)/$B$27</f>
        <v>107.64187598425198</v>
      </c>
      <c r="P3" s="22">
        <f>(H3*(O3+$B$26*$B$27))/$B$27</f>
        <v>0</v>
      </c>
      <c r="Q3" s="22">
        <f>($B$34*$B$31*$B$30*POWER(G3,2))/2</f>
        <v>0</v>
      </c>
      <c r="R3" s="22">
        <f>$B$32*$B$26*9.81</f>
        <v>268.42514400000005</v>
      </c>
      <c r="S3" s="22">
        <f>P3+Q3+R3</f>
        <v>268.42514400000005</v>
      </c>
      <c r="T3" s="22">
        <v>0</v>
      </c>
      <c r="U3" s="22">
        <f>(T3*M3)/1000</f>
        <v>0</v>
      </c>
      <c r="V3" s="20">
        <f>'BSFC (Drive Cycle)'!C7</f>
        <v>0</v>
      </c>
      <c r="W3" s="22">
        <f>(V3*U3)/3600</f>
        <v>0</v>
      </c>
      <c r="X3" s="22">
        <f>IF(AND(K3&gt;1,(N3&lt;$B$15)),1,0)</f>
        <v>0</v>
      </c>
      <c r="Y3" s="22">
        <f>IF(N3&gt;$B$14,1,0)</f>
        <v>0</v>
      </c>
      <c r="Z3" s="22">
        <f>IF(AND(X3=0,Y3=0),K3,IF(AND(X3=0,Y3=1),K3+1, IF(AND(X3=1,Y3=0),K3-1)))</f>
        <v>1</v>
      </c>
    </row>
    <row r="4" spans="1:26">
      <c r="A4" s="17" t="s">
        <v>20</v>
      </c>
      <c r="B4" s="17"/>
      <c r="D4" s="1">
        <v>1</v>
      </c>
      <c r="E4" s="22">
        <v>0</v>
      </c>
      <c r="F4" s="22">
        <f t="shared" ref="F4:F67" si="0">E4*1.60934</f>
        <v>0</v>
      </c>
      <c r="G4" s="22">
        <f t="shared" ref="G4:G67" si="1">F4*(1000/3600)</f>
        <v>0</v>
      </c>
      <c r="H4" s="22">
        <f>(G4-G3)/(D4-D3)</f>
        <v>0</v>
      </c>
      <c r="I4" s="22">
        <f>G4*(D4-D3)+0.5*H4*POWER(D4-D3,2)</f>
        <v>0</v>
      </c>
      <c r="J4" s="22">
        <f>(2*PI()*I4)/($B$2*(D4-D3))</f>
        <v>0</v>
      </c>
      <c r="K4" s="22">
        <f>Z3</f>
        <v>1</v>
      </c>
      <c r="L4" s="22">
        <f t="shared" ref="L4:L67" si="2">LOOKUP(K4,$A$5:$B$12)*$B$13</f>
        <v>14.7105</v>
      </c>
      <c r="M4" s="22">
        <f>J4*L4</f>
        <v>0</v>
      </c>
      <c r="N4" s="22">
        <f t="shared" ref="N4:N67" si="3">M4*9.5493</f>
        <v>0</v>
      </c>
      <c r="O4" s="22">
        <f t="shared" ref="O4:O67" si="4">(POWER(L4,2)*$B$28+4*$B$29)/$B$27</f>
        <v>107.64187598425198</v>
      </c>
      <c r="P4" s="22">
        <f t="shared" ref="P4:P67" si="5">(H4*(O4+$B$26*$B$27))/$B$27</f>
        <v>0</v>
      </c>
      <c r="Q4" s="22">
        <f t="shared" ref="Q4:Q67" si="6">($B$34*$B$31*$B$30*POWER(G4,2))/2</f>
        <v>0</v>
      </c>
      <c r="R4" s="22">
        <f>$B$32*$B$26*9.81</f>
        <v>268.42514400000005</v>
      </c>
      <c r="S4" s="22">
        <f>P4+Q4+R4</f>
        <v>268.42514400000005</v>
      </c>
      <c r="T4" s="22">
        <f>IF(H4&lt;0,0,(S4*$B$27)/L4)</f>
        <v>3.9395662003059049</v>
      </c>
      <c r="U4" s="22">
        <f t="shared" ref="U4:U67" si="7">(T4*M4)/1000</f>
        <v>0</v>
      </c>
      <c r="V4" s="20">
        <f>'BSFC (Drive Cycle)'!C8</f>
        <v>0</v>
      </c>
      <c r="W4" s="22">
        <f t="shared" ref="W4:W67" si="8">(V4*U4)/3600</f>
        <v>0</v>
      </c>
      <c r="X4" s="22">
        <f t="shared" ref="X4:X67" si="9">IF(AND(K4&gt;1,(N4&lt;$B$15)),1,0)</f>
        <v>0</v>
      </c>
      <c r="Y4" s="22">
        <f t="shared" ref="Y4:Y67" si="10">IF(N4&gt;$B$14,1,0)</f>
        <v>0</v>
      </c>
      <c r="Z4" s="22">
        <f t="shared" ref="Z4:Z67" si="11">IF(AND(X4=0,Y4=0),K4,IF(AND(X4=0,Y4=1),K4+1, IF(AND(X4=1,Y4=0),K4-1)))</f>
        <v>1</v>
      </c>
    </row>
    <row r="5" spans="1:26">
      <c r="A5" s="16">
        <v>1</v>
      </c>
      <c r="B5" s="16">
        <v>5.25</v>
      </c>
      <c r="D5" s="1">
        <v>2</v>
      </c>
      <c r="E5" s="22">
        <v>0</v>
      </c>
      <c r="F5" s="22">
        <f t="shared" si="0"/>
        <v>0</v>
      </c>
      <c r="G5" s="22">
        <f t="shared" si="1"/>
        <v>0</v>
      </c>
      <c r="H5" s="22">
        <f t="shared" ref="H5:H68" si="12">(G5-G4)/(D5-D4)</f>
        <v>0</v>
      </c>
      <c r="I5" s="22">
        <f t="shared" ref="I5:I68" si="13">G5*(D5-D4)+0.5*H5*POWER(D5-D4,2)</f>
        <v>0</v>
      </c>
      <c r="J5" s="22">
        <f t="shared" ref="J5:J68" si="14">(2*PI()*I5)/($B$2*(D5-D4))</f>
        <v>0</v>
      </c>
      <c r="K5" s="22">
        <f t="shared" ref="K5:K68" si="15">Z4</f>
        <v>1</v>
      </c>
      <c r="L5" s="22">
        <f t="shared" si="2"/>
        <v>14.7105</v>
      </c>
      <c r="M5" s="22">
        <f t="shared" ref="M5:M68" si="16">J5*L5</f>
        <v>0</v>
      </c>
      <c r="N5" s="22">
        <f t="shared" si="3"/>
        <v>0</v>
      </c>
      <c r="O5" s="22">
        <f t="shared" si="4"/>
        <v>107.64187598425198</v>
      </c>
      <c r="P5" s="22">
        <f t="shared" si="5"/>
        <v>0</v>
      </c>
      <c r="Q5" s="22">
        <f t="shared" si="6"/>
        <v>0</v>
      </c>
      <c r="R5" s="22">
        <f t="shared" ref="R5:R68" si="17">$B$32*$B$26*9.81</f>
        <v>268.42514400000005</v>
      </c>
      <c r="S5" s="22">
        <f t="shared" ref="S5:S68" si="18">P5+Q5+R5</f>
        <v>268.42514400000005</v>
      </c>
      <c r="T5" s="22">
        <f t="shared" ref="T5:T68" si="19">IF(H5&lt;0,0,(S5*$B$27)/L5)</f>
        <v>3.9395662003059049</v>
      </c>
      <c r="U5" s="22">
        <f t="shared" si="7"/>
        <v>0</v>
      </c>
      <c r="V5" s="20">
        <f>'BSFC (Drive Cycle)'!C9</f>
        <v>0</v>
      </c>
      <c r="W5" s="22">
        <f t="shared" si="8"/>
        <v>0</v>
      </c>
      <c r="X5" s="22">
        <f t="shared" si="9"/>
        <v>0</v>
      </c>
      <c r="Y5" s="22">
        <f t="shared" si="10"/>
        <v>0</v>
      </c>
      <c r="Z5" s="22">
        <f t="shared" si="11"/>
        <v>1</v>
      </c>
    </row>
    <row r="6" spans="1:26">
      <c r="A6" s="16">
        <v>2</v>
      </c>
      <c r="B6" s="16">
        <v>3.0228000000000002</v>
      </c>
      <c r="D6" s="1">
        <v>3</v>
      </c>
      <c r="E6" s="22">
        <v>0</v>
      </c>
      <c r="F6" s="22">
        <f t="shared" si="0"/>
        <v>0</v>
      </c>
      <c r="G6" s="22">
        <f t="shared" si="1"/>
        <v>0</v>
      </c>
      <c r="H6" s="22">
        <f t="shared" si="12"/>
        <v>0</v>
      </c>
      <c r="I6" s="22">
        <f t="shared" si="13"/>
        <v>0</v>
      </c>
      <c r="J6" s="22">
        <f t="shared" si="14"/>
        <v>0</v>
      </c>
      <c r="K6" s="22">
        <f t="shared" si="15"/>
        <v>1</v>
      </c>
      <c r="L6" s="22">
        <f t="shared" si="2"/>
        <v>14.7105</v>
      </c>
      <c r="M6" s="22">
        <f t="shared" si="16"/>
        <v>0</v>
      </c>
      <c r="N6" s="22">
        <f t="shared" si="3"/>
        <v>0</v>
      </c>
      <c r="O6" s="22">
        <f t="shared" si="4"/>
        <v>107.64187598425198</v>
      </c>
      <c r="P6" s="22">
        <f t="shared" si="5"/>
        <v>0</v>
      </c>
      <c r="Q6" s="22">
        <f t="shared" si="6"/>
        <v>0</v>
      </c>
      <c r="R6" s="22">
        <f t="shared" si="17"/>
        <v>268.42514400000005</v>
      </c>
      <c r="S6" s="22">
        <f t="shared" si="18"/>
        <v>268.42514400000005</v>
      </c>
      <c r="T6" s="22">
        <f t="shared" si="19"/>
        <v>3.9395662003059049</v>
      </c>
      <c r="U6" s="22">
        <f t="shared" si="7"/>
        <v>0</v>
      </c>
      <c r="V6" s="20">
        <f>'BSFC (Drive Cycle)'!C10</f>
        <v>0</v>
      </c>
      <c r="W6" s="22">
        <f t="shared" si="8"/>
        <v>0</v>
      </c>
      <c r="X6" s="22">
        <f t="shared" si="9"/>
        <v>0</v>
      </c>
      <c r="Y6" s="22">
        <f t="shared" si="10"/>
        <v>0</v>
      </c>
      <c r="Z6" s="22">
        <f t="shared" si="11"/>
        <v>1</v>
      </c>
    </row>
    <row r="7" spans="1:26">
      <c r="A7" s="16">
        <v>3</v>
      </c>
      <c r="B7" s="16">
        <v>1.95</v>
      </c>
      <c r="D7" s="1">
        <v>4</v>
      </c>
      <c r="E7" s="22">
        <v>0</v>
      </c>
      <c r="F7" s="22">
        <f t="shared" si="0"/>
        <v>0</v>
      </c>
      <c r="G7" s="22">
        <f t="shared" si="1"/>
        <v>0</v>
      </c>
      <c r="H7" s="22">
        <f t="shared" si="12"/>
        <v>0</v>
      </c>
      <c r="I7" s="22">
        <f t="shared" si="13"/>
        <v>0</v>
      </c>
      <c r="J7" s="22">
        <f t="shared" si="14"/>
        <v>0</v>
      </c>
      <c r="K7" s="22">
        <f t="shared" si="15"/>
        <v>1</v>
      </c>
      <c r="L7" s="22">
        <f t="shared" si="2"/>
        <v>14.7105</v>
      </c>
      <c r="M7" s="22">
        <f t="shared" si="16"/>
        <v>0</v>
      </c>
      <c r="N7" s="22">
        <f t="shared" si="3"/>
        <v>0</v>
      </c>
      <c r="O7" s="22">
        <f t="shared" si="4"/>
        <v>107.64187598425198</v>
      </c>
      <c r="P7" s="22">
        <f t="shared" si="5"/>
        <v>0</v>
      </c>
      <c r="Q7" s="22">
        <f t="shared" si="6"/>
        <v>0</v>
      </c>
      <c r="R7" s="22">
        <f t="shared" si="17"/>
        <v>268.42514400000005</v>
      </c>
      <c r="S7" s="22">
        <f t="shared" si="18"/>
        <v>268.42514400000005</v>
      </c>
      <c r="T7" s="22">
        <f t="shared" si="19"/>
        <v>3.9395662003059049</v>
      </c>
      <c r="U7" s="22">
        <f t="shared" si="7"/>
        <v>0</v>
      </c>
      <c r="V7" s="20">
        <f>'BSFC (Drive Cycle)'!C11</f>
        <v>0</v>
      </c>
      <c r="W7" s="22">
        <f t="shared" si="8"/>
        <v>0</v>
      </c>
      <c r="X7" s="22">
        <f t="shared" si="9"/>
        <v>0</v>
      </c>
      <c r="Y7" s="22">
        <f t="shared" si="10"/>
        <v>0</v>
      </c>
      <c r="Z7" s="22">
        <f t="shared" si="11"/>
        <v>1</v>
      </c>
    </row>
    <row r="8" spans="1:26">
      <c r="A8" s="16">
        <v>4</v>
      </c>
      <c r="B8" s="16">
        <v>1.456</v>
      </c>
      <c r="D8" s="1">
        <v>5</v>
      </c>
      <c r="E8" s="22">
        <v>0</v>
      </c>
      <c r="F8" s="22">
        <f t="shared" si="0"/>
        <v>0</v>
      </c>
      <c r="G8" s="22">
        <f t="shared" si="1"/>
        <v>0</v>
      </c>
      <c r="H8" s="22">
        <f t="shared" si="12"/>
        <v>0</v>
      </c>
      <c r="I8" s="22">
        <f t="shared" si="13"/>
        <v>0</v>
      </c>
      <c r="J8" s="22">
        <f t="shared" si="14"/>
        <v>0</v>
      </c>
      <c r="K8" s="22">
        <f t="shared" si="15"/>
        <v>1</v>
      </c>
      <c r="L8" s="22">
        <f t="shared" si="2"/>
        <v>14.7105</v>
      </c>
      <c r="M8" s="22">
        <f t="shared" si="16"/>
        <v>0</v>
      </c>
      <c r="N8" s="22">
        <f t="shared" si="3"/>
        <v>0</v>
      </c>
      <c r="O8" s="22">
        <f t="shared" si="4"/>
        <v>107.64187598425198</v>
      </c>
      <c r="P8" s="22">
        <f t="shared" si="5"/>
        <v>0</v>
      </c>
      <c r="Q8" s="22">
        <f t="shared" si="6"/>
        <v>0</v>
      </c>
      <c r="R8" s="22">
        <f t="shared" si="17"/>
        <v>268.42514400000005</v>
      </c>
      <c r="S8" s="22">
        <f t="shared" si="18"/>
        <v>268.42514400000005</v>
      </c>
      <c r="T8" s="22">
        <f t="shared" si="19"/>
        <v>3.9395662003059049</v>
      </c>
      <c r="U8" s="22">
        <f t="shared" si="7"/>
        <v>0</v>
      </c>
      <c r="V8" s="20">
        <f>'BSFC (Drive Cycle)'!C12</f>
        <v>0</v>
      </c>
      <c r="W8" s="22">
        <f t="shared" si="8"/>
        <v>0</v>
      </c>
      <c r="X8" s="22">
        <f t="shared" si="9"/>
        <v>0</v>
      </c>
      <c r="Y8" s="22">
        <f t="shared" si="10"/>
        <v>0</v>
      </c>
      <c r="Z8" s="22">
        <f t="shared" si="11"/>
        <v>1</v>
      </c>
    </row>
    <row r="9" spans="1:26">
      <c r="A9" s="16">
        <v>5</v>
      </c>
      <c r="B9" s="16">
        <v>1.22</v>
      </c>
      <c r="D9" s="1">
        <v>6</v>
      </c>
      <c r="E9" s="22">
        <v>0</v>
      </c>
      <c r="F9" s="22">
        <f t="shared" si="0"/>
        <v>0</v>
      </c>
      <c r="G9" s="22">
        <f t="shared" si="1"/>
        <v>0</v>
      </c>
      <c r="H9" s="22">
        <f t="shared" si="12"/>
        <v>0</v>
      </c>
      <c r="I9" s="22">
        <f t="shared" si="13"/>
        <v>0</v>
      </c>
      <c r="J9" s="22">
        <f t="shared" si="14"/>
        <v>0</v>
      </c>
      <c r="K9" s="22">
        <f t="shared" si="15"/>
        <v>1</v>
      </c>
      <c r="L9" s="22">
        <f t="shared" si="2"/>
        <v>14.7105</v>
      </c>
      <c r="M9" s="22">
        <f t="shared" si="16"/>
        <v>0</v>
      </c>
      <c r="N9" s="22">
        <f t="shared" si="3"/>
        <v>0</v>
      </c>
      <c r="O9" s="22">
        <f t="shared" si="4"/>
        <v>107.64187598425198</v>
      </c>
      <c r="P9" s="22">
        <f t="shared" si="5"/>
        <v>0</v>
      </c>
      <c r="Q9" s="22">
        <f t="shared" si="6"/>
        <v>0</v>
      </c>
      <c r="R9" s="22">
        <f t="shared" si="17"/>
        <v>268.42514400000005</v>
      </c>
      <c r="S9" s="22">
        <f t="shared" si="18"/>
        <v>268.42514400000005</v>
      </c>
      <c r="T9" s="22">
        <f t="shared" si="19"/>
        <v>3.9395662003059049</v>
      </c>
      <c r="U9" s="22">
        <f t="shared" si="7"/>
        <v>0</v>
      </c>
      <c r="V9" s="20">
        <f>'BSFC (Drive Cycle)'!C13</f>
        <v>0</v>
      </c>
      <c r="W9" s="22">
        <f t="shared" si="8"/>
        <v>0</v>
      </c>
      <c r="X9" s="22">
        <f t="shared" si="9"/>
        <v>0</v>
      </c>
      <c r="Y9" s="22">
        <f t="shared" si="10"/>
        <v>0</v>
      </c>
      <c r="Z9" s="22">
        <f t="shared" si="11"/>
        <v>1</v>
      </c>
    </row>
    <row r="10" spans="1:26">
      <c r="A10" s="16">
        <v>6</v>
      </c>
      <c r="B10" s="16">
        <v>1</v>
      </c>
      <c r="D10" s="1">
        <v>7</v>
      </c>
      <c r="E10" s="22">
        <v>0</v>
      </c>
      <c r="F10" s="22">
        <f t="shared" si="0"/>
        <v>0</v>
      </c>
      <c r="G10" s="22">
        <f t="shared" si="1"/>
        <v>0</v>
      </c>
      <c r="H10" s="22">
        <f t="shared" si="12"/>
        <v>0</v>
      </c>
      <c r="I10" s="22">
        <f t="shared" si="13"/>
        <v>0</v>
      </c>
      <c r="J10" s="22">
        <f t="shared" si="14"/>
        <v>0</v>
      </c>
      <c r="K10" s="22">
        <f t="shared" si="15"/>
        <v>1</v>
      </c>
      <c r="L10" s="22">
        <f t="shared" si="2"/>
        <v>14.7105</v>
      </c>
      <c r="M10" s="22">
        <f t="shared" si="16"/>
        <v>0</v>
      </c>
      <c r="N10" s="22">
        <f t="shared" si="3"/>
        <v>0</v>
      </c>
      <c r="O10" s="22">
        <f t="shared" si="4"/>
        <v>107.64187598425198</v>
      </c>
      <c r="P10" s="22">
        <f t="shared" si="5"/>
        <v>0</v>
      </c>
      <c r="Q10" s="22">
        <f t="shared" si="6"/>
        <v>0</v>
      </c>
      <c r="R10" s="22">
        <f t="shared" si="17"/>
        <v>268.42514400000005</v>
      </c>
      <c r="S10" s="22">
        <f t="shared" si="18"/>
        <v>268.42514400000005</v>
      </c>
      <c r="T10" s="22">
        <f t="shared" si="19"/>
        <v>3.9395662003059049</v>
      </c>
      <c r="U10" s="22">
        <f t="shared" si="7"/>
        <v>0</v>
      </c>
      <c r="V10" s="20">
        <f>'BSFC (Drive Cycle)'!C14</f>
        <v>0</v>
      </c>
      <c r="W10" s="22">
        <f t="shared" si="8"/>
        <v>0</v>
      </c>
      <c r="X10" s="22">
        <f t="shared" si="9"/>
        <v>0</v>
      </c>
      <c r="Y10" s="22">
        <f t="shared" si="10"/>
        <v>0</v>
      </c>
      <c r="Z10" s="22">
        <f t="shared" si="11"/>
        <v>1</v>
      </c>
    </row>
    <row r="11" spans="1:26">
      <c r="A11" s="16">
        <v>7</v>
      </c>
      <c r="B11" s="16">
        <v>0.80800000000000005</v>
      </c>
      <c r="D11" s="1">
        <v>8</v>
      </c>
      <c r="E11" s="22">
        <v>0</v>
      </c>
      <c r="F11" s="22">
        <f t="shared" si="0"/>
        <v>0</v>
      </c>
      <c r="G11" s="22">
        <f t="shared" si="1"/>
        <v>0</v>
      </c>
      <c r="H11" s="22">
        <f t="shared" si="12"/>
        <v>0</v>
      </c>
      <c r="I11" s="22">
        <f t="shared" si="13"/>
        <v>0</v>
      </c>
      <c r="J11" s="22">
        <f t="shared" si="14"/>
        <v>0</v>
      </c>
      <c r="K11" s="22">
        <f t="shared" si="15"/>
        <v>1</v>
      </c>
      <c r="L11" s="22">
        <f t="shared" si="2"/>
        <v>14.7105</v>
      </c>
      <c r="M11" s="22">
        <f t="shared" si="16"/>
        <v>0</v>
      </c>
      <c r="N11" s="22">
        <f t="shared" si="3"/>
        <v>0</v>
      </c>
      <c r="O11" s="22">
        <f t="shared" si="4"/>
        <v>107.64187598425198</v>
      </c>
      <c r="P11" s="22">
        <f t="shared" si="5"/>
        <v>0</v>
      </c>
      <c r="Q11" s="22">
        <f t="shared" si="6"/>
        <v>0</v>
      </c>
      <c r="R11" s="22">
        <f t="shared" si="17"/>
        <v>268.42514400000005</v>
      </c>
      <c r="S11" s="22">
        <f t="shared" si="18"/>
        <v>268.42514400000005</v>
      </c>
      <c r="T11" s="22">
        <f t="shared" si="19"/>
        <v>3.9395662003059049</v>
      </c>
      <c r="U11" s="22">
        <f t="shared" si="7"/>
        <v>0</v>
      </c>
      <c r="V11" s="20">
        <f>'BSFC (Drive Cycle)'!C15</f>
        <v>0</v>
      </c>
      <c r="W11" s="22">
        <f t="shared" si="8"/>
        <v>0</v>
      </c>
      <c r="X11" s="22">
        <f t="shared" si="9"/>
        <v>0</v>
      </c>
      <c r="Y11" s="22">
        <f t="shared" si="10"/>
        <v>0</v>
      </c>
      <c r="Z11" s="22">
        <f t="shared" si="11"/>
        <v>1</v>
      </c>
    </row>
    <row r="12" spans="1:26">
      <c r="A12" s="16">
        <v>8</v>
      </c>
      <c r="B12" s="16">
        <v>0.67300000000000004</v>
      </c>
      <c r="D12" s="1">
        <v>9</v>
      </c>
      <c r="E12" s="22">
        <v>0</v>
      </c>
      <c r="F12" s="22">
        <f t="shared" si="0"/>
        <v>0</v>
      </c>
      <c r="G12" s="22">
        <f t="shared" si="1"/>
        <v>0</v>
      </c>
      <c r="H12" s="22">
        <f t="shared" si="12"/>
        <v>0</v>
      </c>
      <c r="I12" s="22">
        <f t="shared" si="13"/>
        <v>0</v>
      </c>
      <c r="J12" s="22">
        <f t="shared" si="14"/>
        <v>0</v>
      </c>
      <c r="K12" s="22">
        <f t="shared" si="15"/>
        <v>1</v>
      </c>
      <c r="L12" s="22">
        <f t="shared" si="2"/>
        <v>14.7105</v>
      </c>
      <c r="M12" s="22">
        <f t="shared" si="16"/>
        <v>0</v>
      </c>
      <c r="N12" s="22">
        <f t="shared" si="3"/>
        <v>0</v>
      </c>
      <c r="O12" s="22">
        <f t="shared" si="4"/>
        <v>107.64187598425198</v>
      </c>
      <c r="P12" s="22">
        <f t="shared" si="5"/>
        <v>0</v>
      </c>
      <c r="Q12" s="22">
        <f t="shared" si="6"/>
        <v>0</v>
      </c>
      <c r="R12" s="22">
        <f t="shared" si="17"/>
        <v>268.42514400000005</v>
      </c>
      <c r="S12" s="22">
        <f t="shared" si="18"/>
        <v>268.42514400000005</v>
      </c>
      <c r="T12" s="22">
        <f t="shared" si="19"/>
        <v>3.9395662003059049</v>
      </c>
      <c r="U12" s="22">
        <f t="shared" si="7"/>
        <v>0</v>
      </c>
      <c r="V12" s="20">
        <f>'BSFC (Drive Cycle)'!C16</f>
        <v>0</v>
      </c>
      <c r="W12" s="22">
        <f t="shared" si="8"/>
        <v>0</v>
      </c>
      <c r="X12" s="22">
        <f t="shared" si="9"/>
        <v>0</v>
      </c>
      <c r="Y12" s="22">
        <f t="shared" si="10"/>
        <v>0</v>
      </c>
      <c r="Z12" s="22">
        <f t="shared" si="11"/>
        <v>1</v>
      </c>
    </row>
    <row r="13" spans="1:26">
      <c r="A13" s="16" t="s">
        <v>19</v>
      </c>
      <c r="B13" s="16">
        <v>2.802</v>
      </c>
      <c r="D13" s="1">
        <v>10</v>
      </c>
      <c r="E13" s="22">
        <v>0</v>
      </c>
      <c r="F13" s="22">
        <f t="shared" si="0"/>
        <v>0</v>
      </c>
      <c r="G13" s="22">
        <f t="shared" si="1"/>
        <v>0</v>
      </c>
      <c r="H13" s="22">
        <f t="shared" si="12"/>
        <v>0</v>
      </c>
      <c r="I13" s="22">
        <f t="shared" si="13"/>
        <v>0</v>
      </c>
      <c r="J13" s="22">
        <f t="shared" si="14"/>
        <v>0</v>
      </c>
      <c r="K13" s="22">
        <f t="shared" si="15"/>
        <v>1</v>
      </c>
      <c r="L13" s="22">
        <f t="shared" si="2"/>
        <v>14.7105</v>
      </c>
      <c r="M13" s="22">
        <f t="shared" si="16"/>
        <v>0</v>
      </c>
      <c r="N13" s="22">
        <f t="shared" si="3"/>
        <v>0</v>
      </c>
      <c r="O13" s="22">
        <f t="shared" si="4"/>
        <v>107.64187598425198</v>
      </c>
      <c r="P13" s="22">
        <f t="shared" si="5"/>
        <v>0</v>
      </c>
      <c r="Q13" s="22">
        <f t="shared" si="6"/>
        <v>0</v>
      </c>
      <c r="R13" s="22">
        <f t="shared" si="17"/>
        <v>268.42514400000005</v>
      </c>
      <c r="S13" s="22">
        <f t="shared" si="18"/>
        <v>268.42514400000005</v>
      </c>
      <c r="T13" s="22">
        <f t="shared" si="19"/>
        <v>3.9395662003059049</v>
      </c>
      <c r="U13" s="22">
        <f t="shared" si="7"/>
        <v>0</v>
      </c>
      <c r="V13" s="20">
        <f>'BSFC (Drive Cycle)'!C17</f>
        <v>0</v>
      </c>
      <c r="W13" s="22">
        <f t="shared" si="8"/>
        <v>0</v>
      </c>
      <c r="X13" s="22">
        <f t="shared" si="9"/>
        <v>0</v>
      </c>
      <c r="Y13" s="22">
        <f t="shared" si="10"/>
        <v>0</v>
      </c>
      <c r="Z13" s="22">
        <f t="shared" si="11"/>
        <v>1</v>
      </c>
    </row>
    <row r="14" spans="1:26">
      <c r="A14" s="16" t="s">
        <v>64</v>
      </c>
      <c r="B14" s="16">
        <v>4800</v>
      </c>
      <c r="D14" s="1">
        <v>11</v>
      </c>
      <c r="E14" s="22">
        <v>0</v>
      </c>
      <c r="F14" s="22">
        <f t="shared" si="0"/>
        <v>0</v>
      </c>
      <c r="G14" s="22">
        <f t="shared" si="1"/>
        <v>0</v>
      </c>
      <c r="H14" s="22">
        <f t="shared" si="12"/>
        <v>0</v>
      </c>
      <c r="I14" s="22">
        <f t="shared" si="13"/>
        <v>0</v>
      </c>
      <c r="J14" s="22">
        <f t="shared" si="14"/>
        <v>0</v>
      </c>
      <c r="K14" s="22">
        <f t="shared" si="15"/>
        <v>1</v>
      </c>
      <c r="L14" s="22">
        <f t="shared" si="2"/>
        <v>14.7105</v>
      </c>
      <c r="M14" s="22">
        <f t="shared" si="16"/>
        <v>0</v>
      </c>
      <c r="N14" s="22">
        <f t="shared" si="3"/>
        <v>0</v>
      </c>
      <c r="O14" s="22">
        <f t="shared" si="4"/>
        <v>107.64187598425198</v>
      </c>
      <c r="P14" s="22">
        <f t="shared" si="5"/>
        <v>0</v>
      </c>
      <c r="Q14" s="22">
        <f t="shared" si="6"/>
        <v>0</v>
      </c>
      <c r="R14" s="22">
        <f t="shared" si="17"/>
        <v>268.42514400000005</v>
      </c>
      <c r="S14" s="22">
        <f t="shared" si="18"/>
        <v>268.42514400000005</v>
      </c>
      <c r="T14" s="22">
        <f t="shared" si="19"/>
        <v>3.9395662003059049</v>
      </c>
      <c r="U14" s="22">
        <f t="shared" si="7"/>
        <v>0</v>
      </c>
      <c r="V14" s="20">
        <f>'BSFC (Drive Cycle)'!C18</f>
        <v>0</v>
      </c>
      <c r="W14" s="22">
        <f t="shared" si="8"/>
        <v>0</v>
      </c>
      <c r="X14" s="22">
        <f t="shared" si="9"/>
        <v>0</v>
      </c>
      <c r="Y14" s="22">
        <f t="shared" si="10"/>
        <v>0</v>
      </c>
      <c r="Z14" s="22">
        <f t="shared" si="11"/>
        <v>1</v>
      </c>
    </row>
    <row r="15" spans="1:26">
      <c r="A15" s="16" t="s">
        <v>65</v>
      </c>
      <c r="B15" s="16">
        <v>1800</v>
      </c>
      <c r="D15" s="1">
        <v>12</v>
      </c>
      <c r="E15" s="22">
        <v>0</v>
      </c>
      <c r="F15" s="22">
        <f t="shared" si="0"/>
        <v>0</v>
      </c>
      <c r="G15" s="22">
        <f t="shared" si="1"/>
        <v>0</v>
      </c>
      <c r="H15" s="22">
        <f t="shared" si="12"/>
        <v>0</v>
      </c>
      <c r="I15" s="22">
        <f t="shared" si="13"/>
        <v>0</v>
      </c>
      <c r="J15" s="22">
        <f t="shared" si="14"/>
        <v>0</v>
      </c>
      <c r="K15" s="22">
        <f t="shared" si="15"/>
        <v>1</v>
      </c>
      <c r="L15" s="22">
        <f t="shared" si="2"/>
        <v>14.7105</v>
      </c>
      <c r="M15" s="22">
        <f t="shared" si="16"/>
        <v>0</v>
      </c>
      <c r="N15" s="22">
        <f t="shared" si="3"/>
        <v>0</v>
      </c>
      <c r="O15" s="22">
        <f t="shared" si="4"/>
        <v>107.64187598425198</v>
      </c>
      <c r="P15" s="22">
        <f t="shared" si="5"/>
        <v>0</v>
      </c>
      <c r="Q15" s="22">
        <f t="shared" si="6"/>
        <v>0</v>
      </c>
      <c r="R15" s="22">
        <f t="shared" si="17"/>
        <v>268.42514400000005</v>
      </c>
      <c r="S15" s="22">
        <f t="shared" si="18"/>
        <v>268.42514400000005</v>
      </c>
      <c r="T15" s="22">
        <f t="shared" si="19"/>
        <v>3.9395662003059049</v>
      </c>
      <c r="U15" s="22">
        <f t="shared" si="7"/>
        <v>0</v>
      </c>
      <c r="V15" s="20">
        <f>'BSFC (Drive Cycle)'!C19</f>
        <v>0</v>
      </c>
      <c r="W15" s="22">
        <f t="shared" si="8"/>
        <v>0</v>
      </c>
      <c r="X15" s="22">
        <f t="shared" si="9"/>
        <v>0</v>
      </c>
      <c r="Y15" s="22">
        <f t="shared" si="10"/>
        <v>0</v>
      </c>
      <c r="Z15" s="22">
        <f t="shared" si="11"/>
        <v>1</v>
      </c>
    </row>
    <row r="16" spans="1:26">
      <c r="A16" s="41" t="s">
        <v>106</v>
      </c>
      <c r="B16" s="41"/>
      <c r="D16" s="1">
        <v>13</v>
      </c>
      <c r="E16" s="22">
        <v>0</v>
      </c>
      <c r="F16" s="22">
        <f t="shared" si="0"/>
        <v>0</v>
      </c>
      <c r="G16" s="22">
        <f t="shared" si="1"/>
        <v>0</v>
      </c>
      <c r="H16" s="22">
        <f t="shared" si="12"/>
        <v>0</v>
      </c>
      <c r="I16" s="22">
        <f t="shared" si="13"/>
        <v>0</v>
      </c>
      <c r="J16" s="22">
        <f t="shared" si="14"/>
        <v>0</v>
      </c>
      <c r="K16" s="22">
        <f t="shared" si="15"/>
        <v>1</v>
      </c>
      <c r="L16" s="22">
        <f t="shared" si="2"/>
        <v>14.7105</v>
      </c>
      <c r="M16" s="22">
        <f t="shared" si="16"/>
        <v>0</v>
      </c>
      <c r="N16" s="22">
        <f t="shared" si="3"/>
        <v>0</v>
      </c>
      <c r="O16" s="22">
        <f t="shared" si="4"/>
        <v>107.64187598425198</v>
      </c>
      <c r="P16" s="22">
        <f t="shared" si="5"/>
        <v>0</v>
      </c>
      <c r="Q16" s="22">
        <f t="shared" si="6"/>
        <v>0</v>
      </c>
      <c r="R16" s="22">
        <f t="shared" si="17"/>
        <v>268.42514400000005</v>
      </c>
      <c r="S16" s="22">
        <f t="shared" si="18"/>
        <v>268.42514400000005</v>
      </c>
      <c r="T16" s="22">
        <f t="shared" si="19"/>
        <v>3.9395662003059049</v>
      </c>
      <c r="U16" s="22">
        <f t="shared" si="7"/>
        <v>0</v>
      </c>
      <c r="V16" s="20">
        <f>'BSFC (Drive Cycle)'!C20</f>
        <v>0</v>
      </c>
      <c r="W16" s="22">
        <f t="shared" si="8"/>
        <v>0</v>
      </c>
      <c r="X16" s="22">
        <f t="shared" si="9"/>
        <v>0</v>
      </c>
      <c r="Y16" s="22">
        <f t="shared" si="10"/>
        <v>0</v>
      </c>
      <c r="Z16" s="22">
        <f t="shared" si="11"/>
        <v>1</v>
      </c>
    </row>
    <row r="17" spans="1:26">
      <c r="A17" s="40" t="s">
        <v>34</v>
      </c>
      <c r="B17" s="40">
        <v>1824.16</v>
      </c>
      <c r="C17" s="21" t="s">
        <v>41</v>
      </c>
      <c r="D17" s="1">
        <v>14</v>
      </c>
      <c r="E17" s="22">
        <v>0</v>
      </c>
      <c r="F17" s="22">
        <f t="shared" si="0"/>
        <v>0</v>
      </c>
      <c r="G17" s="22">
        <f t="shared" si="1"/>
        <v>0</v>
      </c>
      <c r="H17" s="22">
        <f t="shared" si="12"/>
        <v>0</v>
      </c>
      <c r="I17" s="22">
        <f t="shared" si="13"/>
        <v>0</v>
      </c>
      <c r="J17" s="22">
        <f t="shared" si="14"/>
        <v>0</v>
      </c>
      <c r="K17" s="22">
        <f t="shared" si="15"/>
        <v>1</v>
      </c>
      <c r="L17" s="22">
        <f t="shared" si="2"/>
        <v>14.7105</v>
      </c>
      <c r="M17" s="22">
        <f t="shared" si="16"/>
        <v>0</v>
      </c>
      <c r="N17" s="22">
        <f t="shared" si="3"/>
        <v>0</v>
      </c>
      <c r="O17" s="22">
        <f t="shared" si="4"/>
        <v>107.64187598425198</v>
      </c>
      <c r="P17" s="22">
        <f t="shared" si="5"/>
        <v>0</v>
      </c>
      <c r="Q17" s="22">
        <f t="shared" si="6"/>
        <v>0</v>
      </c>
      <c r="R17" s="22">
        <f t="shared" si="17"/>
        <v>268.42514400000005</v>
      </c>
      <c r="S17" s="22">
        <f t="shared" si="18"/>
        <v>268.42514400000005</v>
      </c>
      <c r="T17" s="22">
        <f t="shared" si="19"/>
        <v>3.9395662003059049</v>
      </c>
      <c r="U17" s="22">
        <f t="shared" si="7"/>
        <v>0</v>
      </c>
      <c r="V17" s="20">
        <f>'BSFC (Drive Cycle)'!C21</f>
        <v>0</v>
      </c>
      <c r="W17" s="22">
        <f t="shared" si="8"/>
        <v>0</v>
      </c>
      <c r="X17" s="22">
        <f t="shared" si="9"/>
        <v>0</v>
      </c>
      <c r="Y17" s="22">
        <f t="shared" si="10"/>
        <v>0</v>
      </c>
      <c r="Z17" s="22">
        <f t="shared" si="11"/>
        <v>1</v>
      </c>
    </row>
    <row r="18" spans="1:26">
      <c r="A18" s="40" t="s">
        <v>35</v>
      </c>
      <c r="B18" s="40">
        <v>0.21590000000000001</v>
      </c>
      <c r="D18" s="1">
        <v>15</v>
      </c>
      <c r="E18" s="22">
        <v>0</v>
      </c>
      <c r="F18" s="22">
        <f t="shared" si="0"/>
        <v>0</v>
      </c>
      <c r="G18" s="22">
        <f t="shared" si="1"/>
        <v>0</v>
      </c>
      <c r="H18" s="22">
        <f t="shared" si="12"/>
        <v>0</v>
      </c>
      <c r="I18" s="22">
        <f t="shared" si="13"/>
        <v>0</v>
      </c>
      <c r="J18" s="22">
        <f t="shared" si="14"/>
        <v>0</v>
      </c>
      <c r="K18" s="22">
        <f t="shared" si="15"/>
        <v>1</v>
      </c>
      <c r="L18" s="22">
        <f t="shared" si="2"/>
        <v>14.7105</v>
      </c>
      <c r="M18" s="22">
        <f t="shared" si="16"/>
        <v>0</v>
      </c>
      <c r="N18" s="22">
        <f t="shared" si="3"/>
        <v>0</v>
      </c>
      <c r="O18" s="22">
        <f t="shared" si="4"/>
        <v>107.64187598425198</v>
      </c>
      <c r="P18" s="22">
        <f t="shared" si="5"/>
        <v>0</v>
      </c>
      <c r="Q18" s="22">
        <f t="shared" si="6"/>
        <v>0</v>
      </c>
      <c r="R18" s="22">
        <f t="shared" si="17"/>
        <v>268.42514400000005</v>
      </c>
      <c r="S18" s="22">
        <f t="shared" si="18"/>
        <v>268.42514400000005</v>
      </c>
      <c r="T18" s="22">
        <f t="shared" si="19"/>
        <v>3.9395662003059049</v>
      </c>
      <c r="U18" s="22">
        <f t="shared" si="7"/>
        <v>0</v>
      </c>
      <c r="V18" s="20">
        <f>'BSFC (Drive Cycle)'!C22</f>
        <v>0</v>
      </c>
      <c r="W18" s="22">
        <f t="shared" si="8"/>
        <v>0</v>
      </c>
      <c r="X18" s="22">
        <f t="shared" si="9"/>
        <v>0</v>
      </c>
      <c r="Y18" s="22">
        <f t="shared" si="10"/>
        <v>0</v>
      </c>
      <c r="Z18" s="22">
        <f t="shared" si="11"/>
        <v>1</v>
      </c>
    </row>
    <row r="19" spans="1:26">
      <c r="A19" s="40" t="s">
        <v>36</v>
      </c>
      <c r="B19" s="40"/>
      <c r="D19" s="1">
        <v>16</v>
      </c>
      <c r="E19" s="22">
        <v>0</v>
      </c>
      <c r="F19" s="22">
        <f t="shared" si="0"/>
        <v>0</v>
      </c>
      <c r="G19" s="22">
        <f t="shared" si="1"/>
        <v>0</v>
      </c>
      <c r="H19" s="22">
        <f t="shared" si="12"/>
        <v>0</v>
      </c>
      <c r="I19" s="22">
        <f t="shared" si="13"/>
        <v>0</v>
      </c>
      <c r="J19" s="22">
        <f t="shared" si="14"/>
        <v>0</v>
      </c>
      <c r="K19" s="22">
        <f t="shared" si="15"/>
        <v>1</v>
      </c>
      <c r="L19" s="22">
        <f t="shared" si="2"/>
        <v>14.7105</v>
      </c>
      <c r="M19" s="22">
        <f t="shared" si="16"/>
        <v>0</v>
      </c>
      <c r="N19" s="22">
        <f t="shared" si="3"/>
        <v>0</v>
      </c>
      <c r="O19" s="22">
        <f t="shared" si="4"/>
        <v>107.64187598425198</v>
      </c>
      <c r="P19" s="22">
        <f t="shared" si="5"/>
        <v>0</v>
      </c>
      <c r="Q19" s="22">
        <f t="shared" si="6"/>
        <v>0</v>
      </c>
      <c r="R19" s="22">
        <f t="shared" si="17"/>
        <v>268.42514400000005</v>
      </c>
      <c r="S19" s="22">
        <f t="shared" si="18"/>
        <v>268.42514400000005</v>
      </c>
      <c r="T19" s="22">
        <f t="shared" si="19"/>
        <v>3.9395662003059049</v>
      </c>
      <c r="U19" s="22">
        <f t="shared" si="7"/>
        <v>0</v>
      </c>
      <c r="V19" s="20">
        <f>'BSFC (Drive Cycle)'!C23</f>
        <v>0</v>
      </c>
      <c r="W19" s="22">
        <f t="shared" si="8"/>
        <v>0</v>
      </c>
      <c r="X19" s="22">
        <f t="shared" si="9"/>
        <v>0</v>
      </c>
      <c r="Y19" s="22">
        <f t="shared" si="10"/>
        <v>0</v>
      </c>
      <c r="Z19" s="22">
        <f t="shared" si="11"/>
        <v>1</v>
      </c>
    </row>
    <row r="20" spans="1:26">
      <c r="A20" s="40" t="s">
        <v>37</v>
      </c>
      <c r="B20" s="40"/>
      <c r="D20" s="1">
        <v>17</v>
      </c>
      <c r="E20" s="22">
        <v>0</v>
      </c>
      <c r="F20" s="22">
        <f t="shared" si="0"/>
        <v>0</v>
      </c>
      <c r="G20" s="22">
        <f t="shared" si="1"/>
        <v>0</v>
      </c>
      <c r="H20" s="22">
        <f t="shared" si="12"/>
        <v>0</v>
      </c>
      <c r="I20" s="22">
        <f t="shared" si="13"/>
        <v>0</v>
      </c>
      <c r="J20" s="22">
        <f t="shared" si="14"/>
        <v>0</v>
      </c>
      <c r="K20" s="22">
        <f t="shared" si="15"/>
        <v>1</v>
      </c>
      <c r="L20" s="22">
        <f t="shared" si="2"/>
        <v>14.7105</v>
      </c>
      <c r="M20" s="22">
        <f t="shared" si="16"/>
        <v>0</v>
      </c>
      <c r="N20" s="22">
        <f t="shared" si="3"/>
        <v>0</v>
      </c>
      <c r="O20" s="22">
        <f t="shared" si="4"/>
        <v>107.64187598425198</v>
      </c>
      <c r="P20" s="22">
        <f t="shared" si="5"/>
        <v>0</v>
      </c>
      <c r="Q20" s="22">
        <f t="shared" si="6"/>
        <v>0</v>
      </c>
      <c r="R20" s="22">
        <f t="shared" si="17"/>
        <v>268.42514400000005</v>
      </c>
      <c r="S20" s="22">
        <f t="shared" si="18"/>
        <v>268.42514400000005</v>
      </c>
      <c r="T20" s="22">
        <f t="shared" si="19"/>
        <v>3.9395662003059049</v>
      </c>
      <c r="U20" s="22">
        <f t="shared" si="7"/>
        <v>0</v>
      </c>
      <c r="V20" s="20">
        <f>'BSFC (Drive Cycle)'!C24</f>
        <v>0</v>
      </c>
      <c r="W20" s="22">
        <f t="shared" si="8"/>
        <v>0</v>
      </c>
      <c r="X20" s="22">
        <f t="shared" si="9"/>
        <v>0</v>
      </c>
      <c r="Y20" s="22">
        <f t="shared" si="10"/>
        <v>0</v>
      </c>
      <c r="Z20" s="22">
        <f t="shared" si="11"/>
        <v>1</v>
      </c>
    </row>
    <row r="21" spans="1:26">
      <c r="A21" s="40" t="s">
        <v>38</v>
      </c>
      <c r="B21" s="40"/>
      <c r="D21" s="1">
        <v>18</v>
      </c>
      <c r="E21" s="22">
        <v>0</v>
      </c>
      <c r="F21" s="22">
        <f t="shared" si="0"/>
        <v>0</v>
      </c>
      <c r="G21" s="22">
        <f t="shared" si="1"/>
        <v>0</v>
      </c>
      <c r="H21" s="22">
        <f t="shared" si="12"/>
        <v>0</v>
      </c>
      <c r="I21" s="22">
        <f t="shared" si="13"/>
        <v>0</v>
      </c>
      <c r="J21" s="22">
        <f t="shared" si="14"/>
        <v>0</v>
      </c>
      <c r="K21" s="22">
        <f t="shared" si="15"/>
        <v>1</v>
      </c>
      <c r="L21" s="22">
        <f t="shared" si="2"/>
        <v>14.7105</v>
      </c>
      <c r="M21" s="22">
        <f t="shared" si="16"/>
        <v>0</v>
      </c>
      <c r="N21" s="22">
        <f t="shared" si="3"/>
        <v>0</v>
      </c>
      <c r="O21" s="22">
        <f t="shared" si="4"/>
        <v>107.64187598425198</v>
      </c>
      <c r="P21" s="22">
        <f t="shared" si="5"/>
        <v>0</v>
      </c>
      <c r="Q21" s="22">
        <f t="shared" si="6"/>
        <v>0</v>
      </c>
      <c r="R21" s="22">
        <f t="shared" si="17"/>
        <v>268.42514400000005</v>
      </c>
      <c r="S21" s="22">
        <f t="shared" si="18"/>
        <v>268.42514400000005</v>
      </c>
      <c r="T21" s="22">
        <f t="shared" si="19"/>
        <v>3.9395662003059049</v>
      </c>
      <c r="U21" s="22">
        <f t="shared" si="7"/>
        <v>0</v>
      </c>
      <c r="V21" s="20">
        <f>'BSFC (Drive Cycle)'!C25</f>
        <v>0</v>
      </c>
      <c r="W21" s="22">
        <f t="shared" si="8"/>
        <v>0</v>
      </c>
      <c r="X21" s="22">
        <f t="shared" si="9"/>
        <v>0</v>
      </c>
      <c r="Y21" s="22">
        <f t="shared" si="10"/>
        <v>0</v>
      </c>
      <c r="Z21" s="22">
        <f t="shared" si="11"/>
        <v>1</v>
      </c>
    </row>
    <row r="22" spans="1:26">
      <c r="A22" s="40" t="s">
        <v>39</v>
      </c>
      <c r="B22" s="40">
        <v>0.28999999999999998</v>
      </c>
      <c r="C22" s="22" t="s">
        <v>41</v>
      </c>
      <c r="D22" s="1">
        <v>19</v>
      </c>
      <c r="E22" s="22">
        <v>0</v>
      </c>
      <c r="F22" s="22">
        <f t="shared" si="0"/>
        <v>0</v>
      </c>
      <c r="G22" s="22">
        <f t="shared" si="1"/>
        <v>0</v>
      </c>
      <c r="H22" s="22">
        <f t="shared" si="12"/>
        <v>0</v>
      </c>
      <c r="I22" s="22">
        <f t="shared" si="13"/>
        <v>0</v>
      </c>
      <c r="J22" s="22">
        <f t="shared" si="14"/>
        <v>0</v>
      </c>
      <c r="K22" s="22">
        <f t="shared" si="15"/>
        <v>1</v>
      </c>
      <c r="L22" s="22">
        <f t="shared" si="2"/>
        <v>14.7105</v>
      </c>
      <c r="M22" s="22">
        <f t="shared" si="16"/>
        <v>0</v>
      </c>
      <c r="N22" s="22">
        <f t="shared" si="3"/>
        <v>0</v>
      </c>
      <c r="O22" s="22">
        <f t="shared" si="4"/>
        <v>107.64187598425198</v>
      </c>
      <c r="P22" s="22">
        <f t="shared" si="5"/>
        <v>0</v>
      </c>
      <c r="Q22" s="22">
        <f t="shared" si="6"/>
        <v>0</v>
      </c>
      <c r="R22" s="22">
        <f t="shared" si="17"/>
        <v>268.42514400000005</v>
      </c>
      <c r="S22" s="22">
        <f t="shared" si="18"/>
        <v>268.42514400000005</v>
      </c>
      <c r="T22" s="22">
        <f t="shared" si="19"/>
        <v>3.9395662003059049</v>
      </c>
      <c r="U22" s="22">
        <f t="shared" si="7"/>
        <v>0</v>
      </c>
      <c r="V22" s="20">
        <f>'BSFC (Drive Cycle)'!C26</f>
        <v>0</v>
      </c>
      <c r="W22" s="22">
        <f t="shared" si="8"/>
        <v>0</v>
      </c>
      <c r="X22" s="22">
        <f t="shared" si="9"/>
        <v>0</v>
      </c>
      <c r="Y22" s="22">
        <f t="shared" si="10"/>
        <v>0</v>
      </c>
      <c r="Z22" s="22">
        <f t="shared" si="11"/>
        <v>1</v>
      </c>
    </row>
    <row r="23" spans="1:26">
      <c r="A23" s="40" t="s">
        <v>40</v>
      </c>
      <c r="B23" s="40"/>
      <c r="D23" s="1">
        <v>20</v>
      </c>
      <c r="E23" s="22">
        <v>0</v>
      </c>
      <c r="F23" s="22">
        <f t="shared" si="0"/>
        <v>0</v>
      </c>
      <c r="G23" s="22">
        <f t="shared" si="1"/>
        <v>0</v>
      </c>
      <c r="H23" s="22">
        <f t="shared" si="12"/>
        <v>0</v>
      </c>
      <c r="I23" s="22">
        <f t="shared" si="13"/>
        <v>0</v>
      </c>
      <c r="J23" s="22">
        <f t="shared" si="14"/>
        <v>0</v>
      </c>
      <c r="K23" s="22">
        <f t="shared" si="15"/>
        <v>1</v>
      </c>
      <c r="L23" s="22">
        <f t="shared" si="2"/>
        <v>14.7105</v>
      </c>
      <c r="M23" s="22">
        <f t="shared" si="16"/>
        <v>0</v>
      </c>
      <c r="N23" s="22">
        <f t="shared" si="3"/>
        <v>0</v>
      </c>
      <c r="O23" s="22">
        <f t="shared" si="4"/>
        <v>107.64187598425198</v>
      </c>
      <c r="P23" s="22">
        <f t="shared" si="5"/>
        <v>0</v>
      </c>
      <c r="Q23" s="22">
        <f t="shared" si="6"/>
        <v>0</v>
      </c>
      <c r="R23" s="22">
        <f t="shared" si="17"/>
        <v>268.42514400000005</v>
      </c>
      <c r="S23" s="22">
        <f t="shared" si="18"/>
        <v>268.42514400000005</v>
      </c>
      <c r="T23" s="22">
        <f t="shared" si="19"/>
        <v>3.9395662003059049</v>
      </c>
      <c r="U23" s="22">
        <f t="shared" si="7"/>
        <v>0</v>
      </c>
      <c r="V23" s="20">
        <f>'BSFC (Drive Cycle)'!C27</f>
        <v>0</v>
      </c>
      <c r="W23" s="22">
        <f t="shared" si="8"/>
        <v>0</v>
      </c>
      <c r="X23" s="22">
        <f t="shared" si="9"/>
        <v>0</v>
      </c>
      <c r="Y23" s="22">
        <f t="shared" si="10"/>
        <v>0</v>
      </c>
      <c r="Z23" s="22">
        <f t="shared" si="11"/>
        <v>1</v>
      </c>
    </row>
    <row r="24" spans="1:26">
      <c r="A24" s="2" t="s">
        <v>42</v>
      </c>
      <c r="B24" s="2"/>
      <c r="D24" s="1">
        <v>21</v>
      </c>
      <c r="E24" s="22">
        <v>0</v>
      </c>
      <c r="F24" s="22">
        <f t="shared" si="0"/>
        <v>0</v>
      </c>
      <c r="G24" s="22">
        <f t="shared" si="1"/>
        <v>0</v>
      </c>
      <c r="H24" s="22">
        <f t="shared" si="12"/>
        <v>0</v>
      </c>
      <c r="I24" s="22">
        <f t="shared" si="13"/>
        <v>0</v>
      </c>
      <c r="J24" s="22">
        <f t="shared" si="14"/>
        <v>0</v>
      </c>
      <c r="K24" s="22">
        <f t="shared" si="15"/>
        <v>1</v>
      </c>
      <c r="L24" s="22">
        <f t="shared" si="2"/>
        <v>14.7105</v>
      </c>
      <c r="M24" s="22">
        <f t="shared" si="16"/>
        <v>0</v>
      </c>
      <c r="N24" s="22">
        <f t="shared" si="3"/>
        <v>0</v>
      </c>
      <c r="O24" s="22">
        <f t="shared" si="4"/>
        <v>107.64187598425198</v>
      </c>
      <c r="P24" s="22">
        <f t="shared" si="5"/>
        <v>0</v>
      </c>
      <c r="Q24" s="22">
        <f t="shared" si="6"/>
        <v>0</v>
      </c>
      <c r="R24" s="22">
        <f t="shared" si="17"/>
        <v>268.42514400000005</v>
      </c>
      <c r="S24" s="22">
        <f t="shared" si="18"/>
        <v>268.42514400000005</v>
      </c>
      <c r="T24" s="22">
        <f t="shared" si="19"/>
        <v>3.9395662003059049</v>
      </c>
      <c r="U24" s="22">
        <f t="shared" si="7"/>
        <v>0</v>
      </c>
      <c r="V24" s="20">
        <f>'BSFC (Drive Cycle)'!C28</f>
        <v>0</v>
      </c>
      <c r="W24" s="22">
        <f t="shared" si="8"/>
        <v>0</v>
      </c>
      <c r="X24" s="22">
        <f t="shared" si="9"/>
        <v>0</v>
      </c>
      <c r="Y24" s="22">
        <f t="shared" si="10"/>
        <v>0</v>
      </c>
      <c r="Z24" s="22">
        <f t="shared" si="11"/>
        <v>1</v>
      </c>
    </row>
    <row r="25" spans="1:26">
      <c r="A25" s="23" t="s">
        <v>43</v>
      </c>
      <c r="B25" s="44" t="s">
        <v>114</v>
      </c>
      <c r="D25" s="1">
        <v>22</v>
      </c>
      <c r="E25" s="22">
        <v>0</v>
      </c>
      <c r="F25" s="22">
        <f t="shared" si="0"/>
        <v>0</v>
      </c>
      <c r="G25" s="22">
        <f t="shared" si="1"/>
        <v>0</v>
      </c>
      <c r="H25" s="22">
        <f t="shared" si="12"/>
        <v>0</v>
      </c>
      <c r="I25" s="22">
        <f t="shared" si="13"/>
        <v>0</v>
      </c>
      <c r="J25" s="22">
        <f t="shared" si="14"/>
        <v>0</v>
      </c>
      <c r="K25" s="22">
        <f t="shared" si="15"/>
        <v>1</v>
      </c>
      <c r="L25" s="22">
        <f t="shared" si="2"/>
        <v>14.7105</v>
      </c>
      <c r="M25" s="22">
        <f t="shared" si="16"/>
        <v>0</v>
      </c>
      <c r="N25" s="22">
        <f t="shared" si="3"/>
        <v>0</v>
      </c>
      <c r="O25" s="22">
        <f t="shared" si="4"/>
        <v>107.64187598425198</v>
      </c>
      <c r="P25" s="22">
        <f t="shared" si="5"/>
        <v>0</v>
      </c>
      <c r="Q25" s="22">
        <f t="shared" si="6"/>
        <v>0</v>
      </c>
      <c r="R25" s="22">
        <f t="shared" si="17"/>
        <v>268.42514400000005</v>
      </c>
      <c r="S25" s="22">
        <f t="shared" si="18"/>
        <v>268.42514400000005</v>
      </c>
      <c r="T25" s="22">
        <f t="shared" si="19"/>
        <v>3.9395662003059049</v>
      </c>
      <c r="U25" s="22">
        <f t="shared" si="7"/>
        <v>0</v>
      </c>
      <c r="V25" s="20">
        <f>'BSFC (Drive Cycle)'!C29</f>
        <v>0</v>
      </c>
      <c r="W25" s="22">
        <f t="shared" si="8"/>
        <v>0</v>
      </c>
      <c r="X25" s="22">
        <f t="shared" si="9"/>
        <v>0</v>
      </c>
      <c r="Y25" s="22">
        <f t="shared" si="10"/>
        <v>0</v>
      </c>
      <c r="Z25" s="22">
        <f t="shared" si="11"/>
        <v>1</v>
      </c>
    </row>
    <row r="26" spans="1:26">
      <c r="A26" s="16" t="s">
        <v>34</v>
      </c>
      <c r="B26" s="16">
        <f>1750+80-Calculations!N5</f>
        <v>1824.16</v>
      </c>
      <c r="D26" s="1">
        <v>23</v>
      </c>
      <c r="E26" s="22">
        <v>0</v>
      </c>
      <c r="F26" s="22">
        <f t="shared" si="0"/>
        <v>0</v>
      </c>
      <c r="G26" s="22">
        <f t="shared" si="1"/>
        <v>0</v>
      </c>
      <c r="H26" s="22">
        <f t="shared" si="12"/>
        <v>0</v>
      </c>
      <c r="I26" s="22">
        <f t="shared" si="13"/>
        <v>0</v>
      </c>
      <c r="J26" s="22">
        <f t="shared" si="14"/>
        <v>0</v>
      </c>
      <c r="K26" s="22">
        <f t="shared" si="15"/>
        <v>1</v>
      </c>
      <c r="L26" s="22">
        <f t="shared" si="2"/>
        <v>14.7105</v>
      </c>
      <c r="M26" s="22">
        <f t="shared" si="16"/>
        <v>0</v>
      </c>
      <c r="N26" s="22">
        <f t="shared" si="3"/>
        <v>0</v>
      </c>
      <c r="O26" s="22">
        <f t="shared" si="4"/>
        <v>107.64187598425198</v>
      </c>
      <c r="P26" s="22">
        <f t="shared" si="5"/>
        <v>0</v>
      </c>
      <c r="Q26" s="22">
        <f t="shared" si="6"/>
        <v>0</v>
      </c>
      <c r="R26" s="22">
        <f t="shared" si="17"/>
        <v>268.42514400000005</v>
      </c>
      <c r="S26" s="22">
        <f t="shared" si="18"/>
        <v>268.42514400000005</v>
      </c>
      <c r="T26" s="22">
        <f t="shared" si="19"/>
        <v>3.9395662003059049</v>
      </c>
      <c r="U26" s="22">
        <f t="shared" si="7"/>
        <v>0</v>
      </c>
      <c r="V26" s="20">
        <f>'BSFC (Drive Cycle)'!C30</f>
        <v>0</v>
      </c>
      <c r="W26" s="22">
        <f t="shared" si="8"/>
        <v>0</v>
      </c>
      <c r="X26" s="22">
        <f t="shared" si="9"/>
        <v>0</v>
      </c>
      <c r="Y26" s="22">
        <f t="shared" si="10"/>
        <v>0</v>
      </c>
      <c r="Z26" s="22">
        <f t="shared" si="11"/>
        <v>1</v>
      </c>
    </row>
    <row r="27" spans="1:26">
      <c r="A27" s="16" t="s">
        <v>35</v>
      </c>
      <c r="B27" s="16">
        <v>0.21590000000000001</v>
      </c>
      <c r="D27" s="1">
        <v>24</v>
      </c>
      <c r="E27" s="22">
        <v>0</v>
      </c>
      <c r="F27" s="22">
        <f t="shared" si="0"/>
        <v>0</v>
      </c>
      <c r="G27" s="22">
        <f t="shared" si="1"/>
        <v>0</v>
      </c>
      <c r="H27" s="22">
        <f t="shared" si="12"/>
        <v>0</v>
      </c>
      <c r="I27" s="22">
        <f t="shared" si="13"/>
        <v>0</v>
      </c>
      <c r="J27" s="22">
        <f t="shared" si="14"/>
        <v>0</v>
      </c>
      <c r="K27" s="22">
        <f t="shared" si="15"/>
        <v>1</v>
      </c>
      <c r="L27" s="22">
        <f t="shared" si="2"/>
        <v>14.7105</v>
      </c>
      <c r="M27" s="22">
        <f t="shared" si="16"/>
        <v>0</v>
      </c>
      <c r="N27" s="22">
        <f t="shared" si="3"/>
        <v>0</v>
      </c>
      <c r="O27" s="22">
        <f t="shared" si="4"/>
        <v>107.64187598425198</v>
      </c>
      <c r="P27" s="22">
        <f t="shared" si="5"/>
        <v>0</v>
      </c>
      <c r="Q27" s="22">
        <f t="shared" si="6"/>
        <v>0</v>
      </c>
      <c r="R27" s="22">
        <f t="shared" si="17"/>
        <v>268.42514400000005</v>
      </c>
      <c r="S27" s="22">
        <f t="shared" si="18"/>
        <v>268.42514400000005</v>
      </c>
      <c r="T27" s="22">
        <f t="shared" si="19"/>
        <v>3.9395662003059049</v>
      </c>
      <c r="U27" s="22">
        <f t="shared" si="7"/>
        <v>0</v>
      </c>
      <c r="V27" s="20">
        <f>'BSFC (Drive Cycle)'!C31</f>
        <v>0</v>
      </c>
      <c r="W27" s="22">
        <f t="shared" si="8"/>
        <v>0</v>
      </c>
      <c r="X27" s="22">
        <f t="shared" si="9"/>
        <v>0</v>
      </c>
      <c r="Y27" s="22">
        <f t="shared" si="10"/>
        <v>0</v>
      </c>
      <c r="Z27" s="22">
        <f t="shared" si="11"/>
        <v>1</v>
      </c>
    </row>
    <row r="28" spans="1:26">
      <c r="A28" s="16" t="s">
        <v>36</v>
      </c>
      <c r="B28" s="18">
        <v>0.1</v>
      </c>
      <c r="D28" s="1">
        <v>25</v>
      </c>
      <c r="E28" s="22">
        <v>0</v>
      </c>
      <c r="F28" s="22">
        <f t="shared" si="0"/>
        <v>0</v>
      </c>
      <c r="G28" s="22">
        <f t="shared" si="1"/>
        <v>0</v>
      </c>
      <c r="H28" s="22">
        <f t="shared" si="12"/>
        <v>0</v>
      </c>
      <c r="I28" s="22">
        <f t="shared" si="13"/>
        <v>0</v>
      </c>
      <c r="J28" s="22">
        <f t="shared" si="14"/>
        <v>0</v>
      </c>
      <c r="K28" s="22">
        <f t="shared" si="15"/>
        <v>1</v>
      </c>
      <c r="L28" s="22">
        <f t="shared" si="2"/>
        <v>14.7105</v>
      </c>
      <c r="M28" s="22">
        <f t="shared" si="16"/>
        <v>0</v>
      </c>
      <c r="N28" s="22">
        <f t="shared" si="3"/>
        <v>0</v>
      </c>
      <c r="O28" s="22">
        <f t="shared" si="4"/>
        <v>107.64187598425198</v>
      </c>
      <c r="P28" s="22">
        <f t="shared" si="5"/>
        <v>0</v>
      </c>
      <c r="Q28" s="22">
        <f t="shared" si="6"/>
        <v>0</v>
      </c>
      <c r="R28" s="22">
        <f t="shared" si="17"/>
        <v>268.42514400000005</v>
      </c>
      <c r="S28" s="22">
        <f t="shared" si="18"/>
        <v>268.42514400000005</v>
      </c>
      <c r="T28" s="22">
        <f t="shared" si="19"/>
        <v>3.9395662003059049</v>
      </c>
      <c r="U28" s="22">
        <f t="shared" si="7"/>
        <v>0</v>
      </c>
      <c r="V28" s="20">
        <f>'BSFC (Drive Cycle)'!C32</f>
        <v>0</v>
      </c>
      <c r="W28" s="22">
        <f t="shared" si="8"/>
        <v>0</v>
      </c>
      <c r="X28" s="22">
        <f t="shared" si="9"/>
        <v>0</v>
      </c>
      <c r="Y28" s="22">
        <f t="shared" si="10"/>
        <v>0</v>
      </c>
      <c r="Z28" s="22">
        <f t="shared" si="11"/>
        <v>1</v>
      </c>
    </row>
    <row r="29" spans="1:26">
      <c r="A29" s="16" t="s">
        <v>37</v>
      </c>
      <c r="B29" s="18">
        <v>0.4</v>
      </c>
      <c r="D29" s="1">
        <v>26</v>
      </c>
      <c r="E29" s="22">
        <v>0</v>
      </c>
      <c r="F29" s="22">
        <f t="shared" si="0"/>
        <v>0</v>
      </c>
      <c r="G29" s="22">
        <f t="shared" si="1"/>
        <v>0</v>
      </c>
      <c r="H29" s="22">
        <f t="shared" si="12"/>
        <v>0</v>
      </c>
      <c r="I29" s="22">
        <f t="shared" si="13"/>
        <v>0</v>
      </c>
      <c r="J29" s="22">
        <f t="shared" si="14"/>
        <v>0</v>
      </c>
      <c r="K29" s="22">
        <f t="shared" si="15"/>
        <v>1</v>
      </c>
      <c r="L29" s="22">
        <f t="shared" si="2"/>
        <v>14.7105</v>
      </c>
      <c r="M29" s="22">
        <f t="shared" si="16"/>
        <v>0</v>
      </c>
      <c r="N29" s="22">
        <f t="shared" si="3"/>
        <v>0</v>
      </c>
      <c r="O29" s="22">
        <f t="shared" si="4"/>
        <v>107.64187598425198</v>
      </c>
      <c r="P29" s="22">
        <f t="shared" si="5"/>
        <v>0</v>
      </c>
      <c r="Q29" s="22">
        <f t="shared" si="6"/>
        <v>0</v>
      </c>
      <c r="R29" s="22">
        <f t="shared" si="17"/>
        <v>268.42514400000005</v>
      </c>
      <c r="S29" s="22">
        <f t="shared" si="18"/>
        <v>268.42514400000005</v>
      </c>
      <c r="T29" s="22">
        <f t="shared" si="19"/>
        <v>3.9395662003059049</v>
      </c>
      <c r="U29" s="22">
        <f t="shared" si="7"/>
        <v>0</v>
      </c>
      <c r="V29" s="20">
        <f>'BSFC (Drive Cycle)'!C33</f>
        <v>0</v>
      </c>
      <c r="W29" s="22">
        <f t="shared" si="8"/>
        <v>0</v>
      </c>
      <c r="X29" s="22">
        <f t="shared" si="9"/>
        <v>0</v>
      </c>
      <c r="Y29" s="22">
        <f t="shared" si="10"/>
        <v>0</v>
      </c>
      <c r="Z29" s="22">
        <f t="shared" si="11"/>
        <v>1</v>
      </c>
    </row>
    <row r="30" spans="1:26">
      <c r="A30" s="16" t="s">
        <v>38</v>
      </c>
      <c r="B30" s="18">
        <v>2.17</v>
      </c>
      <c r="C30" s="22" t="s">
        <v>66</v>
      </c>
      <c r="D30" s="1">
        <v>27</v>
      </c>
      <c r="E30" s="22">
        <v>0</v>
      </c>
      <c r="F30" s="22">
        <f t="shared" si="0"/>
        <v>0</v>
      </c>
      <c r="G30" s="22">
        <f t="shared" si="1"/>
        <v>0</v>
      </c>
      <c r="H30" s="22">
        <f t="shared" si="12"/>
        <v>0</v>
      </c>
      <c r="I30" s="22">
        <f t="shared" si="13"/>
        <v>0</v>
      </c>
      <c r="J30" s="22">
        <f t="shared" si="14"/>
        <v>0</v>
      </c>
      <c r="K30" s="22">
        <f t="shared" si="15"/>
        <v>1</v>
      </c>
      <c r="L30" s="22">
        <f t="shared" si="2"/>
        <v>14.7105</v>
      </c>
      <c r="M30" s="22">
        <f t="shared" si="16"/>
        <v>0</v>
      </c>
      <c r="N30" s="22">
        <f t="shared" si="3"/>
        <v>0</v>
      </c>
      <c r="O30" s="22">
        <f t="shared" si="4"/>
        <v>107.64187598425198</v>
      </c>
      <c r="P30" s="22">
        <f t="shared" si="5"/>
        <v>0</v>
      </c>
      <c r="Q30" s="22">
        <f t="shared" si="6"/>
        <v>0</v>
      </c>
      <c r="R30" s="22">
        <f t="shared" si="17"/>
        <v>268.42514400000005</v>
      </c>
      <c r="S30" s="22">
        <f t="shared" si="18"/>
        <v>268.42514400000005</v>
      </c>
      <c r="T30" s="22">
        <f t="shared" si="19"/>
        <v>3.9395662003059049</v>
      </c>
      <c r="U30" s="22">
        <f t="shared" si="7"/>
        <v>0</v>
      </c>
      <c r="V30" s="20">
        <f>'BSFC (Drive Cycle)'!C34</f>
        <v>0</v>
      </c>
      <c r="W30" s="22">
        <f t="shared" si="8"/>
        <v>0</v>
      </c>
      <c r="X30" s="22">
        <f t="shared" si="9"/>
        <v>0</v>
      </c>
      <c r="Y30" s="22">
        <f t="shared" si="10"/>
        <v>0</v>
      </c>
      <c r="Z30" s="22">
        <f t="shared" si="11"/>
        <v>1</v>
      </c>
    </row>
    <row r="31" spans="1:26">
      <c r="A31" s="16" t="s">
        <v>39</v>
      </c>
      <c r="B31" s="16">
        <v>0.28999999999999998</v>
      </c>
      <c r="D31" s="1">
        <v>28</v>
      </c>
      <c r="E31" s="22">
        <v>0</v>
      </c>
      <c r="F31" s="22">
        <f t="shared" si="0"/>
        <v>0</v>
      </c>
      <c r="G31" s="22">
        <f t="shared" si="1"/>
        <v>0</v>
      </c>
      <c r="H31" s="22">
        <f t="shared" si="12"/>
        <v>0</v>
      </c>
      <c r="I31" s="22">
        <f t="shared" si="13"/>
        <v>0</v>
      </c>
      <c r="J31" s="22">
        <f t="shared" si="14"/>
        <v>0</v>
      </c>
      <c r="K31" s="22">
        <f t="shared" si="15"/>
        <v>1</v>
      </c>
      <c r="L31" s="22">
        <f t="shared" si="2"/>
        <v>14.7105</v>
      </c>
      <c r="M31" s="22">
        <f t="shared" si="16"/>
        <v>0</v>
      </c>
      <c r="N31" s="22">
        <f t="shared" si="3"/>
        <v>0</v>
      </c>
      <c r="O31" s="22">
        <f t="shared" si="4"/>
        <v>107.64187598425198</v>
      </c>
      <c r="P31" s="22">
        <f t="shared" si="5"/>
        <v>0</v>
      </c>
      <c r="Q31" s="22">
        <f t="shared" si="6"/>
        <v>0</v>
      </c>
      <c r="R31" s="22">
        <f t="shared" si="17"/>
        <v>268.42514400000005</v>
      </c>
      <c r="S31" s="22">
        <f t="shared" si="18"/>
        <v>268.42514400000005</v>
      </c>
      <c r="T31" s="22">
        <f t="shared" si="19"/>
        <v>3.9395662003059049</v>
      </c>
      <c r="U31" s="22">
        <f t="shared" si="7"/>
        <v>0</v>
      </c>
      <c r="V31" s="20">
        <f>'BSFC (Drive Cycle)'!C35</f>
        <v>0</v>
      </c>
      <c r="W31" s="22">
        <f t="shared" si="8"/>
        <v>0</v>
      </c>
      <c r="X31" s="22">
        <f t="shared" si="9"/>
        <v>0</v>
      </c>
      <c r="Y31" s="22">
        <f t="shared" si="10"/>
        <v>0</v>
      </c>
      <c r="Z31" s="22">
        <f t="shared" si="11"/>
        <v>1</v>
      </c>
    </row>
    <row r="32" spans="1:26">
      <c r="A32" s="16" t="s">
        <v>40</v>
      </c>
      <c r="B32" s="18">
        <v>1.4999999999999999E-2</v>
      </c>
      <c r="D32" s="1">
        <v>29</v>
      </c>
      <c r="E32" s="22">
        <v>0</v>
      </c>
      <c r="F32" s="22">
        <f t="shared" si="0"/>
        <v>0</v>
      </c>
      <c r="G32" s="22">
        <f t="shared" si="1"/>
        <v>0</v>
      </c>
      <c r="H32" s="22">
        <f t="shared" si="12"/>
        <v>0</v>
      </c>
      <c r="I32" s="22">
        <f t="shared" si="13"/>
        <v>0</v>
      </c>
      <c r="J32" s="22">
        <f t="shared" si="14"/>
        <v>0</v>
      </c>
      <c r="K32" s="22">
        <f t="shared" si="15"/>
        <v>1</v>
      </c>
      <c r="L32" s="22">
        <f t="shared" si="2"/>
        <v>14.7105</v>
      </c>
      <c r="M32" s="22">
        <f t="shared" si="16"/>
        <v>0</v>
      </c>
      <c r="N32" s="22">
        <f t="shared" si="3"/>
        <v>0</v>
      </c>
      <c r="O32" s="22">
        <f t="shared" si="4"/>
        <v>107.64187598425198</v>
      </c>
      <c r="P32" s="22">
        <f t="shared" si="5"/>
        <v>0</v>
      </c>
      <c r="Q32" s="22">
        <f t="shared" si="6"/>
        <v>0</v>
      </c>
      <c r="R32" s="22">
        <f t="shared" si="17"/>
        <v>268.42514400000005</v>
      </c>
      <c r="S32" s="22">
        <f t="shared" si="18"/>
        <v>268.42514400000005</v>
      </c>
      <c r="T32" s="22">
        <f t="shared" si="19"/>
        <v>3.9395662003059049</v>
      </c>
      <c r="U32" s="22">
        <f t="shared" si="7"/>
        <v>0</v>
      </c>
      <c r="V32" s="20">
        <f>'BSFC (Drive Cycle)'!C36</f>
        <v>0</v>
      </c>
      <c r="W32" s="22">
        <f t="shared" si="8"/>
        <v>0</v>
      </c>
      <c r="X32" s="22">
        <f t="shared" si="9"/>
        <v>0</v>
      </c>
      <c r="Y32" s="22">
        <f t="shared" si="10"/>
        <v>0</v>
      </c>
      <c r="Z32" s="22">
        <f t="shared" si="11"/>
        <v>1</v>
      </c>
    </row>
    <row r="33" spans="1:26">
      <c r="A33" s="16" t="s">
        <v>50</v>
      </c>
      <c r="B33" s="16">
        <v>1</v>
      </c>
      <c r="D33" s="1">
        <v>30</v>
      </c>
      <c r="E33" s="22">
        <v>1.2</v>
      </c>
      <c r="F33" s="22">
        <f t="shared" si="0"/>
        <v>1.9312079999999998</v>
      </c>
      <c r="G33" s="22">
        <f t="shared" si="1"/>
        <v>0.53644666666666663</v>
      </c>
      <c r="H33" s="22">
        <f t="shared" si="12"/>
        <v>0.53644666666666663</v>
      </c>
      <c r="I33" s="22">
        <f t="shared" si="13"/>
        <v>0.80467</v>
      </c>
      <c r="J33" s="22">
        <f t="shared" si="14"/>
        <v>3.7270487572266187</v>
      </c>
      <c r="K33" s="22">
        <f t="shared" si="15"/>
        <v>1</v>
      </c>
      <c r="L33" s="22">
        <f t="shared" si="2"/>
        <v>14.7105</v>
      </c>
      <c r="M33" s="22">
        <f t="shared" si="16"/>
        <v>54.826750743182174</v>
      </c>
      <c r="N33" s="22">
        <f t="shared" si="3"/>
        <v>523.5570908718696</v>
      </c>
      <c r="O33" s="22">
        <f>(POWER(L33,2)*$B$28+4*$B$29)/$B$27</f>
        <v>107.64187598425198</v>
      </c>
      <c r="P33" s="22">
        <f>(H33*(O33+$B$26*$B$27))/$B$27</f>
        <v>1246.0222891484577</v>
      </c>
      <c r="Q33" s="22">
        <f>($B$34*$B$31*$B$30*POWER(G33,2))/2</f>
        <v>0.11092180468387626</v>
      </c>
      <c r="R33" s="22">
        <f t="shared" si="17"/>
        <v>268.42514400000005</v>
      </c>
      <c r="S33" s="22">
        <f t="shared" si="18"/>
        <v>1514.5583549531416</v>
      </c>
      <c r="T33" s="22">
        <f t="shared" si="19"/>
        <v>22.228554354670699</v>
      </c>
      <c r="U33" s="22">
        <f t="shared" si="7"/>
        <v>1.2187194089848072</v>
      </c>
      <c r="V33" s="20">
        <f>'BSFC (Drive Cycle)'!C37</f>
        <v>1288.5593408441896</v>
      </c>
      <c r="W33" s="22">
        <f>(V33*U33)/3600</f>
        <v>0.43622007730985651</v>
      </c>
      <c r="X33" s="22">
        <f t="shared" si="9"/>
        <v>0</v>
      </c>
      <c r="Y33" s="22">
        <f t="shared" si="10"/>
        <v>0</v>
      </c>
      <c r="Z33" s="22">
        <f t="shared" si="11"/>
        <v>1</v>
      </c>
    </row>
    <row r="34" spans="1:26">
      <c r="A34" s="16" t="s">
        <v>51</v>
      </c>
      <c r="B34" s="16">
        <v>1.2250000000000001</v>
      </c>
      <c r="D34" s="1">
        <v>31</v>
      </c>
      <c r="E34" s="22">
        <v>4.2</v>
      </c>
      <c r="F34" s="22">
        <f t="shared" si="0"/>
        <v>6.7592280000000002</v>
      </c>
      <c r="G34" s="22">
        <f t="shared" si="1"/>
        <v>1.8775633333333335</v>
      </c>
      <c r="H34" s="22">
        <f t="shared" si="12"/>
        <v>1.3411166666666667</v>
      </c>
      <c r="I34" s="22">
        <f t="shared" si="13"/>
        <v>2.5481216666666668</v>
      </c>
      <c r="J34" s="22">
        <f t="shared" si="14"/>
        <v>11.802321064550961</v>
      </c>
      <c r="K34" s="22">
        <f t="shared" si="15"/>
        <v>1</v>
      </c>
      <c r="L34" s="22">
        <f t="shared" si="2"/>
        <v>14.7105</v>
      </c>
      <c r="M34" s="22">
        <f t="shared" si="16"/>
        <v>173.61804402007692</v>
      </c>
      <c r="N34" s="22">
        <f t="shared" si="3"/>
        <v>1657.9307877609206</v>
      </c>
      <c r="O34" s="22">
        <f t="shared" si="4"/>
        <v>107.64187598425198</v>
      </c>
      <c r="P34" s="22">
        <f t="shared" si="5"/>
        <v>3115.0557228711446</v>
      </c>
      <c r="Q34" s="22">
        <f t="shared" si="6"/>
        <v>1.3587921073774845</v>
      </c>
      <c r="R34" s="22">
        <f t="shared" si="17"/>
        <v>268.42514400000005</v>
      </c>
      <c r="S34" s="22">
        <f t="shared" si="18"/>
        <v>3384.8396589785225</v>
      </c>
      <c r="T34" s="22">
        <f t="shared" si="19"/>
        <v>49.677909137926179</v>
      </c>
      <c r="U34" s="22">
        <f t="shared" si="7"/>
        <v>8.6249814155338473</v>
      </c>
      <c r="V34" s="20">
        <f>'BSFC (Drive Cycle)'!C38</f>
        <v>276.25192163947941</v>
      </c>
      <c r="W34" s="22">
        <f t="shared" si="8"/>
        <v>0.66185213615167304</v>
      </c>
      <c r="X34" s="22">
        <f t="shared" si="9"/>
        <v>0</v>
      </c>
      <c r="Y34" s="22">
        <f t="shared" si="10"/>
        <v>0</v>
      </c>
      <c r="Z34" s="22">
        <f t="shared" si="11"/>
        <v>1</v>
      </c>
    </row>
    <row r="35" spans="1:26">
      <c r="A35" s="16" t="s">
        <v>79</v>
      </c>
      <c r="B35" s="16">
        <v>1.3565400000000001</v>
      </c>
      <c r="D35" s="1">
        <v>32</v>
      </c>
      <c r="E35" s="22">
        <v>7.3</v>
      </c>
      <c r="F35" s="22">
        <f t="shared" si="0"/>
        <v>11.748182</v>
      </c>
      <c r="G35" s="22">
        <f t="shared" si="1"/>
        <v>3.2633838888888889</v>
      </c>
      <c r="H35" s="22">
        <f t="shared" si="12"/>
        <v>1.3858205555555554</v>
      </c>
      <c r="I35" s="22">
        <f t="shared" si="13"/>
        <v>3.9562941666666664</v>
      </c>
      <c r="J35" s="22">
        <f t="shared" si="14"/>
        <v>18.324656389697541</v>
      </c>
      <c r="K35" s="22">
        <f t="shared" si="15"/>
        <v>1</v>
      </c>
      <c r="L35" s="22">
        <f t="shared" si="2"/>
        <v>14.7105</v>
      </c>
      <c r="M35" s="22">
        <f t="shared" si="16"/>
        <v>269.56485782064567</v>
      </c>
      <c r="N35" s="22">
        <f t="shared" si="3"/>
        <v>2574.1556967866918</v>
      </c>
      <c r="O35" s="22">
        <f t="shared" si="4"/>
        <v>107.64187598425198</v>
      </c>
      <c r="P35" s="22">
        <f t="shared" si="5"/>
        <v>3218.8909136335155</v>
      </c>
      <c r="Q35" s="22">
        <f t="shared" si="6"/>
        <v>4.1048770636137268</v>
      </c>
      <c r="R35" s="22">
        <f t="shared" si="17"/>
        <v>268.42514400000005</v>
      </c>
      <c r="S35" s="22">
        <f t="shared" si="18"/>
        <v>3491.4209346971293</v>
      </c>
      <c r="T35" s="22">
        <f t="shared" si="19"/>
        <v>51.242158988553086</v>
      </c>
      <c r="U35" s="22">
        <f t="shared" si="7"/>
        <v>13.813085302172235</v>
      </c>
      <c r="V35" s="20">
        <f>'BSFC (Drive Cycle)'!C39</f>
        <v>263.15907575855181</v>
      </c>
      <c r="W35" s="22">
        <f t="shared" si="8"/>
        <v>1.0097329893038005</v>
      </c>
      <c r="X35" s="22">
        <f t="shared" si="9"/>
        <v>0</v>
      </c>
      <c r="Y35" s="22">
        <f t="shared" si="10"/>
        <v>0</v>
      </c>
      <c r="Z35" s="22">
        <f t="shared" si="11"/>
        <v>1</v>
      </c>
    </row>
    <row r="36" spans="1:26">
      <c r="D36" s="1">
        <v>33</v>
      </c>
      <c r="E36" s="22">
        <v>8.8000000000000007</v>
      </c>
      <c r="F36" s="22">
        <f t="shared" si="0"/>
        <v>14.162192000000001</v>
      </c>
      <c r="G36" s="22">
        <f t="shared" si="1"/>
        <v>3.9339422222222229</v>
      </c>
      <c r="H36" s="22">
        <f t="shared" si="12"/>
        <v>0.67055833333333403</v>
      </c>
      <c r="I36" s="22">
        <f t="shared" si="13"/>
        <v>4.2692213888888899</v>
      </c>
      <c r="J36" s="22">
        <f t="shared" si="14"/>
        <v>19.774064239730123</v>
      </c>
      <c r="K36" s="22">
        <f t="shared" si="15"/>
        <v>1</v>
      </c>
      <c r="L36" s="22">
        <f t="shared" si="2"/>
        <v>14.7105</v>
      </c>
      <c r="M36" s="22">
        <f t="shared" si="16"/>
        <v>290.88637199854998</v>
      </c>
      <c r="N36" s="22">
        <f t="shared" si="3"/>
        <v>2777.7612321257534</v>
      </c>
      <c r="O36" s="22">
        <f t="shared" si="4"/>
        <v>107.64187598425198</v>
      </c>
      <c r="P36" s="22">
        <f t="shared" si="5"/>
        <v>1557.5278614355736</v>
      </c>
      <c r="Q36" s="22">
        <f t="shared" si="6"/>
        <v>5.9651281629995712</v>
      </c>
      <c r="R36" s="22">
        <f t="shared" si="17"/>
        <v>268.42514400000005</v>
      </c>
      <c r="S36" s="22">
        <f t="shared" si="18"/>
        <v>1831.9181335985731</v>
      </c>
      <c r="T36" s="22">
        <f t="shared" si="19"/>
        <v>26.886314200328471</v>
      </c>
      <c r="U36" s="22">
        <f t="shared" si="7"/>
        <v>7.8208623941466442</v>
      </c>
      <c r="V36" s="20">
        <f>'BSFC (Drive Cycle)'!C40</f>
        <v>996.37689116588081</v>
      </c>
      <c r="W36" s="22">
        <f t="shared" si="8"/>
        <v>2.1645907106988833</v>
      </c>
      <c r="X36" s="22">
        <f t="shared" si="9"/>
        <v>0</v>
      </c>
      <c r="Y36" s="22">
        <f t="shared" si="10"/>
        <v>0</v>
      </c>
      <c r="Z36" s="22">
        <f t="shared" si="11"/>
        <v>1</v>
      </c>
    </row>
    <row r="37" spans="1:26">
      <c r="D37" s="1">
        <v>34</v>
      </c>
      <c r="E37" s="22">
        <v>10.8</v>
      </c>
      <c r="F37" s="22">
        <f t="shared" si="0"/>
        <v>17.380872</v>
      </c>
      <c r="G37" s="22">
        <f t="shared" si="1"/>
        <v>4.8280200000000004</v>
      </c>
      <c r="H37" s="22">
        <f t="shared" si="12"/>
        <v>0.89407777777777753</v>
      </c>
      <c r="I37" s="22">
        <f t="shared" si="13"/>
        <v>5.2750588888888892</v>
      </c>
      <c r="J37" s="22">
        <f t="shared" si="14"/>
        <v>24.432875186263391</v>
      </c>
      <c r="K37" s="22">
        <f t="shared" si="15"/>
        <v>1</v>
      </c>
      <c r="L37" s="22">
        <f t="shared" si="2"/>
        <v>14.7105</v>
      </c>
      <c r="M37" s="22">
        <f t="shared" si="16"/>
        <v>359.41981042752764</v>
      </c>
      <c r="N37" s="22">
        <f t="shared" si="3"/>
        <v>3432.2075957155898</v>
      </c>
      <c r="O37" s="22">
        <f t="shared" si="4"/>
        <v>107.64187598425198</v>
      </c>
      <c r="P37" s="22">
        <f t="shared" si="5"/>
        <v>2076.7038152474288</v>
      </c>
      <c r="Q37" s="22">
        <f t="shared" si="6"/>
        <v>8.9846661793939795</v>
      </c>
      <c r="R37" s="22">
        <f t="shared" si="17"/>
        <v>268.42514400000005</v>
      </c>
      <c r="S37" s="22">
        <f t="shared" si="18"/>
        <v>2354.1136254268231</v>
      </c>
      <c r="T37" s="22">
        <f t="shared" si="19"/>
        <v>34.550364143275289</v>
      </c>
      <c r="U37" s="22">
        <f t="shared" si="7"/>
        <v>12.418085330578053</v>
      </c>
      <c r="V37" s="20">
        <f>'BSFC (Drive Cycle)'!C41</f>
        <v>737.98042001828617</v>
      </c>
      <c r="W37" s="22">
        <f t="shared" si="8"/>
        <v>2.5456399522452529</v>
      </c>
      <c r="X37" s="22">
        <f t="shared" si="9"/>
        <v>0</v>
      </c>
      <c r="Y37" s="22">
        <f t="shared" si="10"/>
        <v>0</v>
      </c>
      <c r="Z37" s="22">
        <f t="shared" si="11"/>
        <v>1</v>
      </c>
    </row>
    <row r="38" spans="1:26">
      <c r="D38" s="1">
        <v>35</v>
      </c>
      <c r="E38" s="22">
        <v>12.3</v>
      </c>
      <c r="F38" s="22">
        <f t="shared" si="0"/>
        <v>19.794882000000001</v>
      </c>
      <c r="G38" s="22">
        <f t="shared" si="1"/>
        <v>5.4985783333333336</v>
      </c>
      <c r="H38" s="22">
        <f t="shared" si="12"/>
        <v>0.67055833333333315</v>
      </c>
      <c r="I38" s="22">
        <f t="shared" si="13"/>
        <v>5.8338575000000006</v>
      </c>
      <c r="J38" s="22">
        <f t="shared" si="14"/>
        <v>27.021103489892987</v>
      </c>
      <c r="K38" s="22">
        <f t="shared" si="15"/>
        <v>1</v>
      </c>
      <c r="L38" s="22">
        <f t="shared" si="2"/>
        <v>14.7105</v>
      </c>
      <c r="M38" s="22">
        <f t="shared" si="16"/>
        <v>397.49394288807076</v>
      </c>
      <c r="N38" s="22">
        <f t="shared" si="3"/>
        <v>3795.7889088210545</v>
      </c>
      <c r="O38" s="22">
        <f t="shared" si="4"/>
        <v>107.64187598425198</v>
      </c>
      <c r="P38" s="22">
        <f t="shared" si="5"/>
        <v>1557.5278614355718</v>
      </c>
      <c r="Q38" s="22">
        <f t="shared" si="6"/>
        <v>11.653722104599751</v>
      </c>
      <c r="R38" s="22">
        <f t="shared" si="17"/>
        <v>268.42514400000005</v>
      </c>
      <c r="S38" s="22">
        <f t="shared" si="18"/>
        <v>1837.6067275401717</v>
      </c>
      <c r="T38" s="22">
        <f t="shared" si="19"/>
        <v>26.969803370104557</v>
      </c>
      <c r="U38" s="22">
        <f t="shared" si="7"/>
        <v>10.720333480498839</v>
      </c>
      <c r="V38" s="20">
        <f>'BSFC (Drive Cycle)'!C42</f>
        <v>1057.9247891007417</v>
      </c>
      <c r="W38" s="22">
        <f t="shared" si="8"/>
        <v>3.1503629267906539</v>
      </c>
      <c r="X38" s="22">
        <f t="shared" si="9"/>
        <v>0</v>
      </c>
      <c r="Y38" s="22">
        <f t="shared" si="10"/>
        <v>0</v>
      </c>
      <c r="Z38" s="22">
        <f t="shared" si="11"/>
        <v>1</v>
      </c>
    </row>
    <row r="39" spans="1:26">
      <c r="D39" s="1">
        <v>36</v>
      </c>
      <c r="E39" s="22">
        <v>13.1</v>
      </c>
      <c r="F39" s="22">
        <f t="shared" si="0"/>
        <v>21.082353999999999</v>
      </c>
      <c r="G39" s="22">
        <f t="shared" si="1"/>
        <v>5.8562094444444446</v>
      </c>
      <c r="H39" s="22">
        <f t="shared" si="12"/>
        <v>0.35763111111111101</v>
      </c>
      <c r="I39" s="22">
        <f t="shared" si="13"/>
        <v>6.0350250000000001</v>
      </c>
      <c r="J39" s="22">
        <f t="shared" si="14"/>
        <v>27.952865679199643</v>
      </c>
      <c r="K39" s="22">
        <f t="shared" si="15"/>
        <v>1</v>
      </c>
      <c r="L39" s="22">
        <f t="shared" si="2"/>
        <v>14.7105</v>
      </c>
      <c r="M39" s="22">
        <f t="shared" si="16"/>
        <v>411.20063057386636</v>
      </c>
      <c r="N39" s="22">
        <f t="shared" si="3"/>
        <v>3926.6781815390223</v>
      </c>
      <c r="O39" s="22">
        <f t="shared" si="4"/>
        <v>107.64187598425198</v>
      </c>
      <c r="P39" s="22">
        <f t="shared" si="5"/>
        <v>830.68152609897163</v>
      </c>
      <c r="Q39" s="22">
        <f t="shared" si="6"/>
        <v>13.218952015138894</v>
      </c>
      <c r="R39" s="22">
        <f t="shared" si="17"/>
        <v>268.42514400000005</v>
      </c>
      <c r="S39" s="22">
        <f t="shared" si="18"/>
        <v>1112.3256221141105</v>
      </c>
      <c r="T39" s="22">
        <f t="shared" si="19"/>
        <v>16.325148826650111</v>
      </c>
      <c r="U39" s="22">
        <f t="shared" si="7"/>
        <v>6.7129114917307398</v>
      </c>
      <c r="V39" s="20">
        <f>'BSFC (Drive Cycle)'!C43</f>
        <v>1628.8824029392817</v>
      </c>
      <c r="W39" s="22">
        <f t="shared" si="8"/>
        <v>3.0373731670469684</v>
      </c>
      <c r="X39" s="22">
        <f t="shared" si="9"/>
        <v>0</v>
      </c>
      <c r="Y39" s="22">
        <f t="shared" si="10"/>
        <v>0</v>
      </c>
      <c r="Z39" s="22">
        <f t="shared" si="11"/>
        <v>1</v>
      </c>
    </row>
    <row r="40" spans="1:26">
      <c r="D40" s="1">
        <v>37</v>
      </c>
      <c r="E40" s="22">
        <v>12.3</v>
      </c>
      <c r="F40" s="22">
        <f t="shared" si="0"/>
        <v>19.794882000000001</v>
      </c>
      <c r="G40" s="22">
        <f t="shared" si="1"/>
        <v>5.4985783333333336</v>
      </c>
      <c r="H40" s="22">
        <f t="shared" si="12"/>
        <v>-0.35763111111111101</v>
      </c>
      <c r="I40" s="22">
        <f t="shared" si="13"/>
        <v>5.3197627777777781</v>
      </c>
      <c r="J40" s="22">
        <f t="shared" si="14"/>
        <v>24.639933450553759</v>
      </c>
      <c r="K40" s="22">
        <f t="shared" si="15"/>
        <v>1</v>
      </c>
      <c r="L40" s="22">
        <f t="shared" si="2"/>
        <v>14.7105</v>
      </c>
      <c r="M40" s="22">
        <f t="shared" si="16"/>
        <v>362.46574102437108</v>
      </c>
      <c r="N40" s="22">
        <f t="shared" si="3"/>
        <v>3461.294100764027</v>
      </c>
      <c r="O40" s="22">
        <f t="shared" si="4"/>
        <v>107.64187598425198</v>
      </c>
      <c r="P40" s="22">
        <f t="shared" si="5"/>
        <v>-830.68152609897163</v>
      </c>
      <c r="Q40" s="22">
        <f t="shared" si="6"/>
        <v>11.653722104599751</v>
      </c>
      <c r="R40" s="22">
        <f t="shared" si="17"/>
        <v>268.42514400000005</v>
      </c>
      <c r="S40" s="22">
        <f t="shared" si="18"/>
        <v>-550.60265999437183</v>
      </c>
      <c r="T40" s="22">
        <f t="shared" si="19"/>
        <v>0</v>
      </c>
      <c r="U40" s="22">
        <f t="shared" si="7"/>
        <v>0</v>
      </c>
      <c r="V40" s="20">
        <f>'BSFC (Drive Cycle)'!C44</f>
        <v>0</v>
      </c>
      <c r="W40" s="22">
        <f t="shared" si="8"/>
        <v>0</v>
      </c>
      <c r="X40" s="22">
        <f t="shared" si="9"/>
        <v>0</v>
      </c>
      <c r="Y40" s="22">
        <f t="shared" si="10"/>
        <v>0</v>
      </c>
      <c r="Z40" s="22">
        <f t="shared" si="11"/>
        <v>1</v>
      </c>
    </row>
    <row r="41" spans="1:26">
      <c r="D41" s="1">
        <v>38</v>
      </c>
      <c r="E41" s="22">
        <v>12.3</v>
      </c>
      <c r="F41" s="22">
        <f t="shared" si="0"/>
        <v>19.794882000000001</v>
      </c>
      <c r="G41" s="22">
        <f t="shared" si="1"/>
        <v>5.4985783333333336</v>
      </c>
      <c r="H41" s="22">
        <f t="shared" si="12"/>
        <v>0</v>
      </c>
      <c r="I41" s="22">
        <f t="shared" si="13"/>
        <v>5.4985783333333336</v>
      </c>
      <c r="J41" s="22">
        <f t="shared" si="14"/>
        <v>25.468166507715228</v>
      </c>
      <c r="K41" s="22">
        <f t="shared" si="15"/>
        <v>1</v>
      </c>
      <c r="L41" s="22">
        <f t="shared" si="2"/>
        <v>14.7105</v>
      </c>
      <c r="M41" s="22">
        <f t="shared" si="16"/>
        <v>374.64946341174488</v>
      </c>
      <c r="N41" s="22">
        <f t="shared" si="3"/>
        <v>3577.6401209577757</v>
      </c>
      <c r="O41" s="22">
        <f t="shared" si="4"/>
        <v>107.64187598425198</v>
      </c>
      <c r="P41" s="22">
        <f t="shared" si="5"/>
        <v>0</v>
      </c>
      <c r="Q41" s="22">
        <f t="shared" si="6"/>
        <v>11.653722104599751</v>
      </c>
      <c r="R41" s="22">
        <f t="shared" si="17"/>
        <v>268.42514400000005</v>
      </c>
      <c r="S41" s="22">
        <f t="shared" si="18"/>
        <v>280.0788661045998</v>
      </c>
      <c r="T41" s="22">
        <f t="shared" si="19"/>
        <v>4.1106031196752726</v>
      </c>
      <c r="U41" s="22">
        <f t="shared" si="7"/>
        <v>1.5400352530849855</v>
      </c>
      <c r="V41" s="20">
        <f>'BSFC (Drive Cycle)'!C45</f>
        <v>2509.5293773230114</v>
      </c>
      <c r="W41" s="22">
        <f t="shared" si="8"/>
        <v>1.0735454749249582</v>
      </c>
      <c r="X41" s="22">
        <f t="shared" si="9"/>
        <v>0</v>
      </c>
      <c r="Y41" s="22">
        <f t="shared" si="10"/>
        <v>0</v>
      </c>
      <c r="Z41" s="22">
        <f t="shared" si="11"/>
        <v>1</v>
      </c>
    </row>
    <row r="42" spans="1:26">
      <c r="D42" s="1">
        <v>39</v>
      </c>
      <c r="E42" s="22">
        <v>11.5</v>
      </c>
      <c r="F42" s="22">
        <f t="shared" si="0"/>
        <v>18.50741</v>
      </c>
      <c r="G42" s="22">
        <f t="shared" si="1"/>
        <v>5.1409472222222226</v>
      </c>
      <c r="H42" s="22">
        <f t="shared" si="12"/>
        <v>-0.35763111111111101</v>
      </c>
      <c r="I42" s="22">
        <f t="shared" si="13"/>
        <v>4.9621316666666671</v>
      </c>
      <c r="J42" s="22">
        <f t="shared" si="14"/>
        <v>22.983467336230817</v>
      </c>
      <c r="K42" s="22">
        <f t="shared" si="15"/>
        <v>1</v>
      </c>
      <c r="L42" s="22">
        <f t="shared" si="2"/>
        <v>14.7105</v>
      </c>
      <c r="M42" s="22">
        <f t="shared" si="16"/>
        <v>338.09829624962344</v>
      </c>
      <c r="N42" s="22">
        <f t="shared" si="3"/>
        <v>3228.6020603765292</v>
      </c>
      <c r="O42" s="22">
        <f t="shared" si="4"/>
        <v>107.64187598425198</v>
      </c>
      <c r="P42" s="22">
        <f t="shared" si="5"/>
        <v>-830.68152609897163</v>
      </c>
      <c r="Q42" s="22">
        <f t="shared" si="6"/>
        <v>10.187089353779612</v>
      </c>
      <c r="R42" s="22">
        <f t="shared" si="17"/>
        <v>268.42514400000005</v>
      </c>
      <c r="S42" s="22">
        <f t="shared" si="18"/>
        <v>-552.069292745192</v>
      </c>
      <c r="T42" s="22">
        <f t="shared" si="19"/>
        <v>0</v>
      </c>
      <c r="U42" s="22">
        <f t="shared" si="7"/>
        <v>0</v>
      </c>
      <c r="V42" s="20">
        <f>'BSFC (Drive Cycle)'!C46</f>
        <v>0</v>
      </c>
      <c r="W42" s="22">
        <f t="shared" si="8"/>
        <v>0</v>
      </c>
      <c r="X42" s="22">
        <f t="shared" si="9"/>
        <v>0</v>
      </c>
      <c r="Y42" s="22">
        <f t="shared" si="10"/>
        <v>0</v>
      </c>
      <c r="Z42" s="22">
        <f t="shared" si="11"/>
        <v>1</v>
      </c>
    </row>
    <row r="43" spans="1:26">
      <c r="D43" s="1">
        <v>40</v>
      </c>
      <c r="E43" s="22">
        <v>11.5</v>
      </c>
      <c r="F43" s="22">
        <f t="shared" si="0"/>
        <v>18.50741</v>
      </c>
      <c r="G43" s="22">
        <f t="shared" si="1"/>
        <v>5.1409472222222226</v>
      </c>
      <c r="H43" s="22">
        <f t="shared" si="12"/>
        <v>0</v>
      </c>
      <c r="I43" s="22">
        <f t="shared" si="13"/>
        <v>5.1409472222222226</v>
      </c>
      <c r="J43" s="22">
        <f t="shared" si="14"/>
        <v>23.811700393392289</v>
      </c>
      <c r="K43" s="22">
        <f t="shared" si="15"/>
        <v>1</v>
      </c>
      <c r="L43" s="22">
        <f t="shared" si="2"/>
        <v>14.7105</v>
      </c>
      <c r="M43" s="22">
        <f t="shared" si="16"/>
        <v>350.28201863699729</v>
      </c>
      <c r="N43" s="22">
        <f t="shared" si="3"/>
        <v>3344.9480805702783</v>
      </c>
      <c r="O43" s="22">
        <f t="shared" si="4"/>
        <v>107.64187598425198</v>
      </c>
      <c r="P43" s="22">
        <f t="shared" si="5"/>
        <v>0</v>
      </c>
      <c r="Q43" s="22">
        <f t="shared" si="6"/>
        <v>10.187089353779612</v>
      </c>
      <c r="R43" s="22">
        <f t="shared" si="17"/>
        <v>268.42514400000005</v>
      </c>
      <c r="S43" s="22">
        <f t="shared" si="18"/>
        <v>278.61223335377963</v>
      </c>
      <c r="T43" s="22">
        <f t="shared" si="19"/>
        <v>4.0890779498372609</v>
      </c>
      <c r="U43" s="22">
        <f t="shared" si="7"/>
        <v>1.43233047863303</v>
      </c>
      <c r="V43" s="20">
        <f>'BSFC (Drive Cycle)'!C47</f>
        <v>2496.2632014046776</v>
      </c>
      <c r="W43" s="22">
        <f t="shared" si="8"/>
        <v>0.99318718501721703</v>
      </c>
      <c r="X43" s="22">
        <f t="shared" si="9"/>
        <v>0</v>
      </c>
      <c r="Y43" s="22">
        <f t="shared" si="10"/>
        <v>0</v>
      </c>
      <c r="Z43" s="22">
        <f t="shared" si="11"/>
        <v>1</v>
      </c>
    </row>
    <row r="44" spans="1:26">
      <c r="D44" s="1">
        <v>41</v>
      </c>
      <c r="E44" s="22">
        <v>11.1</v>
      </c>
      <c r="F44" s="22">
        <f t="shared" si="0"/>
        <v>17.863674</v>
      </c>
      <c r="G44" s="22">
        <f t="shared" si="1"/>
        <v>4.9621316666666671</v>
      </c>
      <c r="H44" s="22">
        <f t="shared" si="12"/>
        <v>-0.17881555555555551</v>
      </c>
      <c r="I44" s="22">
        <f t="shared" si="13"/>
        <v>4.8727238888888893</v>
      </c>
      <c r="J44" s="22">
        <f t="shared" si="14"/>
        <v>22.569350807650082</v>
      </c>
      <c r="K44" s="22">
        <f t="shared" si="15"/>
        <v>1</v>
      </c>
      <c r="L44" s="22">
        <f t="shared" si="2"/>
        <v>14.7105</v>
      </c>
      <c r="M44" s="22">
        <f t="shared" si="16"/>
        <v>332.00643505593655</v>
      </c>
      <c r="N44" s="22">
        <f t="shared" si="3"/>
        <v>3170.4290502796553</v>
      </c>
      <c r="O44" s="22">
        <f t="shared" si="4"/>
        <v>107.64187598425198</v>
      </c>
      <c r="P44" s="22">
        <f t="shared" si="5"/>
        <v>-415.34076304948582</v>
      </c>
      <c r="Q44" s="22">
        <f t="shared" si="6"/>
        <v>9.4907469132641644</v>
      </c>
      <c r="R44" s="22">
        <f t="shared" si="17"/>
        <v>268.42514400000005</v>
      </c>
      <c r="S44" s="22">
        <f t="shared" si="18"/>
        <v>-137.42487213622161</v>
      </c>
      <c r="T44" s="22">
        <f t="shared" si="19"/>
        <v>0</v>
      </c>
      <c r="U44" s="22">
        <f t="shared" si="7"/>
        <v>0</v>
      </c>
      <c r="V44" s="20">
        <f>'BSFC (Drive Cycle)'!C48</f>
        <v>0</v>
      </c>
      <c r="W44" s="22">
        <f t="shared" si="8"/>
        <v>0</v>
      </c>
      <c r="X44" s="22">
        <f t="shared" si="9"/>
        <v>0</v>
      </c>
      <c r="Y44" s="22">
        <f t="shared" si="10"/>
        <v>0</v>
      </c>
      <c r="Z44" s="22">
        <f t="shared" si="11"/>
        <v>1</v>
      </c>
    </row>
    <row r="45" spans="1:26">
      <c r="D45" s="1">
        <v>42</v>
      </c>
      <c r="E45" s="22">
        <v>11.1</v>
      </c>
      <c r="F45" s="22">
        <f t="shared" si="0"/>
        <v>17.863674</v>
      </c>
      <c r="G45" s="22">
        <f t="shared" si="1"/>
        <v>4.9621316666666671</v>
      </c>
      <c r="H45" s="22">
        <f t="shared" si="12"/>
        <v>0</v>
      </c>
      <c r="I45" s="22">
        <f t="shared" si="13"/>
        <v>4.9621316666666671</v>
      </c>
      <c r="J45" s="22">
        <f t="shared" si="14"/>
        <v>22.983467336230817</v>
      </c>
      <c r="K45" s="22">
        <f t="shared" si="15"/>
        <v>1</v>
      </c>
      <c r="L45" s="22">
        <f t="shared" si="2"/>
        <v>14.7105</v>
      </c>
      <c r="M45" s="22">
        <f t="shared" si="16"/>
        <v>338.09829624962344</v>
      </c>
      <c r="N45" s="22">
        <f t="shared" si="3"/>
        <v>3228.6020603765292</v>
      </c>
      <c r="O45" s="22">
        <f t="shared" si="4"/>
        <v>107.64187598425198</v>
      </c>
      <c r="P45" s="22">
        <f t="shared" si="5"/>
        <v>0</v>
      </c>
      <c r="Q45" s="22">
        <f t="shared" si="6"/>
        <v>9.4907469132641644</v>
      </c>
      <c r="R45" s="22">
        <f t="shared" si="17"/>
        <v>268.42514400000005</v>
      </c>
      <c r="S45" s="22">
        <f t="shared" si="18"/>
        <v>277.91589091326421</v>
      </c>
      <c r="T45" s="22">
        <f t="shared" si="19"/>
        <v>4.0788580162587094</v>
      </c>
      <c r="U45" s="22">
        <f t="shared" si="7"/>
        <v>1.3790549459411885</v>
      </c>
      <c r="V45" s="20">
        <f>'BSFC (Drive Cycle)'!C49</f>
        <v>2488.8901806447029</v>
      </c>
      <c r="W45" s="22">
        <f t="shared" si="8"/>
        <v>0.95342119820070426</v>
      </c>
      <c r="X45" s="22">
        <f t="shared" si="9"/>
        <v>0</v>
      </c>
      <c r="Y45" s="22">
        <f t="shared" si="10"/>
        <v>0</v>
      </c>
      <c r="Z45" s="22">
        <f t="shared" si="11"/>
        <v>1</v>
      </c>
    </row>
    <row r="46" spans="1:26">
      <c r="D46" s="1">
        <v>43</v>
      </c>
      <c r="E46" s="22">
        <v>11.1</v>
      </c>
      <c r="F46" s="22">
        <f t="shared" si="0"/>
        <v>17.863674</v>
      </c>
      <c r="G46" s="22">
        <f t="shared" si="1"/>
        <v>4.9621316666666671</v>
      </c>
      <c r="H46" s="22">
        <f t="shared" si="12"/>
        <v>0</v>
      </c>
      <c r="I46" s="22">
        <f t="shared" si="13"/>
        <v>4.9621316666666671</v>
      </c>
      <c r="J46" s="22">
        <f t="shared" si="14"/>
        <v>22.983467336230817</v>
      </c>
      <c r="K46" s="22">
        <f t="shared" si="15"/>
        <v>1</v>
      </c>
      <c r="L46" s="22">
        <f t="shared" si="2"/>
        <v>14.7105</v>
      </c>
      <c r="M46" s="22">
        <f t="shared" si="16"/>
        <v>338.09829624962344</v>
      </c>
      <c r="N46" s="22">
        <f t="shared" si="3"/>
        <v>3228.6020603765292</v>
      </c>
      <c r="O46" s="22">
        <f t="shared" si="4"/>
        <v>107.64187598425198</v>
      </c>
      <c r="P46" s="22">
        <f t="shared" si="5"/>
        <v>0</v>
      </c>
      <c r="Q46" s="22">
        <f t="shared" si="6"/>
        <v>9.4907469132641644</v>
      </c>
      <c r="R46" s="22">
        <f t="shared" si="17"/>
        <v>268.42514400000005</v>
      </c>
      <c r="S46" s="22">
        <f t="shared" si="18"/>
        <v>277.91589091326421</v>
      </c>
      <c r="T46" s="22">
        <f t="shared" si="19"/>
        <v>4.0788580162587094</v>
      </c>
      <c r="U46" s="22">
        <f t="shared" si="7"/>
        <v>1.3790549459411885</v>
      </c>
      <c r="V46" s="20">
        <f>'BSFC (Drive Cycle)'!C50</f>
        <v>2488.8901806447029</v>
      </c>
      <c r="W46" s="22">
        <f t="shared" si="8"/>
        <v>0.95342119820070426</v>
      </c>
      <c r="X46" s="22">
        <f t="shared" si="9"/>
        <v>0</v>
      </c>
      <c r="Y46" s="22">
        <f t="shared" si="10"/>
        <v>0</v>
      </c>
      <c r="Z46" s="22">
        <f t="shared" si="11"/>
        <v>1</v>
      </c>
    </row>
    <row r="47" spans="1:26">
      <c r="D47" s="1">
        <v>44</v>
      </c>
      <c r="E47" s="22">
        <v>13.1</v>
      </c>
      <c r="F47" s="22">
        <f t="shared" si="0"/>
        <v>21.082353999999999</v>
      </c>
      <c r="G47" s="22">
        <f t="shared" si="1"/>
        <v>5.8562094444444446</v>
      </c>
      <c r="H47" s="22">
        <f t="shared" si="12"/>
        <v>0.89407777777777753</v>
      </c>
      <c r="I47" s="22">
        <f t="shared" si="13"/>
        <v>6.3032483333333333</v>
      </c>
      <c r="J47" s="22">
        <f t="shared" si="14"/>
        <v>29.195215264941844</v>
      </c>
      <c r="K47" s="22">
        <f t="shared" si="15"/>
        <v>1</v>
      </c>
      <c r="L47" s="22">
        <f t="shared" si="2"/>
        <v>14.7105</v>
      </c>
      <c r="M47" s="22">
        <f t="shared" si="16"/>
        <v>429.47621415492699</v>
      </c>
      <c r="N47" s="22">
        <f t="shared" si="3"/>
        <v>4101.1972118296444</v>
      </c>
      <c r="O47" s="22">
        <f t="shared" si="4"/>
        <v>107.64187598425198</v>
      </c>
      <c r="P47" s="22">
        <f t="shared" si="5"/>
        <v>2076.7038152474288</v>
      </c>
      <c r="Q47" s="22">
        <f t="shared" si="6"/>
        <v>13.218952015138894</v>
      </c>
      <c r="R47" s="22">
        <f t="shared" si="17"/>
        <v>268.42514400000005</v>
      </c>
      <c r="S47" s="22">
        <f t="shared" si="18"/>
        <v>2358.3479112625673</v>
      </c>
      <c r="T47" s="22">
        <f t="shared" si="19"/>
        <v>34.612509026993528</v>
      </c>
      <c r="U47" s="22">
        <f t="shared" si="7"/>
        <v>14.865249339316417</v>
      </c>
      <c r="V47" s="20">
        <f>'BSFC (Drive Cycle)'!C51</f>
        <v>778.78106321016458</v>
      </c>
      <c r="W47" s="22">
        <f t="shared" si="8"/>
        <v>3.2157707459325096</v>
      </c>
      <c r="X47" s="22">
        <f t="shared" si="9"/>
        <v>0</v>
      </c>
      <c r="Y47" s="22">
        <f t="shared" si="10"/>
        <v>0</v>
      </c>
      <c r="Z47" s="22">
        <f t="shared" si="11"/>
        <v>1</v>
      </c>
    </row>
    <row r="48" spans="1:26">
      <c r="D48" s="1">
        <v>45</v>
      </c>
      <c r="E48" s="22">
        <v>15</v>
      </c>
      <c r="F48" s="22">
        <f t="shared" si="0"/>
        <v>24.1401</v>
      </c>
      <c r="G48" s="22">
        <f t="shared" si="1"/>
        <v>6.7055833333333341</v>
      </c>
      <c r="H48" s="22">
        <f t="shared" si="12"/>
        <v>0.84937388888888954</v>
      </c>
      <c r="I48" s="22">
        <f t="shared" si="13"/>
        <v>7.1302702777777789</v>
      </c>
      <c r="J48" s="22">
        <f t="shared" si="14"/>
        <v>33.025793154313654</v>
      </c>
      <c r="K48" s="22">
        <f t="shared" si="15"/>
        <v>1</v>
      </c>
      <c r="L48" s="22">
        <f t="shared" si="2"/>
        <v>14.7105</v>
      </c>
      <c r="M48" s="22">
        <f t="shared" si="16"/>
        <v>485.82593019653098</v>
      </c>
      <c r="N48" s="22">
        <f t="shared" si="3"/>
        <v>4639.297555225734</v>
      </c>
      <c r="O48" s="22">
        <f t="shared" si="4"/>
        <v>107.64187598425198</v>
      </c>
      <c r="P48" s="22">
        <f t="shared" si="5"/>
        <v>1972.8686244850596</v>
      </c>
      <c r="Q48" s="22">
        <f t="shared" si="6"/>
        <v>17.331531981855672</v>
      </c>
      <c r="R48" s="22">
        <f t="shared" si="17"/>
        <v>268.42514400000005</v>
      </c>
      <c r="S48" s="22">
        <f t="shared" si="18"/>
        <v>2258.6253004669152</v>
      </c>
      <c r="T48" s="22">
        <f t="shared" si="19"/>
        <v>33.14892100002087</v>
      </c>
      <c r="U48" s="22">
        <f t="shared" si="7"/>
        <v>16.104605379846458</v>
      </c>
      <c r="V48" s="20">
        <f>'BSFC (Drive Cycle)'!C52</f>
        <v>998.37685067838356</v>
      </c>
      <c r="W48" s="22">
        <f t="shared" si="8"/>
        <v>4.4662403334859055</v>
      </c>
      <c r="X48" s="22">
        <f t="shared" si="9"/>
        <v>0</v>
      </c>
      <c r="Y48" s="22">
        <f t="shared" si="10"/>
        <v>0</v>
      </c>
      <c r="Z48" s="22">
        <f t="shared" si="11"/>
        <v>1</v>
      </c>
    </row>
    <row r="49" spans="4:26">
      <c r="D49" s="1">
        <v>46</v>
      </c>
      <c r="E49" s="22">
        <v>16.899999999999999</v>
      </c>
      <c r="F49" s="22">
        <f t="shared" si="0"/>
        <v>27.197845999999998</v>
      </c>
      <c r="G49" s="22">
        <f t="shared" si="1"/>
        <v>7.5549572222222219</v>
      </c>
      <c r="H49" s="22">
        <f t="shared" si="12"/>
        <v>0.84937388888888776</v>
      </c>
      <c r="I49" s="22">
        <f t="shared" si="13"/>
        <v>7.9796441666666658</v>
      </c>
      <c r="J49" s="22">
        <f t="shared" si="14"/>
        <v>36.959900175830633</v>
      </c>
      <c r="K49" s="22">
        <f t="shared" si="15"/>
        <v>1</v>
      </c>
      <c r="L49" s="22">
        <f t="shared" si="2"/>
        <v>14.7105</v>
      </c>
      <c r="M49" s="22">
        <f t="shared" si="16"/>
        <v>543.69861153655654</v>
      </c>
      <c r="N49" s="22">
        <f t="shared" si="3"/>
        <v>5191.9411511460394</v>
      </c>
      <c r="O49" s="22">
        <f t="shared" si="4"/>
        <v>107.64187598425198</v>
      </c>
      <c r="P49" s="22">
        <f t="shared" si="5"/>
        <v>1972.8686244850555</v>
      </c>
      <c r="Q49" s="22">
        <f t="shared" si="6"/>
        <v>22.000261552612429</v>
      </c>
      <c r="R49" s="22">
        <f t="shared" si="17"/>
        <v>268.42514400000005</v>
      </c>
      <c r="S49" s="22">
        <f t="shared" si="18"/>
        <v>2263.2940300376681</v>
      </c>
      <c r="T49" s="22">
        <f t="shared" si="19"/>
        <v>33.217442036989397</v>
      </c>
      <c r="U49" s="22">
        <f t="shared" si="7"/>
        <v>18.06027711430718</v>
      </c>
      <c r="V49" s="20">
        <f>'BSFC (Drive Cycle)'!C53</f>
        <v>1893.5707547322054</v>
      </c>
      <c r="W49" s="22">
        <f t="shared" si="8"/>
        <v>9.4995590461142836</v>
      </c>
      <c r="X49" s="22">
        <f t="shared" si="9"/>
        <v>0</v>
      </c>
      <c r="Y49" s="22">
        <f t="shared" si="10"/>
        <v>1</v>
      </c>
      <c r="Z49" s="22">
        <f t="shared" si="11"/>
        <v>2</v>
      </c>
    </row>
    <row r="50" spans="4:26">
      <c r="D50" s="1">
        <v>47</v>
      </c>
      <c r="E50" s="22">
        <v>16.899999999999999</v>
      </c>
      <c r="F50" s="22">
        <f t="shared" si="0"/>
        <v>27.197845999999998</v>
      </c>
      <c r="G50" s="22">
        <f t="shared" si="1"/>
        <v>7.5549572222222219</v>
      </c>
      <c r="H50" s="22">
        <f t="shared" si="12"/>
        <v>0</v>
      </c>
      <c r="I50" s="22">
        <f t="shared" si="13"/>
        <v>7.5549572222222219</v>
      </c>
      <c r="J50" s="22">
        <f t="shared" si="14"/>
        <v>34.992846665072143</v>
      </c>
      <c r="K50" s="22">
        <f t="shared" si="15"/>
        <v>2</v>
      </c>
      <c r="L50" s="22">
        <f t="shared" si="2"/>
        <v>8.4698856000000013</v>
      </c>
      <c r="M50" s="22">
        <f t="shared" si="16"/>
        <v>296.38540807150264</v>
      </c>
      <c r="N50" s="22">
        <f t="shared" si="3"/>
        <v>2830.2731772972002</v>
      </c>
      <c r="O50" s="22">
        <f t="shared" si="4"/>
        <v>40.638704065348485</v>
      </c>
      <c r="P50" s="22">
        <f t="shared" si="5"/>
        <v>0</v>
      </c>
      <c r="Q50" s="22">
        <f t="shared" si="6"/>
        <v>22.000261552612429</v>
      </c>
      <c r="R50" s="22">
        <f t="shared" si="17"/>
        <v>268.42514400000005</v>
      </c>
      <c r="S50" s="22">
        <f t="shared" si="18"/>
        <v>290.42540555261246</v>
      </c>
      <c r="T50" s="22">
        <f t="shared" si="19"/>
        <v>7.4030332899430213</v>
      </c>
      <c r="U50" s="22">
        <f t="shared" si="7"/>
        <v>2.194151042606681</v>
      </c>
      <c r="V50" s="20">
        <f>'BSFC (Drive Cycle)'!C54</f>
        <v>2180.1866236241267</v>
      </c>
      <c r="W50" s="22">
        <f t="shared" si="8"/>
        <v>1.3287940981394493</v>
      </c>
      <c r="X50" s="22">
        <f t="shared" si="9"/>
        <v>0</v>
      </c>
      <c r="Y50" s="22">
        <f t="shared" si="10"/>
        <v>0</v>
      </c>
      <c r="Z50" s="22">
        <f t="shared" si="11"/>
        <v>2</v>
      </c>
    </row>
    <row r="51" spans="4:26">
      <c r="D51" s="1">
        <v>48</v>
      </c>
      <c r="E51" s="22">
        <v>16.100000000000001</v>
      </c>
      <c r="F51" s="22">
        <f t="shared" si="0"/>
        <v>25.910374000000001</v>
      </c>
      <c r="G51" s="22">
        <f t="shared" si="1"/>
        <v>7.1973261111111118</v>
      </c>
      <c r="H51" s="22">
        <f t="shared" si="12"/>
        <v>-0.35763111111111012</v>
      </c>
      <c r="I51" s="22">
        <f t="shared" si="13"/>
        <v>7.0185105555555563</v>
      </c>
      <c r="J51" s="22">
        <f t="shared" si="14"/>
        <v>32.508147493587735</v>
      </c>
      <c r="K51" s="22">
        <f t="shared" si="15"/>
        <v>2</v>
      </c>
      <c r="L51" s="22">
        <f t="shared" si="2"/>
        <v>8.4698856000000013</v>
      </c>
      <c r="M51" s="22">
        <f t="shared" si="16"/>
        <v>275.34029033861492</v>
      </c>
      <c r="N51" s="22">
        <f t="shared" si="3"/>
        <v>2629.3070345305355</v>
      </c>
      <c r="O51" s="22">
        <f t="shared" si="4"/>
        <v>40.638704065348485</v>
      </c>
      <c r="P51" s="22">
        <f t="shared" si="5"/>
        <v>-719.69301835776434</v>
      </c>
      <c r="Q51" s="22">
        <f t="shared" si="6"/>
        <v>19.966695133408038</v>
      </c>
      <c r="R51" s="22">
        <f t="shared" si="17"/>
        <v>268.42514400000005</v>
      </c>
      <c r="S51" s="22">
        <f t="shared" si="18"/>
        <v>-431.30117922435625</v>
      </c>
      <c r="T51" s="22">
        <f t="shared" si="19"/>
        <v>0</v>
      </c>
      <c r="U51" s="22">
        <f t="shared" si="7"/>
        <v>0</v>
      </c>
      <c r="V51" s="20">
        <f>'BSFC (Drive Cycle)'!C55</f>
        <v>0</v>
      </c>
      <c r="W51" s="22">
        <f t="shared" si="8"/>
        <v>0</v>
      </c>
      <c r="X51" s="22">
        <f t="shared" si="9"/>
        <v>0</v>
      </c>
      <c r="Y51" s="22">
        <f t="shared" si="10"/>
        <v>0</v>
      </c>
      <c r="Z51" s="22">
        <f t="shared" si="11"/>
        <v>2</v>
      </c>
    </row>
    <row r="52" spans="4:26">
      <c r="D52" s="1">
        <v>49</v>
      </c>
      <c r="E52" s="22">
        <v>15.7</v>
      </c>
      <c r="F52" s="22">
        <f t="shared" si="0"/>
        <v>25.266638</v>
      </c>
      <c r="G52" s="22">
        <f t="shared" si="1"/>
        <v>7.0185105555555563</v>
      </c>
      <c r="H52" s="22">
        <f t="shared" si="12"/>
        <v>-0.17881555555555551</v>
      </c>
      <c r="I52" s="22">
        <f t="shared" si="13"/>
        <v>6.9291027777777785</v>
      </c>
      <c r="J52" s="22">
        <f t="shared" si="14"/>
        <v>32.094030965006993</v>
      </c>
      <c r="K52" s="22">
        <f t="shared" si="15"/>
        <v>2</v>
      </c>
      <c r="L52" s="22">
        <f t="shared" si="2"/>
        <v>8.4698856000000013</v>
      </c>
      <c r="M52" s="22">
        <f t="shared" si="16"/>
        <v>271.83277071646688</v>
      </c>
      <c r="N52" s="22">
        <f t="shared" si="3"/>
        <v>2595.8126774027573</v>
      </c>
      <c r="O52" s="22">
        <f t="shared" si="4"/>
        <v>40.638704065348485</v>
      </c>
      <c r="P52" s="22">
        <f t="shared" si="5"/>
        <v>-359.84650917888314</v>
      </c>
      <c r="Q52" s="22">
        <f t="shared" si="6"/>
        <v>18.986885858700465</v>
      </c>
      <c r="R52" s="22">
        <f t="shared" si="17"/>
        <v>268.42514400000005</v>
      </c>
      <c r="S52" s="22">
        <f t="shared" si="18"/>
        <v>-72.434479320182618</v>
      </c>
      <c r="T52" s="22">
        <f t="shared" si="19"/>
        <v>0</v>
      </c>
      <c r="U52" s="22">
        <f t="shared" si="7"/>
        <v>0</v>
      </c>
      <c r="V52" s="20">
        <f>'BSFC (Drive Cycle)'!C56</f>
        <v>0</v>
      </c>
      <c r="W52" s="22">
        <f t="shared" si="8"/>
        <v>0</v>
      </c>
      <c r="X52" s="22">
        <f t="shared" si="9"/>
        <v>0</v>
      </c>
      <c r="Y52" s="22">
        <f t="shared" si="10"/>
        <v>0</v>
      </c>
      <c r="Z52" s="22">
        <f t="shared" si="11"/>
        <v>2</v>
      </c>
    </row>
    <row r="53" spans="4:26">
      <c r="D53" s="1">
        <v>50</v>
      </c>
      <c r="E53" s="22">
        <v>15.4</v>
      </c>
      <c r="F53" s="22">
        <f t="shared" si="0"/>
        <v>24.783836000000001</v>
      </c>
      <c r="G53" s="22">
        <f t="shared" si="1"/>
        <v>6.8843988888888896</v>
      </c>
      <c r="H53" s="22">
        <f t="shared" si="12"/>
        <v>-0.13411166666666663</v>
      </c>
      <c r="I53" s="22">
        <f t="shared" si="13"/>
        <v>6.8173430555555559</v>
      </c>
      <c r="J53" s="22">
        <f t="shared" si="14"/>
        <v>31.576385304281075</v>
      </c>
      <c r="K53" s="22">
        <f t="shared" si="15"/>
        <v>2</v>
      </c>
      <c r="L53" s="22">
        <f t="shared" si="2"/>
        <v>8.4698856000000013</v>
      </c>
      <c r="M53" s="22">
        <f t="shared" si="16"/>
        <v>267.44837118878195</v>
      </c>
      <c r="N53" s="22">
        <f t="shared" si="3"/>
        <v>2553.9447309930356</v>
      </c>
      <c r="O53" s="22">
        <f t="shared" si="4"/>
        <v>40.638704065348485</v>
      </c>
      <c r="P53" s="22">
        <f t="shared" si="5"/>
        <v>-269.88488188416233</v>
      </c>
      <c r="Q53" s="22">
        <f t="shared" si="6"/>
        <v>18.268204999186185</v>
      </c>
      <c r="R53" s="22">
        <f t="shared" si="17"/>
        <v>268.42514400000005</v>
      </c>
      <c r="S53" s="22">
        <f t="shared" si="18"/>
        <v>16.808467115023916</v>
      </c>
      <c r="T53" s="22">
        <f t="shared" si="19"/>
        <v>0</v>
      </c>
      <c r="U53" s="22">
        <f t="shared" si="7"/>
        <v>0</v>
      </c>
      <c r="V53" s="20">
        <f>'BSFC (Drive Cycle)'!C57</f>
        <v>0</v>
      </c>
      <c r="W53" s="22">
        <f t="shared" si="8"/>
        <v>0</v>
      </c>
      <c r="X53" s="22">
        <f t="shared" si="9"/>
        <v>0</v>
      </c>
      <c r="Y53" s="22">
        <f t="shared" si="10"/>
        <v>0</v>
      </c>
      <c r="Z53" s="22">
        <f t="shared" si="11"/>
        <v>2</v>
      </c>
    </row>
    <row r="54" spans="4:26">
      <c r="D54" s="1">
        <v>51</v>
      </c>
      <c r="E54" s="22">
        <v>15</v>
      </c>
      <c r="F54" s="22">
        <f t="shared" si="0"/>
        <v>24.1401</v>
      </c>
      <c r="G54" s="22">
        <f t="shared" si="1"/>
        <v>6.7055833333333341</v>
      </c>
      <c r="H54" s="22">
        <f t="shared" si="12"/>
        <v>-0.17881555555555551</v>
      </c>
      <c r="I54" s="22">
        <f t="shared" si="13"/>
        <v>6.6161755555555564</v>
      </c>
      <c r="J54" s="22">
        <f t="shared" si="14"/>
        <v>30.644623114974426</v>
      </c>
      <c r="K54" s="22">
        <f t="shared" si="15"/>
        <v>2</v>
      </c>
      <c r="L54" s="22">
        <f t="shared" si="2"/>
        <v>8.4698856000000013</v>
      </c>
      <c r="M54" s="22">
        <f t="shared" si="16"/>
        <v>259.55645203894909</v>
      </c>
      <c r="N54" s="22">
        <f t="shared" si="3"/>
        <v>2478.5824274555366</v>
      </c>
      <c r="O54" s="22">
        <f t="shared" si="4"/>
        <v>40.638704065348485</v>
      </c>
      <c r="P54" s="22">
        <f t="shared" si="5"/>
        <v>-359.84650917888314</v>
      </c>
      <c r="Q54" s="22">
        <f t="shared" si="6"/>
        <v>17.331531981855672</v>
      </c>
      <c r="R54" s="22">
        <f t="shared" si="17"/>
        <v>268.42514400000005</v>
      </c>
      <c r="S54" s="22">
        <f t="shared" si="18"/>
        <v>-74.089833197027417</v>
      </c>
      <c r="T54" s="22">
        <f t="shared" si="19"/>
        <v>0</v>
      </c>
      <c r="U54" s="22">
        <f t="shared" si="7"/>
        <v>0</v>
      </c>
      <c r="V54" s="20">
        <f>'BSFC (Drive Cycle)'!C58</f>
        <v>0</v>
      </c>
      <c r="W54" s="22">
        <f t="shared" si="8"/>
        <v>0</v>
      </c>
      <c r="X54" s="22">
        <f t="shared" si="9"/>
        <v>0</v>
      </c>
      <c r="Y54" s="22">
        <f t="shared" si="10"/>
        <v>0</v>
      </c>
      <c r="Z54" s="22">
        <f t="shared" si="11"/>
        <v>2</v>
      </c>
    </row>
    <row r="55" spans="4:26">
      <c r="D55" s="1">
        <v>52</v>
      </c>
      <c r="E55" s="22">
        <v>13.8</v>
      </c>
      <c r="F55" s="22">
        <f t="shared" si="0"/>
        <v>22.208892000000002</v>
      </c>
      <c r="G55" s="22">
        <f t="shared" si="1"/>
        <v>6.1691366666666676</v>
      </c>
      <c r="H55" s="22">
        <f t="shared" si="12"/>
        <v>-0.53644666666666652</v>
      </c>
      <c r="I55" s="22">
        <f t="shared" si="13"/>
        <v>5.9009133333333343</v>
      </c>
      <c r="J55" s="22">
        <f t="shared" si="14"/>
        <v>27.331690886328541</v>
      </c>
      <c r="K55" s="22">
        <f t="shared" si="15"/>
        <v>2</v>
      </c>
      <c r="L55" s="22">
        <f t="shared" si="2"/>
        <v>8.4698856000000013</v>
      </c>
      <c r="M55" s="22">
        <f t="shared" si="16"/>
        <v>231.49629506176538</v>
      </c>
      <c r="N55" s="22">
        <f t="shared" si="3"/>
        <v>2210.6275704333161</v>
      </c>
      <c r="O55" s="22">
        <f t="shared" si="4"/>
        <v>40.638704065348485</v>
      </c>
      <c r="P55" s="22">
        <f t="shared" si="5"/>
        <v>-1079.5395275366493</v>
      </c>
      <c r="Q55" s="22">
        <f t="shared" si="6"/>
        <v>14.669408669442642</v>
      </c>
      <c r="R55" s="22">
        <f t="shared" si="17"/>
        <v>268.42514400000005</v>
      </c>
      <c r="S55" s="22">
        <f t="shared" si="18"/>
        <v>-796.44497486720661</v>
      </c>
      <c r="T55" s="22">
        <f t="shared" si="19"/>
        <v>0</v>
      </c>
      <c r="U55" s="22">
        <f t="shared" si="7"/>
        <v>0</v>
      </c>
      <c r="V55" s="20">
        <f>'BSFC (Drive Cycle)'!C59</f>
        <v>0</v>
      </c>
      <c r="W55" s="22">
        <f t="shared" si="8"/>
        <v>0</v>
      </c>
      <c r="X55" s="22">
        <f t="shared" si="9"/>
        <v>0</v>
      </c>
      <c r="Y55" s="22">
        <f t="shared" si="10"/>
        <v>0</v>
      </c>
      <c r="Z55" s="22">
        <f t="shared" si="11"/>
        <v>2</v>
      </c>
    </row>
    <row r="56" spans="4:26">
      <c r="D56" s="1">
        <v>53</v>
      </c>
      <c r="E56" s="22">
        <v>10.8</v>
      </c>
      <c r="F56" s="22">
        <f t="shared" si="0"/>
        <v>17.380872</v>
      </c>
      <c r="G56" s="22">
        <f t="shared" si="1"/>
        <v>4.8280200000000004</v>
      </c>
      <c r="H56" s="22">
        <f t="shared" si="12"/>
        <v>-1.3411166666666672</v>
      </c>
      <c r="I56" s="22">
        <f t="shared" si="13"/>
        <v>4.1574616666666664</v>
      </c>
      <c r="J56" s="22">
        <f t="shared" si="14"/>
        <v>19.256418579004194</v>
      </c>
      <c r="K56" s="22">
        <f t="shared" si="15"/>
        <v>2</v>
      </c>
      <c r="L56" s="22">
        <f t="shared" si="2"/>
        <v>8.4698856000000013</v>
      </c>
      <c r="M56" s="22">
        <f t="shared" si="16"/>
        <v>163.09966242988011</v>
      </c>
      <c r="N56" s="22">
        <f t="shared" si="3"/>
        <v>1557.4876064416542</v>
      </c>
      <c r="O56" s="22">
        <f t="shared" si="4"/>
        <v>40.638704065348485</v>
      </c>
      <c r="P56" s="22">
        <f t="shared" si="5"/>
        <v>-2698.8488188416254</v>
      </c>
      <c r="Q56" s="22">
        <f t="shared" si="6"/>
        <v>8.9846661793939795</v>
      </c>
      <c r="R56" s="22">
        <f t="shared" si="17"/>
        <v>268.42514400000005</v>
      </c>
      <c r="S56" s="22">
        <f t="shared" si="18"/>
        <v>-2421.4390086622316</v>
      </c>
      <c r="T56" s="22">
        <f t="shared" si="19"/>
        <v>0</v>
      </c>
      <c r="U56" s="22">
        <f t="shared" si="7"/>
        <v>0</v>
      </c>
      <c r="V56" s="20">
        <f>'BSFC (Drive Cycle)'!C60</f>
        <v>0</v>
      </c>
      <c r="W56" s="22">
        <f t="shared" si="8"/>
        <v>0</v>
      </c>
      <c r="X56" s="22">
        <f t="shared" si="9"/>
        <v>1</v>
      </c>
      <c r="Y56" s="22">
        <f t="shared" si="10"/>
        <v>0</v>
      </c>
      <c r="Z56" s="22">
        <f t="shared" si="11"/>
        <v>1</v>
      </c>
    </row>
    <row r="57" spans="4:26">
      <c r="D57" s="1">
        <v>54</v>
      </c>
      <c r="E57" s="22">
        <v>8.4</v>
      </c>
      <c r="F57" s="22">
        <f t="shared" si="0"/>
        <v>13.518456</v>
      </c>
      <c r="G57" s="22">
        <f t="shared" si="1"/>
        <v>3.7551266666666669</v>
      </c>
      <c r="H57" s="22">
        <f t="shared" si="12"/>
        <v>-1.0728933333333335</v>
      </c>
      <c r="I57" s="22">
        <f t="shared" si="13"/>
        <v>3.21868</v>
      </c>
      <c r="J57" s="22">
        <f t="shared" si="14"/>
        <v>14.908195028906475</v>
      </c>
      <c r="K57" s="22">
        <f t="shared" si="15"/>
        <v>1</v>
      </c>
      <c r="L57" s="22">
        <f t="shared" si="2"/>
        <v>14.7105</v>
      </c>
      <c r="M57" s="22">
        <f t="shared" si="16"/>
        <v>219.3070029727287</v>
      </c>
      <c r="N57" s="22">
        <f t="shared" si="3"/>
        <v>2094.2283634874784</v>
      </c>
      <c r="O57" s="22">
        <f t="shared" si="4"/>
        <v>107.64187598425198</v>
      </c>
      <c r="P57" s="22">
        <f t="shared" si="5"/>
        <v>-2492.0445782969159</v>
      </c>
      <c r="Q57" s="22">
        <f t="shared" si="6"/>
        <v>5.4351684295099378</v>
      </c>
      <c r="R57" s="22">
        <f t="shared" si="17"/>
        <v>268.42514400000005</v>
      </c>
      <c r="S57" s="22">
        <f t="shared" si="18"/>
        <v>-2218.1842658674059</v>
      </c>
      <c r="T57" s="22">
        <f t="shared" si="19"/>
        <v>0</v>
      </c>
      <c r="U57" s="22">
        <f t="shared" si="7"/>
        <v>0</v>
      </c>
      <c r="V57" s="20">
        <f>'BSFC (Drive Cycle)'!C61</f>
        <v>0</v>
      </c>
      <c r="W57" s="22">
        <f t="shared" si="8"/>
        <v>0</v>
      </c>
      <c r="X57" s="22">
        <f t="shared" si="9"/>
        <v>0</v>
      </c>
      <c r="Y57" s="22">
        <f t="shared" si="10"/>
        <v>0</v>
      </c>
      <c r="Z57" s="22">
        <f t="shared" si="11"/>
        <v>1</v>
      </c>
    </row>
    <row r="58" spans="4:26">
      <c r="D58" s="1">
        <v>55</v>
      </c>
      <c r="E58" s="22">
        <v>6.1</v>
      </c>
      <c r="F58" s="22">
        <f t="shared" si="0"/>
        <v>9.8169740000000001</v>
      </c>
      <c r="G58" s="22">
        <f t="shared" si="1"/>
        <v>2.7269372222222223</v>
      </c>
      <c r="H58" s="22">
        <f t="shared" si="12"/>
        <v>-1.0281894444444446</v>
      </c>
      <c r="I58" s="22">
        <f t="shared" si="13"/>
        <v>2.2128424999999998</v>
      </c>
      <c r="J58" s="22">
        <f t="shared" si="14"/>
        <v>10.249384082373201</v>
      </c>
      <c r="K58" s="22">
        <f t="shared" si="15"/>
        <v>1</v>
      </c>
      <c r="L58" s="22">
        <f t="shared" si="2"/>
        <v>14.7105</v>
      </c>
      <c r="M58" s="22">
        <f t="shared" si="16"/>
        <v>150.77356454375098</v>
      </c>
      <c r="N58" s="22">
        <f t="shared" si="3"/>
        <v>1439.7819998976413</v>
      </c>
      <c r="O58" s="22">
        <f t="shared" si="4"/>
        <v>107.64187598425198</v>
      </c>
      <c r="P58" s="22">
        <f t="shared" si="5"/>
        <v>-2388.2093875345445</v>
      </c>
      <c r="Q58" s="22">
        <f t="shared" si="6"/>
        <v>2.8662502446437754</v>
      </c>
      <c r="R58" s="22">
        <f t="shared" si="17"/>
        <v>268.42514400000005</v>
      </c>
      <c r="S58" s="22">
        <f t="shared" si="18"/>
        <v>-2116.9179932899006</v>
      </c>
      <c r="T58" s="22">
        <f t="shared" si="19"/>
        <v>0</v>
      </c>
      <c r="U58" s="22">
        <f t="shared" si="7"/>
        <v>0</v>
      </c>
      <c r="V58" s="20">
        <f>'BSFC (Drive Cycle)'!C62</f>
        <v>0</v>
      </c>
      <c r="W58" s="22">
        <f t="shared" si="8"/>
        <v>0</v>
      </c>
      <c r="X58" s="22">
        <f t="shared" si="9"/>
        <v>0</v>
      </c>
      <c r="Y58" s="22">
        <f t="shared" si="10"/>
        <v>0</v>
      </c>
      <c r="Z58" s="22">
        <f t="shared" si="11"/>
        <v>1</v>
      </c>
    </row>
    <row r="59" spans="4:26">
      <c r="D59" s="1">
        <v>56</v>
      </c>
      <c r="E59" s="22">
        <v>4.2</v>
      </c>
      <c r="F59" s="22">
        <f t="shared" si="0"/>
        <v>6.7592280000000002</v>
      </c>
      <c r="G59" s="22">
        <f t="shared" si="1"/>
        <v>1.8775633333333335</v>
      </c>
      <c r="H59" s="22">
        <f t="shared" si="12"/>
        <v>-0.84937388888888887</v>
      </c>
      <c r="I59" s="22">
        <f t="shared" si="13"/>
        <v>1.4528763888888889</v>
      </c>
      <c r="J59" s="22">
        <f t="shared" si="14"/>
        <v>6.7293935894369508</v>
      </c>
      <c r="K59" s="22">
        <f t="shared" si="15"/>
        <v>1</v>
      </c>
      <c r="L59" s="22">
        <f t="shared" si="2"/>
        <v>14.7105</v>
      </c>
      <c r="M59" s="22">
        <f t="shared" si="16"/>
        <v>98.992744397412267</v>
      </c>
      <c r="N59" s="22">
        <f t="shared" si="3"/>
        <v>945.31141407420898</v>
      </c>
      <c r="O59" s="22">
        <f t="shared" si="4"/>
        <v>107.64187598425198</v>
      </c>
      <c r="P59" s="22">
        <f t="shared" si="5"/>
        <v>-1972.868624485058</v>
      </c>
      <c r="Q59" s="22">
        <f t="shared" si="6"/>
        <v>1.3587921073774845</v>
      </c>
      <c r="R59" s="22">
        <f t="shared" si="17"/>
        <v>268.42514400000005</v>
      </c>
      <c r="S59" s="22">
        <f t="shared" si="18"/>
        <v>-1703.0846883776805</v>
      </c>
      <c r="T59" s="22">
        <f t="shared" si="19"/>
        <v>0</v>
      </c>
      <c r="U59" s="22">
        <f t="shared" si="7"/>
        <v>0</v>
      </c>
      <c r="V59" s="20">
        <f>'BSFC (Drive Cycle)'!C63</f>
        <v>0</v>
      </c>
      <c r="W59" s="22">
        <f t="shared" si="8"/>
        <v>0</v>
      </c>
      <c r="X59" s="22">
        <f t="shared" si="9"/>
        <v>0</v>
      </c>
      <c r="Y59" s="22">
        <f t="shared" si="10"/>
        <v>0</v>
      </c>
      <c r="Z59" s="22">
        <f t="shared" si="11"/>
        <v>1</v>
      </c>
    </row>
    <row r="60" spans="4:26">
      <c r="D60" s="1">
        <v>57</v>
      </c>
      <c r="E60" s="22">
        <v>3.5</v>
      </c>
      <c r="F60" s="22">
        <f t="shared" si="0"/>
        <v>5.6326900000000002</v>
      </c>
      <c r="G60" s="22">
        <f t="shared" si="1"/>
        <v>1.5646361111111113</v>
      </c>
      <c r="H60" s="22">
        <f t="shared" si="12"/>
        <v>-0.31292722222222213</v>
      </c>
      <c r="I60" s="22">
        <f t="shared" si="13"/>
        <v>1.4081725000000003</v>
      </c>
      <c r="J60" s="22">
        <f t="shared" si="14"/>
        <v>6.5223353251465834</v>
      </c>
      <c r="K60" s="22">
        <f t="shared" si="15"/>
        <v>1</v>
      </c>
      <c r="L60" s="22">
        <f t="shared" si="2"/>
        <v>14.7105</v>
      </c>
      <c r="M60" s="22">
        <f t="shared" si="16"/>
        <v>95.946813800568819</v>
      </c>
      <c r="N60" s="22">
        <f t="shared" si="3"/>
        <v>916.22490902577192</v>
      </c>
      <c r="O60" s="22">
        <f t="shared" si="4"/>
        <v>107.64187598425198</v>
      </c>
      <c r="P60" s="22">
        <f t="shared" si="5"/>
        <v>-726.84633533660019</v>
      </c>
      <c r="Q60" s="22">
        <f t="shared" si="6"/>
        <v>0.94360563012325338</v>
      </c>
      <c r="R60" s="22">
        <f t="shared" si="17"/>
        <v>268.42514400000005</v>
      </c>
      <c r="S60" s="22">
        <f t="shared" si="18"/>
        <v>-457.47758570647693</v>
      </c>
      <c r="T60" s="22">
        <f t="shared" si="19"/>
        <v>0</v>
      </c>
      <c r="U60" s="22">
        <f t="shared" si="7"/>
        <v>0</v>
      </c>
      <c r="V60" s="20">
        <f>'BSFC (Drive Cycle)'!C64</f>
        <v>0</v>
      </c>
      <c r="W60" s="22">
        <f t="shared" si="8"/>
        <v>0</v>
      </c>
      <c r="X60" s="22">
        <f t="shared" si="9"/>
        <v>0</v>
      </c>
      <c r="Y60" s="22">
        <f t="shared" si="10"/>
        <v>0</v>
      </c>
      <c r="Z60" s="22">
        <f t="shared" si="11"/>
        <v>1</v>
      </c>
    </row>
    <row r="61" spans="4:26">
      <c r="D61" s="1">
        <v>58</v>
      </c>
      <c r="E61" s="22">
        <v>3.5</v>
      </c>
      <c r="F61" s="22">
        <f t="shared" si="0"/>
        <v>5.6326900000000002</v>
      </c>
      <c r="G61" s="22">
        <f t="shared" si="1"/>
        <v>1.5646361111111113</v>
      </c>
      <c r="H61" s="22">
        <f t="shared" si="12"/>
        <v>0</v>
      </c>
      <c r="I61" s="22">
        <f t="shared" si="13"/>
        <v>1.5646361111111113</v>
      </c>
      <c r="J61" s="22">
        <f t="shared" si="14"/>
        <v>7.24703925016287</v>
      </c>
      <c r="K61" s="22">
        <f t="shared" si="15"/>
        <v>1</v>
      </c>
      <c r="L61" s="22">
        <f t="shared" si="2"/>
        <v>14.7105</v>
      </c>
      <c r="M61" s="22">
        <f t="shared" si="16"/>
        <v>106.6075708895209</v>
      </c>
      <c r="N61" s="22">
        <f t="shared" si="3"/>
        <v>1018.027676695302</v>
      </c>
      <c r="O61" s="22">
        <f t="shared" si="4"/>
        <v>107.64187598425198</v>
      </c>
      <c r="P61" s="22">
        <f t="shared" si="5"/>
        <v>0</v>
      </c>
      <c r="Q61" s="22">
        <f t="shared" si="6"/>
        <v>0.94360563012325338</v>
      </c>
      <c r="R61" s="22">
        <f t="shared" si="17"/>
        <v>268.42514400000005</v>
      </c>
      <c r="S61" s="22">
        <f t="shared" si="18"/>
        <v>269.36874963012332</v>
      </c>
      <c r="T61" s="22">
        <f t="shared" si="19"/>
        <v>3.9534151147237435</v>
      </c>
      <c r="U61" s="22">
        <f t="shared" si="7"/>
        <v>0.42146398209861491</v>
      </c>
      <c r="V61" s="20">
        <f>'BSFC (Drive Cycle)'!C65</f>
        <v>2423.8046400651215</v>
      </c>
      <c r="W61" s="22">
        <f t="shared" si="8"/>
        <v>0.28376287650859616</v>
      </c>
      <c r="X61" s="22">
        <f t="shared" si="9"/>
        <v>0</v>
      </c>
      <c r="Y61" s="22">
        <f t="shared" si="10"/>
        <v>0</v>
      </c>
      <c r="Z61" s="22">
        <f t="shared" si="11"/>
        <v>1</v>
      </c>
    </row>
    <row r="62" spans="4:26">
      <c r="D62" s="1">
        <v>59</v>
      </c>
      <c r="E62" s="22">
        <v>1.5</v>
      </c>
      <c r="F62" s="22">
        <f t="shared" si="0"/>
        <v>2.4140100000000002</v>
      </c>
      <c r="G62" s="22">
        <f t="shared" si="1"/>
        <v>0.67055833333333337</v>
      </c>
      <c r="H62" s="22">
        <f t="shared" si="12"/>
        <v>-0.89407777777777797</v>
      </c>
      <c r="I62" s="22">
        <f t="shared" si="13"/>
        <v>0.22351944444444438</v>
      </c>
      <c r="J62" s="22">
        <f t="shared" si="14"/>
        <v>1.0352913214518382</v>
      </c>
      <c r="K62" s="22">
        <f t="shared" si="15"/>
        <v>1</v>
      </c>
      <c r="L62" s="22">
        <f t="shared" si="2"/>
        <v>14.7105</v>
      </c>
      <c r="M62" s="22">
        <f t="shared" si="16"/>
        <v>15.229652984217266</v>
      </c>
      <c r="N62" s="22">
        <f t="shared" si="3"/>
        <v>145.43252524218593</v>
      </c>
      <c r="O62" s="22">
        <f t="shared" si="4"/>
        <v>107.64187598425198</v>
      </c>
      <c r="P62" s="22">
        <f t="shared" si="5"/>
        <v>-2076.7038152474302</v>
      </c>
      <c r="Q62" s="22">
        <f t="shared" si="6"/>
        <v>0.17331531981855669</v>
      </c>
      <c r="R62" s="22">
        <f t="shared" si="17"/>
        <v>268.42514400000005</v>
      </c>
      <c r="S62" s="22">
        <f t="shared" si="18"/>
        <v>-1808.1053559276118</v>
      </c>
      <c r="T62" s="22">
        <f t="shared" si="19"/>
        <v>0</v>
      </c>
      <c r="U62" s="22">
        <f t="shared" si="7"/>
        <v>0</v>
      </c>
      <c r="V62" s="20">
        <f>'BSFC (Drive Cycle)'!C66</f>
        <v>0</v>
      </c>
      <c r="W62" s="22">
        <f t="shared" si="8"/>
        <v>0</v>
      </c>
      <c r="X62" s="22">
        <f t="shared" si="9"/>
        <v>0</v>
      </c>
      <c r="Y62" s="22">
        <f t="shared" si="10"/>
        <v>0</v>
      </c>
      <c r="Z62" s="22">
        <f t="shared" si="11"/>
        <v>1</v>
      </c>
    </row>
    <row r="63" spans="4:26">
      <c r="D63" s="1">
        <v>60</v>
      </c>
      <c r="E63" s="22">
        <v>0</v>
      </c>
      <c r="F63" s="22">
        <f t="shared" si="0"/>
        <v>0</v>
      </c>
      <c r="G63" s="22">
        <f t="shared" si="1"/>
        <v>0</v>
      </c>
      <c r="H63" s="22">
        <f t="shared" si="12"/>
        <v>-0.67055833333333337</v>
      </c>
      <c r="I63" s="22">
        <f t="shared" si="13"/>
        <v>-0.33527916666666668</v>
      </c>
      <c r="J63" s="22">
        <f t="shared" si="14"/>
        <v>-1.5529369821777581</v>
      </c>
      <c r="K63" s="22">
        <f t="shared" si="15"/>
        <v>1</v>
      </c>
      <c r="L63" s="22">
        <f t="shared" si="2"/>
        <v>14.7105</v>
      </c>
      <c r="M63" s="22">
        <f t="shared" si="16"/>
        <v>-22.844479476325912</v>
      </c>
      <c r="N63" s="22">
        <f t="shared" si="3"/>
        <v>-218.14878786327904</v>
      </c>
      <c r="O63" s="22">
        <f t="shared" si="4"/>
        <v>107.64187598425198</v>
      </c>
      <c r="P63" s="22">
        <f t="shared" si="5"/>
        <v>-1557.5278614355723</v>
      </c>
      <c r="Q63" s="22">
        <f t="shared" si="6"/>
        <v>0</v>
      </c>
      <c r="R63" s="22">
        <f t="shared" si="17"/>
        <v>268.42514400000005</v>
      </c>
      <c r="S63" s="22">
        <f t="shared" si="18"/>
        <v>-1289.1027174355722</v>
      </c>
      <c r="T63" s="22">
        <f t="shared" si="19"/>
        <v>0</v>
      </c>
      <c r="U63" s="22">
        <f t="shared" si="7"/>
        <v>0</v>
      </c>
      <c r="V63" s="20">
        <f>'BSFC (Drive Cycle)'!C67</f>
        <v>0</v>
      </c>
      <c r="W63" s="22">
        <f t="shared" si="8"/>
        <v>0</v>
      </c>
      <c r="X63" s="22">
        <f t="shared" si="9"/>
        <v>0</v>
      </c>
      <c r="Y63" s="22">
        <f t="shared" si="10"/>
        <v>0</v>
      </c>
      <c r="Z63" s="22">
        <f t="shared" si="11"/>
        <v>1</v>
      </c>
    </row>
    <row r="64" spans="4:26">
      <c r="D64" s="1">
        <v>61</v>
      </c>
      <c r="E64" s="22">
        <v>0</v>
      </c>
      <c r="F64" s="22">
        <f t="shared" si="0"/>
        <v>0</v>
      </c>
      <c r="G64" s="22">
        <f t="shared" si="1"/>
        <v>0</v>
      </c>
      <c r="H64" s="22">
        <f t="shared" si="12"/>
        <v>0</v>
      </c>
      <c r="I64" s="22">
        <f t="shared" si="13"/>
        <v>0</v>
      </c>
      <c r="J64" s="22">
        <f t="shared" si="14"/>
        <v>0</v>
      </c>
      <c r="K64" s="22">
        <f t="shared" si="15"/>
        <v>1</v>
      </c>
      <c r="L64" s="22">
        <f t="shared" si="2"/>
        <v>14.7105</v>
      </c>
      <c r="M64" s="22">
        <f t="shared" si="16"/>
        <v>0</v>
      </c>
      <c r="N64" s="22">
        <f t="shared" si="3"/>
        <v>0</v>
      </c>
      <c r="O64" s="22">
        <f t="shared" si="4"/>
        <v>107.64187598425198</v>
      </c>
      <c r="P64" s="22">
        <f t="shared" si="5"/>
        <v>0</v>
      </c>
      <c r="Q64" s="22">
        <f t="shared" si="6"/>
        <v>0</v>
      </c>
      <c r="R64" s="22">
        <f t="shared" si="17"/>
        <v>268.42514400000005</v>
      </c>
      <c r="S64" s="22">
        <f t="shared" si="18"/>
        <v>268.42514400000005</v>
      </c>
      <c r="T64" s="22">
        <f t="shared" si="19"/>
        <v>3.9395662003059049</v>
      </c>
      <c r="U64" s="22">
        <f t="shared" si="7"/>
        <v>0</v>
      </c>
      <c r="V64" s="20">
        <f>'BSFC (Drive Cycle)'!C68</f>
        <v>0</v>
      </c>
      <c r="W64" s="22">
        <f t="shared" si="8"/>
        <v>0</v>
      </c>
      <c r="X64" s="22">
        <f t="shared" si="9"/>
        <v>0</v>
      </c>
      <c r="Y64" s="22">
        <f t="shared" si="10"/>
        <v>0</v>
      </c>
      <c r="Z64" s="22">
        <f t="shared" si="11"/>
        <v>1</v>
      </c>
    </row>
    <row r="65" spans="4:26">
      <c r="D65" s="1">
        <v>62</v>
      </c>
      <c r="E65" s="22">
        <v>0</v>
      </c>
      <c r="F65" s="22">
        <f t="shared" si="0"/>
        <v>0</v>
      </c>
      <c r="G65" s="22">
        <f t="shared" si="1"/>
        <v>0</v>
      </c>
      <c r="H65" s="22">
        <f t="shared" si="12"/>
        <v>0</v>
      </c>
      <c r="I65" s="22">
        <f t="shared" si="13"/>
        <v>0</v>
      </c>
      <c r="J65" s="22">
        <f t="shared" si="14"/>
        <v>0</v>
      </c>
      <c r="K65" s="22">
        <f t="shared" si="15"/>
        <v>1</v>
      </c>
      <c r="L65" s="22">
        <f t="shared" si="2"/>
        <v>14.7105</v>
      </c>
      <c r="M65" s="22">
        <f t="shared" si="16"/>
        <v>0</v>
      </c>
      <c r="N65" s="22">
        <f t="shared" si="3"/>
        <v>0</v>
      </c>
      <c r="O65" s="22">
        <f t="shared" si="4"/>
        <v>107.64187598425198</v>
      </c>
      <c r="P65" s="22">
        <f t="shared" si="5"/>
        <v>0</v>
      </c>
      <c r="Q65" s="22">
        <f t="shared" si="6"/>
        <v>0</v>
      </c>
      <c r="R65" s="22">
        <f t="shared" si="17"/>
        <v>268.42514400000005</v>
      </c>
      <c r="S65" s="22">
        <f t="shared" si="18"/>
        <v>268.42514400000005</v>
      </c>
      <c r="T65" s="22">
        <f t="shared" si="19"/>
        <v>3.9395662003059049</v>
      </c>
      <c r="U65" s="22">
        <f t="shared" si="7"/>
        <v>0</v>
      </c>
      <c r="V65" s="20">
        <f>'BSFC (Drive Cycle)'!C69</f>
        <v>0</v>
      </c>
      <c r="W65" s="22">
        <f t="shared" si="8"/>
        <v>0</v>
      </c>
      <c r="X65" s="22">
        <f t="shared" si="9"/>
        <v>0</v>
      </c>
      <c r="Y65" s="22">
        <f t="shared" si="10"/>
        <v>0</v>
      </c>
      <c r="Z65" s="22">
        <f t="shared" si="11"/>
        <v>1</v>
      </c>
    </row>
    <row r="66" spans="4:26">
      <c r="D66" s="1">
        <v>63</v>
      </c>
      <c r="E66" s="22">
        <v>0</v>
      </c>
      <c r="F66" s="22">
        <f t="shared" si="0"/>
        <v>0</v>
      </c>
      <c r="G66" s="22">
        <f t="shared" si="1"/>
        <v>0</v>
      </c>
      <c r="H66" s="22">
        <f t="shared" si="12"/>
        <v>0</v>
      </c>
      <c r="I66" s="22">
        <f t="shared" si="13"/>
        <v>0</v>
      </c>
      <c r="J66" s="22">
        <f t="shared" si="14"/>
        <v>0</v>
      </c>
      <c r="K66" s="22">
        <f t="shared" si="15"/>
        <v>1</v>
      </c>
      <c r="L66" s="22">
        <f t="shared" si="2"/>
        <v>14.7105</v>
      </c>
      <c r="M66" s="22">
        <f t="shared" si="16"/>
        <v>0</v>
      </c>
      <c r="N66" s="22">
        <f t="shared" si="3"/>
        <v>0</v>
      </c>
      <c r="O66" s="22">
        <f t="shared" si="4"/>
        <v>107.64187598425198</v>
      </c>
      <c r="P66" s="22">
        <f t="shared" si="5"/>
        <v>0</v>
      </c>
      <c r="Q66" s="22">
        <f t="shared" si="6"/>
        <v>0</v>
      </c>
      <c r="R66" s="22">
        <f t="shared" si="17"/>
        <v>268.42514400000005</v>
      </c>
      <c r="S66" s="22">
        <f t="shared" si="18"/>
        <v>268.42514400000005</v>
      </c>
      <c r="T66" s="22">
        <f t="shared" si="19"/>
        <v>3.9395662003059049</v>
      </c>
      <c r="U66" s="22">
        <f t="shared" si="7"/>
        <v>0</v>
      </c>
      <c r="V66" s="20">
        <f>'BSFC (Drive Cycle)'!C70</f>
        <v>0</v>
      </c>
      <c r="W66" s="22">
        <f t="shared" si="8"/>
        <v>0</v>
      </c>
      <c r="X66" s="22">
        <f t="shared" si="9"/>
        <v>0</v>
      </c>
      <c r="Y66" s="22">
        <f t="shared" si="10"/>
        <v>0</v>
      </c>
      <c r="Z66" s="22">
        <f t="shared" si="11"/>
        <v>1</v>
      </c>
    </row>
    <row r="67" spans="4:26">
      <c r="D67" s="1">
        <v>64</v>
      </c>
      <c r="E67" s="22">
        <v>0</v>
      </c>
      <c r="F67" s="22">
        <f t="shared" si="0"/>
        <v>0</v>
      </c>
      <c r="G67" s="22">
        <f t="shared" si="1"/>
        <v>0</v>
      </c>
      <c r="H67" s="22">
        <f t="shared" si="12"/>
        <v>0</v>
      </c>
      <c r="I67" s="22">
        <f t="shared" si="13"/>
        <v>0</v>
      </c>
      <c r="J67" s="22">
        <f t="shared" si="14"/>
        <v>0</v>
      </c>
      <c r="K67" s="22">
        <f t="shared" si="15"/>
        <v>1</v>
      </c>
      <c r="L67" s="22">
        <f t="shared" si="2"/>
        <v>14.7105</v>
      </c>
      <c r="M67" s="22">
        <f t="shared" si="16"/>
        <v>0</v>
      </c>
      <c r="N67" s="22">
        <f t="shared" si="3"/>
        <v>0</v>
      </c>
      <c r="O67" s="22">
        <f t="shared" si="4"/>
        <v>107.64187598425198</v>
      </c>
      <c r="P67" s="22">
        <f t="shared" si="5"/>
        <v>0</v>
      </c>
      <c r="Q67" s="22">
        <f t="shared" si="6"/>
        <v>0</v>
      </c>
      <c r="R67" s="22">
        <f t="shared" si="17"/>
        <v>268.42514400000005</v>
      </c>
      <c r="S67" s="22">
        <f t="shared" si="18"/>
        <v>268.42514400000005</v>
      </c>
      <c r="T67" s="22">
        <f t="shared" si="19"/>
        <v>3.9395662003059049</v>
      </c>
      <c r="U67" s="22">
        <f t="shared" si="7"/>
        <v>0</v>
      </c>
      <c r="V67" s="20">
        <f>'BSFC (Drive Cycle)'!C71</f>
        <v>0</v>
      </c>
      <c r="W67" s="22">
        <f t="shared" si="8"/>
        <v>0</v>
      </c>
      <c r="X67" s="22">
        <f t="shared" si="9"/>
        <v>0</v>
      </c>
      <c r="Y67" s="22">
        <f t="shared" si="10"/>
        <v>0</v>
      </c>
      <c r="Z67" s="22">
        <f t="shared" si="11"/>
        <v>1</v>
      </c>
    </row>
    <row r="68" spans="4:26">
      <c r="D68" s="1">
        <v>65</v>
      </c>
      <c r="E68" s="22">
        <v>0</v>
      </c>
      <c r="F68" s="22">
        <f t="shared" ref="F68:F131" si="20">E68*1.60934</f>
        <v>0</v>
      </c>
      <c r="G68" s="22">
        <f t="shared" ref="G68:G131" si="21">F68*(1000/3600)</f>
        <v>0</v>
      </c>
      <c r="H68" s="22">
        <f t="shared" si="12"/>
        <v>0</v>
      </c>
      <c r="I68" s="22">
        <f t="shared" si="13"/>
        <v>0</v>
      </c>
      <c r="J68" s="22">
        <f t="shared" si="14"/>
        <v>0</v>
      </c>
      <c r="K68" s="22">
        <f t="shared" si="15"/>
        <v>1</v>
      </c>
      <c r="L68" s="22">
        <f t="shared" ref="L68:L131" si="22">LOOKUP(K68,$A$5:$B$12)*$B$13</f>
        <v>14.7105</v>
      </c>
      <c r="M68" s="22">
        <f t="shared" si="16"/>
        <v>0</v>
      </c>
      <c r="N68" s="22">
        <f t="shared" ref="N68:N131" si="23">M68*9.5493</f>
        <v>0</v>
      </c>
      <c r="O68" s="22">
        <f t="shared" ref="O68:O131" si="24">(POWER(L68,2)*$B$28+4*$B$29)/$B$27</f>
        <v>107.64187598425198</v>
      </c>
      <c r="P68" s="22">
        <f t="shared" ref="P68:P131" si="25">(H68*(O68+$B$26*$B$27))/$B$27</f>
        <v>0</v>
      </c>
      <c r="Q68" s="22">
        <f t="shared" ref="Q68:Q131" si="26">($B$34*$B$31*$B$30*POWER(G68,2))/2</f>
        <v>0</v>
      </c>
      <c r="R68" s="22">
        <f t="shared" si="17"/>
        <v>268.42514400000005</v>
      </c>
      <c r="S68" s="22">
        <f t="shared" si="18"/>
        <v>268.42514400000005</v>
      </c>
      <c r="T68" s="22">
        <f t="shared" si="19"/>
        <v>3.9395662003059049</v>
      </c>
      <c r="U68" s="22">
        <f t="shared" ref="U68:U131" si="27">(T68*M68)/1000</f>
        <v>0</v>
      </c>
      <c r="V68" s="20">
        <f>'BSFC (Drive Cycle)'!C72</f>
        <v>0</v>
      </c>
      <c r="W68" s="22">
        <f t="shared" ref="W68:W131" si="28">(V68*U68)/3600</f>
        <v>0</v>
      </c>
      <c r="X68" s="22">
        <f t="shared" ref="X68:X131" si="29">IF(AND(K68&gt;1,(N68&lt;$B$15)),1,0)</f>
        <v>0</v>
      </c>
      <c r="Y68" s="22">
        <f t="shared" ref="Y68:Y131" si="30">IF(N68&gt;$B$14,1,0)</f>
        <v>0</v>
      </c>
      <c r="Z68" s="22">
        <f t="shared" ref="Z68:Z131" si="31">IF(AND(X68=0,Y68=0),K68,IF(AND(X68=0,Y68=1),K68+1, IF(AND(X68=1,Y68=0),K68-1)))</f>
        <v>1</v>
      </c>
    </row>
    <row r="69" spans="4:26">
      <c r="D69" s="1">
        <v>66</v>
      </c>
      <c r="E69" s="22">
        <v>0</v>
      </c>
      <c r="F69" s="22">
        <f t="shared" si="20"/>
        <v>0</v>
      </c>
      <c r="G69" s="22">
        <f t="shared" si="21"/>
        <v>0</v>
      </c>
      <c r="H69" s="22">
        <f t="shared" ref="H69:H132" si="32">(G69-G68)/(D69-D68)</f>
        <v>0</v>
      </c>
      <c r="I69" s="22">
        <f t="shared" ref="I69:I132" si="33">G69*(D69-D68)+0.5*H69*POWER(D69-D68,2)</f>
        <v>0</v>
      </c>
      <c r="J69" s="22">
        <f t="shared" ref="J69:J132" si="34">(2*PI()*I69)/($B$2*(D69-D68))</f>
        <v>0</v>
      </c>
      <c r="K69" s="22">
        <f t="shared" ref="K69:K132" si="35">Z68</f>
        <v>1</v>
      </c>
      <c r="L69" s="22">
        <f t="shared" si="22"/>
        <v>14.7105</v>
      </c>
      <c r="M69" s="22">
        <f t="shared" ref="M69:M132" si="36">J69*L69</f>
        <v>0</v>
      </c>
      <c r="N69" s="22">
        <f t="shared" si="23"/>
        <v>0</v>
      </c>
      <c r="O69" s="22">
        <f t="shared" si="24"/>
        <v>107.64187598425198</v>
      </c>
      <c r="P69" s="22">
        <f t="shared" si="25"/>
        <v>0</v>
      </c>
      <c r="Q69" s="22">
        <f t="shared" si="26"/>
        <v>0</v>
      </c>
      <c r="R69" s="22">
        <f t="shared" ref="R69:R132" si="37">$B$32*$B$26*9.81</f>
        <v>268.42514400000005</v>
      </c>
      <c r="S69" s="22">
        <f t="shared" ref="S69:S132" si="38">P69+Q69+R69</f>
        <v>268.42514400000005</v>
      </c>
      <c r="T69" s="22">
        <f t="shared" ref="T69:T132" si="39">IF(H69&lt;0,0,(S69*$B$27)/L69)</f>
        <v>3.9395662003059049</v>
      </c>
      <c r="U69" s="22">
        <f t="shared" si="27"/>
        <v>0</v>
      </c>
      <c r="V69" s="20">
        <f>'BSFC (Drive Cycle)'!C73</f>
        <v>0</v>
      </c>
      <c r="W69" s="22">
        <f t="shared" si="28"/>
        <v>0</v>
      </c>
      <c r="X69" s="22">
        <f t="shared" si="29"/>
        <v>0</v>
      </c>
      <c r="Y69" s="22">
        <f t="shared" si="30"/>
        <v>0</v>
      </c>
      <c r="Z69" s="22">
        <f t="shared" si="31"/>
        <v>1</v>
      </c>
    </row>
    <row r="70" spans="4:26">
      <c r="D70" s="1">
        <v>67</v>
      </c>
      <c r="E70" s="22">
        <v>0</v>
      </c>
      <c r="F70" s="22">
        <f t="shared" si="20"/>
        <v>0</v>
      </c>
      <c r="G70" s="22">
        <f t="shared" si="21"/>
        <v>0</v>
      </c>
      <c r="H70" s="22">
        <f t="shared" si="32"/>
        <v>0</v>
      </c>
      <c r="I70" s="22">
        <f t="shared" si="33"/>
        <v>0</v>
      </c>
      <c r="J70" s="22">
        <f t="shared" si="34"/>
        <v>0</v>
      </c>
      <c r="K70" s="22">
        <f t="shared" si="35"/>
        <v>1</v>
      </c>
      <c r="L70" s="22">
        <f t="shared" si="22"/>
        <v>14.7105</v>
      </c>
      <c r="M70" s="22">
        <f t="shared" si="36"/>
        <v>0</v>
      </c>
      <c r="N70" s="22">
        <f t="shared" si="23"/>
        <v>0</v>
      </c>
      <c r="O70" s="22">
        <f t="shared" si="24"/>
        <v>107.64187598425198</v>
      </c>
      <c r="P70" s="22">
        <f t="shared" si="25"/>
        <v>0</v>
      </c>
      <c r="Q70" s="22">
        <f t="shared" si="26"/>
        <v>0</v>
      </c>
      <c r="R70" s="22">
        <f t="shared" si="37"/>
        <v>268.42514400000005</v>
      </c>
      <c r="S70" s="22">
        <f t="shared" si="38"/>
        <v>268.42514400000005</v>
      </c>
      <c r="T70" s="22">
        <f t="shared" si="39"/>
        <v>3.9395662003059049</v>
      </c>
      <c r="U70" s="22">
        <f t="shared" si="27"/>
        <v>0</v>
      </c>
      <c r="V70" s="20">
        <f>'BSFC (Drive Cycle)'!C74</f>
        <v>0</v>
      </c>
      <c r="W70" s="22">
        <f t="shared" si="28"/>
        <v>0</v>
      </c>
      <c r="X70" s="22">
        <f t="shared" si="29"/>
        <v>0</v>
      </c>
      <c r="Y70" s="22">
        <f t="shared" si="30"/>
        <v>0</v>
      </c>
      <c r="Z70" s="22">
        <f t="shared" si="31"/>
        <v>1</v>
      </c>
    </row>
    <row r="71" spans="4:26">
      <c r="D71" s="1">
        <v>68</v>
      </c>
      <c r="E71" s="22">
        <v>0</v>
      </c>
      <c r="F71" s="22">
        <f t="shared" si="20"/>
        <v>0</v>
      </c>
      <c r="G71" s="22">
        <f t="shared" si="21"/>
        <v>0</v>
      </c>
      <c r="H71" s="22">
        <f t="shared" si="32"/>
        <v>0</v>
      </c>
      <c r="I71" s="22">
        <f t="shared" si="33"/>
        <v>0</v>
      </c>
      <c r="J71" s="22">
        <f t="shared" si="34"/>
        <v>0</v>
      </c>
      <c r="K71" s="22">
        <f t="shared" si="35"/>
        <v>1</v>
      </c>
      <c r="L71" s="22">
        <f t="shared" si="22"/>
        <v>14.7105</v>
      </c>
      <c r="M71" s="22">
        <f t="shared" si="36"/>
        <v>0</v>
      </c>
      <c r="N71" s="22">
        <f t="shared" si="23"/>
        <v>0</v>
      </c>
      <c r="O71" s="22">
        <f t="shared" si="24"/>
        <v>107.64187598425198</v>
      </c>
      <c r="P71" s="22">
        <f t="shared" si="25"/>
        <v>0</v>
      </c>
      <c r="Q71" s="22">
        <f t="shared" si="26"/>
        <v>0</v>
      </c>
      <c r="R71" s="22">
        <f t="shared" si="37"/>
        <v>268.42514400000005</v>
      </c>
      <c r="S71" s="22">
        <f t="shared" si="38"/>
        <v>268.42514400000005</v>
      </c>
      <c r="T71" s="22">
        <f t="shared" si="39"/>
        <v>3.9395662003059049</v>
      </c>
      <c r="U71" s="22">
        <f t="shared" si="27"/>
        <v>0</v>
      </c>
      <c r="V71" s="20">
        <f>'BSFC (Drive Cycle)'!C75</f>
        <v>0</v>
      </c>
      <c r="W71" s="22">
        <f t="shared" si="28"/>
        <v>0</v>
      </c>
      <c r="X71" s="22">
        <f t="shared" si="29"/>
        <v>0</v>
      </c>
      <c r="Y71" s="22">
        <f t="shared" si="30"/>
        <v>0</v>
      </c>
      <c r="Z71" s="22">
        <f t="shared" si="31"/>
        <v>1</v>
      </c>
    </row>
    <row r="72" spans="4:26">
      <c r="D72" s="1">
        <v>69</v>
      </c>
      <c r="E72" s="22">
        <v>0</v>
      </c>
      <c r="F72" s="22">
        <f t="shared" si="20"/>
        <v>0</v>
      </c>
      <c r="G72" s="22">
        <f t="shared" si="21"/>
        <v>0</v>
      </c>
      <c r="H72" s="22">
        <f t="shared" si="32"/>
        <v>0</v>
      </c>
      <c r="I72" s="22">
        <f t="shared" si="33"/>
        <v>0</v>
      </c>
      <c r="J72" s="22">
        <f t="shared" si="34"/>
        <v>0</v>
      </c>
      <c r="K72" s="22">
        <f t="shared" si="35"/>
        <v>1</v>
      </c>
      <c r="L72" s="22">
        <f t="shared" si="22"/>
        <v>14.7105</v>
      </c>
      <c r="M72" s="22">
        <f t="shared" si="36"/>
        <v>0</v>
      </c>
      <c r="N72" s="22">
        <f t="shared" si="23"/>
        <v>0</v>
      </c>
      <c r="O72" s="22">
        <f t="shared" si="24"/>
        <v>107.64187598425198</v>
      </c>
      <c r="P72" s="22">
        <f t="shared" si="25"/>
        <v>0</v>
      </c>
      <c r="Q72" s="22">
        <f t="shared" si="26"/>
        <v>0</v>
      </c>
      <c r="R72" s="22">
        <f t="shared" si="37"/>
        <v>268.42514400000005</v>
      </c>
      <c r="S72" s="22">
        <f t="shared" si="38"/>
        <v>268.42514400000005</v>
      </c>
      <c r="T72" s="22">
        <f t="shared" si="39"/>
        <v>3.9395662003059049</v>
      </c>
      <c r="U72" s="22">
        <f t="shared" si="27"/>
        <v>0</v>
      </c>
      <c r="V72" s="20">
        <f>'BSFC (Drive Cycle)'!C76</f>
        <v>0</v>
      </c>
      <c r="W72" s="22">
        <f t="shared" si="28"/>
        <v>0</v>
      </c>
      <c r="X72" s="22">
        <f t="shared" si="29"/>
        <v>0</v>
      </c>
      <c r="Y72" s="22">
        <f t="shared" si="30"/>
        <v>0</v>
      </c>
      <c r="Z72" s="22">
        <f t="shared" si="31"/>
        <v>1</v>
      </c>
    </row>
    <row r="73" spans="4:26">
      <c r="D73" s="1">
        <v>70</v>
      </c>
      <c r="E73" s="22">
        <v>0</v>
      </c>
      <c r="F73" s="22">
        <f t="shared" si="20"/>
        <v>0</v>
      </c>
      <c r="G73" s="22">
        <f t="shared" si="21"/>
        <v>0</v>
      </c>
      <c r="H73" s="22">
        <f t="shared" si="32"/>
        <v>0</v>
      </c>
      <c r="I73" s="22">
        <f t="shared" si="33"/>
        <v>0</v>
      </c>
      <c r="J73" s="22">
        <f t="shared" si="34"/>
        <v>0</v>
      </c>
      <c r="K73" s="22">
        <f t="shared" si="35"/>
        <v>1</v>
      </c>
      <c r="L73" s="22">
        <f t="shared" si="22"/>
        <v>14.7105</v>
      </c>
      <c r="M73" s="22">
        <f t="shared" si="36"/>
        <v>0</v>
      </c>
      <c r="N73" s="22">
        <f t="shared" si="23"/>
        <v>0</v>
      </c>
      <c r="O73" s="22">
        <f t="shared" si="24"/>
        <v>107.64187598425198</v>
      </c>
      <c r="P73" s="22">
        <f t="shared" si="25"/>
        <v>0</v>
      </c>
      <c r="Q73" s="22">
        <f t="shared" si="26"/>
        <v>0</v>
      </c>
      <c r="R73" s="22">
        <f t="shared" si="37"/>
        <v>268.42514400000005</v>
      </c>
      <c r="S73" s="22">
        <f t="shared" si="38"/>
        <v>268.42514400000005</v>
      </c>
      <c r="T73" s="22">
        <f t="shared" si="39"/>
        <v>3.9395662003059049</v>
      </c>
      <c r="U73" s="22">
        <f t="shared" si="27"/>
        <v>0</v>
      </c>
      <c r="V73" s="20">
        <f>'BSFC (Drive Cycle)'!C77</f>
        <v>0</v>
      </c>
      <c r="W73" s="22">
        <f t="shared" si="28"/>
        <v>0</v>
      </c>
      <c r="X73" s="22">
        <f t="shared" si="29"/>
        <v>0</v>
      </c>
      <c r="Y73" s="22">
        <f t="shared" si="30"/>
        <v>0</v>
      </c>
      <c r="Z73" s="22">
        <f t="shared" si="31"/>
        <v>1</v>
      </c>
    </row>
    <row r="74" spans="4:26">
      <c r="D74" s="1">
        <v>71</v>
      </c>
      <c r="E74" s="22">
        <v>0</v>
      </c>
      <c r="F74" s="22">
        <f t="shared" si="20"/>
        <v>0</v>
      </c>
      <c r="G74" s="22">
        <f t="shared" si="21"/>
        <v>0</v>
      </c>
      <c r="H74" s="22">
        <f t="shared" si="32"/>
        <v>0</v>
      </c>
      <c r="I74" s="22">
        <f t="shared" si="33"/>
        <v>0</v>
      </c>
      <c r="J74" s="22">
        <f t="shared" si="34"/>
        <v>0</v>
      </c>
      <c r="K74" s="22">
        <f t="shared" si="35"/>
        <v>1</v>
      </c>
      <c r="L74" s="22">
        <f t="shared" si="22"/>
        <v>14.7105</v>
      </c>
      <c r="M74" s="22">
        <f t="shared" si="36"/>
        <v>0</v>
      </c>
      <c r="N74" s="22">
        <f t="shared" si="23"/>
        <v>0</v>
      </c>
      <c r="O74" s="22">
        <f t="shared" si="24"/>
        <v>107.64187598425198</v>
      </c>
      <c r="P74" s="22">
        <f t="shared" si="25"/>
        <v>0</v>
      </c>
      <c r="Q74" s="22">
        <f t="shared" si="26"/>
        <v>0</v>
      </c>
      <c r="R74" s="22">
        <f t="shared" si="37"/>
        <v>268.42514400000005</v>
      </c>
      <c r="S74" s="22">
        <f t="shared" si="38"/>
        <v>268.42514400000005</v>
      </c>
      <c r="T74" s="22">
        <f t="shared" si="39"/>
        <v>3.9395662003059049</v>
      </c>
      <c r="U74" s="22">
        <f t="shared" si="27"/>
        <v>0</v>
      </c>
      <c r="V74" s="20">
        <f>'BSFC (Drive Cycle)'!C78</f>
        <v>0</v>
      </c>
      <c r="W74" s="22">
        <f t="shared" si="28"/>
        <v>0</v>
      </c>
      <c r="X74" s="22">
        <f t="shared" si="29"/>
        <v>0</v>
      </c>
      <c r="Y74" s="22">
        <f t="shared" si="30"/>
        <v>0</v>
      </c>
      <c r="Z74" s="22">
        <f t="shared" si="31"/>
        <v>1</v>
      </c>
    </row>
    <row r="75" spans="4:26">
      <c r="D75" s="1">
        <v>72</v>
      </c>
      <c r="E75" s="22">
        <v>1.2</v>
      </c>
      <c r="F75" s="22">
        <f t="shared" si="20"/>
        <v>1.9312079999999998</v>
      </c>
      <c r="G75" s="22">
        <f t="shared" si="21"/>
        <v>0.53644666666666663</v>
      </c>
      <c r="H75" s="22">
        <f t="shared" si="32"/>
        <v>0.53644666666666663</v>
      </c>
      <c r="I75" s="22">
        <f t="shared" si="33"/>
        <v>0.80467</v>
      </c>
      <c r="J75" s="22">
        <f t="shared" si="34"/>
        <v>3.7270487572266187</v>
      </c>
      <c r="K75" s="22">
        <f t="shared" si="35"/>
        <v>1</v>
      </c>
      <c r="L75" s="22">
        <f t="shared" si="22"/>
        <v>14.7105</v>
      </c>
      <c r="M75" s="22">
        <f t="shared" si="36"/>
        <v>54.826750743182174</v>
      </c>
      <c r="N75" s="22">
        <f t="shared" si="23"/>
        <v>523.5570908718696</v>
      </c>
      <c r="O75" s="22">
        <f t="shared" si="24"/>
        <v>107.64187598425198</v>
      </c>
      <c r="P75" s="22">
        <f t="shared" si="25"/>
        <v>1246.0222891484577</v>
      </c>
      <c r="Q75" s="22">
        <f t="shared" si="26"/>
        <v>0.11092180468387626</v>
      </c>
      <c r="R75" s="22">
        <f t="shared" si="37"/>
        <v>268.42514400000005</v>
      </c>
      <c r="S75" s="22">
        <f t="shared" si="38"/>
        <v>1514.5583549531416</v>
      </c>
      <c r="T75" s="22">
        <f t="shared" si="39"/>
        <v>22.228554354670699</v>
      </c>
      <c r="U75" s="22">
        <f t="shared" si="27"/>
        <v>1.2187194089848072</v>
      </c>
      <c r="V75" s="20">
        <f>'BSFC (Drive Cycle)'!C79</f>
        <v>1288.5593408441896</v>
      </c>
      <c r="W75" s="22">
        <f t="shared" si="28"/>
        <v>0.43622007730985651</v>
      </c>
      <c r="X75" s="22">
        <f t="shared" si="29"/>
        <v>0</v>
      </c>
      <c r="Y75" s="22">
        <f t="shared" si="30"/>
        <v>0</v>
      </c>
      <c r="Z75" s="22">
        <f t="shared" si="31"/>
        <v>1</v>
      </c>
    </row>
    <row r="76" spans="4:26">
      <c r="D76" s="1">
        <v>73</v>
      </c>
      <c r="E76" s="22">
        <v>3.5</v>
      </c>
      <c r="F76" s="22">
        <f t="shared" si="20"/>
        <v>5.6326900000000002</v>
      </c>
      <c r="G76" s="22">
        <f t="shared" si="21"/>
        <v>1.5646361111111113</v>
      </c>
      <c r="H76" s="22">
        <f t="shared" si="32"/>
        <v>1.0281894444444446</v>
      </c>
      <c r="I76" s="22">
        <f t="shared" si="33"/>
        <v>2.0787308333333336</v>
      </c>
      <c r="J76" s="22">
        <f t="shared" si="34"/>
        <v>9.6282092895021005</v>
      </c>
      <c r="K76" s="22">
        <f t="shared" si="35"/>
        <v>1</v>
      </c>
      <c r="L76" s="22">
        <f t="shared" si="22"/>
        <v>14.7105</v>
      </c>
      <c r="M76" s="22">
        <f t="shared" si="36"/>
        <v>141.63577275322064</v>
      </c>
      <c r="N76" s="22">
        <f t="shared" si="23"/>
        <v>1352.52248475233</v>
      </c>
      <c r="O76" s="22">
        <f t="shared" si="24"/>
        <v>107.64187598425198</v>
      </c>
      <c r="P76" s="22">
        <f t="shared" si="25"/>
        <v>2388.2093875345445</v>
      </c>
      <c r="Q76" s="22">
        <f t="shared" si="26"/>
        <v>0.94360563012325338</v>
      </c>
      <c r="R76" s="22">
        <f t="shared" si="37"/>
        <v>268.42514400000005</v>
      </c>
      <c r="S76" s="22">
        <f t="shared" si="38"/>
        <v>2657.5781371646681</v>
      </c>
      <c r="T76" s="22">
        <f t="shared" si="39"/>
        <v>39.004188832048669</v>
      </c>
      <c r="U76" s="22">
        <f t="shared" si="27"/>
        <v>5.5243884258397511</v>
      </c>
      <c r="V76" s="20">
        <f>'BSFC (Drive Cycle)'!C80</f>
        <v>516.41667501729125</v>
      </c>
      <c r="W76" s="22">
        <f t="shared" si="28"/>
        <v>0.79246841732671447</v>
      </c>
      <c r="X76" s="22">
        <f t="shared" si="29"/>
        <v>0</v>
      </c>
      <c r="Y76" s="22">
        <f t="shared" si="30"/>
        <v>0</v>
      </c>
      <c r="Z76" s="22">
        <f t="shared" si="31"/>
        <v>1</v>
      </c>
    </row>
    <row r="77" spans="4:26">
      <c r="D77" s="1">
        <v>74</v>
      </c>
      <c r="E77" s="22">
        <v>7.7</v>
      </c>
      <c r="F77" s="22">
        <f t="shared" si="20"/>
        <v>12.391918</v>
      </c>
      <c r="G77" s="22">
        <f t="shared" si="21"/>
        <v>3.4421994444444448</v>
      </c>
      <c r="H77" s="22">
        <f t="shared" si="32"/>
        <v>1.8775633333333335</v>
      </c>
      <c r="I77" s="22">
        <f t="shared" si="33"/>
        <v>4.3809811111111117</v>
      </c>
      <c r="J77" s="22">
        <f t="shared" si="34"/>
        <v>20.291709900456038</v>
      </c>
      <c r="K77" s="22">
        <f t="shared" si="35"/>
        <v>1</v>
      </c>
      <c r="L77" s="22">
        <f t="shared" si="22"/>
        <v>14.7105</v>
      </c>
      <c r="M77" s="22">
        <f t="shared" si="36"/>
        <v>298.50119849065851</v>
      </c>
      <c r="N77" s="22">
        <f t="shared" si="23"/>
        <v>2850.4774947468454</v>
      </c>
      <c r="O77" s="22">
        <f t="shared" si="24"/>
        <v>107.64187598425198</v>
      </c>
      <c r="P77" s="22">
        <f t="shared" si="25"/>
        <v>4361.0780120196023</v>
      </c>
      <c r="Q77" s="22">
        <f t="shared" si="26"/>
        <v>4.5670512497965463</v>
      </c>
      <c r="R77" s="22">
        <f t="shared" si="37"/>
        <v>268.42514400000005</v>
      </c>
      <c r="S77" s="22">
        <f t="shared" si="38"/>
        <v>4634.0702072693985</v>
      </c>
      <c r="T77" s="22">
        <f t="shared" si="39"/>
        <v>68.012355647290249</v>
      </c>
      <c r="U77" s="22">
        <f t="shared" si="27"/>
        <v>20.301769672889044</v>
      </c>
      <c r="V77" s="20">
        <f>'BSFC (Drive Cycle)'!C81</f>
        <v>87.763435940387353</v>
      </c>
      <c r="W77" s="22">
        <f t="shared" si="28"/>
        <v>0.49493140615641562</v>
      </c>
      <c r="X77" s="22">
        <f t="shared" si="29"/>
        <v>0</v>
      </c>
      <c r="Y77" s="22">
        <f t="shared" si="30"/>
        <v>0</v>
      </c>
      <c r="Z77" s="22">
        <f t="shared" si="31"/>
        <v>1</v>
      </c>
    </row>
    <row r="78" spans="4:26">
      <c r="D78" s="1">
        <v>75</v>
      </c>
      <c r="E78" s="22">
        <v>11.1</v>
      </c>
      <c r="F78" s="22">
        <f t="shared" si="20"/>
        <v>17.863674</v>
      </c>
      <c r="G78" s="22">
        <f t="shared" si="21"/>
        <v>4.9621316666666671</v>
      </c>
      <c r="H78" s="22">
        <f t="shared" si="32"/>
        <v>1.5199322222222222</v>
      </c>
      <c r="I78" s="22">
        <f t="shared" si="33"/>
        <v>5.7220977777777779</v>
      </c>
      <c r="J78" s="22">
        <f t="shared" si="34"/>
        <v>26.503457829167068</v>
      </c>
      <c r="K78" s="22">
        <f t="shared" si="35"/>
        <v>1</v>
      </c>
      <c r="L78" s="22">
        <f t="shared" si="22"/>
        <v>14.7105</v>
      </c>
      <c r="M78" s="22">
        <f t="shared" si="36"/>
        <v>389.87911639596217</v>
      </c>
      <c r="N78" s="22">
        <f t="shared" si="23"/>
        <v>3723.0726461999616</v>
      </c>
      <c r="O78" s="22">
        <f t="shared" si="24"/>
        <v>107.64187598425198</v>
      </c>
      <c r="P78" s="22">
        <f t="shared" si="25"/>
        <v>3530.3964859206299</v>
      </c>
      <c r="Q78" s="22">
        <f t="shared" si="26"/>
        <v>9.4907469132641644</v>
      </c>
      <c r="R78" s="22">
        <f t="shared" si="37"/>
        <v>268.42514400000005</v>
      </c>
      <c r="S78" s="22">
        <f t="shared" si="38"/>
        <v>3808.3123768338937</v>
      </c>
      <c r="T78" s="22">
        <f t="shared" si="39"/>
        <v>55.893045250565081</v>
      </c>
      <c r="U78" s="22">
        <f t="shared" si="27"/>
        <v>21.791531094969844</v>
      </c>
      <c r="V78" s="20">
        <f>'BSFC (Drive Cycle)'!C82</f>
        <v>261.65857026390768</v>
      </c>
      <c r="W78" s="22">
        <f t="shared" si="28"/>
        <v>1.5838724639364712</v>
      </c>
      <c r="X78" s="22">
        <f t="shared" si="29"/>
        <v>0</v>
      </c>
      <c r="Y78" s="22">
        <f t="shared" si="30"/>
        <v>0</v>
      </c>
      <c r="Z78" s="22">
        <f t="shared" si="31"/>
        <v>1</v>
      </c>
    </row>
    <row r="79" spans="4:26">
      <c r="D79" s="1">
        <v>76</v>
      </c>
      <c r="E79" s="22">
        <v>13.8</v>
      </c>
      <c r="F79" s="22">
        <f t="shared" si="20"/>
        <v>22.208892000000002</v>
      </c>
      <c r="G79" s="22">
        <f t="shared" si="21"/>
        <v>6.1691366666666676</v>
      </c>
      <c r="H79" s="22">
        <f t="shared" si="32"/>
        <v>1.2070050000000005</v>
      </c>
      <c r="I79" s="22">
        <f t="shared" si="33"/>
        <v>6.7726391666666679</v>
      </c>
      <c r="J79" s="22">
        <f t="shared" si="34"/>
        <v>31.369327039990715</v>
      </c>
      <c r="K79" s="22">
        <f t="shared" si="35"/>
        <v>1</v>
      </c>
      <c r="L79" s="22">
        <f t="shared" si="22"/>
        <v>14.7105</v>
      </c>
      <c r="M79" s="22">
        <f t="shared" si="36"/>
        <v>461.45848542178339</v>
      </c>
      <c r="N79" s="22">
        <f t="shared" si="23"/>
        <v>4406.6055148382366</v>
      </c>
      <c r="O79" s="22">
        <f t="shared" si="24"/>
        <v>107.64187598425198</v>
      </c>
      <c r="P79" s="22">
        <f t="shared" si="25"/>
        <v>2803.5501505840311</v>
      </c>
      <c r="Q79" s="22">
        <f t="shared" si="26"/>
        <v>14.669408669442642</v>
      </c>
      <c r="R79" s="22">
        <f t="shared" si="37"/>
        <v>268.42514400000005</v>
      </c>
      <c r="S79" s="22">
        <f t="shared" si="38"/>
        <v>3086.6447032534734</v>
      </c>
      <c r="T79" s="22">
        <f t="shared" si="39"/>
        <v>45.301423570403784</v>
      </c>
      <c r="U79" s="22">
        <f t="shared" si="27"/>
        <v>20.904726308249209</v>
      </c>
      <c r="V79" s="20">
        <f>'BSFC (Drive Cycle)'!C83</f>
        <v>534.02665751328459</v>
      </c>
      <c r="W79" s="22">
        <f t="shared" si="28"/>
        <v>3.1010225323956533</v>
      </c>
      <c r="X79" s="22">
        <f t="shared" si="29"/>
        <v>0</v>
      </c>
      <c r="Y79" s="22">
        <f t="shared" si="30"/>
        <v>0</v>
      </c>
      <c r="Z79" s="22">
        <f t="shared" si="31"/>
        <v>1</v>
      </c>
    </row>
    <row r="80" spans="4:26">
      <c r="D80" s="1">
        <v>77</v>
      </c>
      <c r="E80" s="22">
        <v>16.5</v>
      </c>
      <c r="F80" s="22">
        <f t="shared" si="20"/>
        <v>26.554110000000001</v>
      </c>
      <c r="G80" s="22">
        <f t="shared" si="21"/>
        <v>7.3761416666666673</v>
      </c>
      <c r="H80" s="22">
        <f t="shared" si="32"/>
        <v>1.2070049999999997</v>
      </c>
      <c r="I80" s="22">
        <f t="shared" si="33"/>
        <v>7.9796441666666666</v>
      </c>
      <c r="J80" s="22">
        <f t="shared" si="34"/>
        <v>36.95990017583064</v>
      </c>
      <c r="K80" s="22">
        <f t="shared" si="35"/>
        <v>1</v>
      </c>
      <c r="L80" s="22">
        <f t="shared" si="22"/>
        <v>14.7105</v>
      </c>
      <c r="M80" s="22">
        <f t="shared" si="36"/>
        <v>543.69861153655665</v>
      </c>
      <c r="N80" s="22">
        <f t="shared" si="23"/>
        <v>5191.9411511460412</v>
      </c>
      <c r="O80" s="22">
        <f t="shared" si="24"/>
        <v>107.64187598425198</v>
      </c>
      <c r="P80" s="22">
        <f t="shared" si="25"/>
        <v>2803.5501505840289</v>
      </c>
      <c r="Q80" s="22">
        <f t="shared" si="26"/>
        <v>20.971153698045363</v>
      </c>
      <c r="R80" s="22">
        <f t="shared" si="37"/>
        <v>268.42514400000005</v>
      </c>
      <c r="S80" s="22">
        <f t="shared" si="38"/>
        <v>3092.946448282074</v>
      </c>
      <c r="T80" s="22">
        <f t="shared" si="39"/>
        <v>45.393911708242399</v>
      </c>
      <c r="U80" s="22">
        <f t="shared" si="27"/>
        <v>24.680606767984436</v>
      </c>
      <c r="V80" s="20">
        <f>'BSFC (Drive Cycle)'!C84</f>
        <v>1540.5517081588132</v>
      </c>
      <c r="W80" s="22">
        <f t="shared" si="28"/>
        <v>10.561597476337329</v>
      </c>
      <c r="X80" s="22">
        <f t="shared" si="29"/>
        <v>0</v>
      </c>
      <c r="Y80" s="22">
        <f t="shared" si="30"/>
        <v>1</v>
      </c>
      <c r="Z80" s="22">
        <f t="shared" si="31"/>
        <v>2</v>
      </c>
    </row>
    <row r="81" spans="4:26">
      <c r="D81" s="1">
        <v>78</v>
      </c>
      <c r="E81" s="22">
        <v>18.399999999999999</v>
      </c>
      <c r="F81" s="22">
        <f t="shared" si="20"/>
        <v>29.611855999999996</v>
      </c>
      <c r="G81" s="22">
        <f t="shared" si="21"/>
        <v>8.225515555555555</v>
      </c>
      <c r="H81" s="22">
        <f t="shared" si="32"/>
        <v>0.84937388888888776</v>
      </c>
      <c r="I81" s="22">
        <f t="shared" si="33"/>
        <v>8.6502024999999989</v>
      </c>
      <c r="J81" s="22">
        <f t="shared" si="34"/>
        <v>40.065774140186143</v>
      </c>
      <c r="K81" s="22">
        <f t="shared" si="35"/>
        <v>2</v>
      </c>
      <c r="L81" s="22">
        <f t="shared" si="22"/>
        <v>8.4698856000000013</v>
      </c>
      <c r="M81" s="22">
        <f t="shared" si="36"/>
        <v>339.35252344281503</v>
      </c>
      <c r="N81" s="22">
        <f t="shared" si="23"/>
        <v>3240.5790521124736</v>
      </c>
      <c r="O81" s="22">
        <f t="shared" si="24"/>
        <v>40.638704065348485</v>
      </c>
      <c r="P81" s="22">
        <f t="shared" si="25"/>
        <v>1709.270918599693</v>
      </c>
      <c r="Q81" s="22">
        <f t="shared" si="26"/>
        <v>26.078948745675795</v>
      </c>
      <c r="R81" s="22">
        <f t="shared" si="37"/>
        <v>268.42514400000005</v>
      </c>
      <c r="S81" s="22">
        <f t="shared" si="38"/>
        <v>2003.7750113453687</v>
      </c>
      <c r="T81" s="22">
        <f t="shared" si="39"/>
        <v>51.076843936294139</v>
      </c>
      <c r="U81" s="22">
        <f t="shared" si="27"/>
        <v>17.333055879276259</v>
      </c>
      <c r="V81" s="20">
        <f>'BSFC (Drive Cycle)'!C85</f>
        <v>293.66850230519776</v>
      </c>
      <c r="W81" s="22">
        <f t="shared" si="28"/>
        <v>1.413936822344267</v>
      </c>
      <c r="X81" s="22">
        <f t="shared" si="29"/>
        <v>0</v>
      </c>
      <c r="Y81" s="22">
        <f t="shared" si="30"/>
        <v>0</v>
      </c>
      <c r="Z81" s="22">
        <f t="shared" si="31"/>
        <v>2</v>
      </c>
    </row>
    <row r="82" spans="4:26">
      <c r="D82" s="1">
        <v>79</v>
      </c>
      <c r="E82" s="22">
        <v>20.399999999999999</v>
      </c>
      <c r="F82" s="22">
        <f t="shared" si="20"/>
        <v>32.830535999999995</v>
      </c>
      <c r="G82" s="22">
        <f t="shared" si="21"/>
        <v>9.1195933333333326</v>
      </c>
      <c r="H82" s="22">
        <f t="shared" si="32"/>
        <v>0.89407777777777753</v>
      </c>
      <c r="I82" s="22">
        <f t="shared" si="33"/>
        <v>9.5666322222222213</v>
      </c>
      <c r="J82" s="22">
        <f t="shared" si="34"/>
        <v>44.310468558138687</v>
      </c>
      <c r="K82" s="22">
        <f t="shared" si="35"/>
        <v>2</v>
      </c>
      <c r="L82" s="22">
        <f t="shared" si="22"/>
        <v>8.4698856000000013</v>
      </c>
      <c r="M82" s="22">
        <f t="shared" si="36"/>
        <v>375.30459956983168</v>
      </c>
      <c r="N82" s="22">
        <f t="shared" si="23"/>
        <v>3583.896212672194</v>
      </c>
      <c r="O82" s="22">
        <f t="shared" si="24"/>
        <v>40.638704065348485</v>
      </c>
      <c r="P82" s="22">
        <f t="shared" si="25"/>
        <v>1799.2325458944154</v>
      </c>
      <c r="Q82" s="22">
        <f t="shared" si="26"/>
        <v>32.056401553640235</v>
      </c>
      <c r="R82" s="22">
        <f t="shared" si="37"/>
        <v>268.42514400000005</v>
      </c>
      <c r="S82" s="22">
        <f t="shared" si="38"/>
        <v>2099.7140914480556</v>
      </c>
      <c r="T82" s="22">
        <f t="shared" si="39"/>
        <v>53.522360720389791</v>
      </c>
      <c r="U82" s="22">
        <f t="shared" si="27"/>
        <v>20.087188158197979</v>
      </c>
      <c r="V82" s="20">
        <f>'BSFC (Drive Cycle)'!C86</f>
        <v>277.30304939027155</v>
      </c>
      <c r="W82" s="22">
        <f t="shared" si="28"/>
        <v>1.5472884805401257</v>
      </c>
      <c r="X82" s="22">
        <f t="shared" si="29"/>
        <v>0</v>
      </c>
      <c r="Y82" s="22">
        <f t="shared" si="30"/>
        <v>0</v>
      </c>
      <c r="Z82" s="22">
        <f t="shared" si="31"/>
        <v>2</v>
      </c>
    </row>
    <row r="83" spans="4:26">
      <c r="D83" s="1">
        <v>80</v>
      </c>
      <c r="E83" s="22">
        <v>20.7</v>
      </c>
      <c r="F83" s="22">
        <f t="shared" si="20"/>
        <v>33.313338000000002</v>
      </c>
      <c r="G83" s="22">
        <f t="shared" si="21"/>
        <v>9.2537050000000001</v>
      </c>
      <c r="H83" s="22">
        <f t="shared" si="32"/>
        <v>0.13411166666666752</v>
      </c>
      <c r="I83" s="22">
        <f t="shared" si="33"/>
        <v>9.3207608333333347</v>
      </c>
      <c r="J83" s="22">
        <f t="shared" si="34"/>
        <v>43.171648104541674</v>
      </c>
      <c r="K83" s="22">
        <f t="shared" si="35"/>
        <v>2</v>
      </c>
      <c r="L83" s="22">
        <f t="shared" si="22"/>
        <v>8.4698856000000013</v>
      </c>
      <c r="M83" s="22">
        <f t="shared" si="36"/>
        <v>365.65892060892486</v>
      </c>
      <c r="N83" s="22">
        <f t="shared" si="23"/>
        <v>3491.7867305708064</v>
      </c>
      <c r="O83" s="22">
        <f t="shared" si="24"/>
        <v>40.638704065348485</v>
      </c>
      <c r="P83" s="22">
        <f t="shared" si="25"/>
        <v>269.88488188416409</v>
      </c>
      <c r="Q83" s="22">
        <f t="shared" si="26"/>
        <v>33.006169506245932</v>
      </c>
      <c r="R83" s="22">
        <f t="shared" si="37"/>
        <v>268.42514400000005</v>
      </c>
      <c r="S83" s="22">
        <f t="shared" si="38"/>
        <v>571.31619539041003</v>
      </c>
      <c r="T83" s="22">
        <f t="shared" si="39"/>
        <v>14.563026280400944</v>
      </c>
      <c r="U83" s="22">
        <f t="shared" si="27"/>
        <v>5.3251004704908151</v>
      </c>
      <c r="V83" s="20">
        <f>'BSFC (Drive Cycle)'!C87</f>
        <v>1703.8444511057514</v>
      </c>
      <c r="W83" s="22">
        <f t="shared" si="28"/>
        <v>2.5203174689517782</v>
      </c>
      <c r="X83" s="22">
        <f t="shared" si="29"/>
        <v>0</v>
      </c>
      <c r="Y83" s="22">
        <f t="shared" si="30"/>
        <v>0</v>
      </c>
      <c r="Z83" s="22">
        <f t="shared" si="31"/>
        <v>2</v>
      </c>
    </row>
    <row r="84" spans="4:26">
      <c r="D84" s="1">
        <v>81</v>
      </c>
      <c r="E84" s="22">
        <v>19.600000000000001</v>
      </c>
      <c r="F84" s="22">
        <f t="shared" si="20"/>
        <v>31.543064000000001</v>
      </c>
      <c r="G84" s="22">
        <f t="shared" si="21"/>
        <v>8.7619622222222233</v>
      </c>
      <c r="H84" s="22">
        <f t="shared" si="32"/>
        <v>-0.49174277777777675</v>
      </c>
      <c r="I84" s="22">
        <f t="shared" si="33"/>
        <v>8.5160908333333349</v>
      </c>
      <c r="J84" s="22">
        <f t="shared" si="34"/>
        <v>39.444599347315055</v>
      </c>
      <c r="K84" s="22">
        <f t="shared" si="35"/>
        <v>2</v>
      </c>
      <c r="L84" s="22">
        <f t="shared" si="22"/>
        <v>8.4698856000000013</v>
      </c>
      <c r="M84" s="22">
        <f t="shared" si="36"/>
        <v>334.09124400959325</v>
      </c>
      <c r="N84" s="22">
        <f t="shared" si="23"/>
        <v>3190.3375164208092</v>
      </c>
      <c r="O84" s="22">
        <f t="shared" si="24"/>
        <v>40.638704065348485</v>
      </c>
      <c r="P84" s="22">
        <f t="shared" si="25"/>
        <v>-989.57790024192673</v>
      </c>
      <c r="Q84" s="22">
        <f t="shared" si="26"/>
        <v>29.59147256066522</v>
      </c>
      <c r="R84" s="22">
        <f t="shared" si="37"/>
        <v>268.42514400000005</v>
      </c>
      <c r="S84" s="22">
        <f t="shared" si="38"/>
        <v>-691.56128368126144</v>
      </c>
      <c r="T84" s="22">
        <f t="shared" si="39"/>
        <v>0</v>
      </c>
      <c r="U84" s="22">
        <f t="shared" si="27"/>
        <v>0</v>
      </c>
      <c r="V84" s="20">
        <f>'BSFC (Drive Cycle)'!C88</f>
        <v>0</v>
      </c>
      <c r="W84" s="22">
        <f t="shared" si="28"/>
        <v>0</v>
      </c>
      <c r="X84" s="22">
        <f t="shared" si="29"/>
        <v>0</v>
      </c>
      <c r="Y84" s="22">
        <f t="shared" si="30"/>
        <v>0</v>
      </c>
      <c r="Z84" s="22">
        <f t="shared" si="31"/>
        <v>2</v>
      </c>
    </row>
    <row r="85" spans="4:26">
      <c r="D85" s="1">
        <v>82</v>
      </c>
      <c r="E85" s="22">
        <v>17.3</v>
      </c>
      <c r="F85" s="22">
        <f t="shared" si="20"/>
        <v>27.841582000000002</v>
      </c>
      <c r="G85" s="22">
        <f t="shared" si="21"/>
        <v>7.7337727777777792</v>
      </c>
      <c r="H85" s="22">
        <f t="shared" si="32"/>
        <v>-1.0281894444444442</v>
      </c>
      <c r="I85" s="22">
        <f t="shared" si="33"/>
        <v>7.2196780555555566</v>
      </c>
      <c r="J85" s="22">
        <f t="shared" si="34"/>
        <v>33.439909682894388</v>
      </c>
      <c r="K85" s="22">
        <f t="shared" si="35"/>
        <v>2</v>
      </c>
      <c r="L85" s="22">
        <f t="shared" si="22"/>
        <v>8.4698856000000013</v>
      </c>
      <c r="M85" s="22">
        <f t="shared" si="36"/>
        <v>283.23220948844778</v>
      </c>
      <c r="N85" s="22">
        <f t="shared" si="23"/>
        <v>2704.6693380680344</v>
      </c>
      <c r="O85" s="22">
        <f t="shared" si="24"/>
        <v>40.638704065348485</v>
      </c>
      <c r="P85" s="22">
        <f t="shared" si="25"/>
        <v>-2069.1174277785776</v>
      </c>
      <c r="Q85" s="22">
        <f t="shared" si="26"/>
        <v>23.054018697109267</v>
      </c>
      <c r="R85" s="22">
        <f t="shared" si="37"/>
        <v>268.42514400000005</v>
      </c>
      <c r="S85" s="22">
        <f t="shared" si="38"/>
        <v>-1777.6382650814683</v>
      </c>
      <c r="T85" s="22">
        <f t="shared" si="39"/>
        <v>0</v>
      </c>
      <c r="U85" s="22">
        <f t="shared" si="27"/>
        <v>0</v>
      </c>
      <c r="V85" s="20">
        <f>'BSFC (Drive Cycle)'!C89</f>
        <v>0</v>
      </c>
      <c r="W85" s="22">
        <f t="shared" si="28"/>
        <v>0</v>
      </c>
      <c r="X85" s="22">
        <f t="shared" si="29"/>
        <v>0</v>
      </c>
      <c r="Y85" s="22">
        <f t="shared" si="30"/>
        <v>0</v>
      </c>
      <c r="Z85" s="22">
        <f t="shared" si="31"/>
        <v>2</v>
      </c>
    </row>
    <row r="86" spans="4:26">
      <c r="D86" s="1">
        <v>83</v>
      </c>
      <c r="E86" s="22">
        <v>12.3</v>
      </c>
      <c r="F86" s="22">
        <f t="shared" si="20"/>
        <v>19.794882000000001</v>
      </c>
      <c r="G86" s="22">
        <f t="shared" si="21"/>
        <v>5.4985783333333336</v>
      </c>
      <c r="H86" s="22">
        <f t="shared" si="32"/>
        <v>-2.2351944444444456</v>
      </c>
      <c r="I86" s="22">
        <f t="shared" si="33"/>
        <v>4.3809811111111108</v>
      </c>
      <c r="J86" s="22">
        <f t="shared" si="34"/>
        <v>20.291709900456034</v>
      </c>
      <c r="K86" s="22">
        <f t="shared" si="35"/>
        <v>2</v>
      </c>
      <c r="L86" s="22">
        <f t="shared" si="22"/>
        <v>8.4698856000000013</v>
      </c>
      <c r="M86" s="22">
        <f t="shared" si="36"/>
        <v>171.86846148525004</v>
      </c>
      <c r="N86" s="22">
        <f t="shared" si="23"/>
        <v>1641.2234992610984</v>
      </c>
      <c r="O86" s="22">
        <f t="shared" si="24"/>
        <v>40.638704065348485</v>
      </c>
      <c r="P86" s="22">
        <f t="shared" si="25"/>
        <v>-4498.0813647360419</v>
      </c>
      <c r="Q86" s="22">
        <f t="shared" si="26"/>
        <v>11.653722104599751</v>
      </c>
      <c r="R86" s="22">
        <f t="shared" si="37"/>
        <v>268.42514400000005</v>
      </c>
      <c r="S86" s="22">
        <f t="shared" si="38"/>
        <v>-4218.002498631442</v>
      </c>
      <c r="T86" s="22">
        <f t="shared" si="39"/>
        <v>0</v>
      </c>
      <c r="U86" s="22">
        <f t="shared" si="27"/>
        <v>0</v>
      </c>
      <c r="V86" s="20">
        <f>'BSFC (Drive Cycle)'!C90</f>
        <v>0</v>
      </c>
      <c r="W86" s="22">
        <f t="shared" si="28"/>
        <v>0</v>
      </c>
      <c r="X86" s="22">
        <f t="shared" si="29"/>
        <v>1</v>
      </c>
      <c r="Y86" s="22">
        <f t="shared" si="30"/>
        <v>0</v>
      </c>
      <c r="Z86" s="22">
        <f t="shared" si="31"/>
        <v>1</v>
      </c>
    </row>
    <row r="87" spans="4:26">
      <c r="D87" s="1">
        <v>84</v>
      </c>
      <c r="E87" s="22">
        <v>8.1</v>
      </c>
      <c r="F87" s="22">
        <f t="shared" si="20"/>
        <v>13.035653999999999</v>
      </c>
      <c r="G87" s="22">
        <f t="shared" si="21"/>
        <v>3.6210149999999999</v>
      </c>
      <c r="H87" s="22">
        <f t="shared" si="32"/>
        <v>-1.8775633333333337</v>
      </c>
      <c r="I87" s="22">
        <f t="shared" si="33"/>
        <v>2.682233333333333</v>
      </c>
      <c r="J87" s="22">
        <f t="shared" si="34"/>
        <v>12.423495857422061</v>
      </c>
      <c r="K87" s="22">
        <f t="shared" si="35"/>
        <v>1</v>
      </c>
      <c r="L87" s="22">
        <f t="shared" si="22"/>
        <v>14.7105</v>
      </c>
      <c r="M87" s="22">
        <f t="shared" si="36"/>
        <v>182.75583581060724</v>
      </c>
      <c r="N87" s="22">
        <f t="shared" si="23"/>
        <v>1745.1903029062319</v>
      </c>
      <c r="O87" s="22">
        <f t="shared" si="24"/>
        <v>107.64187598425198</v>
      </c>
      <c r="P87" s="22">
        <f t="shared" si="25"/>
        <v>-4361.0780120196032</v>
      </c>
      <c r="Q87" s="22">
        <f t="shared" si="26"/>
        <v>5.0538747259091128</v>
      </c>
      <c r="R87" s="22">
        <f t="shared" si="37"/>
        <v>268.42514400000005</v>
      </c>
      <c r="S87" s="22">
        <f t="shared" si="38"/>
        <v>-4087.5989932936945</v>
      </c>
      <c r="T87" s="22">
        <f t="shared" si="39"/>
        <v>0</v>
      </c>
      <c r="U87" s="22">
        <f t="shared" si="27"/>
        <v>0</v>
      </c>
      <c r="V87" s="20">
        <f>'BSFC (Drive Cycle)'!C91</f>
        <v>0</v>
      </c>
      <c r="W87" s="22">
        <f t="shared" si="28"/>
        <v>0</v>
      </c>
      <c r="X87" s="22">
        <f t="shared" si="29"/>
        <v>0</v>
      </c>
      <c r="Y87" s="22">
        <f t="shared" si="30"/>
        <v>0</v>
      </c>
      <c r="Z87" s="22">
        <f t="shared" si="31"/>
        <v>1</v>
      </c>
    </row>
    <row r="88" spans="4:26">
      <c r="D88" s="1">
        <v>85</v>
      </c>
      <c r="E88" s="22">
        <v>6.1</v>
      </c>
      <c r="F88" s="22">
        <f t="shared" si="20"/>
        <v>9.8169740000000001</v>
      </c>
      <c r="G88" s="22">
        <f t="shared" si="21"/>
        <v>2.7269372222222223</v>
      </c>
      <c r="H88" s="22">
        <f t="shared" si="32"/>
        <v>-0.89407777777777753</v>
      </c>
      <c r="I88" s="22">
        <f t="shared" si="33"/>
        <v>2.2798983333333336</v>
      </c>
      <c r="J88" s="22">
        <f t="shared" si="34"/>
        <v>10.559971478808754</v>
      </c>
      <c r="K88" s="22">
        <f t="shared" si="35"/>
        <v>1</v>
      </c>
      <c r="L88" s="22">
        <f t="shared" si="22"/>
        <v>14.7105</v>
      </c>
      <c r="M88" s="22">
        <f t="shared" si="36"/>
        <v>155.34246043901618</v>
      </c>
      <c r="N88" s="22">
        <f t="shared" si="23"/>
        <v>1483.4117574702973</v>
      </c>
      <c r="O88" s="22">
        <f t="shared" si="24"/>
        <v>107.64187598425198</v>
      </c>
      <c r="P88" s="22">
        <f t="shared" si="25"/>
        <v>-2076.7038152474288</v>
      </c>
      <c r="Q88" s="22">
        <f t="shared" si="26"/>
        <v>2.8662502446437754</v>
      </c>
      <c r="R88" s="22">
        <f t="shared" si="37"/>
        <v>268.42514400000005</v>
      </c>
      <c r="S88" s="22">
        <f t="shared" si="38"/>
        <v>-1805.4124210027851</v>
      </c>
      <c r="T88" s="22">
        <f t="shared" si="39"/>
        <v>0</v>
      </c>
      <c r="U88" s="22">
        <f t="shared" si="27"/>
        <v>0</v>
      </c>
      <c r="V88" s="20">
        <f>'BSFC (Drive Cycle)'!C92</f>
        <v>0</v>
      </c>
      <c r="W88" s="22">
        <f t="shared" si="28"/>
        <v>0</v>
      </c>
      <c r="X88" s="22">
        <f t="shared" si="29"/>
        <v>0</v>
      </c>
      <c r="Y88" s="22">
        <f t="shared" si="30"/>
        <v>0</v>
      </c>
      <c r="Z88" s="22">
        <f t="shared" si="31"/>
        <v>1</v>
      </c>
    </row>
    <row r="89" spans="4:26">
      <c r="D89" s="1">
        <v>86</v>
      </c>
      <c r="E89" s="22">
        <v>9.6</v>
      </c>
      <c r="F89" s="22">
        <f t="shared" si="20"/>
        <v>15.449663999999999</v>
      </c>
      <c r="G89" s="22">
        <f t="shared" si="21"/>
        <v>4.291573333333333</v>
      </c>
      <c r="H89" s="22">
        <f t="shared" si="32"/>
        <v>1.5646361111111107</v>
      </c>
      <c r="I89" s="22">
        <f t="shared" si="33"/>
        <v>5.0738913888888888</v>
      </c>
      <c r="J89" s="22">
        <f t="shared" si="34"/>
        <v>23.501112996956735</v>
      </c>
      <c r="K89" s="22">
        <f t="shared" si="35"/>
        <v>1</v>
      </c>
      <c r="L89" s="22">
        <f t="shared" si="22"/>
        <v>14.7105</v>
      </c>
      <c r="M89" s="22">
        <f t="shared" si="36"/>
        <v>345.71312274173204</v>
      </c>
      <c r="N89" s="22">
        <f t="shared" si="23"/>
        <v>3301.3183229976221</v>
      </c>
      <c r="O89" s="22">
        <f t="shared" si="24"/>
        <v>107.64187598425198</v>
      </c>
      <c r="P89" s="22">
        <f t="shared" si="25"/>
        <v>3634.2316766830008</v>
      </c>
      <c r="Q89" s="22">
        <f t="shared" si="26"/>
        <v>7.0989954997680806</v>
      </c>
      <c r="R89" s="22">
        <f t="shared" si="37"/>
        <v>268.42514400000005</v>
      </c>
      <c r="S89" s="22">
        <f t="shared" si="38"/>
        <v>3909.7558161827692</v>
      </c>
      <c r="T89" s="22">
        <f t="shared" si="39"/>
        <v>57.381889175341414</v>
      </c>
      <c r="U89" s="22">
        <f t="shared" si="27"/>
        <v>19.837672095627269</v>
      </c>
      <c r="V89" s="20">
        <f>'BSFC (Drive Cycle)'!C93</f>
        <v>215.63719523401414</v>
      </c>
      <c r="W89" s="22">
        <f t="shared" si="28"/>
        <v>1.188261102964759</v>
      </c>
      <c r="X89" s="22">
        <f t="shared" si="29"/>
        <v>0</v>
      </c>
      <c r="Y89" s="22">
        <f t="shared" si="30"/>
        <v>0</v>
      </c>
      <c r="Z89" s="22">
        <f t="shared" si="31"/>
        <v>1</v>
      </c>
    </row>
    <row r="90" spans="4:26">
      <c r="D90" s="1">
        <v>87</v>
      </c>
      <c r="E90" s="22">
        <v>12.7</v>
      </c>
      <c r="F90" s="22">
        <f t="shared" si="20"/>
        <v>20.438617999999998</v>
      </c>
      <c r="G90" s="22">
        <f t="shared" si="21"/>
        <v>5.6773938888888891</v>
      </c>
      <c r="H90" s="22">
        <f t="shared" si="32"/>
        <v>1.3858205555555561</v>
      </c>
      <c r="I90" s="22">
        <f t="shared" si="33"/>
        <v>6.3703041666666671</v>
      </c>
      <c r="J90" s="22">
        <f t="shared" si="34"/>
        <v>29.505802661377402</v>
      </c>
      <c r="K90" s="22">
        <f t="shared" si="35"/>
        <v>1</v>
      </c>
      <c r="L90" s="22">
        <f t="shared" si="22"/>
        <v>14.7105</v>
      </c>
      <c r="M90" s="22">
        <f t="shared" si="36"/>
        <v>434.04511005019225</v>
      </c>
      <c r="N90" s="22">
        <f t="shared" si="23"/>
        <v>4144.8269694023011</v>
      </c>
      <c r="O90" s="22">
        <f t="shared" si="24"/>
        <v>107.64187598425198</v>
      </c>
      <c r="P90" s="22">
        <f t="shared" si="25"/>
        <v>3218.8909136335169</v>
      </c>
      <c r="Q90" s="22">
        <f t="shared" si="26"/>
        <v>12.42401241490445</v>
      </c>
      <c r="R90" s="22">
        <f t="shared" si="37"/>
        <v>268.42514400000005</v>
      </c>
      <c r="S90" s="22">
        <f t="shared" si="38"/>
        <v>3499.7400700484213</v>
      </c>
      <c r="T90" s="22">
        <f t="shared" si="39"/>
        <v>51.364255540155277</v>
      </c>
      <c r="U90" s="22">
        <f t="shared" si="27"/>
        <v>22.294403948572892</v>
      </c>
      <c r="V90" s="20">
        <f>'BSFC (Drive Cycle)'!C94</f>
        <v>361.51103612450424</v>
      </c>
      <c r="W90" s="22">
        <f t="shared" si="28"/>
        <v>2.2387980753407848</v>
      </c>
      <c r="X90" s="22">
        <f t="shared" si="29"/>
        <v>0</v>
      </c>
      <c r="Y90" s="22">
        <f t="shared" si="30"/>
        <v>0</v>
      </c>
      <c r="Z90" s="22">
        <f t="shared" si="31"/>
        <v>1</v>
      </c>
    </row>
    <row r="91" spans="4:26">
      <c r="D91" s="1">
        <v>88</v>
      </c>
      <c r="E91" s="22">
        <v>15.7</v>
      </c>
      <c r="F91" s="22">
        <f t="shared" si="20"/>
        <v>25.266638</v>
      </c>
      <c r="G91" s="22">
        <f t="shared" si="21"/>
        <v>7.0185105555555563</v>
      </c>
      <c r="H91" s="22">
        <f t="shared" si="32"/>
        <v>1.3411166666666672</v>
      </c>
      <c r="I91" s="22">
        <f t="shared" si="33"/>
        <v>7.6890688888888903</v>
      </c>
      <c r="J91" s="22">
        <f t="shared" si="34"/>
        <v>35.614021457943252</v>
      </c>
      <c r="K91" s="22">
        <f t="shared" si="35"/>
        <v>1</v>
      </c>
      <c r="L91" s="22">
        <f t="shared" si="22"/>
        <v>14.7105</v>
      </c>
      <c r="M91" s="22">
        <f t="shared" si="36"/>
        <v>523.90006265707416</v>
      </c>
      <c r="N91" s="22">
        <f t="shared" si="23"/>
        <v>5002.8788683311986</v>
      </c>
      <c r="O91" s="22">
        <f t="shared" si="24"/>
        <v>107.64187598425198</v>
      </c>
      <c r="P91" s="22">
        <f t="shared" si="25"/>
        <v>3115.0557228711455</v>
      </c>
      <c r="Q91" s="22">
        <f t="shared" si="26"/>
        <v>18.986885858700465</v>
      </c>
      <c r="R91" s="22">
        <f t="shared" si="37"/>
        <v>268.42514400000005</v>
      </c>
      <c r="S91" s="22">
        <f t="shared" si="38"/>
        <v>3402.4677527298463</v>
      </c>
      <c r="T91" s="22">
        <f t="shared" si="39"/>
        <v>49.936629469723933</v>
      </c>
      <c r="U91" s="22">
        <f t="shared" si="27"/>
        <v>26.161803308071462</v>
      </c>
      <c r="V91" s="20">
        <f>'BSFC (Drive Cycle)'!C95</f>
        <v>990.61588692269652</v>
      </c>
      <c r="W91" s="22">
        <f t="shared" si="28"/>
        <v>7.198971663200652</v>
      </c>
      <c r="X91" s="22">
        <f t="shared" si="29"/>
        <v>0</v>
      </c>
      <c r="Y91" s="22">
        <f t="shared" si="30"/>
        <v>1</v>
      </c>
      <c r="Z91" s="22">
        <f t="shared" si="31"/>
        <v>2</v>
      </c>
    </row>
    <row r="92" spans="4:26">
      <c r="D92" s="1">
        <v>89</v>
      </c>
      <c r="E92" s="22">
        <v>18</v>
      </c>
      <c r="F92" s="22">
        <f t="shared" si="20"/>
        <v>28.968119999999999</v>
      </c>
      <c r="G92" s="22">
        <f t="shared" si="21"/>
        <v>8.0466999999999995</v>
      </c>
      <c r="H92" s="22">
        <f t="shared" si="32"/>
        <v>1.0281894444444433</v>
      </c>
      <c r="I92" s="22">
        <f t="shared" si="33"/>
        <v>8.5607947222222212</v>
      </c>
      <c r="J92" s="22">
        <f t="shared" si="34"/>
        <v>39.651657611605408</v>
      </c>
      <c r="K92" s="22">
        <f t="shared" si="35"/>
        <v>2</v>
      </c>
      <c r="L92" s="22">
        <f t="shared" si="22"/>
        <v>8.4698856000000013</v>
      </c>
      <c r="M92" s="22">
        <f t="shared" si="36"/>
        <v>335.8450038206671</v>
      </c>
      <c r="N92" s="22">
        <f t="shared" si="23"/>
        <v>3207.0846949846964</v>
      </c>
      <c r="O92" s="22">
        <f t="shared" si="24"/>
        <v>40.638704065348485</v>
      </c>
      <c r="P92" s="22">
        <f t="shared" si="25"/>
        <v>2069.1174277785758</v>
      </c>
      <c r="Q92" s="22">
        <f t="shared" si="26"/>
        <v>24.957406053872162</v>
      </c>
      <c r="R92" s="22">
        <f t="shared" si="37"/>
        <v>268.42514400000005</v>
      </c>
      <c r="S92" s="22">
        <f t="shared" si="38"/>
        <v>2362.4999778324482</v>
      </c>
      <c r="T92" s="22">
        <f t="shared" si="39"/>
        <v>60.220854129839189</v>
      </c>
      <c r="U92" s="22">
        <f t="shared" si="27"/>
        <v>20.224872985319678</v>
      </c>
      <c r="V92" s="20">
        <f>'BSFC (Drive Cycle)'!C96</f>
        <v>3443.8576188010611</v>
      </c>
      <c r="W92" s="22">
        <f t="shared" si="28"/>
        <v>19.34766192216026</v>
      </c>
      <c r="X92" s="22">
        <f t="shared" si="29"/>
        <v>0</v>
      </c>
      <c r="Y92" s="22">
        <f t="shared" si="30"/>
        <v>0</v>
      </c>
      <c r="Z92" s="22">
        <f t="shared" si="31"/>
        <v>2</v>
      </c>
    </row>
    <row r="93" spans="4:26">
      <c r="D93" s="1">
        <v>90</v>
      </c>
      <c r="E93" s="22">
        <v>20.399999999999999</v>
      </c>
      <c r="F93" s="22">
        <f t="shared" si="20"/>
        <v>32.830535999999995</v>
      </c>
      <c r="G93" s="22">
        <f t="shared" si="21"/>
        <v>9.1195933333333326</v>
      </c>
      <c r="H93" s="22">
        <f t="shared" si="32"/>
        <v>1.072893333333333</v>
      </c>
      <c r="I93" s="22">
        <f t="shared" si="33"/>
        <v>9.6560399999999991</v>
      </c>
      <c r="J93" s="22">
        <f t="shared" si="34"/>
        <v>44.724585086719415</v>
      </c>
      <c r="K93" s="22">
        <f t="shared" si="35"/>
        <v>2</v>
      </c>
      <c r="L93" s="22">
        <f t="shared" si="22"/>
        <v>8.4698856000000013</v>
      </c>
      <c r="M93" s="22">
        <f t="shared" si="36"/>
        <v>378.8121191919796</v>
      </c>
      <c r="N93" s="22">
        <f t="shared" si="23"/>
        <v>3617.3905697999712</v>
      </c>
      <c r="O93" s="22">
        <f t="shared" si="24"/>
        <v>40.638704065348485</v>
      </c>
      <c r="P93" s="22">
        <f t="shared" si="25"/>
        <v>2159.0790550732986</v>
      </c>
      <c r="Q93" s="22">
        <f t="shared" si="26"/>
        <v>32.056401553640235</v>
      </c>
      <c r="R93" s="22">
        <f t="shared" si="37"/>
        <v>268.42514400000005</v>
      </c>
      <c r="S93" s="22">
        <f t="shared" si="38"/>
        <v>2459.560600626939</v>
      </c>
      <c r="T93" s="22">
        <f t="shared" si="39"/>
        <v>62.694959383554853</v>
      </c>
      <c r="U93" s="22">
        <f t="shared" si="27"/>
        <v>23.749610426739501</v>
      </c>
      <c r="V93" s="20">
        <f>'BSFC (Drive Cycle)'!C97</f>
        <v>171.65373333083699</v>
      </c>
      <c r="W93" s="22">
        <f t="shared" si="28"/>
        <v>1.1324192485841134</v>
      </c>
      <c r="X93" s="22">
        <f t="shared" si="29"/>
        <v>0</v>
      </c>
      <c r="Y93" s="22">
        <f t="shared" si="30"/>
        <v>0</v>
      </c>
      <c r="Z93" s="22">
        <f t="shared" si="31"/>
        <v>2</v>
      </c>
    </row>
    <row r="94" spans="4:26">
      <c r="D94" s="1">
        <v>91</v>
      </c>
      <c r="E94" s="22">
        <v>21.9</v>
      </c>
      <c r="F94" s="22">
        <f t="shared" si="20"/>
        <v>35.244546</v>
      </c>
      <c r="G94" s="22">
        <f t="shared" si="21"/>
        <v>9.7901516666666666</v>
      </c>
      <c r="H94" s="22">
        <f t="shared" si="32"/>
        <v>0.67055833333333403</v>
      </c>
      <c r="I94" s="22">
        <f t="shared" si="33"/>
        <v>10.125430833333333</v>
      </c>
      <c r="J94" s="22">
        <f t="shared" si="34"/>
        <v>46.898696861768279</v>
      </c>
      <c r="K94" s="22">
        <f t="shared" si="35"/>
        <v>2</v>
      </c>
      <c r="L94" s="22">
        <f t="shared" si="22"/>
        <v>8.4698856000000013</v>
      </c>
      <c r="M94" s="22">
        <f t="shared" si="36"/>
        <v>397.22659720825641</v>
      </c>
      <c r="N94" s="22">
        <f t="shared" si="23"/>
        <v>3793.2359447208032</v>
      </c>
      <c r="O94" s="22">
        <f t="shared" si="24"/>
        <v>40.638704065348485</v>
      </c>
      <c r="P94" s="22">
        <f t="shared" si="25"/>
        <v>1349.4244094208134</v>
      </c>
      <c r="Q94" s="22">
        <f t="shared" si="26"/>
        <v>36.943893572523535</v>
      </c>
      <c r="R94" s="22">
        <f t="shared" si="37"/>
        <v>268.42514400000005</v>
      </c>
      <c r="S94" s="22">
        <f t="shared" si="38"/>
        <v>1654.7934469933371</v>
      </c>
      <c r="T94" s="22">
        <f t="shared" si="39"/>
        <v>42.18119607257286</v>
      </c>
      <c r="U94" s="22">
        <f t="shared" si="27"/>
        <v>16.755492982082384</v>
      </c>
      <c r="V94" s="20">
        <f>'BSFC (Drive Cycle)'!C98</f>
        <v>516.45532076523341</v>
      </c>
      <c r="W94" s="22">
        <f t="shared" si="28"/>
        <v>2.403739861844715</v>
      </c>
      <c r="X94" s="22">
        <f t="shared" si="29"/>
        <v>0</v>
      </c>
      <c r="Y94" s="22">
        <f t="shared" si="30"/>
        <v>0</v>
      </c>
      <c r="Z94" s="22">
        <f t="shared" si="31"/>
        <v>2</v>
      </c>
    </row>
    <row r="95" spans="4:26">
      <c r="D95" s="1">
        <v>92</v>
      </c>
      <c r="E95" s="22">
        <v>23.4</v>
      </c>
      <c r="F95" s="22">
        <f t="shared" si="20"/>
        <v>37.658555999999997</v>
      </c>
      <c r="G95" s="22">
        <f t="shared" si="21"/>
        <v>10.460709999999999</v>
      </c>
      <c r="H95" s="22">
        <f t="shared" si="32"/>
        <v>0.67055833333333226</v>
      </c>
      <c r="I95" s="22">
        <f t="shared" si="33"/>
        <v>10.795989166666665</v>
      </c>
      <c r="J95" s="22">
        <f t="shared" si="34"/>
        <v>50.004570826123789</v>
      </c>
      <c r="K95" s="22">
        <f t="shared" si="35"/>
        <v>2</v>
      </c>
      <c r="L95" s="22">
        <f t="shared" si="22"/>
        <v>8.4698856000000013</v>
      </c>
      <c r="M95" s="22">
        <f t="shared" si="36"/>
        <v>423.53299437436607</v>
      </c>
      <c r="N95" s="22">
        <f t="shared" si="23"/>
        <v>4044.4436231791342</v>
      </c>
      <c r="O95" s="22">
        <f t="shared" si="24"/>
        <v>40.638704065348485</v>
      </c>
      <c r="P95" s="22">
        <f t="shared" si="25"/>
        <v>1349.4244094208098</v>
      </c>
      <c r="Q95" s="22">
        <f t="shared" si="26"/>
        <v>42.178016231043941</v>
      </c>
      <c r="R95" s="22">
        <f t="shared" si="37"/>
        <v>268.42514400000005</v>
      </c>
      <c r="S95" s="22">
        <f t="shared" si="38"/>
        <v>1660.0275696518538</v>
      </c>
      <c r="T95" s="22">
        <f t="shared" si="39"/>
        <v>42.314615475778709</v>
      </c>
      <c r="U95" s="22">
        <f t="shared" si="27"/>
        <v>17.921635798256446</v>
      </c>
      <c r="V95" s="20">
        <f>'BSFC (Drive Cycle)'!C99</f>
        <v>529.37470510611274</v>
      </c>
      <c r="W95" s="22">
        <f t="shared" si="28"/>
        <v>2.6353501849225442</v>
      </c>
      <c r="X95" s="22">
        <f t="shared" si="29"/>
        <v>0</v>
      </c>
      <c r="Y95" s="22">
        <f t="shared" si="30"/>
        <v>0</v>
      </c>
      <c r="Z95" s="22">
        <f t="shared" si="31"/>
        <v>2</v>
      </c>
    </row>
    <row r="96" spans="4:26">
      <c r="D96" s="1">
        <v>93</v>
      </c>
      <c r="E96" s="22">
        <v>23.8</v>
      </c>
      <c r="F96" s="22">
        <f t="shared" si="20"/>
        <v>38.302292000000001</v>
      </c>
      <c r="G96" s="22">
        <f t="shared" si="21"/>
        <v>10.639525555555556</v>
      </c>
      <c r="H96" s="22">
        <f t="shared" si="32"/>
        <v>0.17881555555555728</v>
      </c>
      <c r="I96" s="22">
        <f t="shared" si="33"/>
        <v>10.728933333333334</v>
      </c>
      <c r="J96" s="22">
        <f t="shared" si="34"/>
        <v>49.693983429688259</v>
      </c>
      <c r="K96" s="22">
        <f t="shared" si="35"/>
        <v>2</v>
      </c>
      <c r="L96" s="22">
        <f t="shared" si="22"/>
        <v>8.4698856000000013</v>
      </c>
      <c r="M96" s="22">
        <f t="shared" si="36"/>
        <v>420.90235465775527</v>
      </c>
      <c r="N96" s="22">
        <f t="shared" si="23"/>
        <v>4019.3228553333024</v>
      </c>
      <c r="O96" s="22">
        <f t="shared" si="24"/>
        <v>40.638704065348485</v>
      </c>
      <c r="P96" s="22">
        <f t="shared" si="25"/>
        <v>359.84650917888666</v>
      </c>
      <c r="Q96" s="22">
        <f t="shared" si="26"/>
        <v>43.632324336899224</v>
      </c>
      <c r="R96" s="22">
        <f t="shared" si="37"/>
        <v>268.42514400000005</v>
      </c>
      <c r="S96" s="22">
        <f t="shared" si="38"/>
        <v>671.90397751578598</v>
      </c>
      <c r="T96" s="22">
        <f t="shared" si="39"/>
        <v>17.127039914878917</v>
      </c>
      <c r="U96" s="22">
        <f t="shared" si="27"/>
        <v>7.2088114284898968</v>
      </c>
      <c r="V96" s="20">
        <f>'BSFC (Drive Cycle)'!C100</f>
        <v>1573.3429619156377</v>
      </c>
      <c r="W96" s="22">
        <f t="shared" si="28"/>
        <v>3.1505368679976651</v>
      </c>
      <c r="X96" s="22">
        <f t="shared" si="29"/>
        <v>0</v>
      </c>
      <c r="Y96" s="22">
        <f t="shared" si="30"/>
        <v>0</v>
      </c>
      <c r="Z96" s="22">
        <f t="shared" si="31"/>
        <v>2</v>
      </c>
    </row>
    <row r="97" spans="4:26">
      <c r="D97" s="1">
        <v>94</v>
      </c>
      <c r="E97" s="22">
        <v>24.6</v>
      </c>
      <c r="F97" s="22">
        <f t="shared" si="20"/>
        <v>39.589764000000002</v>
      </c>
      <c r="G97" s="22">
        <f t="shared" si="21"/>
        <v>10.997156666666667</v>
      </c>
      <c r="H97" s="22">
        <f t="shared" si="32"/>
        <v>0.35763111111111101</v>
      </c>
      <c r="I97" s="22">
        <f t="shared" si="33"/>
        <v>11.175972222222223</v>
      </c>
      <c r="J97" s="22">
        <f t="shared" si="34"/>
        <v>51.764566072591933</v>
      </c>
      <c r="K97" s="22">
        <f t="shared" si="35"/>
        <v>2</v>
      </c>
      <c r="L97" s="22">
        <f t="shared" si="22"/>
        <v>8.4698856000000013</v>
      </c>
      <c r="M97" s="22">
        <f t="shared" si="36"/>
        <v>438.43995276849506</v>
      </c>
      <c r="N97" s="22">
        <f t="shared" si="23"/>
        <v>4186.7946409721899</v>
      </c>
      <c r="O97" s="22">
        <f t="shared" si="24"/>
        <v>40.638704065348485</v>
      </c>
      <c r="P97" s="22">
        <f t="shared" si="25"/>
        <v>719.69301835776628</v>
      </c>
      <c r="Q97" s="22">
        <f t="shared" si="26"/>
        <v>46.614888418399005</v>
      </c>
      <c r="R97" s="22">
        <f t="shared" si="37"/>
        <v>268.42514400000005</v>
      </c>
      <c r="S97" s="22">
        <f t="shared" si="38"/>
        <v>1034.7330507761653</v>
      </c>
      <c r="T97" s="22">
        <f t="shared" si="39"/>
        <v>26.375665057692643</v>
      </c>
      <c r="U97" s="22">
        <f t="shared" si="27"/>
        <v>11.564145342132408</v>
      </c>
      <c r="V97" s="20">
        <f>'BSFC (Drive Cycle)'!C101</f>
        <v>1100.7523049276479</v>
      </c>
      <c r="W97" s="22">
        <f t="shared" si="28"/>
        <v>3.535905455519603</v>
      </c>
      <c r="X97" s="22">
        <f t="shared" si="29"/>
        <v>0</v>
      </c>
      <c r="Y97" s="22">
        <f t="shared" si="30"/>
        <v>0</v>
      </c>
      <c r="Z97" s="22">
        <f t="shared" si="31"/>
        <v>2</v>
      </c>
    </row>
    <row r="98" spans="4:26">
      <c r="D98" s="1">
        <v>95</v>
      </c>
      <c r="E98" s="22">
        <v>25</v>
      </c>
      <c r="F98" s="22">
        <f t="shared" si="20"/>
        <v>40.233499999999999</v>
      </c>
      <c r="G98" s="22">
        <f t="shared" si="21"/>
        <v>11.175972222222223</v>
      </c>
      <c r="H98" s="22">
        <f t="shared" si="32"/>
        <v>0.17881555555555551</v>
      </c>
      <c r="I98" s="22">
        <f t="shared" si="33"/>
        <v>11.26538</v>
      </c>
      <c r="J98" s="22">
        <f t="shared" si="34"/>
        <v>52.17868260117266</v>
      </c>
      <c r="K98" s="22">
        <f t="shared" si="35"/>
        <v>2</v>
      </c>
      <c r="L98" s="22">
        <f t="shared" si="22"/>
        <v>8.4698856000000013</v>
      </c>
      <c r="M98" s="22">
        <f t="shared" si="36"/>
        <v>441.94747239064293</v>
      </c>
      <c r="N98" s="22">
        <f t="shared" si="23"/>
        <v>4220.2889980999671</v>
      </c>
      <c r="O98" s="22">
        <f t="shared" si="24"/>
        <v>40.638704065348485</v>
      </c>
      <c r="P98" s="22">
        <f t="shared" si="25"/>
        <v>359.84650917888314</v>
      </c>
      <c r="Q98" s="22">
        <f t="shared" si="26"/>
        <v>48.143144394043524</v>
      </c>
      <c r="R98" s="22">
        <f t="shared" si="37"/>
        <v>268.42514400000005</v>
      </c>
      <c r="S98" s="22">
        <f t="shared" si="38"/>
        <v>676.41479757292677</v>
      </c>
      <c r="T98" s="22">
        <f t="shared" si="39"/>
        <v>17.242022111372421</v>
      </c>
      <c r="U98" s="22">
        <f t="shared" si="27"/>
        <v>7.6200680910246179</v>
      </c>
      <c r="V98" s="20">
        <f>'BSFC (Drive Cycle)'!C102</f>
        <v>1588.7403608898821</v>
      </c>
      <c r="W98" s="22">
        <f t="shared" si="28"/>
        <v>3.3628638135944242</v>
      </c>
      <c r="X98" s="22">
        <f t="shared" si="29"/>
        <v>0</v>
      </c>
      <c r="Y98" s="22">
        <f t="shared" si="30"/>
        <v>0</v>
      </c>
      <c r="Z98" s="22">
        <f t="shared" si="31"/>
        <v>2</v>
      </c>
    </row>
    <row r="99" spans="4:26">
      <c r="D99" s="1">
        <v>96</v>
      </c>
      <c r="E99" s="22">
        <v>26.1</v>
      </c>
      <c r="F99" s="22">
        <f t="shared" si="20"/>
        <v>42.003774</v>
      </c>
      <c r="G99" s="22">
        <f t="shared" si="21"/>
        <v>11.667715000000001</v>
      </c>
      <c r="H99" s="22">
        <f t="shared" si="32"/>
        <v>0.49174277777777853</v>
      </c>
      <c r="I99" s="22">
        <f t="shared" si="33"/>
        <v>11.913586388888891</v>
      </c>
      <c r="J99" s="22">
        <f t="shared" si="34"/>
        <v>55.181027433383001</v>
      </c>
      <c r="K99" s="22">
        <f t="shared" si="35"/>
        <v>2</v>
      </c>
      <c r="L99" s="22">
        <f t="shared" si="22"/>
        <v>8.4698856000000013</v>
      </c>
      <c r="M99" s="22">
        <f t="shared" si="36"/>
        <v>467.37698965121569</v>
      </c>
      <c r="N99" s="22">
        <f t="shared" si="23"/>
        <v>4463.1230872763545</v>
      </c>
      <c r="O99" s="22">
        <f t="shared" si="24"/>
        <v>40.638704065348485</v>
      </c>
      <c r="P99" s="22">
        <f t="shared" si="25"/>
        <v>989.57790024193037</v>
      </c>
      <c r="Q99" s="22">
        <f t="shared" si="26"/>
        <v>52.472946228266231</v>
      </c>
      <c r="R99" s="22">
        <f t="shared" si="37"/>
        <v>268.42514400000005</v>
      </c>
      <c r="S99" s="22">
        <f t="shared" si="38"/>
        <v>1310.4759904701966</v>
      </c>
      <c r="T99" s="22">
        <f t="shared" si="39"/>
        <v>33.404437757992319</v>
      </c>
      <c r="U99" s="22">
        <f t="shared" si="27"/>
        <v>15.612465560321855</v>
      </c>
      <c r="V99" s="20">
        <f>'BSFC (Drive Cycle)'!C103</f>
        <v>882.04642653770134</v>
      </c>
      <c r="W99" s="22">
        <f t="shared" si="28"/>
        <v>3.8252554047013398</v>
      </c>
      <c r="X99" s="22">
        <f t="shared" si="29"/>
        <v>0</v>
      </c>
      <c r="Y99" s="22">
        <f t="shared" si="30"/>
        <v>0</v>
      </c>
      <c r="Z99" s="22">
        <f t="shared" si="31"/>
        <v>2</v>
      </c>
    </row>
    <row r="100" spans="4:26">
      <c r="D100" s="1">
        <v>97</v>
      </c>
      <c r="E100" s="22">
        <v>26.1</v>
      </c>
      <c r="F100" s="22">
        <f t="shared" si="20"/>
        <v>42.003774</v>
      </c>
      <c r="G100" s="22">
        <f t="shared" si="21"/>
        <v>11.667715000000001</v>
      </c>
      <c r="H100" s="22">
        <f t="shared" si="32"/>
        <v>0</v>
      </c>
      <c r="I100" s="22">
        <f t="shared" si="33"/>
        <v>11.667715000000001</v>
      </c>
      <c r="J100" s="22">
        <f t="shared" si="34"/>
        <v>54.042206979785973</v>
      </c>
      <c r="K100" s="22">
        <f t="shared" si="35"/>
        <v>2</v>
      </c>
      <c r="L100" s="22">
        <f t="shared" si="22"/>
        <v>8.4698856000000013</v>
      </c>
      <c r="M100" s="22">
        <f t="shared" si="36"/>
        <v>457.73131069030876</v>
      </c>
      <c r="N100" s="22">
        <f t="shared" si="23"/>
        <v>4371.013605174966</v>
      </c>
      <c r="O100" s="22">
        <f t="shared" si="24"/>
        <v>40.638704065348485</v>
      </c>
      <c r="P100" s="22">
        <f t="shared" si="25"/>
        <v>0</v>
      </c>
      <c r="Q100" s="22">
        <f t="shared" si="26"/>
        <v>52.472946228266231</v>
      </c>
      <c r="R100" s="22">
        <f t="shared" si="37"/>
        <v>268.42514400000005</v>
      </c>
      <c r="S100" s="22">
        <f t="shared" si="38"/>
        <v>320.89809022826626</v>
      </c>
      <c r="T100" s="22">
        <f t="shared" si="39"/>
        <v>8.1797914342884006</v>
      </c>
      <c r="U100" s="22">
        <f t="shared" si="27"/>
        <v>3.7441466543901902</v>
      </c>
      <c r="V100" s="20">
        <f>'BSFC (Drive Cycle)'!C104</f>
        <v>2248.7501097954464</v>
      </c>
      <c r="W100" s="22">
        <f t="shared" si="28"/>
        <v>2.3387917222639429</v>
      </c>
      <c r="X100" s="22">
        <f t="shared" si="29"/>
        <v>0</v>
      </c>
      <c r="Y100" s="22">
        <f t="shared" si="30"/>
        <v>0</v>
      </c>
      <c r="Z100" s="22">
        <f t="shared" si="31"/>
        <v>2</v>
      </c>
    </row>
    <row r="101" spans="4:26">
      <c r="D101" s="1">
        <v>98</v>
      </c>
      <c r="E101" s="22">
        <v>26.9</v>
      </c>
      <c r="F101" s="22">
        <f t="shared" si="20"/>
        <v>43.291246000000001</v>
      </c>
      <c r="G101" s="22">
        <f t="shared" si="21"/>
        <v>12.025346111111112</v>
      </c>
      <c r="H101" s="22">
        <f t="shared" si="32"/>
        <v>0.35763111111111101</v>
      </c>
      <c r="I101" s="22">
        <f t="shared" si="33"/>
        <v>12.204161666666668</v>
      </c>
      <c r="J101" s="22">
        <f t="shared" si="34"/>
        <v>56.526906151270389</v>
      </c>
      <c r="K101" s="22">
        <f t="shared" si="35"/>
        <v>2</v>
      </c>
      <c r="L101" s="22">
        <f t="shared" si="22"/>
        <v>8.4698856000000013</v>
      </c>
      <c r="M101" s="22">
        <f t="shared" si="36"/>
        <v>478.77642842319653</v>
      </c>
      <c r="N101" s="22">
        <f t="shared" si="23"/>
        <v>4571.9797479416311</v>
      </c>
      <c r="O101" s="22">
        <f t="shared" si="24"/>
        <v>40.638704065348485</v>
      </c>
      <c r="P101" s="22">
        <f t="shared" si="25"/>
        <v>719.69301835776628</v>
      </c>
      <c r="Q101" s="22">
        <f t="shared" si="26"/>
        <v>55.738977143958138</v>
      </c>
      <c r="R101" s="22">
        <f t="shared" si="37"/>
        <v>268.42514400000005</v>
      </c>
      <c r="S101" s="22">
        <f t="shared" si="38"/>
        <v>1043.8571395017243</v>
      </c>
      <c r="T101" s="22">
        <f t="shared" si="39"/>
        <v>26.608240897423958</v>
      </c>
      <c r="U101" s="22">
        <f t="shared" si="27"/>
        <v>12.739398543492673</v>
      </c>
      <c r="V101" s="20">
        <f>'BSFC (Drive Cycle)'!C105</f>
        <v>1206.6589729908192</v>
      </c>
      <c r="W101" s="22">
        <f t="shared" si="28"/>
        <v>4.2700304341698905</v>
      </c>
      <c r="X101" s="22">
        <f t="shared" si="29"/>
        <v>0</v>
      </c>
      <c r="Y101" s="22">
        <f t="shared" si="30"/>
        <v>0</v>
      </c>
      <c r="Z101" s="22">
        <f t="shared" si="31"/>
        <v>2</v>
      </c>
    </row>
    <row r="102" spans="4:26">
      <c r="D102" s="1">
        <v>99</v>
      </c>
      <c r="E102" s="22">
        <v>26.9</v>
      </c>
      <c r="F102" s="22">
        <f t="shared" si="20"/>
        <v>43.291246000000001</v>
      </c>
      <c r="G102" s="22">
        <f t="shared" si="21"/>
        <v>12.025346111111112</v>
      </c>
      <c r="H102" s="22">
        <f t="shared" si="32"/>
        <v>0</v>
      </c>
      <c r="I102" s="22">
        <f t="shared" si="33"/>
        <v>12.025346111111112</v>
      </c>
      <c r="J102" s="22">
        <f t="shared" si="34"/>
        <v>55.698673094108919</v>
      </c>
      <c r="K102" s="22">
        <f t="shared" si="35"/>
        <v>2</v>
      </c>
      <c r="L102" s="22">
        <f t="shared" si="22"/>
        <v>8.4698856000000013</v>
      </c>
      <c r="M102" s="22">
        <f t="shared" si="36"/>
        <v>471.76138917890063</v>
      </c>
      <c r="N102" s="22">
        <f t="shared" si="23"/>
        <v>4504.9910336860758</v>
      </c>
      <c r="O102" s="22">
        <f t="shared" si="24"/>
        <v>40.638704065348485</v>
      </c>
      <c r="P102" s="22">
        <f t="shared" si="25"/>
        <v>0</v>
      </c>
      <c r="Q102" s="22">
        <f t="shared" si="26"/>
        <v>55.738977143958138</v>
      </c>
      <c r="R102" s="22">
        <f t="shared" si="37"/>
        <v>268.42514400000005</v>
      </c>
      <c r="S102" s="22">
        <f t="shared" si="38"/>
        <v>324.1641211439582</v>
      </c>
      <c r="T102" s="22">
        <f t="shared" si="39"/>
        <v>8.2630435710938723</v>
      </c>
      <c r="U102" s="22">
        <f t="shared" si="27"/>
        <v>3.8981849139450291</v>
      </c>
      <c r="V102" s="20">
        <f>'BSFC (Drive Cycle)'!C106</f>
        <v>2289.1720538550508</v>
      </c>
      <c r="W102" s="22">
        <f t="shared" si="28"/>
        <v>2.4787822127117543</v>
      </c>
      <c r="X102" s="22">
        <f t="shared" si="29"/>
        <v>0</v>
      </c>
      <c r="Y102" s="22">
        <f t="shared" si="30"/>
        <v>0</v>
      </c>
      <c r="Z102" s="22">
        <f t="shared" si="31"/>
        <v>2</v>
      </c>
    </row>
    <row r="103" spans="4:26">
      <c r="D103" s="1">
        <v>100</v>
      </c>
      <c r="E103" s="22">
        <v>26.9</v>
      </c>
      <c r="F103" s="22">
        <f t="shared" si="20"/>
        <v>43.291246000000001</v>
      </c>
      <c r="G103" s="22">
        <f t="shared" si="21"/>
        <v>12.025346111111112</v>
      </c>
      <c r="H103" s="22">
        <f t="shared" si="32"/>
        <v>0</v>
      </c>
      <c r="I103" s="22">
        <f t="shared" si="33"/>
        <v>12.025346111111112</v>
      </c>
      <c r="J103" s="22">
        <f t="shared" si="34"/>
        <v>55.698673094108919</v>
      </c>
      <c r="K103" s="22">
        <f t="shared" si="35"/>
        <v>2</v>
      </c>
      <c r="L103" s="22">
        <f t="shared" si="22"/>
        <v>8.4698856000000013</v>
      </c>
      <c r="M103" s="22">
        <f t="shared" si="36"/>
        <v>471.76138917890063</v>
      </c>
      <c r="N103" s="22">
        <f t="shared" si="23"/>
        <v>4504.9910336860758</v>
      </c>
      <c r="O103" s="22">
        <f t="shared" si="24"/>
        <v>40.638704065348485</v>
      </c>
      <c r="P103" s="22">
        <f t="shared" si="25"/>
        <v>0</v>
      </c>
      <c r="Q103" s="22">
        <f t="shared" si="26"/>
        <v>55.738977143958138</v>
      </c>
      <c r="R103" s="22">
        <f t="shared" si="37"/>
        <v>268.42514400000005</v>
      </c>
      <c r="S103" s="22">
        <f t="shared" si="38"/>
        <v>324.1641211439582</v>
      </c>
      <c r="T103" s="22">
        <f t="shared" si="39"/>
        <v>8.2630435710938723</v>
      </c>
      <c r="U103" s="22">
        <f t="shared" si="27"/>
        <v>3.8981849139450291</v>
      </c>
      <c r="V103" s="20">
        <f>'BSFC (Drive Cycle)'!C107</f>
        <v>2289.1720538550508</v>
      </c>
      <c r="W103" s="22">
        <f t="shared" si="28"/>
        <v>2.4787822127117543</v>
      </c>
      <c r="X103" s="22">
        <f t="shared" si="29"/>
        <v>0</v>
      </c>
      <c r="Y103" s="22">
        <f t="shared" si="30"/>
        <v>0</v>
      </c>
      <c r="Z103" s="22">
        <f t="shared" si="31"/>
        <v>2</v>
      </c>
    </row>
    <row r="104" spans="4:26">
      <c r="D104" s="1">
        <v>101</v>
      </c>
      <c r="E104" s="22">
        <v>26.5</v>
      </c>
      <c r="F104" s="22">
        <f t="shared" si="20"/>
        <v>42.647509999999997</v>
      </c>
      <c r="G104" s="22">
        <f t="shared" si="21"/>
        <v>11.846530555555555</v>
      </c>
      <c r="H104" s="22">
        <f t="shared" si="32"/>
        <v>-0.17881555555555728</v>
      </c>
      <c r="I104" s="22">
        <f t="shared" si="33"/>
        <v>11.757122777777777</v>
      </c>
      <c r="J104" s="22">
        <f t="shared" si="34"/>
        <v>54.456323508366701</v>
      </c>
      <c r="K104" s="22">
        <f t="shared" si="35"/>
        <v>2</v>
      </c>
      <c r="L104" s="22">
        <f t="shared" si="22"/>
        <v>8.4698856000000013</v>
      </c>
      <c r="M104" s="22">
        <f t="shared" si="36"/>
        <v>461.23883031245668</v>
      </c>
      <c r="N104" s="22">
        <f t="shared" si="23"/>
        <v>4404.5079623027432</v>
      </c>
      <c r="O104" s="22">
        <f t="shared" si="24"/>
        <v>40.638704065348485</v>
      </c>
      <c r="P104" s="22">
        <f t="shared" si="25"/>
        <v>-359.84650917888666</v>
      </c>
      <c r="Q104" s="22">
        <f t="shared" si="26"/>
        <v>54.093637041147296</v>
      </c>
      <c r="R104" s="22">
        <f t="shared" si="37"/>
        <v>268.42514400000005</v>
      </c>
      <c r="S104" s="22">
        <f t="shared" si="38"/>
        <v>-37.327728137739314</v>
      </c>
      <c r="T104" s="22">
        <f t="shared" si="39"/>
        <v>0</v>
      </c>
      <c r="U104" s="22">
        <f t="shared" si="27"/>
        <v>0</v>
      </c>
      <c r="V104" s="20">
        <f>'BSFC (Drive Cycle)'!C108</f>
        <v>0</v>
      </c>
      <c r="W104" s="22">
        <f t="shared" si="28"/>
        <v>0</v>
      </c>
      <c r="X104" s="22">
        <f t="shared" si="29"/>
        <v>0</v>
      </c>
      <c r="Y104" s="22">
        <f t="shared" si="30"/>
        <v>0</v>
      </c>
      <c r="Z104" s="22">
        <f t="shared" si="31"/>
        <v>2</v>
      </c>
    </row>
    <row r="105" spans="4:26">
      <c r="D105" s="1">
        <v>102</v>
      </c>
      <c r="E105" s="22">
        <v>25.7</v>
      </c>
      <c r="F105" s="22">
        <f t="shared" si="20"/>
        <v>41.360037999999996</v>
      </c>
      <c r="G105" s="22">
        <f t="shared" si="21"/>
        <v>11.488899444444444</v>
      </c>
      <c r="H105" s="22">
        <f t="shared" si="32"/>
        <v>-0.35763111111111101</v>
      </c>
      <c r="I105" s="22">
        <f t="shared" si="33"/>
        <v>11.310083888888888</v>
      </c>
      <c r="J105" s="22">
        <f t="shared" si="34"/>
        <v>52.385740865463021</v>
      </c>
      <c r="K105" s="22">
        <f t="shared" si="35"/>
        <v>2</v>
      </c>
      <c r="L105" s="22">
        <f t="shared" si="22"/>
        <v>8.4698856000000013</v>
      </c>
      <c r="M105" s="22">
        <f t="shared" si="36"/>
        <v>443.70123220171683</v>
      </c>
      <c r="N105" s="22">
        <f t="shared" si="23"/>
        <v>4237.0361766638553</v>
      </c>
      <c r="O105" s="22">
        <f t="shared" si="24"/>
        <v>40.638704065348485</v>
      </c>
      <c r="P105" s="22">
        <f t="shared" si="25"/>
        <v>-719.69301835776628</v>
      </c>
      <c r="Q105" s="22">
        <f t="shared" si="26"/>
        <v>50.876904705314878</v>
      </c>
      <c r="R105" s="22">
        <f t="shared" si="37"/>
        <v>268.42514400000005</v>
      </c>
      <c r="S105" s="22">
        <f t="shared" si="38"/>
        <v>-400.3909696524513</v>
      </c>
      <c r="T105" s="22">
        <f t="shared" si="39"/>
        <v>0</v>
      </c>
      <c r="U105" s="22">
        <f t="shared" si="27"/>
        <v>0</v>
      </c>
      <c r="V105" s="20">
        <f>'BSFC (Drive Cycle)'!C109</f>
        <v>0</v>
      </c>
      <c r="W105" s="22">
        <f t="shared" si="28"/>
        <v>0</v>
      </c>
      <c r="X105" s="22">
        <f t="shared" si="29"/>
        <v>0</v>
      </c>
      <c r="Y105" s="22">
        <f t="shared" si="30"/>
        <v>0</v>
      </c>
      <c r="Z105" s="22">
        <f t="shared" si="31"/>
        <v>2</v>
      </c>
    </row>
    <row r="106" spans="4:26">
      <c r="D106" s="1">
        <v>103</v>
      </c>
      <c r="E106" s="22">
        <v>21.9</v>
      </c>
      <c r="F106" s="22">
        <f t="shared" si="20"/>
        <v>35.244546</v>
      </c>
      <c r="G106" s="22">
        <f t="shared" si="21"/>
        <v>9.7901516666666666</v>
      </c>
      <c r="H106" s="22">
        <f t="shared" si="32"/>
        <v>-1.6987477777777773</v>
      </c>
      <c r="I106" s="22">
        <f t="shared" si="33"/>
        <v>8.9407777777777788</v>
      </c>
      <c r="J106" s="22">
        <f t="shared" si="34"/>
        <v>41.411652858073545</v>
      </c>
      <c r="K106" s="22">
        <f t="shared" si="35"/>
        <v>2</v>
      </c>
      <c r="L106" s="22">
        <f t="shared" si="22"/>
        <v>8.4698856000000013</v>
      </c>
      <c r="M106" s="22">
        <f t="shared" si="36"/>
        <v>350.75196221479604</v>
      </c>
      <c r="N106" s="22">
        <f t="shared" si="23"/>
        <v>3349.4357127777521</v>
      </c>
      <c r="O106" s="22">
        <f t="shared" si="24"/>
        <v>40.638704065348485</v>
      </c>
      <c r="P106" s="22">
        <f t="shared" si="25"/>
        <v>-3418.5418371993896</v>
      </c>
      <c r="Q106" s="22">
        <f t="shared" si="26"/>
        <v>36.943893572523535</v>
      </c>
      <c r="R106" s="22">
        <f t="shared" si="37"/>
        <v>268.42514400000005</v>
      </c>
      <c r="S106" s="22">
        <f t="shared" si="38"/>
        <v>-3113.1727996268664</v>
      </c>
      <c r="T106" s="22">
        <f t="shared" si="39"/>
        <v>0</v>
      </c>
      <c r="U106" s="22">
        <f t="shared" si="27"/>
        <v>0</v>
      </c>
      <c r="V106" s="20">
        <f>'BSFC (Drive Cycle)'!C110</f>
        <v>0</v>
      </c>
      <c r="W106" s="22">
        <f t="shared" si="28"/>
        <v>0</v>
      </c>
      <c r="X106" s="22">
        <f t="shared" si="29"/>
        <v>0</v>
      </c>
      <c r="Y106" s="22">
        <f t="shared" si="30"/>
        <v>0</v>
      </c>
      <c r="Z106" s="22">
        <f t="shared" si="31"/>
        <v>2</v>
      </c>
    </row>
    <row r="107" spans="4:26">
      <c r="D107" s="1">
        <v>104</v>
      </c>
      <c r="E107" s="22">
        <v>16.5</v>
      </c>
      <c r="F107" s="22">
        <f t="shared" si="20"/>
        <v>26.554110000000001</v>
      </c>
      <c r="G107" s="22">
        <f t="shared" si="21"/>
        <v>7.3761416666666673</v>
      </c>
      <c r="H107" s="22">
        <f t="shared" si="32"/>
        <v>-2.4140099999999993</v>
      </c>
      <c r="I107" s="22">
        <f t="shared" si="33"/>
        <v>6.1691366666666676</v>
      </c>
      <c r="J107" s="22">
        <f t="shared" si="34"/>
        <v>28.574040472070749</v>
      </c>
      <c r="K107" s="22">
        <f t="shared" si="35"/>
        <v>2</v>
      </c>
      <c r="L107" s="22">
        <f t="shared" si="22"/>
        <v>8.4698856000000013</v>
      </c>
      <c r="M107" s="22">
        <f t="shared" si="36"/>
        <v>242.01885392820927</v>
      </c>
      <c r="N107" s="22">
        <f t="shared" si="23"/>
        <v>2311.1106418166487</v>
      </c>
      <c r="O107" s="22">
        <f t="shared" si="24"/>
        <v>40.638704065348485</v>
      </c>
      <c r="P107" s="22">
        <f t="shared" si="25"/>
        <v>-4857.9278739149222</v>
      </c>
      <c r="Q107" s="22">
        <f t="shared" si="26"/>
        <v>20.971153698045363</v>
      </c>
      <c r="R107" s="22">
        <f t="shared" si="37"/>
        <v>268.42514400000005</v>
      </c>
      <c r="S107" s="22">
        <f t="shared" si="38"/>
        <v>-4568.5315762168766</v>
      </c>
      <c r="T107" s="22">
        <f t="shared" si="39"/>
        <v>0</v>
      </c>
      <c r="U107" s="22">
        <f t="shared" si="27"/>
        <v>0</v>
      </c>
      <c r="V107" s="20">
        <f>'BSFC (Drive Cycle)'!C111</f>
        <v>0</v>
      </c>
      <c r="W107" s="22">
        <f t="shared" si="28"/>
        <v>0</v>
      </c>
      <c r="X107" s="22">
        <f t="shared" si="29"/>
        <v>0</v>
      </c>
      <c r="Y107" s="22">
        <f t="shared" si="30"/>
        <v>0</v>
      </c>
      <c r="Z107" s="22">
        <f t="shared" si="31"/>
        <v>2</v>
      </c>
    </row>
    <row r="108" spans="4:26">
      <c r="D108" s="1">
        <v>105</v>
      </c>
      <c r="E108" s="22">
        <v>10</v>
      </c>
      <c r="F108" s="22">
        <f t="shared" si="20"/>
        <v>16.093399999999999</v>
      </c>
      <c r="G108" s="22">
        <f t="shared" si="21"/>
        <v>4.4703888888888885</v>
      </c>
      <c r="H108" s="22">
        <f t="shared" si="32"/>
        <v>-2.9057527777777787</v>
      </c>
      <c r="I108" s="22">
        <f t="shared" si="33"/>
        <v>3.0175124999999992</v>
      </c>
      <c r="J108" s="22">
        <f t="shared" si="34"/>
        <v>13.976432839599816</v>
      </c>
      <c r="K108" s="22">
        <f t="shared" si="35"/>
        <v>2</v>
      </c>
      <c r="L108" s="22">
        <f t="shared" si="22"/>
        <v>8.4698856000000013</v>
      </c>
      <c r="M108" s="22">
        <f t="shared" si="36"/>
        <v>118.37878724749362</v>
      </c>
      <c r="N108" s="22">
        <f t="shared" si="23"/>
        <v>1130.434553062491</v>
      </c>
      <c r="O108" s="22">
        <f t="shared" si="24"/>
        <v>40.638704065348485</v>
      </c>
      <c r="P108" s="22">
        <f t="shared" si="25"/>
        <v>-5847.5057741568535</v>
      </c>
      <c r="Q108" s="22">
        <f t="shared" si="26"/>
        <v>7.702903103046963</v>
      </c>
      <c r="R108" s="22">
        <f t="shared" si="37"/>
        <v>268.42514400000005</v>
      </c>
      <c r="S108" s="22">
        <f t="shared" si="38"/>
        <v>-5571.3777270538067</v>
      </c>
      <c r="T108" s="22">
        <f t="shared" si="39"/>
        <v>0</v>
      </c>
      <c r="U108" s="22">
        <f t="shared" si="27"/>
        <v>0</v>
      </c>
      <c r="V108" s="20">
        <f>'BSFC (Drive Cycle)'!C112</f>
        <v>0</v>
      </c>
      <c r="W108" s="22">
        <f t="shared" si="28"/>
        <v>0</v>
      </c>
      <c r="X108" s="22">
        <f t="shared" si="29"/>
        <v>1</v>
      </c>
      <c r="Y108" s="22">
        <f t="shared" si="30"/>
        <v>0</v>
      </c>
      <c r="Z108" s="22">
        <f t="shared" si="31"/>
        <v>1</v>
      </c>
    </row>
    <row r="109" spans="4:26">
      <c r="D109" s="1">
        <v>106</v>
      </c>
      <c r="E109" s="22">
        <v>4.5999999999999996</v>
      </c>
      <c r="F109" s="22">
        <f t="shared" si="20"/>
        <v>7.402963999999999</v>
      </c>
      <c r="G109" s="22">
        <f t="shared" si="21"/>
        <v>2.0563788888888888</v>
      </c>
      <c r="H109" s="22">
        <f t="shared" si="32"/>
        <v>-2.4140099999999998</v>
      </c>
      <c r="I109" s="22">
        <f t="shared" si="33"/>
        <v>0.84937388888888887</v>
      </c>
      <c r="J109" s="22">
        <f t="shared" si="34"/>
        <v>3.9341070215169864</v>
      </c>
      <c r="K109" s="22">
        <f t="shared" si="35"/>
        <v>1</v>
      </c>
      <c r="L109" s="22">
        <f t="shared" si="22"/>
        <v>14.7105</v>
      </c>
      <c r="M109" s="22">
        <f t="shared" si="36"/>
        <v>57.872681340025629</v>
      </c>
      <c r="N109" s="22">
        <f t="shared" si="23"/>
        <v>552.64359592030678</v>
      </c>
      <c r="O109" s="22">
        <f t="shared" si="24"/>
        <v>107.64187598425198</v>
      </c>
      <c r="P109" s="22">
        <f t="shared" si="25"/>
        <v>-5607.1003011680596</v>
      </c>
      <c r="Q109" s="22">
        <f t="shared" si="26"/>
        <v>1.6299342966047372</v>
      </c>
      <c r="R109" s="22">
        <f t="shared" si="37"/>
        <v>268.42514400000005</v>
      </c>
      <c r="S109" s="22">
        <f t="shared" si="38"/>
        <v>-5337.0452228714548</v>
      </c>
      <c r="T109" s="22">
        <f t="shared" si="39"/>
        <v>0</v>
      </c>
      <c r="U109" s="22">
        <f t="shared" si="27"/>
        <v>0</v>
      </c>
      <c r="V109" s="20">
        <f>'BSFC (Drive Cycle)'!C113</f>
        <v>0</v>
      </c>
      <c r="W109" s="22">
        <f t="shared" si="28"/>
        <v>0</v>
      </c>
      <c r="X109" s="22">
        <f t="shared" si="29"/>
        <v>0</v>
      </c>
      <c r="Y109" s="22">
        <f t="shared" si="30"/>
        <v>0</v>
      </c>
      <c r="Z109" s="22">
        <f t="shared" si="31"/>
        <v>1</v>
      </c>
    </row>
    <row r="110" spans="4:26">
      <c r="D110" s="1">
        <v>107</v>
      </c>
      <c r="E110" s="22">
        <v>1.5</v>
      </c>
      <c r="F110" s="22">
        <f t="shared" si="20"/>
        <v>2.4140100000000002</v>
      </c>
      <c r="G110" s="22">
        <f t="shared" si="21"/>
        <v>0.67055833333333337</v>
      </c>
      <c r="H110" s="22">
        <f t="shared" si="32"/>
        <v>-1.3858205555555554</v>
      </c>
      <c r="I110" s="22">
        <f t="shared" si="33"/>
        <v>-2.2351944444444327E-2</v>
      </c>
      <c r="J110" s="22">
        <f t="shared" si="34"/>
        <v>-0.10352913214518331</v>
      </c>
      <c r="K110" s="22">
        <f t="shared" si="35"/>
        <v>1</v>
      </c>
      <c r="L110" s="22">
        <f t="shared" si="22"/>
        <v>14.7105</v>
      </c>
      <c r="M110" s="22">
        <f t="shared" si="36"/>
        <v>-1.522965298421719</v>
      </c>
      <c r="N110" s="22">
        <f t="shared" si="23"/>
        <v>-14.543252524218522</v>
      </c>
      <c r="O110" s="22">
        <f t="shared" si="24"/>
        <v>107.64187598425198</v>
      </c>
      <c r="P110" s="22">
        <f t="shared" si="25"/>
        <v>-3218.8909136335155</v>
      </c>
      <c r="Q110" s="22">
        <f t="shared" si="26"/>
        <v>0.17331531981855669</v>
      </c>
      <c r="R110" s="22">
        <f t="shared" si="37"/>
        <v>268.42514400000005</v>
      </c>
      <c r="S110" s="22">
        <f t="shared" si="38"/>
        <v>-2950.2924543136969</v>
      </c>
      <c r="T110" s="22">
        <f t="shared" si="39"/>
        <v>0</v>
      </c>
      <c r="U110" s="22">
        <f t="shared" si="27"/>
        <v>0</v>
      </c>
      <c r="V110" s="20">
        <f>'BSFC (Drive Cycle)'!C114</f>
        <v>0</v>
      </c>
      <c r="W110" s="22">
        <f t="shared" si="28"/>
        <v>0</v>
      </c>
      <c r="X110" s="22">
        <f t="shared" si="29"/>
        <v>0</v>
      </c>
      <c r="Y110" s="22">
        <f t="shared" si="30"/>
        <v>0</v>
      </c>
      <c r="Z110" s="22">
        <f t="shared" si="31"/>
        <v>1</v>
      </c>
    </row>
    <row r="111" spans="4:26">
      <c r="D111" s="1">
        <v>108</v>
      </c>
      <c r="E111" s="22">
        <v>0.4</v>
      </c>
      <c r="F111" s="22">
        <f t="shared" si="20"/>
        <v>0.64373600000000009</v>
      </c>
      <c r="G111" s="22">
        <f t="shared" si="21"/>
        <v>0.17881555555555559</v>
      </c>
      <c r="H111" s="22">
        <f t="shared" si="32"/>
        <v>-0.49174277777777775</v>
      </c>
      <c r="I111" s="22">
        <f t="shared" si="33"/>
        <v>-6.7055833333333287E-2</v>
      </c>
      <c r="J111" s="22">
        <f t="shared" si="34"/>
        <v>-0.31058739643555133</v>
      </c>
      <c r="K111" s="22">
        <f t="shared" si="35"/>
        <v>1</v>
      </c>
      <c r="L111" s="22">
        <f t="shared" si="22"/>
        <v>14.7105</v>
      </c>
      <c r="M111" s="22">
        <f t="shared" si="36"/>
        <v>-4.5688958952651779</v>
      </c>
      <c r="N111" s="22">
        <f t="shared" si="23"/>
        <v>-43.62975757265577</v>
      </c>
      <c r="O111" s="22">
        <f t="shared" si="24"/>
        <v>107.64187598425198</v>
      </c>
      <c r="P111" s="22">
        <f t="shared" si="25"/>
        <v>-1142.1870983860861</v>
      </c>
      <c r="Q111" s="22">
        <f t="shared" si="26"/>
        <v>1.2324644964875148E-2</v>
      </c>
      <c r="R111" s="22">
        <f t="shared" si="37"/>
        <v>268.42514400000005</v>
      </c>
      <c r="S111" s="22">
        <f t="shared" si="38"/>
        <v>-873.74962974112123</v>
      </c>
      <c r="T111" s="22">
        <f t="shared" si="39"/>
        <v>0</v>
      </c>
      <c r="U111" s="22">
        <f t="shared" si="27"/>
        <v>0</v>
      </c>
      <c r="V111" s="20">
        <f>'BSFC (Drive Cycle)'!C115</f>
        <v>0</v>
      </c>
      <c r="W111" s="22">
        <f t="shared" si="28"/>
        <v>0</v>
      </c>
      <c r="X111" s="22">
        <f t="shared" si="29"/>
        <v>0</v>
      </c>
      <c r="Y111" s="22">
        <f t="shared" si="30"/>
        <v>0</v>
      </c>
      <c r="Z111" s="22">
        <f t="shared" si="31"/>
        <v>1</v>
      </c>
    </row>
    <row r="112" spans="4:26">
      <c r="D112" s="1">
        <v>109</v>
      </c>
      <c r="E112" s="22">
        <v>0</v>
      </c>
      <c r="F112" s="22">
        <f t="shared" si="20"/>
        <v>0</v>
      </c>
      <c r="G112" s="22">
        <f t="shared" si="21"/>
        <v>0</v>
      </c>
      <c r="H112" s="22">
        <f t="shared" si="32"/>
        <v>-0.17881555555555559</v>
      </c>
      <c r="I112" s="22">
        <f t="shared" si="33"/>
        <v>-8.9407777777777794E-2</v>
      </c>
      <c r="J112" s="22">
        <f t="shared" si="34"/>
        <v>-0.4141165285807355</v>
      </c>
      <c r="K112" s="22">
        <f t="shared" si="35"/>
        <v>1</v>
      </c>
      <c r="L112" s="22">
        <f t="shared" si="22"/>
        <v>14.7105</v>
      </c>
      <c r="M112" s="22">
        <f t="shared" si="36"/>
        <v>-6.0918611936869098</v>
      </c>
      <c r="N112" s="22">
        <f t="shared" si="23"/>
        <v>-58.173010096874414</v>
      </c>
      <c r="O112" s="22">
        <f t="shared" si="24"/>
        <v>107.64187598425198</v>
      </c>
      <c r="P112" s="22">
        <f t="shared" si="25"/>
        <v>-415.34076304948599</v>
      </c>
      <c r="Q112" s="22">
        <f t="shared" si="26"/>
        <v>0</v>
      </c>
      <c r="R112" s="22">
        <f t="shared" si="37"/>
        <v>268.42514400000005</v>
      </c>
      <c r="S112" s="22">
        <f t="shared" si="38"/>
        <v>-146.91561904948594</v>
      </c>
      <c r="T112" s="22">
        <f t="shared" si="39"/>
        <v>0</v>
      </c>
      <c r="U112" s="22">
        <f t="shared" si="27"/>
        <v>0</v>
      </c>
      <c r="V112" s="20">
        <f>'BSFC (Drive Cycle)'!C116</f>
        <v>0</v>
      </c>
      <c r="W112" s="22">
        <f t="shared" si="28"/>
        <v>0</v>
      </c>
      <c r="X112" s="22">
        <f t="shared" si="29"/>
        <v>0</v>
      </c>
      <c r="Y112" s="22">
        <f t="shared" si="30"/>
        <v>0</v>
      </c>
      <c r="Z112" s="22">
        <f t="shared" si="31"/>
        <v>1</v>
      </c>
    </row>
    <row r="113" spans="4:26">
      <c r="D113" s="1">
        <v>110</v>
      </c>
      <c r="E113" s="22">
        <v>0</v>
      </c>
      <c r="F113" s="22">
        <f t="shared" si="20"/>
        <v>0</v>
      </c>
      <c r="G113" s="22">
        <f t="shared" si="21"/>
        <v>0</v>
      </c>
      <c r="H113" s="22">
        <f t="shared" si="32"/>
        <v>0</v>
      </c>
      <c r="I113" s="22">
        <f t="shared" si="33"/>
        <v>0</v>
      </c>
      <c r="J113" s="22">
        <f t="shared" si="34"/>
        <v>0</v>
      </c>
      <c r="K113" s="22">
        <f t="shared" si="35"/>
        <v>1</v>
      </c>
      <c r="L113" s="22">
        <f t="shared" si="22"/>
        <v>14.7105</v>
      </c>
      <c r="M113" s="22">
        <f t="shared" si="36"/>
        <v>0</v>
      </c>
      <c r="N113" s="22">
        <f t="shared" si="23"/>
        <v>0</v>
      </c>
      <c r="O113" s="22">
        <f t="shared" si="24"/>
        <v>107.64187598425198</v>
      </c>
      <c r="P113" s="22">
        <f t="shared" si="25"/>
        <v>0</v>
      </c>
      <c r="Q113" s="22">
        <f t="shared" si="26"/>
        <v>0</v>
      </c>
      <c r="R113" s="22">
        <f t="shared" si="37"/>
        <v>268.42514400000005</v>
      </c>
      <c r="S113" s="22">
        <f t="shared" si="38"/>
        <v>268.42514400000005</v>
      </c>
      <c r="T113" s="22">
        <f t="shared" si="39"/>
        <v>3.9395662003059049</v>
      </c>
      <c r="U113" s="22">
        <f t="shared" si="27"/>
        <v>0</v>
      </c>
      <c r="V113" s="20">
        <f>'BSFC (Drive Cycle)'!C117</f>
        <v>0</v>
      </c>
      <c r="W113" s="22">
        <f t="shared" si="28"/>
        <v>0</v>
      </c>
      <c r="X113" s="22">
        <f t="shared" si="29"/>
        <v>0</v>
      </c>
      <c r="Y113" s="22">
        <f t="shared" si="30"/>
        <v>0</v>
      </c>
      <c r="Z113" s="22">
        <f t="shared" si="31"/>
        <v>1</v>
      </c>
    </row>
    <row r="114" spans="4:26">
      <c r="D114" s="1">
        <v>111</v>
      </c>
      <c r="E114" s="22">
        <v>0</v>
      </c>
      <c r="F114" s="22">
        <f t="shared" si="20"/>
        <v>0</v>
      </c>
      <c r="G114" s="22">
        <f t="shared" si="21"/>
        <v>0</v>
      </c>
      <c r="H114" s="22">
        <f t="shared" si="32"/>
        <v>0</v>
      </c>
      <c r="I114" s="22">
        <f t="shared" si="33"/>
        <v>0</v>
      </c>
      <c r="J114" s="22">
        <f t="shared" si="34"/>
        <v>0</v>
      </c>
      <c r="K114" s="22">
        <f t="shared" si="35"/>
        <v>1</v>
      </c>
      <c r="L114" s="22">
        <f t="shared" si="22"/>
        <v>14.7105</v>
      </c>
      <c r="M114" s="22">
        <f t="shared" si="36"/>
        <v>0</v>
      </c>
      <c r="N114" s="22">
        <f t="shared" si="23"/>
        <v>0</v>
      </c>
      <c r="O114" s="22">
        <f t="shared" si="24"/>
        <v>107.64187598425198</v>
      </c>
      <c r="P114" s="22">
        <f t="shared" si="25"/>
        <v>0</v>
      </c>
      <c r="Q114" s="22">
        <f t="shared" si="26"/>
        <v>0</v>
      </c>
      <c r="R114" s="22">
        <f t="shared" si="37"/>
        <v>268.42514400000005</v>
      </c>
      <c r="S114" s="22">
        <f t="shared" si="38"/>
        <v>268.42514400000005</v>
      </c>
      <c r="T114" s="22">
        <f t="shared" si="39"/>
        <v>3.9395662003059049</v>
      </c>
      <c r="U114" s="22">
        <f t="shared" si="27"/>
        <v>0</v>
      </c>
      <c r="V114" s="20">
        <f>'BSFC (Drive Cycle)'!C118</f>
        <v>0</v>
      </c>
      <c r="W114" s="22">
        <f t="shared" si="28"/>
        <v>0</v>
      </c>
      <c r="X114" s="22">
        <f t="shared" si="29"/>
        <v>0</v>
      </c>
      <c r="Y114" s="22">
        <f t="shared" si="30"/>
        <v>0</v>
      </c>
      <c r="Z114" s="22">
        <f t="shared" si="31"/>
        <v>1</v>
      </c>
    </row>
    <row r="115" spans="4:26">
      <c r="D115" s="1">
        <v>112</v>
      </c>
      <c r="E115" s="22">
        <v>0</v>
      </c>
      <c r="F115" s="22">
        <f t="shared" si="20"/>
        <v>0</v>
      </c>
      <c r="G115" s="22">
        <f t="shared" si="21"/>
        <v>0</v>
      </c>
      <c r="H115" s="22">
        <f t="shared" si="32"/>
        <v>0</v>
      </c>
      <c r="I115" s="22">
        <f t="shared" si="33"/>
        <v>0</v>
      </c>
      <c r="J115" s="22">
        <f t="shared" si="34"/>
        <v>0</v>
      </c>
      <c r="K115" s="22">
        <f t="shared" si="35"/>
        <v>1</v>
      </c>
      <c r="L115" s="22">
        <f t="shared" si="22"/>
        <v>14.7105</v>
      </c>
      <c r="M115" s="22">
        <f t="shared" si="36"/>
        <v>0</v>
      </c>
      <c r="N115" s="22">
        <f t="shared" si="23"/>
        <v>0</v>
      </c>
      <c r="O115" s="22">
        <f t="shared" si="24"/>
        <v>107.64187598425198</v>
      </c>
      <c r="P115" s="22">
        <f t="shared" si="25"/>
        <v>0</v>
      </c>
      <c r="Q115" s="22">
        <f t="shared" si="26"/>
        <v>0</v>
      </c>
      <c r="R115" s="22">
        <f t="shared" si="37"/>
        <v>268.42514400000005</v>
      </c>
      <c r="S115" s="22">
        <f t="shared" si="38"/>
        <v>268.42514400000005</v>
      </c>
      <c r="T115" s="22">
        <f t="shared" si="39"/>
        <v>3.9395662003059049</v>
      </c>
      <c r="U115" s="22">
        <f t="shared" si="27"/>
        <v>0</v>
      </c>
      <c r="V115" s="20">
        <f>'BSFC (Drive Cycle)'!C119</f>
        <v>0</v>
      </c>
      <c r="W115" s="22">
        <f t="shared" si="28"/>
        <v>0</v>
      </c>
      <c r="X115" s="22">
        <f t="shared" si="29"/>
        <v>0</v>
      </c>
      <c r="Y115" s="22">
        <f t="shared" si="30"/>
        <v>0</v>
      </c>
      <c r="Z115" s="22">
        <f t="shared" si="31"/>
        <v>1</v>
      </c>
    </row>
    <row r="116" spans="4:26">
      <c r="D116" s="1">
        <v>113</v>
      </c>
      <c r="E116" s="22">
        <v>0</v>
      </c>
      <c r="F116" s="22">
        <f t="shared" si="20"/>
        <v>0</v>
      </c>
      <c r="G116" s="22">
        <f t="shared" si="21"/>
        <v>0</v>
      </c>
      <c r="H116" s="22">
        <f t="shared" si="32"/>
        <v>0</v>
      </c>
      <c r="I116" s="22">
        <f t="shared" si="33"/>
        <v>0</v>
      </c>
      <c r="J116" s="22">
        <f t="shared" si="34"/>
        <v>0</v>
      </c>
      <c r="K116" s="22">
        <f t="shared" si="35"/>
        <v>1</v>
      </c>
      <c r="L116" s="22">
        <f t="shared" si="22"/>
        <v>14.7105</v>
      </c>
      <c r="M116" s="22">
        <f t="shared" si="36"/>
        <v>0</v>
      </c>
      <c r="N116" s="22">
        <f t="shared" si="23"/>
        <v>0</v>
      </c>
      <c r="O116" s="22">
        <f t="shared" si="24"/>
        <v>107.64187598425198</v>
      </c>
      <c r="P116" s="22">
        <f t="shared" si="25"/>
        <v>0</v>
      </c>
      <c r="Q116" s="22">
        <f t="shared" si="26"/>
        <v>0</v>
      </c>
      <c r="R116" s="22">
        <f t="shared" si="37"/>
        <v>268.42514400000005</v>
      </c>
      <c r="S116" s="22">
        <f t="shared" si="38"/>
        <v>268.42514400000005</v>
      </c>
      <c r="T116" s="22">
        <f t="shared" si="39"/>
        <v>3.9395662003059049</v>
      </c>
      <c r="U116" s="22">
        <f t="shared" si="27"/>
        <v>0</v>
      </c>
      <c r="V116" s="20">
        <f>'BSFC (Drive Cycle)'!C120</f>
        <v>0</v>
      </c>
      <c r="W116" s="22">
        <f t="shared" si="28"/>
        <v>0</v>
      </c>
      <c r="X116" s="22">
        <f t="shared" si="29"/>
        <v>0</v>
      </c>
      <c r="Y116" s="22">
        <f t="shared" si="30"/>
        <v>0</v>
      </c>
      <c r="Z116" s="22">
        <f t="shared" si="31"/>
        <v>1</v>
      </c>
    </row>
    <row r="117" spans="4:26">
      <c r="D117" s="1">
        <v>114</v>
      </c>
      <c r="E117" s="22">
        <v>0</v>
      </c>
      <c r="F117" s="22">
        <f t="shared" si="20"/>
        <v>0</v>
      </c>
      <c r="G117" s="22">
        <f t="shared" si="21"/>
        <v>0</v>
      </c>
      <c r="H117" s="22">
        <f t="shared" si="32"/>
        <v>0</v>
      </c>
      <c r="I117" s="22">
        <f t="shared" si="33"/>
        <v>0</v>
      </c>
      <c r="J117" s="22">
        <f t="shared" si="34"/>
        <v>0</v>
      </c>
      <c r="K117" s="22">
        <f t="shared" si="35"/>
        <v>1</v>
      </c>
      <c r="L117" s="22">
        <f t="shared" si="22"/>
        <v>14.7105</v>
      </c>
      <c r="M117" s="22">
        <f t="shared" si="36"/>
        <v>0</v>
      </c>
      <c r="N117" s="22">
        <f t="shared" si="23"/>
        <v>0</v>
      </c>
      <c r="O117" s="22">
        <f t="shared" si="24"/>
        <v>107.64187598425198</v>
      </c>
      <c r="P117" s="22">
        <f t="shared" si="25"/>
        <v>0</v>
      </c>
      <c r="Q117" s="22">
        <f t="shared" si="26"/>
        <v>0</v>
      </c>
      <c r="R117" s="22">
        <f t="shared" si="37"/>
        <v>268.42514400000005</v>
      </c>
      <c r="S117" s="22">
        <f t="shared" si="38"/>
        <v>268.42514400000005</v>
      </c>
      <c r="T117" s="22">
        <f t="shared" si="39"/>
        <v>3.9395662003059049</v>
      </c>
      <c r="U117" s="22">
        <f t="shared" si="27"/>
        <v>0</v>
      </c>
      <c r="V117" s="20">
        <f>'BSFC (Drive Cycle)'!C121</f>
        <v>0</v>
      </c>
      <c r="W117" s="22">
        <f t="shared" si="28"/>
        <v>0</v>
      </c>
      <c r="X117" s="22">
        <f t="shared" si="29"/>
        <v>0</v>
      </c>
      <c r="Y117" s="22">
        <f t="shared" si="30"/>
        <v>0</v>
      </c>
      <c r="Z117" s="22">
        <f t="shared" si="31"/>
        <v>1</v>
      </c>
    </row>
    <row r="118" spans="4:26">
      <c r="D118" s="1">
        <v>115</v>
      </c>
      <c r="E118" s="22">
        <v>0</v>
      </c>
      <c r="F118" s="22">
        <f t="shared" si="20"/>
        <v>0</v>
      </c>
      <c r="G118" s="22">
        <f t="shared" si="21"/>
        <v>0</v>
      </c>
      <c r="H118" s="22">
        <f t="shared" si="32"/>
        <v>0</v>
      </c>
      <c r="I118" s="22">
        <f t="shared" si="33"/>
        <v>0</v>
      </c>
      <c r="J118" s="22">
        <f t="shared" si="34"/>
        <v>0</v>
      </c>
      <c r="K118" s="22">
        <f t="shared" si="35"/>
        <v>1</v>
      </c>
      <c r="L118" s="22">
        <f t="shared" si="22"/>
        <v>14.7105</v>
      </c>
      <c r="M118" s="22">
        <f t="shared" si="36"/>
        <v>0</v>
      </c>
      <c r="N118" s="22">
        <f t="shared" si="23"/>
        <v>0</v>
      </c>
      <c r="O118" s="22">
        <f t="shared" si="24"/>
        <v>107.64187598425198</v>
      </c>
      <c r="P118" s="22">
        <f t="shared" si="25"/>
        <v>0</v>
      </c>
      <c r="Q118" s="22">
        <f t="shared" si="26"/>
        <v>0</v>
      </c>
      <c r="R118" s="22">
        <f t="shared" si="37"/>
        <v>268.42514400000005</v>
      </c>
      <c r="S118" s="22">
        <f t="shared" si="38"/>
        <v>268.42514400000005</v>
      </c>
      <c r="T118" s="22">
        <f t="shared" si="39"/>
        <v>3.9395662003059049</v>
      </c>
      <c r="U118" s="22">
        <f t="shared" si="27"/>
        <v>0</v>
      </c>
      <c r="V118" s="20">
        <f>'BSFC (Drive Cycle)'!C122</f>
        <v>0</v>
      </c>
      <c r="W118" s="22">
        <f t="shared" si="28"/>
        <v>0</v>
      </c>
      <c r="X118" s="22">
        <f t="shared" si="29"/>
        <v>0</v>
      </c>
      <c r="Y118" s="22">
        <f t="shared" si="30"/>
        <v>0</v>
      </c>
      <c r="Z118" s="22">
        <f t="shared" si="31"/>
        <v>1</v>
      </c>
    </row>
    <row r="119" spans="4:26">
      <c r="D119" s="1">
        <v>116</v>
      </c>
      <c r="E119" s="22">
        <v>0</v>
      </c>
      <c r="F119" s="22">
        <f t="shared" si="20"/>
        <v>0</v>
      </c>
      <c r="G119" s="22">
        <f t="shared" si="21"/>
        <v>0</v>
      </c>
      <c r="H119" s="22">
        <f t="shared" si="32"/>
        <v>0</v>
      </c>
      <c r="I119" s="22">
        <f t="shared" si="33"/>
        <v>0</v>
      </c>
      <c r="J119" s="22">
        <f t="shared" si="34"/>
        <v>0</v>
      </c>
      <c r="K119" s="22">
        <f t="shared" si="35"/>
        <v>1</v>
      </c>
      <c r="L119" s="22">
        <f t="shared" si="22"/>
        <v>14.7105</v>
      </c>
      <c r="M119" s="22">
        <f t="shared" si="36"/>
        <v>0</v>
      </c>
      <c r="N119" s="22">
        <f t="shared" si="23"/>
        <v>0</v>
      </c>
      <c r="O119" s="22">
        <f t="shared" si="24"/>
        <v>107.64187598425198</v>
      </c>
      <c r="P119" s="22">
        <f t="shared" si="25"/>
        <v>0</v>
      </c>
      <c r="Q119" s="22">
        <f t="shared" si="26"/>
        <v>0</v>
      </c>
      <c r="R119" s="22">
        <f t="shared" si="37"/>
        <v>268.42514400000005</v>
      </c>
      <c r="S119" s="22">
        <f t="shared" si="38"/>
        <v>268.42514400000005</v>
      </c>
      <c r="T119" s="22">
        <f t="shared" si="39"/>
        <v>3.9395662003059049</v>
      </c>
      <c r="U119" s="22">
        <f t="shared" si="27"/>
        <v>0</v>
      </c>
      <c r="V119" s="20">
        <f>'BSFC (Drive Cycle)'!C123</f>
        <v>0</v>
      </c>
      <c r="W119" s="22">
        <f t="shared" si="28"/>
        <v>0</v>
      </c>
      <c r="X119" s="22">
        <f t="shared" si="29"/>
        <v>0</v>
      </c>
      <c r="Y119" s="22">
        <f t="shared" si="30"/>
        <v>0</v>
      </c>
      <c r="Z119" s="22">
        <f t="shared" si="31"/>
        <v>1</v>
      </c>
    </row>
    <row r="120" spans="4:26">
      <c r="D120" s="1">
        <v>117</v>
      </c>
      <c r="E120" s="22">
        <v>0.4</v>
      </c>
      <c r="F120" s="22">
        <f t="shared" si="20"/>
        <v>0.64373600000000009</v>
      </c>
      <c r="G120" s="22">
        <f t="shared" si="21"/>
        <v>0.17881555555555559</v>
      </c>
      <c r="H120" s="22">
        <f t="shared" si="32"/>
        <v>0.17881555555555559</v>
      </c>
      <c r="I120" s="22">
        <f t="shared" si="33"/>
        <v>0.26822333333333337</v>
      </c>
      <c r="J120" s="22">
        <f t="shared" si="34"/>
        <v>1.2423495857422064</v>
      </c>
      <c r="K120" s="22">
        <f t="shared" si="35"/>
        <v>1</v>
      </c>
      <c r="L120" s="22">
        <f t="shared" si="22"/>
        <v>14.7105</v>
      </c>
      <c r="M120" s="22">
        <f t="shared" si="36"/>
        <v>18.275583581060726</v>
      </c>
      <c r="N120" s="22">
        <f t="shared" si="23"/>
        <v>174.51903029062319</v>
      </c>
      <c r="O120" s="22">
        <f t="shared" si="24"/>
        <v>107.64187598425198</v>
      </c>
      <c r="P120" s="22">
        <f t="shared" si="25"/>
        <v>415.34076304948599</v>
      </c>
      <c r="Q120" s="22">
        <f t="shared" si="26"/>
        <v>1.2324644964875148E-2</v>
      </c>
      <c r="R120" s="22">
        <f t="shared" si="37"/>
        <v>268.42514400000005</v>
      </c>
      <c r="S120" s="22">
        <f t="shared" si="38"/>
        <v>683.77823169445082</v>
      </c>
      <c r="T120" s="22">
        <f t="shared" si="39"/>
        <v>10.035533817533866</v>
      </c>
      <c r="U120" s="22">
        <f t="shared" si="27"/>
        <v>0.1834052370629016</v>
      </c>
      <c r="V120" s="20">
        <f>'BSFC (Drive Cycle)'!C124</f>
        <v>2443.4815432356299</v>
      </c>
      <c r="W120" s="22">
        <f t="shared" si="28"/>
        <v>0.1244853643599876</v>
      </c>
      <c r="X120" s="22">
        <f t="shared" si="29"/>
        <v>0</v>
      </c>
      <c r="Y120" s="22">
        <f t="shared" si="30"/>
        <v>0</v>
      </c>
      <c r="Z120" s="22">
        <f t="shared" si="31"/>
        <v>1</v>
      </c>
    </row>
    <row r="121" spans="4:26">
      <c r="D121" s="1">
        <v>118</v>
      </c>
      <c r="E121" s="22">
        <v>1.2</v>
      </c>
      <c r="F121" s="22">
        <f t="shared" si="20"/>
        <v>1.9312079999999998</v>
      </c>
      <c r="G121" s="22">
        <f t="shared" si="21"/>
        <v>0.53644666666666663</v>
      </c>
      <c r="H121" s="22">
        <f t="shared" si="32"/>
        <v>0.35763111111111101</v>
      </c>
      <c r="I121" s="22">
        <f t="shared" si="33"/>
        <v>0.71526222222222213</v>
      </c>
      <c r="J121" s="22">
        <f t="shared" si="34"/>
        <v>3.3129322286458827</v>
      </c>
      <c r="K121" s="22">
        <f t="shared" si="35"/>
        <v>1</v>
      </c>
      <c r="L121" s="22">
        <f t="shared" si="22"/>
        <v>14.7105</v>
      </c>
      <c r="M121" s="22">
        <f t="shared" si="36"/>
        <v>48.734889549495257</v>
      </c>
      <c r="N121" s="22">
        <f t="shared" si="23"/>
        <v>465.38408077499508</v>
      </c>
      <c r="O121" s="22">
        <f t="shared" si="24"/>
        <v>107.64187598425198</v>
      </c>
      <c r="P121" s="22">
        <f t="shared" si="25"/>
        <v>830.68152609897163</v>
      </c>
      <c r="Q121" s="22">
        <f t="shared" si="26"/>
        <v>0.11092180468387626</v>
      </c>
      <c r="R121" s="22">
        <f t="shared" si="37"/>
        <v>268.42514400000005</v>
      </c>
      <c r="S121" s="22">
        <f t="shared" si="38"/>
        <v>1099.2175919036556</v>
      </c>
      <c r="T121" s="22">
        <f t="shared" si="39"/>
        <v>16.132767621222886</v>
      </c>
      <c r="U121" s="22">
        <f t="shared" si="27"/>
        <v>0.78622864814797067</v>
      </c>
      <c r="V121" s="20">
        <f>'BSFC (Drive Cycle)'!C125</f>
        <v>1674.4598201578401</v>
      </c>
      <c r="W121" s="22">
        <f t="shared" si="28"/>
        <v>0.36569674466133134</v>
      </c>
      <c r="X121" s="22">
        <f t="shared" si="29"/>
        <v>0</v>
      </c>
      <c r="Y121" s="22">
        <f t="shared" si="30"/>
        <v>0</v>
      </c>
      <c r="Z121" s="22">
        <f t="shared" si="31"/>
        <v>1</v>
      </c>
    </row>
    <row r="122" spans="4:26">
      <c r="D122" s="1">
        <v>119</v>
      </c>
      <c r="E122" s="22">
        <v>1.9</v>
      </c>
      <c r="F122" s="22">
        <f t="shared" si="20"/>
        <v>3.0577459999999999</v>
      </c>
      <c r="G122" s="22">
        <f t="shared" si="21"/>
        <v>0.84937388888888887</v>
      </c>
      <c r="H122" s="22">
        <f t="shared" si="32"/>
        <v>0.31292722222222225</v>
      </c>
      <c r="I122" s="22">
        <f t="shared" si="33"/>
        <v>1.0058374999999999</v>
      </c>
      <c r="J122" s="22">
        <f t="shared" si="34"/>
        <v>4.658810946533273</v>
      </c>
      <c r="K122" s="22">
        <f t="shared" si="35"/>
        <v>1</v>
      </c>
      <c r="L122" s="22">
        <f t="shared" si="22"/>
        <v>14.7105</v>
      </c>
      <c r="M122" s="22">
        <f t="shared" si="36"/>
        <v>68.533438428977718</v>
      </c>
      <c r="N122" s="22">
        <f t="shared" si="23"/>
        <v>654.44636358983701</v>
      </c>
      <c r="O122" s="22">
        <f t="shared" si="24"/>
        <v>107.64187598425198</v>
      </c>
      <c r="P122" s="22">
        <f t="shared" si="25"/>
        <v>726.84633533660042</v>
      </c>
      <c r="Q122" s="22">
        <f t="shared" si="26"/>
        <v>0.2780748020199954</v>
      </c>
      <c r="R122" s="22">
        <f t="shared" si="37"/>
        <v>268.42514400000005</v>
      </c>
      <c r="S122" s="22">
        <f t="shared" si="38"/>
        <v>995.54955413862046</v>
      </c>
      <c r="T122" s="22">
        <f t="shared" si="39"/>
        <v>14.611274174129239</v>
      </c>
      <c r="U122" s="22">
        <f t="shared" si="27"/>
        <v>1.0013608589815983</v>
      </c>
      <c r="V122" s="20">
        <f>'BSFC (Drive Cycle)'!C126</f>
        <v>1671.1091298890008</v>
      </c>
      <c r="W122" s="22">
        <f t="shared" si="28"/>
        <v>0.46482868715490028</v>
      </c>
      <c r="X122" s="22">
        <f t="shared" si="29"/>
        <v>0</v>
      </c>
      <c r="Y122" s="22">
        <f t="shared" si="30"/>
        <v>0</v>
      </c>
      <c r="Z122" s="22">
        <f t="shared" si="31"/>
        <v>1</v>
      </c>
    </row>
    <row r="123" spans="4:26">
      <c r="D123" s="1">
        <v>120</v>
      </c>
      <c r="E123" s="22">
        <v>3.8</v>
      </c>
      <c r="F123" s="22">
        <f t="shared" si="20"/>
        <v>6.1154919999999997</v>
      </c>
      <c r="G123" s="22">
        <f t="shared" si="21"/>
        <v>1.6987477777777777</v>
      </c>
      <c r="H123" s="22">
        <f t="shared" si="32"/>
        <v>0.84937388888888887</v>
      </c>
      <c r="I123" s="22">
        <f t="shared" si="33"/>
        <v>2.1234347222222221</v>
      </c>
      <c r="J123" s="22">
        <f t="shared" si="34"/>
        <v>9.8352675537924661</v>
      </c>
      <c r="K123" s="22">
        <f t="shared" si="35"/>
        <v>1</v>
      </c>
      <c r="L123" s="22">
        <f t="shared" si="22"/>
        <v>14.7105</v>
      </c>
      <c r="M123" s="22">
        <f t="shared" si="36"/>
        <v>144.68170335006408</v>
      </c>
      <c r="N123" s="22">
        <f t="shared" si="23"/>
        <v>1381.6089898007669</v>
      </c>
      <c r="O123" s="22">
        <f t="shared" si="24"/>
        <v>107.64187598425198</v>
      </c>
      <c r="P123" s="22">
        <f t="shared" si="25"/>
        <v>1972.868624485058</v>
      </c>
      <c r="Q123" s="22">
        <f t="shared" si="26"/>
        <v>1.1122992080799816</v>
      </c>
      <c r="R123" s="22">
        <f t="shared" si="37"/>
        <v>268.42514400000005</v>
      </c>
      <c r="S123" s="22">
        <f t="shared" si="38"/>
        <v>2242.4060676931381</v>
      </c>
      <c r="T123" s="22">
        <f t="shared" si="39"/>
        <v>32.91087794534166</v>
      </c>
      <c r="U123" s="22">
        <f t="shared" si="27"/>
        <v>4.7616018798780884</v>
      </c>
      <c r="V123" s="20">
        <f>'BSFC (Drive Cycle)'!C127</f>
        <v>717.36991077669063</v>
      </c>
      <c r="W123" s="22">
        <f t="shared" si="28"/>
        <v>0.94884164325618525</v>
      </c>
      <c r="X123" s="22">
        <f t="shared" si="29"/>
        <v>0</v>
      </c>
      <c r="Y123" s="22">
        <f t="shared" si="30"/>
        <v>0</v>
      </c>
      <c r="Z123" s="22">
        <f t="shared" si="31"/>
        <v>1</v>
      </c>
    </row>
    <row r="124" spans="4:26">
      <c r="D124" s="1">
        <v>121</v>
      </c>
      <c r="E124" s="22">
        <v>7.7</v>
      </c>
      <c r="F124" s="22">
        <f t="shared" si="20"/>
        <v>12.391918</v>
      </c>
      <c r="G124" s="22">
        <f t="shared" si="21"/>
        <v>3.4421994444444448</v>
      </c>
      <c r="H124" s="22">
        <f t="shared" si="32"/>
        <v>1.7434516666666671</v>
      </c>
      <c r="I124" s="22">
        <f t="shared" si="33"/>
        <v>4.3139252777777788</v>
      </c>
      <c r="J124" s="22">
        <f t="shared" si="34"/>
        <v>19.981122504020487</v>
      </c>
      <c r="K124" s="22">
        <f t="shared" si="35"/>
        <v>1</v>
      </c>
      <c r="L124" s="22">
        <f t="shared" si="22"/>
        <v>14.7105</v>
      </c>
      <c r="M124" s="22">
        <f t="shared" si="36"/>
        <v>293.93230259539337</v>
      </c>
      <c r="N124" s="22">
        <f t="shared" si="23"/>
        <v>2806.8477371741901</v>
      </c>
      <c r="O124" s="22">
        <f t="shared" si="24"/>
        <v>107.64187598425198</v>
      </c>
      <c r="P124" s="22">
        <f t="shared" si="25"/>
        <v>4049.5724397324889</v>
      </c>
      <c r="Q124" s="22">
        <f t="shared" si="26"/>
        <v>4.5670512497965463</v>
      </c>
      <c r="R124" s="22">
        <f t="shared" si="37"/>
        <v>268.42514400000005</v>
      </c>
      <c r="S124" s="22">
        <f t="shared" si="38"/>
        <v>4322.5646349822855</v>
      </c>
      <c r="T124" s="22">
        <f t="shared" si="39"/>
        <v>63.440515597204417</v>
      </c>
      <c r="U124" s="22">
        <f t="shared" si="27"/>
        <v>18.647216827325259</v>
      </c>
      <c r="V124" s="20">
        <f>'BSFC (Drive Cycle)'!C128</f>
        <v>118.65216800465532</v>
      </c>
      <c r="W124" s="22">
        <f t="shared" si="28"/>
        <v>0.61459241772639794</v>
      </c>
      <c r="X124" s="22">
        <f t="shared" si="29"/>
        <v>0</v>
      </c>
      <c r="Y124" s="22">
        <f t="shared" si="30"/>
        <v>0</v>
      </c>
      <c r="Z124" s="22">
        <f t="shared" si="31"/>
        <v>1</v>
      </c>
    </row>
    <row r="125" spans="4:26">
      <c r="D125" s="1">
        <v>122</v>
      </c>
      <c r="E125" s="22">
        <v>11.5</v>
      </c>
      <c r="F125" s="22">
        <f t="shared" si="20"/>
        <v>18.50741</v>
      </c>
      <c r="G125" s="22">
        <f t="shared" si="21"/>
        <v>5.1409472222222226</v>
      </c>
      <c r="H125" s="22">
        <f t="shared" si="32"/>
        <v>1.6987477777777777</v>
      </c>
      <c r="I125" s="22">
        <f t="shared" si="33"/>
        <v>5.9903211111111112</v>
      </c>
      <c r="J125" s="22">
        <f t="shared" si="34"/>
        <v>27.745807414909276</v>
      </c>
      <c r="K125" s="22">
        <f t="shared" si="35"/>
        <v>1</v>
      </c>
      <c r="L125" s="22">
        <f t="shared" si="22"/>
        <v>14.7105</v>
      </c>
      <c r="M125" s="22">
        <f t="shared" si="36"/>
        <v>408.15469997702291</v>
      </c>
      <c r="N125" s="22">
        <f t="shared" si="23"/>
        <v>3897.5916764905851</v>
      </c>
      <c r="O125" s="22">
        <f t="shared" si="24"/>
        <v>107.64187598425198</v>
      </c>
      <c r="P125" s="22">
        <f t="shared" si="25"/>
        <v>3945.7372489701161</v>
      </c>
      <c r="Q125" s="22">
        <f t="shared" si="26"/>
        <v>10.187089353779612</v>
      </c>
      <c r="R125" s="22">
        <f t="shared" si="37"/>
        <v>268.42514400000005</v>
      </c>
      <c r="S125" s="22">
        <f t="shared" si="38"/>
        <v>4224.3494823238962</v>
      </c>
      <c r="T125" s="22">
        <f t="shared" si="39"/>
        <v>61.999051917591466</v>
      </c>
      <c r="U125" s="22">
        <f t="shared" si="27"/>
        <v>25.305204434284413</v>
      </c>
      <c r="V125" s="20">
        <f>'BSFC (Drive Cycle)'!C129</f>
        <v>201.28078973814991</v>
      </c>
      <c r="W125" s="22">
        <f t="shared" si="28"/>
        <v>1.4148476480605832</v>
      </c>
      <c r="X125" s="22">
        <f t="shared" si="29"/>
        <v>0</v>
      </c>
      <c r="Y125" s="22">
        <f t="shared" si="30"/>
        <v>0</v>
      </c>
      <c r="Z125" s="22">
        <f t="shared" si="31"/>
        <v>1</v>
      </c>
    </row>
    <row r="126" spans="4:26">
      <c r="D126" s="1">
        <v>123</v>
      </c>
      <c r="E126" s="22">
        <v>14.6</v>
      </c>
      <c r="F126" s="22">
        <f t="shared" si="20"/>
        <v>23.496364</v>
      </c>
      <c r="G126" s="22">
        <f t="shared" si="21"/>
        <v>6.5267677777777777</v>
      </c>
      <c r="H126" s="22">
        <f t="shared" si="32"/>
        <v>1.3858205555555552</v>
      </c>
      <c r="I126" s="22">
        <f t="shared" si="33"/>
        <v>7.2196780555555549</v>
      </c>
      <c r="J126" s="22">
        <f t="shared" si="34"/>
        <v>33.439909682894381</v>
      </c>
      <c r="K126" s="22">
        <f t="shared" si="35"/>
        <v>1</v>
      </c>
      <c r="L126" s="22">
        <f t="shared" si="22"/>
        <v>14.7105</v>
      </c>
      <c r="M126" s="22">
        <f t="shared" si="36"/>
        <v>491.91779139021776</v>
      </c>
      <c r="N126" s="22">
        <f t="shared" si="23"/>
        <v>4697.4705653226065</v>
      </c>
      <c r="O126" s="22">
        <f t="shared" si="24"/>
        <v>107.64187598425198</v>
      </c>
      <c r="P126" s="22">
        <f t="shared" si="25"/>
        <v>3218.8909136335151</v>
      </c>
      <c r="Q126" s="22">
        <f t="shared" si="26"/>
        <v>16.419508254454907</v>
      </c>
      <c r="R126" s="22">
        <f t="shared" si="37"/>
        <v>268.42514400000005</v>
      </c>
      <c r="S126" s="22">
        <f t="shared" si="38"/>
        <v>3503.7355658879696</v>
      </c>
      <c r="T126" s="22">
        <f t="shared" si="39"/>
        <v>51.422895800633064</v>
      </c>
      <c r="U126" s="22">
        <f t="shared" si="27"/>
        <v>25.29583732913672</v>
      </c>
      <c r="V126" s="20">
        <f>'BSFC (Drive Cycle)'!C130</f>
        <v>567.2182588355372</v>
      </c>
      <c r="W126" s="22">
        <f t="shared" si="28"/>
        <v>3.9856280015610879</v>
      </c>
      <c r="X126" s="22">
        <f t="shared" si="29"/>
        <v>0</v>
      </c>
      <c r="Y126" s="22">
        <f t="shared" si="30"/>
        <v>0</v>
      </c>
      <c r="Z126" s="22">
        <f t="shared" si="31"/>
        <v>1</v>
      </c>
    </row>
    <row r="127" spans="4:26">
      <c r="D127" s="1">
        <v>124</v>
      </c>
      <c r="E127" s="22">
        <v>18</v>
      </c>
      <c r="F127" s="22">
        <f t="shared" si="20"/>
        <v>28.968119999999999</v>
      </c>
      <c r="G127" s="22">
        <f t="shared" si="21"/>
        <v>8.0466999999999995</v>
      </c>
      <c r="H127" s="22">
        <f t="shared" si="32"/>
        <v>1.5199322222222218</v>
      </c>
      <c r="I127" s="22">
        <f t="shared" si="33"/>
        <v>8.8066661111111095</v>
      </c>
      <c r="J127" s="22">
        <f t="shared" si="34"/>
        <v>40.790478065202429</v>
      </c>
      <c r="K127" s="22">
        <f t="shared" si="35"/>
        <v>1</v>
      </c>
      <c r="L127" s="22">
        <f t="shared" si="22"/>
        <v>14.7105</v>
      </c>
      <c r="M127" s="22">
        <f t="shared" si="36"/>
        <v>600.0483275781603</v>
      </c>
      <c r="N127" s="22">
        <f t="shared" si="23"/>
        <v>5730.0414945421262</v>
      </c>
      <c r="O127" s="22">
        <f t="shared" si="24"/>
        <v>107.64187598425198</v>
      </c>
      <c r="P127" s="22">
        <f t="shared" si="25"/>
        <v>3530.3964859206294</v>
      </c>
      <c r="Q127" s="22">
        <f t="shared" si="26"/>
        <v>24.957406053872162</v>
      </c>
      <c r="R127" s="22">
        <f t="shared" si="37"/>
        <v>268.42514400000005</v>
      </c>
      <c r="S127" s="22">
        <f t="shared" si="38"/>
        <v>3823.7790359745013</v>
      </c>
      <c r="T127" s="22">
        <f t="shared" si="39"/>
        <v>56.120043089418779</v>
      </c>
      <c r="U127" s="22">
        <f t="shared" si="27"/>
        <v>33.674737999420032</v>
      </c>
      <c r="V127" s="20">
        <f>'BSFC (Drive Cycle)'!C131</f>
        <v>4334.0692658576827</v>
      </c>
      <c r="W127" s="22">
        <f t="shared" si="28"/>
        <v>40.541290833082272</v>
      </c>
      <c r="X127" s="22">
        <f t="shared" si="29"/>
        <v>0</v>
      </c>
      <c r="Y127" s="22">
        <f t="shared" si="30"/>
        <v>1</v>
      </c>
      <c r="Z127" s="22">
        <f t="shared" si="31"/>
        <v>2</v>
      </c>
    </row>
    <row r="128" spans="4:26">
      <c r="D128" s="1">
        <v>125</v>
      </c>
      <c r="E128" s="22">
        <v>21.5</v>
      </c>
      <c r="F128" s="22">
        <f t="shared" si="20"/>
        <v>34.600810000000003</v>
      </c>
      <c r="G128" s="22">
        <f t="shared" si="21"/>
        <v>9.6113361111111129</v>
      </c>
      <c r="H128" s="22">
        <f t="shared" si="32"/>
        <v>1.5646361111111133</v>
      </c>
      <c r="I128" s="22">
        <f t="shared" si="33"/>
        <v>10.39365416666667</v>
      </c>
      <c r="J128" s="22">
        <f t="shared" si="34"/>
        <v>48.141046447510512</v>
      </c>
      <c r="K128" s="22">
        <f t="shared" si="35"/>
        <v>2</v>
      </c>
      <c r="L128" s="22">
        <f t="shared" si="22"/>
        <v>8.4698856000000013</v>
      </c>
      <c r="M128" s="22">
        <f t="shared" si="36"/>
        <v>407.74915607470052</v>
      </c>
      <c r="N128" s="22">
        <f t="shared" si="23"/>
        <v>3893.7190161041381</v>
      </c>
      <c r="O128" s="22">
        <f t="shared" si="24"/>
        <v>40.638704065348485</v>
      </c>
      <c r="P128" s="22">
        <f t="shared" si="25"/>
        <v>3148.6569553152322</v>
      </c>
      <c r="Q128" s="22">
        <f t="shared" si="26"/>
        <v>35.606669593834603</v>
      </c>
      <c r="R128" s="22">
        <f t="shared" si="37"/>
        <v>268.42514400000005</v>
      </c>
      <c r="S128" s="22">
        <f t="shared" si="38"/>
        <v>3452.6887689090672</v>
      </c>
      <c r="T128" s="22">
        <f t="shared" si="39"/>
        <v>88.010103136158946</v>
      </c>
      <c r="U128" s="22">
        <f t="shared" si="27"/>
        <v>35.886045279816166</v>
      </c>
      <c r="V128" s="20">
        <f>'BSFC (Drive Cycle)'!C132</f>
        <v>119.86891046694473</v>
      </c>
      <c r="W128" s="22">
        <f t="shared" si="28"/>
        <v>1.1948947635163911</v>
      </c>
      <c r="X128" s="22">
        <f t="shared" si="29"/>
        <v>0</v>
      </c>
      <c r="Y128" s="22">
        <f t="shared" si="30"/>
        <v>0</v>
      </c>
      <c r="Z128" s="22">
        <f t="shared" si="31"/>
        <v>2</v>
      </c>
    </row>
    <row r="129" spans="4:26">
      <c r="D129" s="1">
        <v>126</v>
      </c>
      <c r="E129" s="22">
        <v>25</v>
      </c>
      <c r="F129" s="22">
        <f t="shared" si="20"/>
        <v>40.233499999999999</v>
      </c>
      <c r="G129" s="22">
        <f t="shared" si="21"/>
        <v>11.175972222222223</v>
      </c>
      <c r="H129" s="22">
        <f t="shared" si="32"/>
        <v>1.5646361111111098</v>
      </c>
      <c r="I129" s="22">
        <f t="shared" si="33"/>
        <v>11.958290277777778</v>
      </c>
      <c r="J129" s="22">
        <f t="shared" si="34"/>
        <v>55.388085697673354</v>
      </c>
      <c r="K129" s="22">
        <f t="shared" si="35"/>
        <v>2</v>
      </c>
      <c r="L129" s="22">
        <f t="shared" si="22"/>
        <v>8.4698856000000013</v>
      </c>
      <c r="M129" s="22">
        <f t="shared" si="36"/>
        <v>469.13074946228954</v>
      </c>
      <c r="N129" s="22">
        <f t="shared" si="23"/>
        <v>4479.8702658402417</v>
      </c>
      <c r="O129" s="22">
        <f t="shared" si="24"/>
        <v>40.638704065348485</v>
      </c>
      <c r="P129" s="22">
        <f t="shared" si="25"/>
        <v>3148.6569553152253</v>
      </c>
      <c r="Q129" s="22">
        <f t="shared" si="26"/>
        <v>48.143144394043524</v>
      </c>
      <c r="R129" s="22">
        <f t="shared" si="37"/>
        <v>268.42514400000005</v>
      </c>
      <c r="S129" s="22">
        <f t="shared" si="38"/>
        <v>3465.2252437092693</v>
      </c>
      <c r="T129" s="22">
        <f t="shared" si="39"/>
        <v>88.329661750901465</v>
      </c>
      <c r="U129" s="22">
        <f t="shared" si="27"/>
        <v>41.438160416950936</v>
      </c>
      <c r="V129" s="20">
        <f>'BSFC (Drive Cycle)'!C133</f>
        <v>219.48656229765584</v>
      </c>
      <c r="W129" s="22">
        <f t="shared" si="28"/>
        <v>2.5264220494042657</v>
      </c>
      <c r="X129" s="22">
        <f t="shared" si="29"/>
        <v>0</v>
      </c>
      <c r="Y129" s="22">
        <f t="shared" si="30"/>
        <v>0</v>
      </c>
      <c r="Z129" s="22">
        <f t="shared" si="31"/>
        <v>2</v>
      </c>
    </row>
    <row r="130" spans="4:26">
      <c r="D130" s="1">
        <v>127</v>
      </c>
      <c r="E130" s="22">
        <v>28.4</v>
      </c>
      <c r="F130" s="22">
        <f t="shared" si="20"/>
        <v>45.705255999999999</v>
      </c>
      <c r="G130" s="22">
        <f t="shared" si="21"/>
        <v>12.695904444444444</v>
      </c>
      <c r="H130" s="22">
        <f t="shared" si="32"/>
        <v>1.5199322222222218</v>
      </c>
      <c r="I130" s="22">
        <f t="shared" si="33"/>
        <v>13.455870555555556</v>
      </c>
      <c r="J130" s="22">
        <f t="shared" si="34"/>
        <v>62.324537551400681</v>
      </c>
      <c r="K130" s="22">
        <f t="shared" si="35"/>
        <v>2</v>
      </c>
      <c r="L130" s="22">
        <f t="shared" si="22"/>
        <v>8.4698856000000013</v>
      </c>
      <c r="M130" s="22">
        <f t="shared" si="36"/>
        <v>527.88170313326793</v>
      </c>
      <c r="N130" s="22">
        <f t="shared" si="23"/>
        <v>5040.9007477305158</v>
      </c>
      <c r="O130" s="22">
        <f t="shared" si="24"/>
        <v>40.638704065348485</v>
      </c>
      <c r="P130" s="22">
        <f t="shared" si="25"/>
        <v>3058.6953280205062</v>
      </c>
      <c r="Q130" s="22">
        <f t="shared" si="26"/>
        <v>62.128535267935597</v>
      </c>
      <c r="R130" s="22">
        <f t="shared" si="37"/>
        <v>268.42514400000005</v>
      </c>
      <c r="S130" s="22">
        <f t="shared" si="38"/>
        <v>3389.249007288442</v>
      </c>
      <c r="T130" s="22">
        <f t="shared" si="39"/>
        <v>86.393004018091403</v>
      </c>
      <c r="U130" s="22">
        <f t="shared" si="27"/>
        <v>45.605286099869353</v>
      </c>
      <c r="V130" s="20">
        <f>'BSFC (Drive Cycle)'!C134</f>
        <v>817.67008795704169</v>
      </c>
      <c r="W130" s="22">
        <f t="shared" si="28"/>
        <v>10.358355082385062</v>
      </c>
      <c r="X130" s="22">
        <f t="shared" si="29"/>
        <v>0</v>
      </c>
      <c r="Y130" s="22">
        <f t="shared" si="30"/>
        <v>1</v>
      </c>
      <c r="Z130" s="22">
        <f t="shared" si="31"/>
        <v>3</v>
      </c>
    </row>
    <row r="131" spans="4:26">
      <c r="D131" s="1">
        <v>128</v>
      </c>
      <c r="E131" s="22">
        <v>30.7</v>
      </c>
      <c r="F131" s="22">
        <f t="shared" si="20"/>
        <v>49.406737999999997</v>
      </c>
      <c r="G131" s="22">
        <f t="shared" si="21"/>
        <v>13.724093888888889</v>
      </c>
      <c r="H131" s="22">
        <f t="shared" si="32"/>
        <v>1.028189444444445</v>
      </c>
      <c r="I131" s="22">
        <f t="shared" si="33"/>
        <v>14.238188611111113</v>
      </c>
      <c r="J131" s="22">
        <f t="shared" si="34"/>
        <v>65.948057176482124</v>
      </c>
      <c r="K131" s="22">
        <f t="shared" si="35"/>
        <v>3</v>
      </c>
      <c r="L131" s="22">
        <f t="shared" si="22"/>
        <v>5.4638999999999998</v>
      </c>
      <c r="M131" s="22">
        <f t="shared" si="36"/>
        <v>360.33358960658063</v>
      </c>
      <c r="N131" s="22">
        <f t="shared" si="23"/>
        <v>3440.9335472301204</v>
      </c>
      <c r="O131" s="22">
        <f t="shared" si="24"/>
        <v>21.23863048170449</v>
      </c>
      <c r="P131" s="22">
        <f t="shared" si="25"/>
        <v>1976.7276599224042</v>
      </c>
      <c r="Q131" s="22">
        <f t="shared" si="26"/>
        <v>72.599091455907327</v>
      </c>
      <c r="R131" s="22">
        <f t="shared" si="37"/>
        <v>268.42514400000005</v>
      </c>
      <c r="S131" s="22">
        <f t="shared" si="38"/>
        <v>2317.7518953783119</v>
      </c>
      <c r="T131" s="22">
        <f t="shared" si="39"/>
        <v>91.583417378095788</v>
      </c>
      <c r="U131" s="22">
        <f t="shared" si="27"/>
        <v>33.000581532286951</v>
      </c>
      <c r="V131" s="20">
        <f>'BSFC (Drive Cycle)'!C135</f>
        <v>1781.4414546263706</v>
      </c>
      <c r="W131" s="22">
        <f t="shared" si="28"/>
        <v>16.330167768998169</v>
      </c>
      <c r="X131" s="22">
        <f t="shared" si="29"/>
        <v>0</v>
      </c>
      <c r="Y131" s="22">
        <f t="shared" si="30"/>
        <v>0</v>
      </c>
      <c r="Z131" s="22">
        <f t="shared" si="31"/>
        <v>3</v>
      </c>
    </row>
    <row r="132" spans="4:26">
      <c r="D132" s="1">
        <v>129</v>
      </c>
      <c r="E132" s="22">
        <v>31.9</v>
      </c>
      <c r="F132" s="22">
        <f t="shared" ref="F132:F195" si="40">E132*1.60934</f>
        <v>51.337945999999995</v>
      </c>
      <c r="G132" s="22">
        <f t="shared" ref="G132:G195" si="41">F132*(1000/3600)</f>
        <v>14.260540555555554</v>
      </c>
      <c r="H132" s="22">
        <f t="shared" si="32"/>
        <v>0.53644666666666474</v>
      </c>
      <c r="I132" s="22">
        <f t="shared" si="33"/>
        <v>14.528763888888886</v>
      </c>
      <c r="J132" s="22">
        <f t="shared" si="34"/>
        <v>67.293935894369483</v>
      </c>
      <c r="K132" s="22">
        <f t="shared" si="35"/>
        <v>3</v>
      </c>
      <c r="L132" s="22">
        <f t="shared" ref="L132:L195" si="42">LOOKUP(K132,$A$5:$B$12)*$B$13</f>
        <v>5.4638999999999998</v>
      </c>
      <c r="M132" s="22">
        <f t="shared" si="36"/>
        <v>367.68733633324541</v>
      </c>
      <c r="N132" s="22">
        <f t="shared" ref="N132:N195" si="43">M132*9.5493</f>
        <v>3511.1566808470607</v>
      </c>
      <c r="O132" s="22">
        <f t="shared" ref="O132:O195" si="44">(POWER(L132,2)*$B$28+4*$B$29)/$B$27</f>
        <v>21.23863048170449</v>
      </c>
      <c r="P132" s="22">
        <f t="shared" ref="P132:P195" si="45">(H132*(O132+$B$26*$B$27))/$B$27</f>
        <v>1031.3361703942935</v>
      </c>
      <c r="Q132" s="22">
        <f t="shared" ref="Q132:Q195" si="46">($B$34*$B$31*$B$30*POWER(G132,2))/2</f>
        <v>78.385512266916194</v>
      </c>
      <c r="R132" s="22">
        <f t="shared" si="37"/>
        <v>268.42514400000005</v>
      </c>
      <c r="S132" s="22">
        <f t="shared" si="38"/>
        <v>1378.1468266612098</v>
      </c>
      <c r="T132" s="22">
        <f t="shared" si="39"/>
        <v>54.455956345495935</v>
      </c>
      <c r="U132" s="22">
        <f t="shared" ref="U132:U195" si="47">(T132*M132)/1000</f>
        <v>20.022765536154893</v>
      </c>
      <c r="V132" s="20">
        <f>'BSFC (Drive Cycle)'!C136</f>
        <v>255.55018178636783</v>
      </c>
      <c r="W132" s="22">
        <f t="shared" ref="W132:W195" si="48">(V132*U132)/3600</f>
        <v>1.4213392701750567</v>
      </c>
      <c r="X132" s="22">
        <f t="shared" ref="X132:X195" si="49">IF(AND(K132&gt;1,(N132&lt;$B$15)),1,0)</f>
        <v>0</v>
      </c>
      <c r="Y132" s="22">
        <f t="shared" ref="Y132:Y195" si="50">IF(N132&gt;$B$14,1,0)</f>
        <v>0</v>
      </c>
      <c r="Z132" s="22">
        <f t="shared" ref="Z132:Z195" si="51">IF(AND(X132=0,Y132=0),K132,IF(AND(X132=0,Y132=1),K132+1, IF(AND(X132=1,Y132=0),K132-1)))</f>
        <v>3</v>
      </c>
    </row>
    <row r="133" spans="4:26">
      <c r="D133" s="1">
        <v>130</v>
      </c>
      <c r="E133" s="22">
        <v>32.299999999999997</v>
      </c>
      <c r="F133" s="22">
        <f t="shared" si="40"/>
        <v>51.981681999999992</v>
      </c>
      <c r="G133" s="22">
        <f t="shared" si="41"/>
        <v>14.43935611111111</v>
      </c>
      <c r="H133" s="22">
        <f t="shared" ref="H133:H196" si="52">(G133-G132)/(D133-D132)</f>
        <v>0.17881555555555551</v>
      </c>
      <c r="I133" s="22">
        <f t="shared" ref="I133:I196" si="53">G133*(D133-D132)+0.5*H133*POWER(D133-D132,2)</f>
        <v>14.528763888888887</v>
      </c>
      <c r="J133" s="22">
        <f t="shared" ref="J133:J196" si="54">(2*PI()*I133)/($B$2*(D133-D132))</f>
        <v>67.293935894369497</v>
      </c>
      <c r="K133" s="22">
        <f t="shared" ref="K133:K196" si="55">Z132</f>
        <v>3</v>
      </c>
      <c r="L133" s="22">
        <f t="shared" si="42"/>
        <v>5.4638999999999998</v>
      </c>
      <c r="M133" s="22">
        <f t="shared" ref="M133:M196" si="56">J133*L133</f>
        <v>367.68733633324547</v>
      </c>
      <c r="N133" s="22">
        <f t="shared" si="43"/>
        <v>3511.1566808470611</v>
      </c>
      <c r="O133" s="22">
        <f t="shared" si="44"/>
        <v>21.23863048170449</v>
      </c>
      <c r="P133" s="22">
        <f t="shared" si="45"/>
        <v>343.77872346476568</v>
      </c>
      <c r="Q133" s="22">
        <f t="shared" si="46"/>
        <v>80.363617783778651</v>
      </c>
      <c r="R133" s="22">
        <f t="shared" ref="R133:R196" si="57">$B$32*$B$26*9.81</f>
        <v>268.42514400000005</v>
      </c>
      <c r="S133" s="22">
        <f t="shared" ref="S133:S196" si="58">P133+Q133+R133</f>
        <v>692.56748524854436</v>
      </c>
      <c r="T133" s="22">
        <f t="shared" ref="T133:T196" si="59">IF(H133&lt;0,0,(S133*$B$27)/L133)</f>
        <v>27.366042582250909</v>
      </c>
      <c r="U133" s="22">
        <f t="shared" si="47"/>
        <v>10.062147303050008</v>
      </c>
      <c r="V133" s="20">
        <f>'BSFC (Drive Cycle)'!C137</f>
        <v>1003.0928305199886</v>
      </c>
      <c r="W133" s="22">
        <f t="shared" si="48"/>
        <v>2.8036855053681951</v>
      </c>
      <c r="X133" s="22">
        <f t="shared" si="49"/>
        <v>0</v>
      </c>
      <c r="Y133" s="22">
        <f t="shared" si="50"/>
        <v>0</v>
      </c>
      <c r="Z133" s="22">
        <f t="shared" si="51"/>
        <v>3</v>
      </c>
    </row>
    <row r="134" spans="4:26">
      <c r="D134" s="1">
        <v>131</v>
      </c>
      <c r="E134" s="22">
        <v>32.299999999999997</v>
      </c>
      <c r="F134" s="22">
        <f t="shared" si="40"/>
        <v>51.981681999999992</v>
      </c>
      <c r="G134" s="22">
        <f t="shared" si="41"/>
        <v>14.43935611111111</v>
      </c>
      <c r="H134" s="22">
        <f t="shared" si="52"/>
        <v>0</v>
      </c>
      <c r="I134" s="22">
        <f t="shared" si="53"/>
        <v>14.43935611111111</v>
      </c>
      <c r="J134" s="22">
        <f t="shared" si="54"/>
        <v>66.879819365788762</v>
      </c>
      <c r="K134" s="22">
        <f t="shared" si="55"/>
        <v>3</v>
      </c>
      <c r="L134" s="22">
        <f t="shared" si="42"/>
        <v>5.4638999999999998</v>
      </c>
      <c r="M134" s="22">
        <f t="shared" si="56"/>
        <v>365.42464503273322</v>
      </c>
      <c r="N134" s="22">
        <f t="shared" si="43"/>
        <v>3489.5495628110798</v>
      </c>
      <c r="O134" s="22">
        <f t="shared" si="44"/>
        <v>21.23863048170449</v>
      </c>
      <c r="P134" s="22">
        <f t="shared" si="45"/>
        <v>0</v>
      </c>
      <c r="Q134" s="22">
        <f t="shared" si="46"/>
        <v>80.363617783778651</v>
      </c>
      <c r="R134" s="22">
        <f t="shared" si="57"/>
        <v>268.42514400000005</v>
      </c>
      <c r="S134" s="22">
        <f t="shared" si="58"/>
        <v>348.78876178377868</v>
      </c>
      <c r="T134" s="22">
        <f t="shared" si="59"/>
        <v>13.782004368512936</v>
      </c>
      <c r="U134" s="22">
        <f t="shared" si="47"/>
        <v>5.036284054203418</v>
      </c>
      <c r="V134" s="20">
        <f>'BSFC (Drive Cycle)'!C138</f>
        <v>1751.7667530824729</v>
      </c>
      <c r="W134" s="22">
        <f t="shared" si="48"/>
        <v>2.450665268120265</v>
      </c>
      <c r="X134" s="22">
        <f t="shared" si="49"/>
        <v>0</v>
      </c>
      <c r="Y134" s="22">
        <f t="shared" si="50"/>
        <v>0</v>
      </c>
      <c r="Z134" s="22">
        <f t="shared" si="51"/>
        <v>3</v>
      </c>
    </row>
    <row r="135" spans="4:26">
      <c r="D135" s="1">
        <v>132</v>
      </c>
      <c r="E135" s="22">
        <v>31.9</v>
      </c>
      <c r="F135" s="22">
        <f t="shared" si="40"/>
        <v>51.337945999999995</v>
      </c>
      <c r="G135" s="22">
        <f t="shared" si="41"/>
        <v>14.260540555555554</v>
      </c>
      <c r="H135" s="22">
        <f t="shared" si="52"/>
        <v>-0.17881555555555551</v>
      </c>
      <c r="I135" s="22">
        <f t="shared" si="53"/>
        <v>14.171132777777776</v>
      </c>
      <c r="J135" s="22">
        <f t="shared" si="54"/>
        <v>65.637469780046558</v>
      </c>
      <c r="K135" s="22">
        <f t="shared" si="55"/>
        <v>3</v>
      </c>
      <c r="L135" s="22">
        <f t="shared" si="42"/>
        <v>5.4638999999999998</v>
      </c>
      <c r="M135" s="22">
        <f t="shared" si="56"/>
        <v>358.63657113119638</v>
      </c>
      <c r="N135" s="22">
        <f t="shared" si="43"/>
        <v>3424.728208703134</v>
      </c>
      <c r="O135" s="22">
        <f t="shared" si="44"/>
        <v>21.23863048170449</v>
      </c>
      <c r="P135" s="22">
        <f t="shared" si="45"/>
        <v>-343.77872346476568</v>
      </c>
      <c r="Q135" s="22">
        <f t="shared" si="46"/>
        <v>78.385512266916194</v>
      </c>
      <c r="R135" s="22">
        <f t="shared" si="57"/>
        <v>268.42514400000005</v>
      </c>
      <c r="S135" s="22">
        <f t="shared" si="58"/>
        <v>3.0319328021505498</v>
      </c>
      <c r="T135" s="22">
        <f t="shared" si="59"/>
        <v>0</v>
      </c>
      <c r="U135" s="22">
        <f t="shared" si="47"/>
        <v>0</v>
      </c>
      <c r="V135" s="20">
        <f>'BSFC (Drive Cycle)'!C139</f>
        <v>0</v>
      </c>
      <c r="W135" s="22">
        <f t="shared" si="48"/>
        <v>0</v>
      </c>
      <c r="X135" s="22">
        <f t="shared" si="49"/>
        <v>0</v>
      </c>
      <c r="Y135" s="22">
        <f t="shared" si="50"/>
        <v>0</v>
      </c>
      <c r="Z135" s="22">
        <f t="shared" si="51"/>
        <v>3</v>
      </c>
    </row>
    <row r="136" spans="4:26">
      <c r="D136" s="1">
        <v>133</v>
      </c>
      <c r="E136" s="22">
        <v>30.3</v>
      </c>
      <c r="F136" s="22">
        <f t="shared" si="40"/>
        <v>48.763002</v>
      </c>
      <c r="G136" s="22">
        <f t="shared" si="41"/>
        <v>13.545278333333334</v>
      </c>
      <c r="H136" s="22">
        <f t="shared" si="52"/>
        <v>-0.71526222222222025</v>
      </c>
      <c r="I136" s="22">
        <f t="shared" si="53"/>
        <v>13.187647222222225</v>
      </c>
      <c r="J136" s="22">
        <f t="shared" si="54"/>
        <v>61.082187965658484</v>
      </c>
      <c r="K136" s="22">
        <f t="shared" si="55"/>
        <v>3</v>
      </c>
      <c r="L136" s="22">
        <f t="shared" si="42"/>
        <v>5.4638999999999998</v>
      </c>
      <c r="M136" s="22">
        <f t="shared" si="56"/>
        <v>333.7469668255614</v>
      </c>
      <c r="N136" s="22">
        <f t="shared" si="43"/>
        <v>3187.0499103073339</v>
      </c>
      <c r="O136" s="22">
        <f t="shared" si="44"/>
        <v>21.23863048170449</v>
      </c>
      <c r="P136" s="22">
        <f t="shared" si="45"/>
        <v>-1375.1148938590593</v>
      </c>
      <c r="Q136" s="22">
        <f t="shared" si="46"/>
        <v>70.719583098763877</v>
      </c>
      <c r="R136" s="22">
        <f t="shared" si="57"/>
        <v>268.42514400000005</v>
      </c>
      <c r="S136" s="22">
        <f t="shared" si="58"/>
        <v>-1035.9701667602953</v>
      </c>
      <c r="T136" s="22">
        <f t="shared" si="59"/>
        <v>0</v>
      </c>
      <c r="U136" s="22">
        <f t="shared" si="47"/>
        <v>0</v>
      </c>
      <c r="V136" s="20">
        <f>'BSFC (Drive Cycle)'!C140</f>
        <v>0</v>
      </c>
      <c r="W136" s="22">
        <f t="shared" si="48"/>
        <v>0</v>
      </c>
      <c r="X136" s="22">
        <f t="shared" si="49"/>
        <v>0</v>
      </c>
      <c r="Y136" s="22">
        <f t="shared" si="50"/>
        <v>0</v>
      </c>
      <c r="Z136" s="22">
        <f t="shared" si="51"/>
        <v>3</v>
      </c>
    </row>
    <row r="137" spans="4:26">
      <c r="D137" s="1">
        <v>134</v>
      </c>
      <c r="E137" s="22">
        <v>28</v>
      </c>
      <c r="F137" s="22">
        <f t="shared" si="40"/>
        <v>45.061520000000002</v>
      </c>
      <c r="G137" s="22">
        <f t="shared" si="41"/>
        <v>12.517088888888891</v>
      </c>
      <c r="H137" s="22">
        <f t="shared" si="52"/>
        <v>-1.0281894444444433</v>
      </c>
      <c r="I137" s="22">
        <f t="shared" si="53"/>
        <v>12.002994166666669</v>
      </c>
      <c r="J137" s="22">
        <f t="shared" si="54"/>
        <v>55.595143961963743</v>
      </c>
      <c r="K137" s="22">
        <f t="shared" si="55"/>
        <v>3</v>
      </c>
      <c r="L137" s="22">
        <f t="shared" si="42"/>
        <v>5.4638999999999998</v>
      </c>
      <c r="M137" s="22">
        <f t="shared" si="56"/>
        <v>303.76630709377366</v>
      </c>
      <c r="N137" s="22">
        <f t="shared" si="43"/>
        <v>2900.7555963305731</v>
      </c>
      <c r="O137" s="22">
        <f t="shared" si="44"/>
        <v>21.23863048170449</v>
      </c>
      <c r="P137" s="22">
        <f t="shared" si="45"/>
        <v>-1976.7276599224008</v>
      </c>
      <c r="Q137" s="22">
        <f t="shared" si="46"/>
        <v>60.390760327888216</v>
      </c>
      <c r="R137" s="22">
        <f t="shared" si="57"/>
        <v>268.42514400000005</v>
      </c>
      <c r="S137" s="22">
        <f t="shared" si="58"/>
        <v>-1647.9117555945124</v>
      </c>
      <c r="T137" s="22">
        <f t="shared" si="59"/>
        <v>0</v>
      </c>
      <c r="U137" s="22">
        <f t="shared" si="47"/>
        <v>0</v>
      </c>
      <c r="V137" s="20">
        <f>'BSFC (Drive Cycle)'!C141</f>
        <v>0</v>
      </c>
      <c r="W137" s="22">
        <f t="shared" si="48"/>
        <v>0</v>
      </c>
      <c r="X137" s="22">
        <f t="shared" si="49"/>
        <v>0</v>
      </c>
      <c r="Y137" s="22">
        <f t="shared" si="50"/>
        <v>0</v>
      </c>
      <c r="Z137" s="22">
        <f t="shared" si="51"/>
        <v>3</v>
      </c>
    </row>
    <row r="138" spans="4:26">
      <c r="D138" s="1">
        <v>135</v>
      </c>
      <c r="E138" s="22">
        <v>24.2</v>
      </c>
      <c r="F138" s="22">
        <f t="shared" si="40"/>
        <v>38.946027999999998</v>
      </c>
      <c r="G138" s="22">
        <f t="shared" si="41"/>
        <v>10.818341111111112</v>
      </c>
      <c r="H138" s="22">
        <f t="shared" si="52"/>
        <v>-1.6987477777777791</v>
      </c>
      <c r="I138" s="22">
        <f t="shared" si="53"/>
        <v>9.9689672222222221</v>
      </c>
      <c r="J138" s="22">
        <f t="shared" si="54"/>
        <v>46.173992936752001</v>
      </c>
      <c r="K138" s="22">
        <f t="shared" si="55"/>
        <v>3</v>
      </c>
      <c r="L138" s="22">
        <f t="shared" si="42"/>
        <v>5.4638999999999998</v>
      </c>
      <c r="M138" s="22">
        <f t="shared" si="56"/>
        <v>252.29008000711926</v>
      </c>
      <c r="N138" s="22">
        <f t="shared" si="43"/>
        <v>2409.1936610119842</v>
      </c>
      <c r="O138" s="22">
        <f t="shared" si="44"/>
        <v>21.23863048170449</v>
      </c>
      <c r="P138" s="22">
        <f t="shared" si="45"/>
        <v>-3265.8978729152773</v>
      </c>
      <c r="Q138" s="22">
        <f t="shared" si="46"/>
        <v>45.11128173268424</v>
      </c>
      <c r="R138" s="22">
        <f t="shared" si="57"/>
        <v>268.42514400000005</v>
      </c>
      <c r="S138" s="22">
        <f t="shared" si="58"/>
        <v>-2952.3614471825931</v>
      </c>
      <c r="T138" s="22">
        <f t="shared" si="59"/>
        <v>0</v>
      </c>
      <c r="U138" s="22">
        <f t="shared" si="47"/>
        <v>0</v>
      </c>
      <c r="V138" s="20">
        <f>'BSFC (Drive Cycle)'!C142</f>
        <v>0</v>
      </c>
      <c r="W138" s="22">
        <f t="shared" si="48"/>
        <v>0</v>
      </c>
      <c r="X138" s="22">
        <f t="shared" si="49"/>
        <v>0</v>
      </c>
      <c r="Y138" s="22">
        <f t="shared" si="50"/>
        <v>0</v>
      </c>
      <c r="Z138" s="22">
        <f t="shared" si="51"/>
        <v>3</v>
      </c>
    </row>
    <row r="139" spans="4:26">
      <c r="D139" s="1">
        <v>136</v>
      </c>
      <c r="E139" s="22">
        <v>20</v>
      </c>
      <c r="F139" s="22">
        <f t="shared" si="40"/>
        <v>32.186799999999998</v>
      </c>
      <c r="G139" s="22">
        <f t="shared" si="41"/>
        <v>8.940777777777777</v>
      </c>
      <c r="H139" s="22">
        <f t="shared" si="52"/>
        <v>-1.8775633333333346</v>
      </c>
      <c r="I139" s="22">
        <f t="shared" si="53"/>
        <v>8.0019961111111098</v>
      </c>
      <c r="J139" s="22">
        <f t="shared" si="54"/>
        <v>37.063429307975817</v>
      </c>
      <c r="K139" s="22">
        <f t="shared" si="55"/>
        <v>3</v>
      </c>
      <c r="L139" s="22">
        <f t="shared" si="42"/>
        <v>5.4638999999999998</v>
      </c>
      <c r="M139" s="22">
        <f t="shared" si="56"/>
        <v>202.51087139584905</v>
      </c>
      <c r="N139" s="22">
        <f t="shared" si="43"/>
        <v>1933.8370642203815</v>
      </c>
      <c r="O139" s="22">
        <f t="shared" si="44"/>
        <v>21.23863048170449</v>
      </c>
      <c r="P139" s="22">
        <f t="shared" si="45"/>
        <v>-3609.6765963800431</v>
      </c>
      <c r="Q139" s="22">
        <f t="shared" si="46"/>
        <v>30.811612412187852</v>
      </c>
      <c r="R139" s="22">
        <f t="shared" si="57"/>
        <v>268.42514400000005</v>
      </c>
      <c r="S139" s="22">
        <f t="shared" si="58"/>
        <v>-3310.4398399678548</v>
      </c>
      <c r="T139" s="22">
        <f t="shared" si="59"/>
        <v>0</v>
      </c>
      <c r="U139" s="22">
        <f t="shared" si="47"/>
        <v>0</v>
      </c>
      <c r="V139" s="20">
        <f>'BSFC (Drive Cycle)'!C143</f>
        <v>0</v>
      </c>
      <c r="W139" s="22">
        <f t="shared" si="48"/>
        <v>0</v>
      </c>
      <c r="X139" s="22">
        <f t="shared" si="49"/>
        <v>0</v>
      </c>
      <c r="Y139" s="22">
        <f t="shared" si="50"/>
        <v>0</v>
      </c>
      <c r="Z139" s="22">
        <f t="shared" si="51"/>
        <v>3</v>
      </c>
    </row>
    <row r="140" spans="4:26">
      <c r="D140" s="1">
        <v>137</v>
      </c>
      <c r="E140" s="22">
        <v>16.100000000000001</v>
      </c>
      <c r="F140" s="22">
        <f t="shared" si="40"/>
        <v>25.910374000000001</v>
      </c>
      <c r="G140" s="22">
        <f t="shared" si="41"/>
        <v>7.1973261111111118</v>
      </c>
      <c r="H140" s="22">
        <f t="shared" si="52"/>
        <v>-1.7434516666666653</v>
      </c>
      <c r="I140" s="22">
        <f t="shared" si="53"/>
        <v>6.3256002777777791</v>
      </c>
      <c r="J140" s="22">
        <f t="shared" si="54"/>
        <v>29.298744397087038</v>
      </c>
      <c r="K140" s="22">
        <f t="shared" si="55"/>
        <v>3</v>
      </c>
      <c r="L140" s="22">
        <f t="shared" si="42"/>
        <v>5.4638999999999998</v>
      </c>
      <c r="M140" s="22">
        <f t="shared" si="56"/>
        <v>160.08540951124385</v>
      </c>
      <c r="N140" s="22">
        <f t="shared" si="43"/>
        <v>1528.7036010457209</v>
      </c>
      <c r="O140" s="22">
        <f t="shared" si="44"/>
        <v>21.23863048170449</v>
      </c>
      <c r="P140" s="22">
        <f t="shared" si="45"/>
        <v>-3351.8425537814637</v>
      </c>
      <c r="Q140" s="22">
        <f t="shared" si="46"/>
        <v>19.966695133408038</v>
      </c>
      <c r="R140" s="22">
        <f t="shared" si="57"/>
        <v>268.42514400000005</v>
      </c>
      <c r="S140" s="22">
        <f t="shared" si="58"/>
        <v>-3063.4507146480555</v>
      </c>
      <c r="T140" s="22">
        <f t="shared" si="59"/>
        <v>0</v>
      </c>
      <c r="U140" s="22">
        <f t="shared" si="47"/>
        <v>0</v>
      </c>
      <c r="V140" s="20">
        <f>'BSFC (Drive Cycle)'!C144</f>
        <v>0</v>
      </c>
      <c r="W140" s="22">
        <f t="shared" si="48"/>
        <v>0</v>
      </c>
      <c r="X140" s="22">
        <f t="shared" si="49"/>
        <v>1</v>
      </c>
      <c r="Y140" s="22">
        <f t="shared" si="50"/>
        <v>0</v>
      </c>
      <c r="Z140" s="22">
        <f t="shared" si="51"/>
        <v>2</v>
      </c>
    </row>
    <row r="141" spans="4:26">
      <c r="D141" s="1">
        <v>138</v>
      </c>
      <c r="E141" s="22">
        <v>11.5</v>
      </c>
      <c r="F141" s="22">
        <f t="shared" si="40"/>
        <v>18.50741</v>
      </c>
      <c r="G141" s="22">
        <f t="shared" si="41"/>
        <v>5.1409472222222226</v>
      </c>
      <c r="H141" s="22">
        <f t="shared" si="52"/>
        <v>-2.0563788888888892</v>
      </c>
      <c r="I141" s="22">
        <f t="shared" si="53"/>
        <v>4.1127577777777784</v>
      </c>
      <c r="J141" s="22">
        <f t="shared" si="54"/>
        <v>19.04936031471383</v>
      </c>
      <c r="K141" s="22">
        <f t="shared" si="55"/>
        <v>2</v>
      </c>
      <c r="L141" s="22">
        <f t="shared" si="42"/>
        <v>8.4698856000000013</v>
      </c>
      <c r="M141" s="22">
        <f t="shared" si="56"/>
        <v>161.34590261880615</v>
      </c>
      <c r="N141" s="22">
        <f t="shared" si="43"/>
        <v>1540.7404278777656</v>
      </c>
      <c r="O141" s="22">
        <f t="shared" si="44"/>
        <v>40.638704065348485</v>
      </c>
      <c r="P141" s="22">
        <f t="shared" si="45"/>
        <v>-4138.2348555571571</v>
      </c>
      <c r="Q141" s="22">
        <f t="shared" si="46"/>
        <v>10.187089353779612</v>
      </c>
      <c r="R141" s="22">
        <f t="shared" si="57"/>
        <v>268.42514400000005</v>
      </c>
      <c r="S141" s="22">
        <f t="shared" si="58"/>
        <v>-3859.6226222033774</v>
      </c>
      <c r="T141" s="22">
        <f t="shared" si="59"/>
        <v>0</v>
      </c>
      <c r="U141" s="22">
        <f t="shared" si="47"/>
        <v>0</v>
      </c>
      <c r="V141" s="20">
        <f>'BSFC (Drive Cycle)'!C145</f>
        <v>0</v>
      </c>
      <c r="W141" s="22">
        <f t="shared" si="48"/>
        <v>0</v>
      </c>
      <c r="X141" s="22">
        <f t="shared" si="49"/>
        <v>1</v>
      </c>
      <c r="Y141" s="22">
        <f t="shared" si="50"/>
        <v>0</v>
      </c>
      <c r="Z141" s="22">
        <f t="shared" si="51"/>
        <v>1</v>
      </c>
    </row>
    <row r="142" spans="4:26">
      <c r="D142" s="1">
        <v>139</v>
      </c>
      <c r="E142" s="22">
        <v>8.1</v>
      </c>
      <c r="F142" s="22">
        <f t="shared" si="40"/>
        <v>13.035653999999999</v>
      </c>
      <c r="G142" s="22">
        <f t="shared" si="41"/>
        <v>3.6210149999999999</v>
      </c>
      <c r="H142" s="22">
        <f t="shared" si="52"/>
        <v>-1.5199322222222227</v>
      </c>
      <c r="I142" s="22">
        <f t="shared" si="53"/>
        <v>2.8610488888888885</v>
      </c>
      <c r="J142" s="22">
        <f t="shared" si="54"/>
        <v>13.251728914583531</v>
      </c>
      <c r="K142" s="22">
        <f t="shared" si="55"/>
        <v>1</v>
      </c>
      <c r="L142" s="22">
        <f t="shared" si="42"/>
        <v>14.7105</v>
      </c>
      <c r="M142" s="22">
        <f t="shared" si="56"/>
        <v>194.93955819798103</v>
      </c>
      <c r="N142" s="22">
        <f t="shared" si="43"/>
        <v>1861.5363230999803</v>
      </c>
      <c r="O142" s="22">
        <f t="shared" si="44"/>
        <v>107.64187598425198</v>
      </c>
      <c r="P142" s="22">
        <f t="shared" si="45"/>
        <v>-3530.3964859206312</v>
      </c>
      <c r="Q142" s="22">
        <f t="shared" si="46"/>
        <v>5.0538747259091128</v>
      </c>
      <c r="R142" s="22">
        <f t="shared" si="57"/>
        <v>268.42514400000005</v>
      </c>
      <c r="S142" s="22">
        <f t="shared" si="58"/>
        <v>-3256.9174671947221</v>
      </c>
      <c r="T142" s="22">
        <f t="shared" si="59"/>
        <v>0</v>
      </c>
      <c r="U142" s="22">
        <f t="shared" si="47"/>
        <v>0</v>
      </c>
      <c r="V142" s="20">
        <f>'BSFC (Drive Cycle)'!C146</f>
        <v>0</v>
      </c>
      <c r="W142" s="22">
        <f t="shared" si="48"/>
        <v>0</v>
      </c>
      <c r="X142" s="22">
        <f t="shared" si="49"/>
        <v>0</v>
      </c>
      <c r="Y142" s="22">
        <f t="shared" si="50"/>
        <v>0</v>
      </c>
      <c r="Z142" s="22">
        <f t="shared" si="51"/>
        <v>1</v>
      </c>
    </row>
    <row r="143" spans="4:26">
      <c r="D143" s="1">
        <v>140</v>
      </c>
      <c r="E143" s="22">
        <v>5</v>
      </c>
      <c r="F143" s="22">
        <f t="shared" si="40"/>
        <v>8.0466999999999995</v>
      </c>
      <c r="G143" s="22">
        <f t="shared" si="41"/>
        <v>2.2351944444444443</v>
      </c>
      <c r="H143" s="22">
        <f t="shared" si="52"/>
        <v>-1.3858205555555556</v>
      </c>
      <c r="I143" s="22">
        <f t="shared" si="53"/>
        <v>1.5422841666666665</v>
      </c>
      <c r="J143" s="22">
        <f t="shared" si="54"/>
        <v>7.1435101180176845</v>
      </c>
      <c r="K143" s="22">
        <f t="shared" si="55"/>
        <v>1</v>
      </c>
      <c r="L143" s="22">
        <f t="shared" si="42"/>
        <v>14.7105</v>
      </c>
      <c r="M143" s="22">
        <f t="shared" si="56"/>
        <v>105.08460559109915</v>
      </c>
      <c r="N143" s="22">
        <f t="shared" si="43"/>
        <v>1003.4844241710831</v>
      </c>
      <c r="O143" s="22">
        <f t="shared" si="44"/>
        <v>107.64187598425198</v>
      </c>
      <c r="P143" s="22">
        <f t="shared" si="45"/>
        <v>-3218.890913633516</v>
      </c>
      <c r="Q143" s="22">
        <f t="shared" si="46"/>
        <v>1.9257257757617408</v>
      </c>
      <c r="R143" s="22">
        <f t="shared" si="57"/>
        <v>268.42514400000005</v>
      </c>
      <c r="S143" s="22">
        <f t="shared" si="58"/>
        <v>-2948.5400438577544</v>
      </c>
      <c r="T143" s="22">
        <f t="shared" si="59"/>
        <v>0</v>
      </c>
      <c r="U143" s="22">
        <f t="shared" si="47"/>
        <v>0</v>
      </c>
      <c r="V143" s="20">
        <f>'BSFC (Drive Cycle)'!C147</f>
        <v>0</v>
      </c>
      <c r="W143" s="22">
        <f t="shared" si="48"/>
        <v>0</v>
      </c>
      <c r="X143" s="22">
        <f t="shared" si="49"/>
        <v>0</v>
      </c>
      <c r="Y143" s="22">
        <f t="shared" si="50"/>
        <v>0</v>
      </c>
      <c r="Z143" s="22">
        <f t="shared" si="51"/>
        <v>1</v>
      </c>
    </row>
    <row r="144" spans="4:26">
      <c r="D144" s="1">
        <v>141</v>
      </c>
      <c r="E144" s="22">
        <v>3.5</v>
      </c>
      <c r="F144" s="22">
        <f t="shared" si="40"/>
        <v>5.6326900000000002</v>
      </c>
      <c r="G144" s="22">
        <f t="shared" si="41"/>
        <v>1.5646361111111113</v>
      </c>
      <c r="H144" s="22">
        <f t="shared" si="52"/>
        <v>-0.67055833333333292</v>
      </c>
      <c r="I144" s="22">
        <f t="shared" si="53"/>
        <v>1.229356944444445</v>
      </c>
      <c r="J144" s="22">
        <f t="shared" si="54"/>
        <v>5.6941022679851141</v>
      </c>
      <c r="K144" s="22">
        <f t="shared" si="55"/>
        <v>1</v>
      </c>
      <c r="L144" s="22">
        <f t="shared" si="42"/>
        <v>14.7105</v>
      </c>
      <c r="M144" s="22">
        <f t="shared" si="56"/>
        <v>83.763091413195014</v>
      </c>
      <c r="N144" s="22">
        <f t="shared" si="43"/>
        <v>799.87888883202322</v>
      </c>
      <c r="O144" s="22">
        <f t="shared" si="44"/>
        <v>107.64187598425198</v>
      </c>
      <c r="P144" s="22">
        <f t="shared" si="45"/>
        <v>-1557.5278614355714</v>
      </c>
      <c r="Q144" s="22">
        <f t="shared" si="46"/>
        <v>0.94360563012325338</v>
      </c>
      <c r="R144" s="22">
        <f t="shared" si="57"/>
        <v>268.42514400000005</v>
      </c>
      <c r="S144" s="22">
        <f t="shared" si="58"/>
        <v>-1288.159111805448</v>
      </c>
      <c r="T144" s="22">
        <f t="shared" si="59"/>
        <v>0</v>
      </c>
      <c r="U144" s="22">
        <f t="shared" si="47"/>
        <v>0</v>
      </c>
      <c r="V144" s="20">
        <f>'BSFC (Drive Cycle)'!C148</f>
        <v>0</v>
      </c>
      <c r="W144" s="22">
        <f t="shared" si="48"/>
        <v>0</v>
      </c>
      <c r="X144" s="22">
        <f t="shared" si="49"/>
        <v>0</v>
      </c>
      <c r="Y144" s="22">
        <f t="shared" si="50"/>
        <v>0</v>
      </c>
      <c r="Z144" s="22">
        <f t="shared" si="51"/>
        <v>1</v>
      </c>
    </row>
    <row r="145" spans="4:26">
      <c r="D145" s="1">
        <v>142</v>
      </c>
      <c r="E145" s="22">
        <v>1.9</v>
      </c>
      <c r="F145" s="22">
        <f t="shared" si="40"/>
        <v>3.0577459999999999</v>
      </c>
      <c r="G145" s="22">
        <f t="shared" si="41"/>
        <v>0.84937388888888887</v>
      </c>
      <c r="H145" s="22">
        <f t="shared" si="52"/>
        <v>-0.71526222222222247</v>
      </c>
      <c r="I145" s="22">
        <f t="shared" si="53"/>
        <v>0.49174277777777764</v>
      </c>
      <c r="J145" s="22">
        <f t="shared" si="54"/>
        <v>2.2776409071940442</v>
      </c>
      <c r="K145" s="22">
        <f t="shared" si="55"/>
        <v>1</v>
      </c>
      <c r="L145" s="22">
        <f t="shared" si="42"/>
        <v>14.7105</v>
      </c>
      <c r="M145" s="22">
        <f t="shared" si="56"/>
        <v>33.50523656527799</v>
      </c>
      <c r="N145" s="22">
        <f t="shared" si="43"/>
        <v>319.95155553280915</v>
      </c>
      <c r="O145" s="22">
        <f t="shared" si="44"/>
        <v>107.64187598425198</v>
      </c>
      <c r="P145" s="22">
        <f t="shared" si="45"/>
        <v>-1661.3630521979442</v>
      </c>
      <c r="Q145" s="22">
        <f t="shared" si="46"/>
        <v>0.2780748020199954</v>
      </c>
      <c r="R145" s="22">
        <f t="shared" si="57"/>
        <v>268.42514400000005</v>
      </c>
      <c r="S145" s="22">
        <f t="shared" si="58"/>
        <v>-1392.6598333959241</v>
      </c>
      <c r="T145" s="22">
        <f t="shared" si="59"/>
        <v>0</v>
      </c>
      <c r="U145" s="22">
        <f t="shared" si="47"/>
        <v>0</v>
      </c>
      <c r="V145" s="20">
        <f>'BSFC (Drive Cycle)'!C149</f>
        <v>0</v>
      </c>
      <c r="W145" s="22">
        <f t="shared" si="48"/>
        <v>0</v>
      </c>
      <c r="X145" s="22">
        <f t="shared" si="49"/>
        <v>0</v>
      </c>
      <c r="Y145" s="22">
        <f t="shared" si="50"/>
        <v>0</v>
      </c>
      <c r="Z145" s="22">
        <f t="shared" si="51"/>
        <v>1</v>
      </c>
    </row>
    <row r="146" spans="4:26">
      <c r="D146" s="1">
        <v>143</v>
      </c>
      <c r="E146" s="22">
        <v>0</v>
      </c>
      <c r="F146" s="22">
        <f t="shared" si="40"/>
        <v>0</v>
      </c>
      <c r="G146" s="22">
        <f t="shared" si="41"/>
        <v>0</v>
      </c>
      <c r="H146" s="22">
        <f t="shared" si="52"/>
        <v>-0.84937388888888887</v>
      </c>
      <c r="I146" s="22">
        <f t="shared" si="53"/>
        <v>-0.42468694444444444</v>
      </c>
      <c r="J146" s="22">
        <f t="shared" si="54"/>
        <v>-1.9670535107584932</v>
      </c>
      <c r="K146" s="22">
        <f t="shared" si="55"/>
        <v>1</v>
      </c>
      <c r="L146" s="22">
        <f t="shared" si="42"/>
        <v>14.7105</v>
      </c>
      <c r="M146" s="22">
        <f t="shared" si="56"/>
        <v>-28.936340670012815</v>
      </c>
      <c r="N146" s="22">
        <f t="shared" si="43"/>
        <v>-276.32179796015339</v>
      </c>
      <c r="O146" s="22">
        <f t="shared" si="44"/>
        <v>107.64187598425198</v>
      </c>
      <c r="P146" s="22">
        <f t="shared" si="45"/>
        <v>-1972.868624485058</v>
      </c>
      <c r="Q146" s="22">
        <f t="shared" si="46"/>
        <v>0</v>
      </c>
      <c r="R146" s="22">
        <f t="shared" si="57"/>
        <v>268.42514400000005</v>
      </c>
      <c r="S146" s="22">
        <f t="shared" si="58"/>
        <v>-1704.443480485058</v>
      </c>
      <c r="T146" s="22">
        <f t="shared" si="59"/>
        <v>0</v>
      </c>
      <c r="U146" s="22">
        <f t="shared" si="47"/>
        <v>0</v>
      </c>
      <c r="V146" s="20">
        <f>'BSFC (Drive Cycle)'!C150</f>
        <v>0</v>
      </c>
      <c r="W146" s="22">
        <f t="shared" si="48"/>
        <v>0</v>
      </c>
      <c r="X146" s="22">
        <f t="shared" si="49"/>
        <v>0</v>
      </c>
      <c r="Y146" s="22">
        <f t="shared" si="50"/>
        <v>0</v>
      </c>
      <c r="Z146" s="22">
        <f t="shared" si="51"/>
        <v>1</v>
      </c>
    </row>
    <row r="147" spans="4:26">
      <c r="D147" s="1">
        <v>144</v>
      </c>
      <c r="E147" s="22">
        <v>0</v>
      </c>
      <c r="F147" s="22">
        <f t="shared" si="40"/>
        <v>0</v>
      </c>
      <c r="G147" s="22">
        <f t="shared" si="41"/>
        <v>0</v>
      </c>
      <c r="H147" s="22">
        <f t="shared" si="52"/>
        <v>0</v>
      </c>
      <c r="I147" s="22">
        <f t="shared" si="53"/>
        <v>0</v>
      </c>
      <c r="J147" s="22">
        <f t="shared" si="54"/>
        <v>0</v>
      </c>
      <c r="K147" s="22">
        <f t="shared" si="55"/>
        <v>1</v>
      </c>
      <c r="L147" s="22">
        <f t="shared" si="42"/>
        <v>14.7105</v>
      </c>
      <c r="M147" s="22">
        <f t="shared" si="56"/>
        <v>0</v>
      </c>
      <c r="N147" s="22">
        <f t="shared" si="43"/>
        <v>0</v>
      </c>
      <c r="O147" s="22">
        <f t="shared" si="44"/>
        <v>107.64187598425198</v>
      </c>
      <c r="P147" s="22">
        <f t="shared" si="45"/>
        <v>0</v>
      </c>
      <c r="Q147" s="22">
        <f t="shared" si="46"/>
        <v>0</v>
      </c>
      <c r="R147" s="22">
        <f t="shared" si="57"/>
        <v>268.42514400000005</v>
      </c>
      <c r="S147" s="22">
        <f t="shared" si="58"/>
        <v>268.42514400000005</v>
      </c>
      <c r="T147" s="22">
        <f t="shared" si="59"/>
        <v>3.9395662003059049</v>
      </c>
      <c r="U147" s="22">
        <f t="shared" si="47"/>
        <v>0</v>
      </c>
      <c r="V147" s="20">
        <f>'BSFC (Drive Cycle)'!C151</f>
        <v>0</v>
      </c>
      <c r="W147" s="22">
        <f t="shared" si="48"/>
        <v>0</v>
      </c>
      <c r="X147" s="22">
        <f t="shared" si="49"/>
        <v>0</v>
      </c>
      <c r="Y147" s="22">
        <f t="shared" si="50"/>
        <v>0</v>
      </c>
      <c r="Z147" s="22">
        <f t="shared" si="51"/>
        <v>1</v>
      </c>
    </row>
    <row r="148" spans="4:26">
      <c r="D148" s="1">
        <v>145</v>
      </c>
      <c r="E148" s="22">
        <v>0</v>
      </c>
      <c r="F148" s="22">
        <f t="shared" si="40"/>
        <v>0</v>
      </c>
      <c r="G148" s="22">
        <f t="shared" si="41"/>
        <v>0</v>
      </c>
      <c r="H148" s="22">
        <f t="shared" si="52"/>
        <v>0</v>
      </c>
      <c r="I148" s="22">
        <f t="shared" si="53"/>
        <v>0</v>
      </c>
      <c r="J148" s="22">
        <f t="shared" si="54"/>
        <v>0</v>
      </c>
      <c r="K148" s="22">
        <f t="shared" si="55"/>
        <v>1</v>
      </c>
      <c r="L148" s="22">
        <f t="shared" si="42"/>
        <v>14.7105</v>
      </c>
      <c r="M148" s="22">
        <f t="shared" si="56"/>
        <v>0</v>
      </c>
      <c r="N148" s="22">
        <f t="shared" si="43"/>
        <v>0</v>
      </c>
      <c r="O148" s="22">
        <f t="shared" si="44"/>
        <v>107.64187598425198</v>
      </c>
      <c r="P148" s="22">
        <f t="shared" si="45"/>
        <v>0</v>
      </c>
      <c r="Q148" s="22">
        <f t="shared" si="46"/>
        <v>0</v>
      </c>
      <c r="R148" s="22">
        <f t="shared" si="57"/>
        <v>268.42514400000005</v>
      </c>
      <c r="S148" s="22">
        <f t="shared" si="58"/>
        <v>268.42514400000005</v>
      </c>
      <c r="T148" s="22">
        <f t="shared" si="59"/>
        <v>3.9395662003059049</v>
      </c>
      <c r="U148" s="22">
        <f t="shared" si="47"/>
        <v>0</v>
      </c>
      <c r="V148" s="20">
        <f>'BSFC (Drive Cycle)'!C152</f>
        <v>0</v>
      </c>
      <c r="W148" s="22">
        <f t="shared" si="48"/>
        <v>0</v>
      </c>
      <c r="X148" s="22">
        <f t="shared" si="49"/>
        <v>0</v>
      </c>
      <c r="Y148" s="22">
        <f t="shared" si="50"/>
        <v>0</v>
      </c>
      <c r="Z148" s="22">
        <f t="shared" si="51"/>
        <v>1</v>
      </c>
    </row>
    <row r="149" spans="4:26">
      <c r="D149" s="1">
        <v>146</v>
      </c>
      <c r="E149" s="22">
        <v>0</v>
      </c>
      <c r="F149" s="22">
        <f t="shared" si="40"/>
        <v>0</v>
      </c>
      <c r="G149" s="22">
        <f t="shared" si="41"/>
        <v>0</v>
      </c>
      <c r="H149" s="22">
        <f t="shared" si="52"/>
        <v>0</v>
      </c>
      <c r="I149" s="22">
        <f t="shared" si="53"/>
        <v>0</v>
      </c>
      <c r="J149" s="22">
        <f t="shared" si="54"/>
        <v>0</v>
      </c>
      <c r="K149" s="22">
        <f t="shared" si="55"/>
        <v>1</v>
      </c>
      <c r="L149" s="22">
        <f t="shared" si="42"/>
        <v>14.7105</v>
      </c>
      <c r="M149" s="22">
        <f t="shared" si="56"/>
        <v>0</v>
      </c>
      <c r="N149" s="22">
        <f t="shared" si="43"/>
        <v>0</v>
      </c>
      <c r="O149" s="22">
        <f t="shared" si="44"/>
        <v>107.64187598425198</v>
      </c>
      <c r="P149" s="22">
        <f t="shared" si="45"/>
        <v>0</v>
      </c>
      <c r="Q149" s="22">
        <f t="shared" si="46"/>
        <v>0</v>
      </c>
      <c r="R149" s="22">
        <f t="shared" si="57"/>
        <v>268.42514400000005</v>
      </c>
      <c r="S149" s="22">
        <f t="shared" si="58"/>
        <v>268.42514400000005</v>
      </c>
      <c r="T149" s="22">
        <f t="shared" si="59"/>
        <v>3.9395662003059049</v>
      </c>
      <c r="U149" s="22">
        <f t="shared" si="47"/>
        <v>0</v>
      </c>
      <c r="V149" s="20">
        <f>'BSFC (Drive Cycle)'!C153</f>
        <v>0</v>
      </c>
      <c r="W149" s="22">
        <f t="shared" si="48"/>
        <v>0</v>
      </c>
      <c r="X149" s="22">
        <f t="shared" si="49"/>
        <v>0</v>
      </c>
      <c r="Y149" s="22">
        <f t="shared" si="50"/>
        <v>0</v>
      </c>
      <c r="Z149" s="22">
        <f t="shared" si="51"/>
        <v>1</v>
      </c>
    </row>
    <row r="150" spans="4:26">
      <c r="D150" s="1">
        <v>147</v>
      </c>
      <c r="E150" s="22">
        <v>0</v>
      </c>
      <c r="F150" s="22">
        <f t="shared" si="40"/>
        <v>0</v>
      </c>
      <c r="G150" s="22">
        <f t="shared" si="41"/>
        <v>0</v>
      </c>
      <c r="H150" s="22">
        <f t="shared" si="52"/>
        <v>0</v>
      </c>
      <c r="I150" s="22">
        <f t="shared" si="53"/>
        <v>0</v>
      </c>
      <c r="J150" s="22">
        <f t="shared" si="54"/>
        <v>0</v>
      </c>
      <c r="K150" s="22">
        <f t="shared" si="55"/>
        <v>1</v>
      </c>
      <c r="L150" s="22">
        <f t="shared" si="42"/>
        <v>14.7105</v>
      </c>
      <c r="M150" s="22">
        <f t="shared" si="56"/>
        <v>0</v>
      </c>
      <c r="N150" s="22">
        <f t="shared" si="43"/>
        <v>0</v>
      </c>
      <c r="O150" s="22">
        <f t="shared" si="44"/>
        <v>107.64187598425198</v>
      </c>
      <c r="P150" s="22">
        <f t="shared" si="45"/>
        <v>0</v>
      </c>
      <c r="Q150" s="22">
        <f t="shared" si="46"/>
        <v>0</v>
      </c>
      <c r="R150" s="22">
        <f t="shared" si="57"/>
        <v>268.42514400000005</v>
      </c>
      <c r="S150" s="22">
        <f t="shared" si="58"/>
        <v>268.42514400000005</v>
      </c>
      <c r="T150" s="22">
        <f t="shared" si="59"/>
        <v>3.9395662003059049</v>
      </c>
      <c r="U150" s="22">
        <f t="shared" si="47"/>
        <v>0</v>
      </c>
      <c r="V150" s="20">
        <f>'BSFC (Drive Cycle)'!C154</f>
        <v>0</v>
      </c>
      <c r="W150" s="22">
        <f t="shared" si="48"/>
        <v>0</v>
      </c>
      <c r="X150" s="22">
        <f t="shared" si="49"/>
        <v>0</v>
      </c>
      <c r="Y150" s="22">
        <f t="shared" si="50"/>
        <v>0</v>
      </c>
      <c r="Z150" s="22">
        <f t="shared" si="51"/>
        <v>1</v>
      </c>
    </row>
    <row r="151" spans="4:26">
      <c r="D151" s="1">
        <v>148</v>
      </c>
      <c r="E151" s="22">
        <v>0</v>
      </c>
      <c r="F151" s="22">
        <f t="shared" si="40"/>
        <v>0</v>
      </c>
      <c r="G151" s="22">
        <f t="shared" si="41"/>
        <v>0</v>
      </c>
      <c r="H151" s="22">
        <f t="shared" si="52"/>
        <v>0</v>
      </c>
      <c r="I151" s="22">
        <f t="shared" si="53"/>
        <v>0</v>
      </c>
      <c r="J151" s="22">
        <f t="shared" si="54"/>
        <v>0</v>
      </c>
      <c r="K151" s="22">
        <f t="shared" si="55"/>
        <v>1</v>
      </c>
      <c r="L151" s="22">
        <f t="shared" si="42"/>
        <v>14.7105</v>
      </c>
      <c r="M151" s="22">
        <f t="shared" si="56"/>
        <v>0</v>
      </c>
      <c r="N151" s="22">
        <f t="shared" si="43"/>
        <v>0</v>
      </c>
      <c r="O151" s="22">
        <f t="shared" si="44"/>
        <v>107.64187598425198</v>
      </c>
      <c r="P151" s="22">
        <f t="shared" si="45"/>
        <v>0</v>
      </c>
      <c r="Q151" s="22">
        <f t="shared" si="46"/>
        <v>0</v>
      </c>
      <c r="R151" s="22">
        <f t="shared" si="57"/>
        <v>268.42514400000005</v>
      </c>
      <c r="S151" s="22">
        <f t="shared" si="58"/>
        <v>268.42514400000005</v>
      </c>
      <c r="T151" s="22">
        <f t="shared" si="59"/>
        <v>3.9395662003059049</v>
      </c>
      <c r="U151" s="22">
        <f t="shared" si="47"/>
        <v>0</v>
      </c>
      <c r="V151" s="20">
        <f>'BSFC (Drive Cycle)'!C155</f>
        <v>0</v>
      </c>
      <c r="W151" s="22">
        <f t="shared" si="48"/>
        <v>0</v>
      </c>
      <c r="X151" s="22">
        <f t="shared" si="49"/>
        <v>0</v>
      </c>
      <c r="Y151" s="22">
        <f t="shared" si="50"/>
        <v>0</v>
      </c>
      <c r="Z151" s="22">
        <f t="shared" si="51"/>
        <v>1</v>
      </c>
    </row>
    <row r="152" spans="4:26">
      <c r="D152" s="1">
        <v>149</v>
      </c>
      <c r="E152" s="22">
        <v>0</v>
      </c>
      <c r="F152" s="22">
        <f t="shared" si="40"/>
        <v>0</v>
      </c>
      <c r="G152" s="22">
        <f t="shared" si="41"/>
        <v>0</v>
      </c>
      <c r="H152" s="22">
        <f t="shared" si="52"/>
        <v>0</v>
      </c>
      <c r="I152" s="22">
        <f t="shared" si="53"/>
        <v>0</v>
      </c>
      <c r="J152" s="22">
        <f t="shared" si="54"/>
        <v>0</v>
      </c>
      <c r="K152" s="22">
        <f t="shared" si="55"/>
        <v>1</v>
      </c>
      <c r="L152" s="22">
        <f t="shared" si="42"/>
        <v>14.7105</v>
      </c>
      <c r="M152" s="22">
        <f t="shared" si="56"/>
        <v>0</v>
      </c>
      <c r="N152" s="22">
        <f t="shared" si="43"/>
        <v>0</v>
      </c>
      <c r="O152" s="22">
        <f t="shared" si="44"/>
        <v>107.64187598425198</v>
      </c>
      <c r="P152" s="22">
        <f t="shared" si="45"/>
        <v>0</v>
      </c>
      <c r="Q152" s="22">
        <f t="shared" si="46"/>
        <v>0</v>
      </c>
      <c r="R152" s="22">
        <f t="shared" si="57"/>
        <v>268.42514400000005</v>
      </c>
      <c r="S152" s="22">
        <f t="shared" si="58"/>
        <v>268.42514400000005</v>
      </c>
      <c r="T152" s="22">
        <f t="shared" si="59"/>
        <v>3.9395662003059049</v>
      </c>
      <c r="U152" s="22">
        <f t="shared" si="47"/>
        <v>0</v>
      </c>
      <c r="V152" s="20">
        <f>'BSFC (Drive Cycle)'!C156</f>
        <v>0</v>
      </c>
      <c r="W152" s="22">
        <f t="shared" si="48"/>
        <v>0</v>
      </c>
      <c r="X152" s="22">
        <f t="shared" si="49"/>
        <v>0</v>
      </c>
      <c r="Y152" s="22">
        <f t="shared" si="50"/>
        <v>0</v>
      </c>
      <c r="Z152" s="22">
        <f t="shared" si="51"/>
        <v>1</v>
      </c>
    </row>
    <row r="153" spans="4:26">
      <c r="D153" s="1">
        <v>150</v>
      </c>
      <c r="E153" s="22">
        <v>0</v>
      </c>
      <c r="F153" s="22">
        <f t="shared" si="40"/>
        <v>0</v>
      </c>
      <c r="G153" s="22">
        <f t="shared" si="41"/>
        <v>0</v>
      </c>
      <c r="H153" s="22">
        <f t="shared" si="52"/>
        <v>0</v>
      </c>
      <c r="I153" s="22">
        <f t="shared" si="53"/>
        <v>0</v>
      </c>
      <c r="J153" s="22">
        <f t="shared" si="54"/>
        <v>0</v>
      </c>
      <c r="K153" s="22">
        <f t="shared" si="55"/>
        <v>1</v>
      </c>
      <c r="L153" s="22">
        <f t="shared" si="42"/>
        <v>14.7105</v>
      </c>
      <c r="M153" s="22">
        <f t="shared" si="56"/>
        <v>0</v>
      </c>
      <c r="N153" s="22">
        <f t="shared" si="43"/>
        <v>0</v>
      </c>
      <c r="O153" s="22">
        <f t="shared" si="44"/>
        <v>107.64187598425198</v>
      </c>
      <c r="P153" s="22">
        <f t="shared" si="45"/>
        <v>0</v>
      </c>
      <c r="Q153" s="22">
        <f t="shared" si="46"/>
        <v>0</v>
      </c>
      <c r="R153" s="22">
        <f t="shared" si="57"/>
        <v>268.42514400000005</v>
      </c>
      <c r="S153" s="22">
        <f t="shared" si="58"/>
        <v>268.42514400000005</v>
      </c>
      <c r="T153" s="22">
        <f t="shared" si="59"/>
        <v>3.9395662003059049</v>
      </c>
      <c r="U153" s="22">
        <f t="shared" si="47"/>
        <v>0</v>
      </c>
      <c r="V153" s="20">
        <f>'BSFC (Drive Cycle)'!C157</f>
        <v>0</v>
      </c>
      <c r="W153" s="22">
        <f t="shared" si="48"/>
        <v>0</v>
      </c>
      <c r="X153" s="22">
        <f t="shared" si="49"/>
        <v>0</v>
      </c>
      <c r="Y153" s="22">
        <f t="shared" si="50"/>
        <v>0</v>
      </c>
      <c r="Z153" s="22">
        <f t="shared" si="51"/>
        <v>1</v>
      </c>
    </row>
    <row r="154" spans="4:26">
      <c r="D154" s="1">
        <v>151</v>
      </c>
      <c r="E154" s="22">
        <v>0</v>
      </c>
      <c r="F154" s="22">
        <f t="shared" si="40"/>
        <v>0</v>
      </c>
      <c r="G154" s="22">
        <f t="shared" si="41"/>
        <v>0</v>
      </c>
      <c r="H154" s="22">
        <f t="shared" si="52"/>
        <v>0</v>
      </c>
      <c r="I154" s="22">
        <f t="shared" si="53"/>
        <v>0</v>
      </c>
      <c r="J154" s="22">
        <f t="shared" si="54"/>
        <v>0</v>
      </c>
      <c r="K154" s="22">
        <f t="shared" si="55"/>
        <v>1</v>
      </c>
      <c r="L154" s="22">
        <f t="shared" si="42"/>
        <v>14.7105</v>
      </c>
      <c r="M154" s="22">
        <f t="shared" si="56"/>
        <v>0</v>
      </c>
      <c r="N154" s="22">
        <f t="shared" si="43"/>
        <v>0</v>
      </c>
      <c r="O154" s="22">
        <f t="shared" si="44"/>
        <v>107.64187598425198</v>
      </c>
      <c r="P154" s="22">
        <f t="shared" si="45"/>
        <v>0</v>
      </c>
      <c r="Q154" s="22">
        <f t="shared" si="46"/>
        <v>0</v>
      </c>
      <c r="R154" s="22">
        <f t="shared" si="57"/>
        <v>268.42514400000005</v>
      </c>
      <c r="S154" s="22">
        <f t="shared" si="58"/>
        <v>268.42514400000005</v>
      </c>
      <c r="T154" s="22">
        <f t="shared" si="59"/>
        <v>3.9395662003059049</v>
      </c>
      <c r="U154" s="22">
        <f t="shared" si="47"/>
        <v>0</v>
      </c>
      <c r="V154" s="20">
        <f>'BSFC (Drive Cycle)'!C158</f>
        <v>0</v>
      </c>
      <c r="W154" s="22">
        <f t="shared" si="48"/>
        <v>0</v>
      </c>
      <c r="X154" s="22">
        <f t="shared" si="49"/>
        <v>0</v>
      </c>
      <c r="Y154" s="22">
        <f t="shared" si="50"/>
        <v>0</v>
      </c>
      <c r="Z154" s="22">
        <f t="shared" si="51"/>
        <v>1</v>
      </c>
    </row>
    <row r="155" spans="4:26">
      <c r="D155" s="1">
        <v>152</v>
      </c>
      <c r="E155" s="22">
        <v>1.5</v>
      </c>
      <c r="F155" s="22">
        <f t="shared" si="40"/>
        <v>2.4140100000000002</v>
      </c>
      <c r="G155" s="22">
        <f t="shared" si="41"/>
        <v>0.67055833333333337</v>
      </c>
      <c r="H155" s="22">
        <f t="shared" si="52"/>
        <v>0.67055833333333337</v>
      </c>
      <c r="I155" s="22">
        <f t="shared" si="53"/>
        <v>1.0058375000000002</v>
      </c>
      <c r="J155" s="22">
        <f t="shared" si="54"/>
        <v>4.6588109465332739</v>
      </c>
      <c r="K155" s="22">
        <f t="shared" si="55"/>
        <v>1</v>
      </c>
      <c r="L155" s="22">
        <f t="shared" si="42"/>
        <v>14.7105</v>
      </c>
      <c r="M155" s="22">
        <f t="shared" si="56"/>
        <v>68.533438428977718</v>
      </c>
      <c r="N155" s="22">
        <f t="shared" si="43"/>
        <v>654.44636358983701</v>
      </c>
      <c r="O155" s="22">
        <f t="shared" si="44"/>
        <v>107.64187598425198</v>
      </c>
      <c r="P155" s="22">
        <f t="shared" si="45"/>
        <v>1557.5278614355723</v>
      </c>
      <c r="Q155" s="22">
        <f t="shared" si="46"/>
        <v>0.17331531981855669</v>
      </c>
      <c r="R155" s="22">
        <f t="shared" si="57"/>
        <v>268.42514400000005</v>
      </c>
      <c r="S155" s="22">
        <f t="shared" si="58"/>
        <v>1826.1263207553909</v>
      </c>
      <c r="T155" s="22">
        <f t="shared" si="59"/>
        <v>26.801310128893572</v>
      </c>
      <c r="U155" s="22">
        <f t="shared" si="47"/>
        <v>1.8367859375344644</v>
      </c>
      <c r="V155" s="20">
        <f>'BSFC (Drive Cycle)'!C159</f>
        <v>1006.5235831010414</v>
      </c>
      <c r="W155" s="22">
        <f t="shared" si="48"/>
        <v>0.51354676756577622</v>
      </c>
      <c r="X155" s="22">
        <f t="shared" si="49"/>
        <v>0</v>
      </c>
      <c r="Y155" s="22">
        <f t="shared" si="50"/>
        <v>0</v>
      </c>
      <c r="Z155" s="22">
        <f t="shared" si="51"/>
        <v>1</v>
      </c>
    </row>
    <row r="156" spans="4:26">
      <c r="D156" s="1">
        <v>153</v>
      </c>
      <c r="E156" s="22">
        <v>6.9</v>
      </c>
      <c r="F156" s="22">
        <f t="shared" si="40"/>
        <v>11.104446000000001</v>
      </c>
      <c r="G156" s="22">
        <f t="shared" si="41"/>
        <v>3.0845683333333338</v>
      </c>
      <c r="H156" s="22">
        <f t="shared" si="52"/>
        <v>2.4140100000000002</v>
      </c>
      <c r="I156" s="22">
        <f t="shared" si="53"/>
        <v>4.2915733333333339</v>
      </c>
      <c r="J156" s="22">
        <f t="shared" si="54"/>
        <v>19.877593371875303</v>
      </c>
      <c r="K156" s="22">
        <f t="shared" si="55"/>
        <v>1</v>
      </c>
      <c r="L156" s="22">
        <f t="shared" si="42"/>
        <v>14.7105</v>
      </c>
      <c r="M156" s="22">
        <f t="shared" si="56"/>
        <v>292.40933729697161</v>
      </c>
      <c r="N156" s="22">
        <f t="shared" si="43"/>
        <v>2792.3044846499711</v>
      </c>
      <c r="O156" s="22">
        <f t="shared" si="44"/>
        <v>107.64187598425198</v>
      </c>
      <c r="P156" s="22">
        <f t="shared" si="45"/>
        <v>5607.1003011680605</v>
      </c>
      <c r="Q156" s="22">
        <f t="shared" si="46"/>
        <v>3.6673521673606606</v>
      </c>
      <c r="R156" s="22">
        <f t="shared" si="57"/>
        <v>268.42514400000005</v>
      </c>
      <c r="S156" s="22">
        <f t="shared" si="58"/>
        <v>5879.1927973354213</v>
      </c>
      <c r="T156" s="22">
        <f t="shared" si="59"/>
        <v>86.286511331682647</v>
      </c>
      <c r="U156" s="22">
        <f t="shared" si="47"/>
        <v>25.230981596164956</v>
      </c>
      <c r="V156" s="20">
        <f>'BSFC (Drive Cycle)'!C160</f>
        <v>45.612953286909033</v>
      </c>
      <c r="W156" s="22">
        <f t="shared" si="48"/>
        <v>0.31968321803575933</v>
      </c>
      <c r="X156" s="22">
        <f t="shared" si="49"/>
        <v>0</v>
      </c>
      <c r="Y156" s="22">
        <f t="shared" si="50"/>
        <v>0</v>
      </c>
      <c r="Z156" s="22">
        <f t="shared" si="51"/>
        <v>1</v>
      </c>
    </row>
    <row r="157" spans="4:26">
      <c r="D157" s="1">
        <v>154</v>
      </c>
      <c r="E157" s="22">
        <v>12.7</v>
      </c>
      <c r="F157" s="22">
        <f t="shared" si="40"/>
        <v>20.438617999999998</v>
      </c>
      <c r="G157" s="22">
        <f t="shared" si="41"/>
        <v>5.6773938888888891</v>
      </c>
      <c r="H157" s="22">
        <f t="shared" si="52"/>
        <v>2.5928255555555553</v>
      </c>
      <c r="I157" s="22">
        <f t="shared" si="53"/>
        <v>6.9738066666666665</v>
      </c>
      <c r="J157" s="22">
        <f t="shared" si="54"/>
        <v>32.301089229297361</v>
      </c>
      <c r="K157" s="22">
        <f t="shared" si="55"/>
        <v>1</v>
      </c>
      <c r="L157" s="22">
        <f t="shared" si="42"/>
        <v>14.7105</v>
      </c>
      <c r="M157" s="22">
        <f t="shared" si="56"/>
        <v>475.16517310757882</v>
      </c>
      <c r="N157" s="22">
        <f t="shared" si="43"/>
        <v>4537.4947875562029</v>
      </c>
      <c r="O157" s="22">
        <f t="shared" si="44"/>
        <v>107.64187598425198</v>
      </c>
      <c r="P157" s="22">
        <f t="shared" si="45"/>
        <v>6022.4410642175453</v>
      </c>
      <c r="Q157" s="22">
        <f t="shared" si="46"/>
        <v>12.42401241490445</v>
      </c>
      <c r="R157" s="22">
        <f t="shared" si="57"/>
        <v>268.42514400000005</v>
      </c>
      <c r="S157" s="22">
        <f t="shared" si="58"/>
        <v>6303.2902206324497</v>
      </c>
      <c r="T157" s="22">
        <f t="shared" si="59"/>
        <v>92.510815990927981</v>
      </c>
      <c r="U157" s="22">
        <f t="shared" si="47"/>
        <v>43.957917894652667</v>
      </c>
      <c r="V157" s="20">
        <f>'BSFC (Drive Cycle)'!C161</f>
        <v>251.61457424914443</v>
      </c>
      <c r="W157" s="22">
        <f t="shared" si="48"/>
        <v>3.0723479988727438</v>
      </c>
      <c r="X157" s="22">
        <f t="shared" si="49"/>
        <v>0</v>
      </c>
      <c r="Y157" s="22">
        <f t="shared" si="50"/>
        <v>0</v>
      </c>
      <c r="Z157" s="22">
        <f t="shared" si="51"/>
        <v>1</v>
      </c>
    </row>
    <row r="158" spans="4:26">
      <c r="D158" s="1">
        <v>155</v>
      </c>
      <c r="E158" s="22">
        <v>16.5</v>
      </c>
      <c r="F158" s="22">
        <f t="shared" si="40"/>
        <v>26.554110000000001</v>
      </c>
      <c r="G158" s="22">
        <f t="shared" si="41"/>
        <v>7.3761416666666673</v>
      </c>
      <c r="H158" s="22">
        <f t="shared" si="52"/>
        <v>1.6987477777777782</v>
      </c>
      <c r="I158" s="22">
        <f t="shared" si="53"/>
        <v>8.2255155555555568</v>
      </c>
      <c r="J158" s="22">
        <f t="shared" si="54"/>
        <v>38.09872062942766</v>
      </c>
      <c r="K158" s="22">
        <f t="shared" si="55"/>
        <v>1</v>
      </c>
      <c r="L158" s="22">
        <f t="shared" si="42"/>
        <v>14.7105</v>
      </c>
      <c r="M158" s="22">
        <f t="shared" si="56"/>
        <v>560.45122981919553</v>
      </c>
      <c r="N158" s="22">
        <f t="shared" si="43"/>
        <v>5351.9169289124438</v>
      </c>
      <c r="O158" s="22">
        <f t="shared" si="44"/>
        <v>107.64187598425198</v>
      </c>
      <c r="P158" s="22">
        <f t="shared" si="45"/>
        <v>3945.737248970117</v>
      </c>
      <c r="Q158" s="22">
        <f t="shared" si="46"/>
        <v>20.971153698045363</v>
      </c>
      <c r="R158" s="22">
        <f t="shared" si="57"/>
        <v>268.42514400000005</v>
      </c>
      <c r="S158" s="22">
        <f t="shared" si="58"/>
        <v>4235.1335466681621</v>
      </c>
      <c r="T158" s="22">
        <f t="shared" si="59"/>
        <v>62.157325225223907</v>
      </c>
      <c r="U158" s="22">
        <f t="shared" si="47"/>
        <v>34.836149364748444</v>
      </c>
      <c r="V158" s="20">
        <f>'BSFC (Drive Cycle)'!C162</f>
        <v>1857.5043765168266</v>
      </c>
      <c r="W158" s="22">
        <f t="shared" si="48"/>
        <v>17.974527751670582</v>
      </c>
      <c r="X158" s="22">
        <f t="shared" si="49"/>
        <v>0</v>
      </c>
      <c r="Y158" s="22">
        <f t="shared" si="50"/>
        <v>1</v>
      </c>
      <c r="Z158" s="22">
        <f t="shared" si="51"/>
        <v>2</v>
      </c>
    </row>
    <row r="159" spans="4:26">
      <c r="D159" s="1">
        <v>156</v>
      </c>
      <c r="E159" s="22">
        <v>20</v>
      </c>
      <c r="F159" s="22">
        <f t="shared" si="40"/>
        <v>32.186799999999998</v>
      </c>
      <c r="G159" s="22">
        <f t="shared" si="41"/>
        <v>8.940777777777777</v>
      </c>
      <c r="H159" s="22">
        <f t="shared" si="52"/>
        <v>1.5646361111111098</v>
      </c>
      <c r="I159" s="22">
        <f t="shared" si="53"/>
        <v>9.7230958333333319</v>
      </c>
      <c r="J159" s="22">
        <f t="shared" si="54"/>
        <v>45.035172483154966</v>
      </c>
      <c r="K159" s="22">
        <f t="shared" si="55"/>
        <v>2</v>
      </c>
      <c r="L159" s="22">
        <f t="shared" si="42"/>
        <v>8.4698856000000013</v>
      </c>
      <c r="M159" s="22">
        <f t="shared" si="56"/>
        <v>381.44275890859058</v>
      </c>
      <c r="N159" s="22">
        <f t="shared" si="43"/>
        <v>3642.5113376458044</v>
      </c>
      <c r="O159" s="22">
        <f t="shared" si="44"/>
        <v>40.638704065348485</v>
      </c>
      <c r="P159" s="22">
        <f t="shared" si="45"/>
        <v>3148.6569553152253</v>
      </c>
      <c r="Q159" s="22">
        <f t="shared" si="46"/>
        <v>30.811612412187852</v>
      </c>
      <c r="R159" s="22">
        <f t="shared" si="57"/>
        <v>268.42514400000005</v>
      </c>
      <c r="S159" s="22">
        <f t="shared" si="58"/>
        <v>3447.8937117274136</v>
      </c>
      <c r="T159" s="22">
        <f t="shared" si="59"/>
        <v>87.887875647570553</v>
      </c>
      <c r="U159" s="22">
        <f t="shared" si="47"/>
        <v>33.524193761624446</v>
      </c>
      <c r="V159" s="20">
        <f>'BSFC (Drive Cycle)'!C163</f>
        <v>105.55874463199689</v>
      </c>
      <c r="W159" s="22">
        <f t="shared" si="48"/>
        <v>0.98299216896580499</v>
      </c>
      <c r="X159" s="22">
        <f t="shared" si="49"/>
        <v>0</v>
      </c>
      <c r="Y159" s="22">
        <f t="shared" si="50"/>
        <v>0</v>
      </c>
      <c r="Z159" s="22">
        <f t="shared" si="51"/>
        <v>2</v>
      </c>
    </row>
    <row r="160" spans="4:26">
      <c r="D160" s="1">
        <v>157</v>
      </c>
      <c r="E160" s="22">
        <v>23</v>
      </c>
      <c r="F160" s="22">
        <f t="shared" si="40"/>
        <v>37.01482</v>
      </c>
      <c r="G160" s="22">
        <f t="shared" si="41"/>
        <v>10.281894444444445</v>
      </c>
      <c r="H160" s="22">
        <f t="shared" si="52"/>
        <v>1.3411166666666681</v>
      </c>
      <c r="I160" s="22">
        <f t="shared" si="53"/>
        <v>10.952452777777779</v>
      </c>
      <c r="J160" s="22">
        <f t="shared" si="54"/>
        <v>50.729274751140096</v>
      </c>
      <c r="K160" s="22">
        <f t="shared" si="55"/>
        <v>2</v>
      </c>
      <c r="L160" s="22">
        <f t="shared" si="42"/>
        <v>8.4698856000000013</v>
      </c>
      <c r="M160" s="22">
        <f t="shared" si="56"/>
        <v>429.67115371312514</v>
      </c>
      <c r="N160" s="22">
        <f t="shared" si="43"/>
        <v>4103.0587481527464</v>
      </c>
      <c r="O160" s="22">
        <f t="shared" si="44"/>
        <v>40.638704065348485</v>
      </c>
      <c r="P160" s="22">
        <f t="shared" si="45"/>
        <v>2698.8488188416268</v>
      </c>
      <c r="Q160" s="22">
        <f t="shared" si="46"/>
        <v>40.748357415118448</v>
      </c>
      <c r="R160" s="22">
        <f t="shared" si="57"/>
        <v>268.42514400000005</v>
      </c>
      <c r="S160" s="22">
        <f t="shared" si="58"/>
        <v>3008.0223202567449</v>
      </c>
      <c r="T160" s="22">
        <f t="shared" si="59"/>
        <v>76.675418017857425</v>
      </c>
      <c r="U160" s="22">
        <f t="shared" si="47"/>
        <v>32.945215321168945</v>
      </c>
      <c r="V160" s="20">
        <f>'BSFC (Drive Cycle)'!C164</f>
        <v>134.19519255433624</v>
      </c>
      <c r="W160" s="22">
        <f t="shared" si="48"/>
        <v>1.2280804204912044</v>
      </c>
      <c r="X160" s="22">
        <f t="shared" si="49"/>
        <v>0</v>
      </c>
      <c r="Y160" s="22">
        <f t="shared" si="50"/>
        <v>0</v>
      </c>
      <c r="Z160" s="22">
        <f t="shared" si="51"/>
        <v>2</v>
      </c>
    </row>
    <row r="161" spans="4:26">
      <c r="D161" s="1">
        <v>158</v>
      </c>
      <c r="E161" s="22">
        <v>25.7</v>
      </c>
      <c r="F161" s="22">
        <f t="shared" si="40"/>
        <v>41.360037999999996</v>
      </c>
      <c r="G161" s="22">
        <f t="shared" si="41"/>
        <v>11.488899444444444</v>
      </c>
      <c r="H161" s="22">
        <f t="shared" si="52"/>
        <v>1.2070049999999988</v>
      </c>
      <c r="I161" s="22">
        <f t="shared" si="53"/>
        <v>12.092401944444443</v>
      </c>
      <c r="J161" s="22">
        <f t="shared" si="54"/>
        <v>56.009260490544456</v>
      </c>
      <c r="K161" s="22">
        <f t="shared" si="55"/>
        <v>2</v>
      </c>
      <c r="L161" s="22">
        <f t="shared" si="42"/>
        <v>8.4698856000000013</v>
      </c>
      <c r="M161" s="22">
        <f t="shared" si="56"/>
        <v>474.39202889551149</v>
      </c>
      <c r="N161" s="22">
        <f t="shared" si="43"/>
        <v>4530.111801531908</v>
      </c>
      <c r="O161" s="22">
        <f t="shared" si="44"/>
        <v>40.638704065348485</v>
      </c>
      <c r="P161" s="22">
        <f t="shared" si="45"/>
        <v>2428.9639369574588</v>
      </c>
      <c r="Q161" s="22">
        <f t="shared" si="46"/>
        <v>50.876904705314878</v>
      </c>
      <c r="R161" s="22">
        <f t="shared" si="57"/>
        <v>268.42514400000005</v>
      </c>
      <c r="S161" s="22">
        <f t="shared" si="58"/>
        <v>2748.2659856627733</v>
      </c>
      <c r="T161" s="22">
        <f t="shared" si="59"/>
        <v>70.054148819270083</v>
      </c>
      <c r="U161" s="22">
        <f t="shared" si="47"/>
        <v>33.233129790921637</v>
      </c>
      <c r="V161" s="20">
        <f>'BSFC (Drive Cycle)'!C165</f>
        <v>259.96917612057223</v>
      </c>
      <c r="W161" s="22">
        <f t="shared" si="48"/>
        <v>2.3998859365705396</v>
      </c>
      <c r="X161" s="22">
        <f t="shared" si="49"/>
        <v>0</v>
      </c>
      <c r="Y161" s="22">
        <f t="shared" si="50"/>
        <v>0</v>
      </c>
      <c r="Z161" s="22">
        <f t="shared" si="51"/>
        <v>2</v>
      </c>
    </row>
    <row r="162" spans="4:26">
      <c r="D162" s="1">
        <v>159</v>
      </c>
      <c r="E162" s="22">
        <v>28</v>
      </c>
      <c r="F162" s="22">
        <f t="shared" si="40"/>
        <v>45.061520000000002</v>
      </c>
      <c r="G162" s="22">
        <f t="shared" si="41"/>
        <v>12.517088888888891</v>
      </c>
      <c r="H162" s="22">
        <f t="shared" si="52"/>
        <v>1.0281894444444468</v>
      </c>
      <c r="I162" s="22">
        <f t="shared" si="53"/>
        <v>13.031183611111114</v>
      </c>
      <c r="J162" s="22">
        <f t="shared" si="54"/>
        <v>60.357484040642206</v>
      </c>
      <c r="K162" s="22">
        <f t="shared" si="55"/>
        <v>2</v>
      </c>
      <c r="L162" s="22">
        <f t="shared" si="42"/>
        <v>8.4698856000000013</v>
      </c>
      <c r="M162" s="22">
        <f t="shared" si="56"/>
        <v>511.22098492806532</v>
      </c>
      <c r="N162" s="22">
        <f t="shared" si="43"/>
        <v>4881.8025513735747</v>
      </c>
      <c r="O162" s="22">
        <f t="shared" si="44"/>
        <v>40.638704065348485</v>
      </c>
      <c r="P162" s="22">
        <f t="shared" si="45"/>
        <v>2069.1174277785831</v>
      </c>
      <c r="Q162" s="22">
        <f t="shared" si="46"/>
        <v>60.390760327888216</v>
      </c>
      <c r="R162" s="22">
        <f t="shared" si="57"/>
        <v>268.42514400000005</v>
      </c>
      <c r="S162" s="22">
        <f t="shared" si="58"/>
        <v>2397.9333321064714</v>
      </c>
      <c r="T162" s="22">
        <f t="shared" si="59"/>
        <v>61.124061274427028</v>
      </c>
      <c r="U162" s="22">
        <f t="shared" si="47"/>
        <v>31.247902807516002</v>
      </c>
      <c r="V162" s="20">
        <f>'BSFC (Drive Cycle)'!C166</f>
        <v>628.22339752528569</v>
      </c>
      <c r="W162" s="22">
        <f t="shared" si="48"/>
        <v>5.4529621297993378</v>
      </c>
      <c r="X162" s="22">
        <f t="shared" si="49"/>
        <v>0</v>
      </c>
      <c r="Y162" s="22">
        <f t="shared" si="50"/>
        <v>1</v>
      </c>
      <c r="Z162" s="22">
        <f t="shared" si="51"/>
        <v>3</v>
      </c>
    </row>
    <row r="163" spans="4:26">
      <c r="D163" s="1">
        <v>160</v>
      </c>
      <c r="E163" s="22">
        <v>30.7</v>
      </c>
      <c r="F163" s="22">
        <f t="shared" si="40"/>
        <v>49.406737999999997</v>
      </c>
      <c r="G163" s="22">
        <f t="shared" si="41"/>
        <v>13.724093888888889</v>
      </c>
      <c r="H163" s="22">
        <f t="shared" si="52"/>
        <v>1.2070049999999988</v>
      </c>
      <c r="I163" s="22">
        <f t="shared" si="53"/>
        <v>14.327596388888889</v>
      </c>
      <c r="J163" s="22">
        <f t="shared" si="54"/>
        <v>66.362173705062844</v>
      </c>
      <c r="K163" s="22">
        <f t="shared" si="55"/>
        <v>3</v>
      </c>
      <c r="L163" s="22">
        <f t="shared" si="42"/>
        <v>5.4638999999999998</v>
      </c>
      <c r="M163" s="22">
        <f t="shared" si="56"/>
        <v>362.59628090709288</v>
      </c>
      <c r="N163" s="22">
        <f t="shared" si="43"/>
        <v>3462.5406652661022</v>
      </c>
      <c r="O163" s="22">
        <f t="shared" si="44"/>
        <v>21.23863048170449</v>
      </c>
      <c r="P163" s="22">
        <f t="shared" si="45"/>
        <v>2320.5063833871668</v>
      </c>
      <c r="Q163" s="22">
        <f t="shared" si="46"/>
        <v>72.599091455907327</v>
      </c>
      <c r="R163" s="22">
        <f t="shared" si="57"/>
        <v>268.42514400000005</v>
      </c>
      <c r="S163" s="22">
        <f t="shared" si="58"/>
        <v>2661.5306188430741</v>
      </c>
      <c r="T163" s="22">
        <f t="shared" si="59"/>
        <v>105.16745559183362</v>
      </c>
      <c r="U163" s="22">
        <f t="shared" si="47"/>
        <v>38.133328270060716</v>
      </c>
      <c r="V163" s="20">
        <f>'BSFC (Drive Cycle)'!C167</f>
        <v>1861.7515789453228</v>
      </c>
      <c r="W163" s="22">
        <f t="shared" si="48"/>
        <v>19.720773365896068</v>
      </c>
      <c r="X163" s="22">
        <f t="shared" si="49"/>
        <v>0</v>
      </c>
      <c r="Y163" s="22">
        <f t="shared" si="50"/>
        <v>0</v>
      </c>
      <c r="Z163" s="22">
        <f t="shared" si="51"/>
        <v>3</v>
      </c>
    </row>
    <row r="164" spans="4:26">
      <c r="D164" s="1">
        <v>161</v>
      </c>
      <c r="E164" s="22">
        <v>32.6</v>
      </c>
      <c r="F164" s="22">
        <f t="shared" si="40"/>
        <v>52.464483999999999</v>
      </c>
      <c r="G164" s="22">
        <f t="shared" si="41"/>
        <v>14.573467777777777</v>
      </c>
      <c r="H164" s="22">
        <f t="shared" si="52"/>
        <v>0.84937388888888776</v>
      </c>
      <c r="I164" s="22">
        <f t="shared" si="53"/>
        <v>14.998154722222221</v>
      </c>
      <c r="J164" s="22">
        <f t="shared" si="54"/>
        <v>69.468047669418368</v>
      </c>
      <c r="K164" s="22">
        <f t="shared" si="55"/>
        <v>3</v>
      </c>
      <c r="L164" s="22">
        <f t="shared" si="42"/>
        <v>5.4638999999999998</v>
      </c>
      <c r="M164" s="22">
        <f t="shared" si="56"/>
        <v>379.56646566093502</v>
      </c>
      <c r="N164" s="22">
        <f t="shared" si="43"/>
        <v>3624.5940505359672</v>
      </c>
      <c r="O164" s="22">
        <f t="shared" si="44"/>
        <v>21.23863048170449</v>
      </c>
      <c r="P164" s="22">
        <f t="shared" si="45"/>
        <v>1632.9489364576352</v>
      </c>
      <c r="Q164" s="22">
        <f t="shared" si="46"/>
        <v>81.86337301794191</v>
      </c>
      <c r="R164" s="22">
        <f t="shared" si="57"/>
        <v>268.42514400000005</v>
      </c>
      <c r="S164" s="22">
        <f t="shared" si="58"/>
        <v>1983.2374534755772</v>
      </c>
      <c r="T164" s="22">
        <f t="shared" si="59"/>
        <v>78.365447062606776</v>
      </c>
      <c r="U164" s="22">
        <f t="shared" si="47"/>
        <v>29.744895771492757</v>
      </c>
      <c r="V164" s="20">
        <f>'BSFC (Drive Cycle)'!C168</f>
        <v>100.20357375801905</v>
      </c>
      <c r="W164" s="22">
        <f t="shared" si="48"/>
        <v>0.82792912704537869</v>
      </c>
      <c r="X164" s="22">
        <f t="shared" si="49"/>
        <v>0</v>
      </c>
      <c r="Y164" s="22">
        <f t="shared" si="50"/>
        <v>0</v>
      </c>
      <c r="Z164" s="22">
        <f t="shared" si="51"/>
        <v>3</v>
      </c>
    </row>
    <row r="165" spans="4:26">
      <c r="D165" s="1">
        <v>162</v>
      </c>
      <c r="E165" s="22">
        <v>34.200000000000003</v>
      </c>
      <c r="F165" s="22">
        <f t="shared" si="40"/>
        <v>55.039428000000001</v>
      </c>
      <c r="G165" s="22">
        <f t="shared" si="41"/>
        <v>15.288730000000001</v>
      </c>
      <c r="H165" s="22">
        <f t="shared" si="52"/>
        <v>0.7152622222222238</v>
      </c>
      <c r="I165" s="22">
        <f t="shared" si="53"/>
        <v>15.646361111111112</v>
      </c>
      <c r="J165" s="22">
        <f t="shared" si="54"/>
        <v>72.470392501628695</v>
      </c>
      <c r="K165" s="22">
        <f t="shared" si="55"/>
        <v>3</v>
      </c>
      <c r="L165" s="22">
        <f t="shared" si="42"/>
        <v>5.4638999999999998</v>
      </c>
      <c r="M165" s="22">
        <f t="shared" si="56"/>
        <v>395.97097758964901</v>
      </c>
      <c r="N165" s="22">
        <f t="shared" si="43"/>
        <v>3781.2456562968355</v>
      </c>
      <c r="O165" s="22">
        <f t="shared" si="44"/>
        <v>21.23863048170449</v>
      </c>
      <c r="P165" s="22">
        <f t="shared" si="45"/>
        <v>1375.1148938590661</v>
      </c>
      <c r="Q165" s="22">
        <f t="shared" si="46"/>
        <v>90.096235854478522</v>
      </c>
      <c r="R165" s="22">
        <f t="shared" si="57"/>
        <v>268.42514400000005</v>
      </c>
      <c r="S165" s="22">
        <f t="shared" si="58"/>
        <v>1733.6362737135446</v>
      </c>
      <c r="T165" s="22">
        <f t="shared" si="59"/>
        <v>68.502730923837234</v>
      </c>
      <c r="U165" s="22">
        <f t="shared" si="47"/>
        <v>27.12509333147251</v>
      </c>
      <c r="V165" s="20">
        <f>'BSFC (Drive Cycle)'!C169</f>
        <v>138.56310001700149</v>
      </c>
      <c r="W165" s="22">
        <f t="shared" si="48"/>
        <v>1.0440380611831459</v>
      </c>
      <c r="X165" s="22">
        <f t="shared" si="49"/>
        <v>0</v>
      </c>
      <c r="Y165" s="22">
        <f t="shared" si="50"/>
        <v>0</v>
      </c>
      <c r="Z165" s="22">
        <f t="shared" si="51"/>
        <v>3</v>
      </c>
    </row>
    <row r="166" spans="4:26">
      <c r="D166" s="1">
        <v>163</v>
      </c>
      <c r="E166" s="22">
        <v>35.299999999999997</v>
      </c>
      <c r="F166" s="22">
        <f t="shared" si="40"/>
        <v>56.809701999999994</v>
      </c>
      <c r="G166" s="22">
        <f t="shared" si="41"/>
        <v>15.780472777777778</v>
      </c>
      <c r="H166" s="22">
        <f t="shared" si="52"/>
        <v>0.49174277777777675</v>
      </c>
      <c r="I166" s="22">
        <f t="shared" si="53"/>
        <v>16.026344166666668</v>
      </c>
      <c r="J166" s="22">
        <f t="shared" si="54"/>
        <v>74.230387748096831</v>
      </c>
      <c r="K166" s="22">
        <f t="shared" si="55"/>
        <v>3</v>
      </c>
      <c r="L166" s="22">
        <f t="shared" si="42"/>
        <v>5.4638999999999998</v>
      </c>
      <c r="M166" s="22">
        <f t="shared" si="56"/>
        <v>405.58741561682626</v>
      </c>
      <c r="N166" s="22">
        <f t="shared" si="43"/>
        <v>3873.0759079497593</v>
      </c>
      <c r="O166" s="22">
        <f t="shared" si="44"/>
        <v>21.23863048170449</v>
      </c>
      <c r="P166" s="22">
        <f t="shared" si="45"/>
        <v>945.39148952810399</v>
      </c>
      <c r="Q166" s="22">
        <f t="shared" si="46"/>
        <v>95.985105276757906</v>
      </c>
      <c r="R166" s="22">
        <f t="shared" si="57"/>
        <v>268.42514400000005</v>
      </c>
      <c r="S166" s="22">
        <f t="shared" si="58"/>
        <v>1309.801738804862</v>
      </c>
      <c r="T166" s="22">
        <f t="shared" si="59"/>
        <v>51.755375356058813</v>
      </c>
      <c r="U166" s="22">
        <f t="shared" si="47"/>
        <v>20.991328934942675</v>
      </c>
      <c r="V166" s="20">
        <f>'BSFC (Drive Cycle)'!C170</f>
        <v>317.58674775953477</v>
      </c>
      <c r="W166" s="22">
        <f t="shared" si="48"/>
        <v>1.8518244132219621</v>
      </c>
      <c r="X166" s="22">
        <f t="shared" si="49"/>
        <v>0</v>
      </c>
      <c r="Y166" s="22">
        <f t="shared" si="50"/>
        <v>0</v>
      </c>
      <c r="Z166" s="22">
        <f t="shared" si="51"/>
        <v>3</v>
      </c>
    </row>
    <row r="167" spans="4:26">
      <c r="D167" s="1">
        <v>164</v>
      </c>
      <c r="E167" s="22">
        <v>36.9</v>
      </c>
      <c r="F167" s="22">
        <f t="shared" si="40"/>
        <v>59.384645999999996</v>
      </c>
      <c r="G167" s="22">
        <f t="shared" si="41"/>
        <v>16.495735</v>
      </c>
      <c r="H167" s="22">
        <f t="shared" si="52"/>
        <v>0.71526222222222202</v>
      </c>
      <c r="I167" s="22">
        <f t="shared" si="53"/>
        <v>16.853366111111111</v>
      </c>
      <c r="J167" s="22">
        <f t="shared" si="54"/>
        <v>78.060965637468627</v>
      </c>
      <c r="K167" s="22">
        <f t="shared" si="55"/>
        <v>3</v>
      </c>
      <c r="L167" s="22">
        <f t="shared" si="42"/>
        <v>5.4638999999999998</v>
      </c>
      <c r="M167" s="22">
        <f t="shared" si="56"/>
        <v>426.5173101465648</v>
      </c>
      <c r="N167" s="22">
        <f t="shared" si="43"/>
        <v>4072.9417497825916</v>
      </c>
      <c r="O167" s="22">
        <f t="shared" si="44"/>
        <v>21.23863048170449</v>
      </c>
      <c r="P167" s="22">
        <f t="shared" si="45"/>
        <v>1375.1148938590627</v>
      </c>
      <c r="Q167" s="22">
        <f t="shared" si="46"/>
        <v>104.88349894139776</v>
      </c>
      <c r="R167" s="22">
        <f t="shared" si="57"/>
        <v>268.42514400000005</v>
      </c>
      <c r="S167" s="22">
        <f t="shared" si="58"/>
        <v>1748.4235368004604</v>
      </c>
      <c r="T167" s="22">
        <f t="shared" si="59"/>
        <v>69.087033363571692</v>
      </c>
      <c r="U167" s="22">
        <f t="shared" si="47"/>
        <v>29.466815636236579</v>
      </c>
      <c r="V167" s="20">
        <f>'BSFC (Drive Cycle)'!C171</f>
        <v>155.09367096524875</v>
      </c>
      <c r="W167" s="22">
        <f t="shared" si="48"/>
        <v>1.2694768357444786</v>
      </c>
      <c r="X167" s="22">
        <f t="shared" si="49"/>
        <v>0</v>
      </c>
      <c r="Y167" s="22">
        <f t="shared" si="50"/>
        <v>0</v>
      </c>
      <c r="Z167" s="22">
        <f t="shared" si="51"/>
        <v>3</v>
      </c>
    </row>
    <row r="168" spans="4:26">
      <c r="D168" s="1">
        <v>165</v>
      </c>
      <c r="E168" s="22">
        <v>36.9</v>
      </c>
      <c r="F168" s="22">
        <f t="shared" si="40"/>
        <v>59.384645999999996</v>
      </c>
      <c r="G168" s="22">
        <f t="shared" si="41"/>
        <v>16.495735</v>
      </c>
      <c r="H168" s="22">
        <f t="shared" si="52"/>
        <v>0</v>
      </c>
      <c r="I168" s="22">
        <f t="shared" si="53"/>
        <v>16.495735</v>
      </c>
      <c r="J168" s="22">
        <f t="shared" si="54"/>
        <v>76.404499523145688</v>
      </c>
      <c r="K168" s="22">
        <f t="shared" si="55"/>
        <v>3</v>
      </c>
      <c r="L168" s="22">
        <f t="shared" si="42"/>
        <v>5.4638999999999998</v>
      </c>
      <c r="M168" s="22">
        <f t="shared" si="56"/>
        <v>417.4665449445157</v>
      </c>
      <c r="N168" s="22">
        <f t="shared" si="43"/>
        <v>3986.513277638664</v>
      </c>
      <c r="O168" s="22">
        <f t="shared" si="44"/>
        <v>21.23863048170449</v>
      </c>
      <c r="P168" s="22">
        <f t="shared" si="45"/>
        <v>0</v>
      </c>
      <c r="Q168" s="22">
        <f t="shared" si="46"/>
        <v>104.88349894139776</v>
      </c>
      <c r="R168" s="22">
        <f t="shared" si="57"/>
        <v>268.42514400000005</v>
      </c>
      <c r="S168" s="22">
        <f t="shared" si="58"/>
        <v>373.30864294139781</v>
      </c>
      <c r="T168" s="22">
        <f t="shared" si="59"/>
        <v>14.750880508619812</v>
      </c>
      <c r="U168" s="22">
        <f t="shared" si="47"/>
        <v>6.1579991208229128</v>
      </c>
      <c r="V168" s="20">
        <f>'BSFC (Drive Cycle)'!C172</f>
        <v>1716.692444886623</v>
      </c>
      <c r="W168" s="22">
        <f t="shared" si="48"/>
        <v>2.9364973795375451</v>
      </c>
      <c r="X168" s="22">
        <f t="shared" si="49"/>
        <v>0</v>
      </c>
      <c r="Y168" s="22">
        <f t="shared" si="50"/>
        <v>0</v>
      </c>
      <c r="Z168" s="22">
        <f t="shared" si="51"/>
        <v>3</v>
      </c>
    </row>
    <row r="169" spans="4:26">
      <c r="D169" s="1">
        <v>166</v>
      </c>
      <c r="E169" s="22">
        <v>37.200000000000003</v>
      </c>
      <c r="F169" s="22">
        <f t="shared" si="40"/>
        <v>59.867448000000003</v>
      </c>
      <c r="G169" s="22">
        <f t="shared" si="41"/>
        <v>16.629846666666669</v>
      </c>
      <c r="H169" s="22">
        <f t="shared" si="52"/>
        <v>0.13411166666666929</v>
      </c>
      <c r="I169" s="22">
        <f t="shared" si="53"/>
        <v>16.696902500000004</v>
      </c>
      <c r="J169" s="22">
        <f t="shared" si="54"/>
        <v>77.336261712452355</v>
      </c>
      <c r="K169" s="22">
        <f t="shared" si="55"/>
        <v>3</v>
      </c>
      <c r="L169" s="22">
        <f t="shared" si="42"/>
        <v>5.4638999999999998</v>
      </c>
      <c r="M169" s="22">
        <f t="shared" si="56"/>
        <v>422.55760037066841</v>
      </c>
      <c r="N169" s="22">
        <f t="shared" si="43"/>
        <v>4035.1292932196243</v>
      </c>
      <c r="O169" s="22">
        <f t="shared" si="44"/>
        <v>21.23863048170449</v>
      </c>
      <c r="P169" s="22">
        <f t="shared" si="45"/>
        <v>257.8340425985794</v>
      </c>
      <c r="Q169" s="22">
        <f t="shared" si="46"/>
        <v>106.59585430120514</v>
      </c>
      <c r="R169" s="22">
        <f t="shared" si="57"/>
        <v>268.42514400000005</v>
      </c>
      <c r="S169" s="22">
        <f t="shared" si="58"/>
        <v>632.85504089978463</v>
      </c>
      <c r="T169" s="22">
        <f t="shared" si="59"/>
        <v>25.006571007936369</v>
      </c>
      <c r="U169" s="22">
        <f t="shared" si="47"/>
        <v>10.566716638612318</v>
      </c>
      <c r="V169" s="20">
        <f>'BSFC (Drive Cycle)'!C173</f>
        <v>1143.123914204125</v>
      </c>
      <c r="W169" s="22">
        <f t="shared" si="48"/>
        <v>3.3552962456156576</v>
      </c>
      <c r="X169" s="22">
        <f t="shared" si="49"/>
        <v>0</v>
      </c>
      <c r="Y169" s="22">
        <f t="shared" si="50"/>
        <v>0</v>
      </c>
      <c r="Z169" s="22">
        <f t="shared" si="51"/>
        <v>3</v>
      </c>
    </row>
    <row r="170" spans="4:26">
      <c r="D170" s="1">
        <v>167</v>
      </c>
      <c r="E170" s="22">
        <v>37.6</v>
      </c>
      <c r="F170" s="22">
        <f t="shared" si="40"/>
        <v>60.511184</v>
      </c>
      <c r="G170" s="22">
        <f t="shared" si="41"/>
        <v>16.808662222222225</v>
      </c>
      <c r="H170" s="22">
        <f t="shared" si="52"/>
        <v>0.17881555555555551</v>
      </c>
      <c r="I170" s="22">
        <f t="shared" si="53"/>
        <v>16.898070000000004</v>
      </c>
      <c r="J170" s="22">
        <f t="shared" si="54"/>
        <v>78.268023901759008</v>
      </c>
      <c r="K170" s="22">
        <f t="shared" si="55"/>
        <v>3</v>
      </c>
      <c r="L170" s="22">
        <f t="shared" si="42"/>
        <v>5.4638999999999998</v>
      </c>
      <c r="M170" s="22">
        <f t="shared" si="56"/>
        <v>427.648655796821</v>
      </c>
      <c r="N170" s="22">
        <f t="shared" si="43"/>
        <v>4083.7453088005832</v>
      </c>
      <c r="O170" s="22">
        <f t="shared" si="44"/>
        <v>21.23863048170449</v>
      </c>
      <c r="P170" s="22">
        <f t="shared" si="45"/>
        <v>343.77872346476568</v>
      </c>
      <c r="Q170" s="22">
        <f t="shared" si="46"/>
        <v>108.90056290963679</v>
      </c>
      <c r="R170" s="22">
        <f t="shared" si="57"/>
        <v>268.42514400000005</v>
      </c>
      <c r="S170" s="22">
        <f t="shared" si="58"/>
        <v>721.10443037440245</v>
      </c>
      <c r="T170" s="22">
        <f t="shared" si="59"/>
        <v>28.493648587608394</v>
      </c>
      <c r="U170" s="22">
        <f t="shared" si="47"/>
        <v>12.185270517237717</v>
      </c>
      <c r="V170" s="20">
        <f>'BSFC (Drive Cycle)'!C174</f>
        <v>990.26190465007312</v>
      </c>
      <c r="W170" s="22">
        <f t="shared" si="48"/>
        <v>3.3518358864100564</v>
      </c>
      <c r="X170" s="22">
        <f t="shared" si="49"/>
        <v>0</v>
      </c>
      <c r="Y170" s="22">
        <f t="shared" si="50"/>
        <v>0</v>
      </c>
      <c r="Z170" s="22">
        <f t="shared" si="51"/>
        <v>3</v>
      </c>
    </row>
    <row r="171" spans="4:26">
      <c r="D171" s="1">
        <v>168</v>
      </c>
      <c r="E171" s="22">
        <v>37.6</v>
      </c>
      <c r="F171" s="22">
        <f t="shared" si="40"/>
        <v>60.511184</v>
      </c>
      <c r="G171" s="22">
        <f t="shared" si="41"/>
        <v>16.808662222222225</v>
      </c>
      <c r="H171" s="22">
        <f t="shared" si="52"/>
        <v>0</v>
      </c>
      <c r="I171" s="22">
        <f t="shared" si="53"/>
        <v>16.808662222222225</v>
      </c>
      <c r="J171" s="22">
        <f t="shared" si="54"/>
        <v>77.853907373178274</v>
      </c>
      <c r="K171" s="22">
        <f t="shared" si="55"/>
        <v>3</v>
      </c>
      <c r="L171" s="22">
        <f t="shared" si="42"/>
        <v>5.4638999999999998</v>
      </c>
      <c r="M171" s="22">
        <f t="shared" si="56"/>
        <v>425.38596449630876</v>
      </c>
      <c r="N171" s="22">
        <f t="shared" si="43"/>
        <v>4062.1381907646014</v>
      </c>
      <c r="O171" s="22">
        <f t="shared" si="44"/>
        <v>21.23863048170449</v>
      </c>
      <c r="P171" s="22">
        <f t="shared" si="45"/>
        <v>0</v>
      </c>
      <c r="Q171" s="22">
        <f t="shared" si="46"/>
        <v>108.90056290963679</v>
      </c>
      <c r="R171" s="22">
        <f t="shared" si="57"/>
        <v>268.42514400000005</v>
      </c>
      <c r="S171" s="22">
        <f t="shared" si="58"/>
        <v>377.32570690963684</v>
      </c>
      <c r="T171" s="22">
        <f t="shared" si="59"/>
        <v>14.909610373870423</v>
      </c>
      <c r="U171" s="22">
        <f t="shared" si="47"/>
        <v>6.3423389891530402</v>
      </c>
      <c r="V171" s="20">
        <f>'BSFC (Drive Cycle)'!C175</f>
        <v>1712.3757902356629</v>
      </c>
      <c r="W171" s="22">
        <f t="shared" si="48"/>
        <v>3.0167965940259425</v>
      </c>
      <c r="X171" s="22">
        <f t="shared" si="49"/>
        <v>0</v>
      </c>
      <c r="Y171" s="22">
        <f t="shared" si="50"/>
        <v>0</v>
      </c>
      <c r="Z171" s="22">
        <f t="shared" si="51"/>
        <v>3</v>
      </c>
    </row>
    <row r="172" spans="4:26">
      <c r="D172" s="1">
        <v>169</v>
      </c>
      <c r="E172" s="22">
        <v>37.6</v>
      </c>
      <c r="F172" s="22">
        <f t="shared" si="40"/>
        <v>60.511184</v>
      </c>
      <c r="G172" s="22">
        <f t="shared" si="41"/>
        <v>16.808662222222225</v>
      </c>
      <c r="H172" s="22">
        <f t="shared" si="52"/>
        <v>0</v>
      </c>
      <c r="I172" s="22">
        <f t="shared" si="53"/>
        <v>16.808662222222225</v>
      </c>
      <c r="J172" s="22">
        <f t="shared" si="54"/>
        <v>77.853907373178274</v>
      </c>
      <c r="K172" s="22">
        <f t="shared" si="55"/>
        <v>3</v>
      </c>
      <c r="L172" s="22">
        <f t="shared" si="42"/>
        <v>5.4638999999999998</v>
      </c>
      <c r="M172" s="22">
        <f t="shared" si="56"/>
        <v>425.38596449630876</v>
      </c>
      <c r="N172" s="22">
        <f t="shared" si="43"/>
        <v>4062.1381907646014</v>
      </c>
      <c r="O172" s="22">
        <f t="shared" si="44"/>
        <v>21.23863048170449</v>
      </c>
      <c r="P172" s="22">
        <f t="shared" si="45"/>
        <v>0</v>
      </c>
      <c r="Q172" s="22">
        <f t="shared" si="46"/>
        <v>108.90056290963679</v>
      </c>
      <c r="R172" s="22">
        <f t="shared" si="57"/>
        <v>268.42514400000005</v>
      </c>
      <c r="S172" s="22">
        <f t="shared" si="58"/>
        <v>377.32570690963684</v>
      </c>
      <c r="T172" s="22">
        <f t="shared" si="59"/>
        <v>14.909610373870423</v>
      </c>
      <c r="U172" s="22">
        <f t="shared" si="47"/>
        <v>6.3423389891530402</v>
      </c>
      <c r="V172" s="20">
        <f>'BSFC (Drive Cycle)'!C176</f>
        <v>1712.3757902356629</v>
      </c>
      <c r="W172" s="22">
        <f t="shared" si="48"/>
        <v>3.0167965940259425</v>
      </c>
      <c r="X172" s="22">
        <f t="shared" si="49"/>
        <v>0</v>
      </c>
      <c r="Y172" s="22">
        <f t="shared" si="50"/>
        <v>0</v>
      </c>
      <c r="Z172" s="22">
        <f t="shared" si="51"/>
        <v>3</v>
      </c>
    </row>
    <row r="173" spans="4:26">
      <c r="D173" s="1">
        <v>170</v>
      </c>
      <c r="E173" s="22">
        <v>37.200000000000003</v>
      </c>
      <c r="F173" s="22">
        <f t="shared" si="40"/>
        <v>59.867448000000003</v>
      </c>
      <c r="G173" s="22">
        <f t="shared" si="41"/>
        <v>16.629846666666669</v>
      </c>
      <c r="H173" s="22">
        <f t="shared" si="52"/>
        <v>-0.17881555555555551</v>
      </c>
      <c r="I173" s="22">
        <f t="shared" si="53"/>
        <v>16.540438888888893</v>
      </c>
      <c r="J173" s="22">
        <f t="shared" si="54"/>
        <v>76.61155778743607</v>
      </c>
      <c r="K173" s="22">
        <f t="shared" si="55"/>
        <v>3</v>
      </c>
      <c r="L173" s="22">
        <f t="shared" si="42"/>
        <v>5.4638999999999998</v>
      </c>
      <c r="M173" s="22">
        <f t="shared" si="56"/>
        <v>418.59789059477191</v>
      </c>
      <c r="N173" s="22">
        <f t="shared" si="43"/>
        <v>3997.3168366566556</v>
      </c>
      <c r="O173" s="22">
        <f t="shared" si="44"/>
        <v>21.23863048170449</v>
      </c>
      <c r="P173" s="22">
        <f t="shared" si="45"/>
        <v>-343.77872346476568</v>
      </c>
      <c r="Q173" s="22">
        <f t="shared" si="46"/>
        <v>106.59585430120514</v>
      </c>
      <c r="R173" s="22">
        <f t="shared" si="57"/>
        <v>268.42514400000005</v>
      </c>
      <c r="S173" s="22">
        <f t="shared" si="58"/>
        <v>31.242274836439492</v>
      </c>
      <c r="T173" s="22">
        <f t="shared" si="59"/>
        <v>0</v>
      </c>
      <c r="U173" s="22">
        <f t="shared" si="47"/>
        <v>0</v>
      </c>
      <c r="V173" s="20">
        <f>'BSFC (Drive Cycle)'!C177</f>
        <v>0</v>
      </c>
      <c r="W173" s="22">
        <f t="shared" si="48"/>
        <v>0</v>
      </c>
      <c r="X173" s="22">
        <f t="shared" si="49"/>
        <v>0</v>
      </c>
      <c r="Y173" s="22">
        <f t="shared" si="50"/>
        <v>0</v>
      </c>
      <c r="Z173" s="22">
        <f t="shared" si="51"/>
        <v>3</v>
      </c>
    </row>
    <row r="174" spans="4:26">
      <c r="D174" s="1">
        <v>171</v>
      </c>
      <c r="E174" s="22">
        <v>37.200000000000003</v>
      </c>
      <c r="F174" s="22">
        <f t="shared" si="40"/>
        <v>59.867448000000003</v>
      </c>
      <c r="G174" s="22">
        <f t="shared" si="41"/>
        <v>16.629846666666669</v>
      </c>
      <c r="H174" s="22">
        <f t="shared" si="52"/>
        <v>0</v>
      </c>
      <c r="I174" s="22">
        <f t="shared" si="53"/>
        <v>16.629846666666669</v>
      </c>
      <c r="J174" s="22">
        <f t="shared" si="54"/>
        <v>77.025674316016804</v>
      </c>
      <c r="K174" s="22">
        <f t="shared" si="55"/>
        <v>3</v>
      </c>
      <c r="L174" s="22">
        <f t="shared" si="42"/>
        <v>5.4638999999999998</v>
      </c>
      <c r="M174" s="22">
        <f t="shared" si="56"/>
        <v>420.86058189528421</v>
      </c>
      <c r="N174" s="22">
        <f t="shared" si="43"/>
        <v>4018.9239546926378</v>
      </c>
      <c r="O174" s="22">
        <f t="shared" si="44"/>
        <v>21.23863048170449</v>
      </c>
      <c r="P174" s="22">
        <f t="shared" si="45"/>
        <v>0</v>
      </c>
      <c r="Q174" s="22">
        <f t="shared" si="46"/>
        <v>106.59585430120514</v>
      </c>
      <c r="R174" s="22">
        <f t="shared" si="57"/>
        <v>268.42514400000005</v>
      </c>
      <c r="S174" s="22">
        <f t="shared" si="58"/>
        <v>375.02099830120517</v>
      </c>
      <c r="T174" s="22">
        <f t="shared" si="59"/>
        <v>14.818542347632679</v>
      </c>
      <c r="U174" s="22">
        <f t="shared" si="47"/>
        <v>6.2365403552646006</v>
      </c>
      <c r="V174" s="20">
        <f>'BSFC (Drive Cycle)'!C178</f>
        <v>1714.7014782021706</v>
      </c>
      <c r="W174" s="22">
        <f t="shared" si="48"/>
        <v>2.9705013794554724</v>
      </c>
      <c r="X174" s="22">
        <f t="shared" si="49"/>
        <v>0</v>
      </c>
      <c r="Y174" s="22">
        <f t="shared" si="50"/>
        <v>0</v>
      </c>
      <c r="Z174" s="22">
        <f t="shared" si="51"/>
        <v>3</v>
      </c>
    </row>
    <row r="175" spans="4:26">
      <c r="D175" s="1">
        <v>172</v>
      </c>
      <c r="E175" s="22">
        <v>36.9</v>
      </c>
      <c r="F175" s="22">
        <f t="shared" si="40"/>
        <v>59.384645999999996</v>
      </c>
      <c r="G175" s="22">
        <f t="shared" si="41"/>
        <v>16.495735</v>
      </c>
      <c r="H175" s="22">
        <f t="shared" si="52"/>
        <v>-0.13411166666666929</v>
      </c>
      <c r="I175" s="22">
        <f t="shared" si="53"/>
        <v>16.428679166666665</v>
      </c>
      <c r="J175" s="22">
        <f t="shared" si="54"/>
        <v>76.093912126710123</v>
      </c>
      <c r="K175" s="22">
        <f t="shared" si="55"/>
        <v>3</v>
      </c>
      <c r="L175" s="22">
        <f t="shared" si="42"/>
        <v>5.4638999999999998</v>
      </c>
      <c r="M175" s="22">
        <f t="shared" si="56"/>
        <v>415.76952646913145</v>
      </c>
      <c r="N175" s="22">
        <f t="shared" si="43"/>
        <v>3970.3079391116771</v>
      </c>
      <c r="O175" s="22">
        <f t="shared" si="44"/>
        <v>21.23863048170449</v>
      </c>
      <c r="P175" s="22">
        <f t="shared" si="45"/>
        <v>-257.8340425985794</v>
      </c>
      <c r="Q175" s="22">
        <f t="shared" si="46"/>
        <v>104.88349894139776</v>
      </c>
      <c r="R175" s="22">
        <f t="shared" si="57"/>
        <v>268.42514400000005</v>
      </c>
      <c r="S175" s="22">
        <f t="shared" si="58"/>
        <v>115.47460034281841</v>
      </c>
      <c r="T175" s="22">
        <f t="shared" si="59"/>
        <v>0</v>
      </c>
      <c r="U175" s="22">
        <f t="shared" si="47"/>
        <v>0</v>
      </c>
      <c r="V175" s="20">
        <f>'BSFC (Drive Cycle)'!C179</f>
        <v>0</v>
      </c>
      <c r="W175" s="22">
        <f t="shared" si="48"/>
        <v>0</v>
      </c>
      <c r="X175" s="22">
        <f t="shared" si="49"/>
        <v>0</v>
      </c>
      <c r="Y175" s="22">
        <f t="shared" si="50"/>
        <v>0</v>
      </c>
      <c r="Z175" s="22">
        <f t="shared" si="51"/>
        <v>3</v>
      </c>
    </row>
    <row r="176" spans="4:26">
      <c r="D176" s="1">
        <v>173</v>
      </c>
      <c r="E176" s="22">
        <v>36.5</v>
      </c>
      <c r="F176" s="22">
        <f t="shared" si="40"/>
        <v>58.74091</v>
      </c>
      <c r="G176" s="22">
        <f t="shared" si="41"/>
        <v>16.316919444444444</v>
      </c>
      <c r="H176" s="22">
        <f t="shared" si="52"/>
        <v>-0.17881555555555551</v>
      </c>
      <c r="I176" s="22">
        <f t="shared" si="53"/>
        <v>16.227511666666665</v>
      </c>
      <c r="J176" s="22">
        <f t="shared" si="54"/>
        <v>75.16214993740347</v>
      </c>
      <c r="K176" s="22">
        <f t="shared" si="55"/>
        <v>3</v>
      </c>
      <c r="L176" s="22">
        <f t="shared" si="42"/>
        <v>5.4638999999999998</v>
      </c>
      <c r="M176" s="22">
        <f t="shared" si="56"/>
        <v>410.6784710429788</v>
      </c>
      <c r="N176" s="22">
        <f t="shared" si="43"/>
        <v>3921.6919235307178</v>
      </c>
      <c r="O176" s="22">
        <f t="shared" si="44"/>
        <v>21.23863048170449</v>
      </c>
      <c r="P176" s="22">
        <f t="shared" si="45"/>
        <v>-343.77872346476568</v>
      </c>
      <c r="Q176" s="22">
        <f t="shared" si="46"/>
        <v>102.62192659034316</v>
      </c>
      <c r="R176" s="22">
        <f t="shared" si="57"/>
        <v>268.42514400000005</v>
      </c>
      <c r="S176" s="22">
        <f t="shared" si="58"/>
        <v>27.26834712557752</v>
      </c>
      <c r="T176" s="22">
        <f t="shared" si="59"/>
        <v>0</v>
      </c>
      <c r="U176" s="22">
        <f t="shared" si="47"/>
        <v>0</v>
      </c>
      <c r="V176" s="20">
        <f>'BSFC (Drive Cycle)'!C180</f>
        <v>0</v>
      </c>
      <c r="W176" s="22">
        <f t="shared" si="48"/>
        <v>0</v>
      </c>
      <c r="X176" s="22">
        <f t="shared" si="49"/>
        <v>0</v>
      </c>
      <c r="Y176" s="22">
        <f t="shared" si="50"/>
        <v>0</v>
      </c>
      <c r="Z176" s="22">
        <f t="shared" si="51"/>
        <v>3</v>
      </c>
    </row>
    <row r="177" spans="4:26">
      <c r="D177" s="1">
        <v>174</v>
      </c>
      <c r="E177" s="22">
        <v>36.5</v>
      </c>
      <c r="F177" s="22">
        <f t="shared" si="40"/>
        <v>58.74091</v>
      </c>
      <c r="G177" s="22">
        <f t="shared" si="41"/>
        <v>16.316919444444444</v>
      </c>
      <c r="H177" s="22">
        <f t="shared" si="52"/>
        <v>0</v>
      </c>
      <c r="I177" s="22">
        <f t="shared" si="53"/>
        <v>16.316919444444444</v>
      </c>
      <c r="J177" s="22">
        <f t="shared" si="54"/>
        <v>75.576266465984219</v>
      </c>
      <c r="K177" s="22">
        <f t="shared" si="55"/>
        <v>3</v>
      </c>
      <c r="L177" s="22">
        <f t="shared" si="42"/>
        <v>5.4638999999999998</v>
      </c>
      <c r="M177" s="22">
        <f t="shared" si="56"/>
        <v>412.94116234349116</v>
      </c>
      <c r="N177" s="22">
        <f t="shared" si="43"/>
        <v>3943.2990415667005</v>
      </c>
      <c r="O177" s="22">
        <f t="shared" si="44"/>
        <v>21.23863048170449</v>
      </c>
      <c r="P177" s="22">
        <f t="shared" si="45"/>
        <v>0</v>
      </c>
      <c r="Q177" s="22">
        <f t="shared" si="46"/>
        <v>102.62192659034316</v>
      </c>
      <c r="R177" s="22">
        <f t="shared" si="57"/>
        <v>268.42514400000005</v>
      </c>
      <c r="S177" s="22">
        <f t="shared" si="58"/>
        <v>371.0470705903432</v>
      </c>
      <c r="T177" s="22">
        <f t="shared" si="59"/>
        <v>14.661516964156574</v>
      </c>
      <c r="U177" s="22">
        <f t="shared" si="47"/>
        <v>6.0543438568976295</v>
      </c>
      <c r="V177" s="20">
        <f>'BSFC (Drive Cycle)'!C181</f>
        <v>1719.5944681162946</v>
      </c>
      <c r="W177" s="22">
        <f t="shared" si="48"/>
        <v>2.8919489456652876</v>
      </c>
      <c r="X177" s="22">
        <f t="shared" si="49"/>
        <v>0</v>
      </c>
      <c r="Y177" s="22">
        <f t="shared" si="50"/>
        <v>0</v>
      </c>
      <c r="Z177" s="22">
        <f t="shared" si="51"/>
        <v>3</v>
      </c>
    </row>
    <row r="178" spans="4:26">
      <c r="D178" s="1">
        <v>175</v>
      </c>
      <c r="E178" s="22">
        <v>34.9</v>
      </c>
      <c r="F178" s="22">
        <f t="shared" si="40"/>
        <v>56.165965999999997</v>
      </c>
      <c r="G178" s="22">
        <f t="shared" si="41"/>
        <v>15.601657222222222</v>
      </c>
      <c r="H178" s="22">
        <f t="shared" si="52"/>
        <v>-0.71526222222222202</v>
      </c>
      <c r="I178" s="22">
        <f t="shared" si="53"/>
        <v>15.244026111111111</v>
      </c>
      <c r="J178" s="22">
        <f t="shared" si="54"/>
        <v>70.606868123015389</v>
      </c>
      <c r="K178" s="22">
        <f t="shared" si="55"/>
        <v>3</v>
      </c>
      <c r="L178" s="22">
        <f t="shared" si="42"/>
        <v>5.4638999999999998</v>
      </c>
      <c r="M178" s="22">
        <f t="shared" si="56"/>
        <v>385.78886673734377</v>
      </c>
      <c r="N178" s="22">
        <f t="shared" si="43"/>
        <v>3684.0136251349172</v>
      </c>
      <c r="O178" s="22">
        <f t="shared" si="44"/>
        <v>21.23863048170449</v>
      </c>
      <c r="P178" s="22">
        <f t="shared" si="45"/>
        <v>-1375.1148938590627</v>
      </c>
      <c r="Q178" s="22">
        <f t="shared" si="46"/>
        <v>93.82213008542233</v>
      </c>
      <c r="R178" s="22">
        <f t="shared" si="57"/>
        <v>268.42514400000005</v>
      </c>
      <c r="S178" s="22">
        <f t="shared" si="58"/>
        <v>-1012.8676197736404</v>
      </c>
      <c r="T178" s="22">
        <f t="shared" si="59"/>
        <v>0</v>
      </c>
      <c r="U178" s="22">
        <f t="shared" si="47"/>
        <v>0</v>
      </c>
      <c r="V178" s="20">
        <f>'BSFC (Drive Cycle)'!C182</f>
        <v>0</v>
      </c>
      <c r="W178" s="22">
        <f t="shared" si="48"/>
        <v>0</v>
      </c>
      <c r="X178" s="22">
        <f t="shared" si="49"/>
        <v>0</v>
      </c>
      <c r="Y178" s="22">
        <f t="shared" si="50"/>
        <v>0</v>
      </c>
      <c r="Z178" s="22">
        <f t="shared" si="51"/>
        <v>3</v>
      </c>
    </row>
    <row r="179" spans="4:26">
      <c r="D179" s="1">
        <v>176</v>
      </c>
      <c r="E179" s="22">
        <v>33.4</v>
      </c>
      <c r="F179" s="22">
        <f t="shared" si="40"/>
        <v>53.751956</v>
      </c>
      <c r="G179" s="22">
        <f t="shared" si="41"/>
        <v>14.93109888888889</v>
      </c>
      <c r="H179" s="22">
        <f t="shared" si="52"/>
        <v>-0.67055833333333226</v>
      </c>
      <c r="I179" s="22">
        <f t="shared" si="53"/>
        <v>14.595819722222224</v>
      </c>
      <c r="J179" s="22">
        <f t="shared" si="54"/>
        <v>67.604523290805062</v>
      </c>
      <c r="K179" s="22">
        <f t="shared" si="55"/>
        <v>3</v>
      </c>
      <c r="L179" s="22">
        <f t="shared" si="42"/>
        <v>5.4638999999999998</v>
      </c>
      <c r="M179" s="22">
        <f t="shared" si="56"/>
        <v>369.38435480862978</v>
      </c>
      <c r="N179" s="22">
        <f t="shared" si="43"/>
        <v>3527.3620193740485</v>
      </c>
      <c r="O179" s="22">
        <f t="shared" si="44"/>
        <v>21.23863048170449</v>
      </c>
      <c r="P179" s="22">
        <f t="shared" si="45"/>
        <v>-1289.1702129928697</v>
      </c>
      <c r="Q179" s="22">
        <f t="shared" si="46"/>
        <v>85.93050585635072</v>
      </c>
      <c r="R179" s="22">
        <f t="shared" si="57"/>
        <v>268.42514400000005</v>
      </c>
      <c r="S179" s="22">
        <f t="shared" si="58"/>
        <v>-934.81456313651893</v>
      </c>
      <c r="T179" s="22">
        <f t="shared" si="59"/>
        <v>0</v>
      </c>
      <c r="U179" s="22">
        <f t="shared" si="47"/>
        <v>0</v>
      </c>
      <c r="V179" s="20">
        <f>'BSFC (Drive Cycle)'!C183</f>
        <v>0</v>
      </c>
      <c r="W179" s="22">
        <f t="shared" si="48"/>
        <v>0</v>
      </c>
      <c r="X179" s="22">
        <f t="shared" si="49"/>
        <v>0</v>
      </c>
      <c r="Y179" s="22">
        <f t="shared" si="50"/>
        <v>0</v>
      </c>
      <c r="Z179" s="22">
        <f t="shared" si="51"/>
        <v>3</v>
      </c>
    </row>
    <row r="180" spans="4:26">
      <c r="D180" s="1">
        <v>177</v>
      </c>
      <c r="E180" s="22">
        <v>31.9</v>
      </c>
      <c r="F180" s="22">
        <f t="shared" si="40"/>
        <v>51.337945999999995</v>
      </c>
      <c r="G180" s="22">
        <f t="shared" si="41"/>
        <v>14.260540555555554</v>
      </c>
      <c r="H180" s="22">
        <f t="shared" si="52"/>
        <v>-0.67055833333333581</v>
      </c>
      <c r="I180" s="22">
        <f t="shared" si="53"/>
        <v>13.925261388888886</v>
      </c>
      <c r="J180" s="22">
        <f t="shared" si="54"/>
        <v>64.498649326449524</v>
      </c>
      <c r="K180" s="22">
        <f t="shared" si="55"/>
        <v>3</v>
      </c>
      <c r="L180" s="22">
        <f t="shared" si="42"/>
        <v>5.4638999999999998</v>
      </c>
      <c r="M180" s="22">
        <f t="shared" si="56"/>
        <v>352.41417005478752</v>
      </c>
      <c r="N180" s="22">
        <f t="shared" si="43"/>
        <v>3365.3086341041826</v>
      </c>
      <c r="O180" s="22">
        <f t="shared" si="44"/>
        <v>21.23863048170449</v>
      </c>
      <c r="P180" s="22">
        <f t="shared" si="45"/>
        <v>-1289.1702129928765</v>
      </c>
      <c r="Q180" s="22">
        <f t="shared" si="46"/>
        <v>78.385512266916194</v>
      </c>
      <c r="R180" s="22">
        <f t="shared" si="57"/>
        <v>268.42514400000005</v>
      </c>
      <c r="S180" s="22">
        <f t="shared" si="58"/>
        <v>-942.35955672596015</v>
      </c>
      <c r="T180" s="22">
        <f t="shared" si="59"/>
        <v>0</v>
      </c>
      <c r="U180" s="22">
        <f t="shared" si="47"/>
        <v>0</v>
      </c>
      <c r="V180" s="20">
        <f>'BSFC (Drive Cycle)'!C184</f>
        <v>0</v>
      </c>
      <c r="W180" s="22">
        <f t="shared" si="48"/>
        <v>0</v>
      </c>
      <c r="X180" s="22">
        <f t="shared" si="49"/>
        <v>0</v>
      </c>
      <c r="Y180" s="22">
        <f t="shared" si="50"/>
        <v>0</v>
      </c>
      <c r="Z180" s="22">
        <f t="shared" si="51"/>
        <v>3</v>
      </c>
    </row>
    <row r="181" spans="4:26">
      <c r="D181" s="1">
        <v>178</v>
      </c>
      <c r="E181" s="22">
        <v>29.2</v>
      </c>
      <c r="F181" s="22">
        <f t="shared" si="40"/>
        <v>46.992728</v>
      </c>
      <c r="G181" s="22">
        <f t="shared" si="41"/>
        <v>13.053535555555555</v>
      </c>
      <c r="H181" s="22">
        <f t="shared" si="52"/>
        <v>-1.2070049999999988</v>
      </c>
      <c r="I181" s="22">
        <f t="shared" si="53"/>
        <v>12.450033055555556</v>
      </c>
      <c r="J181" s="22">
        <f t="shared" si="54"/>
        <v>57.665726604867409</v>
      </c>
      <c r="K181" s="22">
        <f t="shared" si="55"/>
        <v>3</v>
      </c>
      <c r="L181" s="22">
        <f t="shared" si="42"/>
        <v>5.4638999999999998</v>
      </c>
      <c r="M181" s="22">
        <f t="shared" si="56"/>
        <v>315.079763596335</v>
      </c>
      <c r="N181" s="22">
        <f t="shared" si="43"/>
        <v>3008.791186510482</v>
      </c>
      <c r="O181" s="22">
        <f t="shared" si="44"/>
        <v>21.23863048170449</v>
      </c>
      <c r="P181" s="22">
        <f t="shared" si="45"/>
        <v>-2320.5063833871668</v>
      </c>
      <c r="Q181" s="22">
        <f t="shared" si="46"/>
        <v>65.678033017819629</v>
      </c>
      <c r="R181" s="22">
        <f t="shared" si="57"/>
        <v>268.42514400000005</v>
      </c>
      <c r="S181" s="22">
        <f t="shared" si="58"/>
        <v>-1986.4032063693473</v>
      </c>
      <c r="T181" s="22">
        <f t="shared" si="59"/>
        <v>0</v>
      </c>
      <c r="U181" s="22">
        <f t="shared" si="47"/>
        <v>0</v>
      </c>
      <c r="V181" s="20">
        <f>'BSFC (Drive Cycle)'!C185</f>
        <v>0</v>
      </c>
      <c r="W181" s="22">
        <f t="shared" si="48"/>
        <v>0</v>
      </c>
      <c r="X181" s="22">
        <f t="shared" si="49"/>
        <v>0</v>
      </c>
      <c r="Y181" s="22">
        <f t="shared" si="50"/>
        <v>0</v>
      </c>
      <c r="Z181" s="22">
        <f t="shared" si="51"/>
        <v>3</v>
      </c>
    </row>
    <row r="182" spans="4:26">
      <c r="D182" s="1">
        <v>179</v>
      </c>
      <c r="E182" s="22">
        <v>25</v>
      </c>
      <c r="F182" s="22">
        <f t="shared" si="40"/>
        <v>40.233499999999999</v>
      </c>
      <c r="G182" s="22">
        <f t="shared" si="41"/>
        <v>11.175972222222223</v>
      </c>
      <c r="H182" s="22">
        <f t="shared" si="52"/>
        <v>-1.8775633333333328</v>
      </c>
      <c r="I182" s="22">
        <f t="shared" si="53"/>
        <v>10.237190555555557</v>
      </c>
      <c r="J182" s="22">
        <f t="shared" si="54"/>
        <v>47.416342522494219</v>
      </c>
      <c r="K182" s="22">
        <f t="shared" si="55"/>
        <v>3</v>
      </c>
      <c r="L182" s="22">
        <f t="shared" si="42"/>
        <v>5.4638999999999998</v>
      </c>
      <c r="M182" s="22">
        <f t="shared" si="56"/>
        <v>259.07815390865613</v>
      </c>
      <c r="N182" s="22">
        <f t="shared" si="43"/>
        <v>2474.01501511993</v>
      </c>
      <c r="O182" s="22">
        <f t="shared" si="44"/>
        <v>21.23863048170449</v>
      </c>
      <c r="P182" s="22">
        <f t="shared" si="45"/>
        <v>-3609.6765963800394</v>
      </c>
      <c r="Q182" s="22">
        <f t="shared" si="46"/>
        <v>48.143144394043524</v>
      </c>
      <c r="R182" s="22">
        <f t="shared" si="57"/>
        <v>268.42514400000005</v>
      </c>
      <c r="S182" s="22">
        <f t="shared" si="58"/>
        <v>-3293.1083079859955</v>
      </c>
      <c r="T182" s="22">
        <f t="shared" si="59"/>
        <v>0</v>
      </c>
      <c r="U182" s="22">
        <f t="shared" si="47"/>
        <v>0</v>
      </c>
      <c r="V182" s="20">
        <f>'BSFC (Drive Cycle)'!C186</f>
        <v>0</v>
      </c>
      <c r="W182" s="22">
        <f t="shared" si="48"/>
        <v>0</v>
      </c>
      <c r="X182" s="22">
        <f t="shared" si="49"/>
        <v>0</v>
      </c>
      <c r="Y182" s="22">
        <f t="shared" si="50"/>
        <v>0</v>
      </c>
      <c r="Z182" s="22">
        <f t="shared" si="51"/>
        <v>3</v>
      </c>
    </row>
    <row r="183" spans="4:26">
      <c r="D183" s="1">
        <v>180</v>
      </c>
      <c r="E183" s="22">
        <v>25</v>
      </c>
      <c r="F183" s="22">
        <f t="shared" si="40"/>
        <v>40.233499999999999</v>
      </c>
      <c r="G183" s="22">
        <f t="shared" si="41"/>
        <v>11.175972222222223</v>
      </c>
      <c r="H183" s="22">
        <f t="shared" si="52"/>
        <v>0</v>
      </c>
      <c r="I183" s="22">
        <f t="shared" si="53"/>
        <v>11.175972222222223</v>
      </c>
      <c r="J183" s="22">
        <f t="shared" si="54"/>
        <v>51.764566072591933</v>
      </c>
      <c r="K183" s="22">
        <f t="shared" si="55"/>
        <v>3</v>
      </c>
      <c r="L183" s="22">
        <f t="shared" si="42"/>
        <v>5.4638999999999998</v>
      </c>
      <c r="M183" s="22">
        <f t="shared" si="56"/>
        <v>282.83641256403507</v>
      </c>
      <c r="N183" s="22">
        <f t="shared" si="43"/>
        <v>2700.8897544977403</v>
      </c>
      <c r="O183" s="22">
        <f t="shared" si="44"/>
        <v>21.23863048170449</v>
      </c>
      <c r="P183" s="22">
        <f t="shared" si="45"/>
        <v>0</v>
      </c>
      <c r="Q183" s="22">
        <f t="shared" si="46"/>
        <v>48.143144394043524</v>
      </c>
      <c r="R183" s="22">
        <f t="shared" si="57"/>
        <v>268.42514400000005</v>
      </c>
      <c r="S183" s="22">
        <f t="shared" si="58"/>
        <v>316.56828839404358</v>
      </c>
      <c r="T183" s="22">
        <f t="shared" si="59"/>
        <v>12.508847794482698</v>
      </c>
      <c r="U183" s="22">
        <f t="shared" si="47"/>
        <v>3.5379576355010287</v>
      </c>
      <c r="V183" s="20">
        <f>'BSFC (Drive Cycle)'!C187</f>
        <v>1787.9419615696052</v>
      </c>
      <c r="W183" s="22">
        <f t="shared" si="48"/>
        <v>1.7571285874355198</v>
      </c>
      <c r="X183" s="22">
        <f t="shared" si="49"/>
        <v>0</v>
      </c>
      <c r="Y183" s="22">
        <f t="shared" si="50"/>
        <v>0</v>
      </c>
      <c r="Z183" s="22">
        <f t="shared" si="51"/>
        <v>3</v>
      </c>
    </row>
    <row r="184" spans="4:26">
      <c r="D184" s="1">
        <v>181</v>
      </c>
      <c r="E184" s="22">
        <v>26.1</v>
      </c>
      <c r="F184" s="22">
        <f t="shared" si="40"/>
        <v>42.003774</v>
      </c>
      <c r="G184" s="22">
        <f t="shared" si="41"/>
        <v>11.667715000000001</v>
      </c>
      <c r="H184" s="22">
        <f t="shared" si="52"/>
        <v>0.49174277777777853</v>
      </c>
      <c r="I184" s="22">
        <f t="shared" si="53"/>
        <v>11.913586388888891</v>
      </c>
      <c r="J184" s="22">
        <f t="shared" si="54"/>
        <v>55.181027433383001</v>
      </c>
      <c r="K184" s="22">
        <f t="shared" si="55"/>
        <v>3</v>
      </c>
      <c r="L184" s="22">
        <f t="shared" si="42"/>
        <v>5.4638999999999998</v>
      </c>
      <c r="M184" s="22">
        <f t="shared" si="56"/>
        <v>301.50361579326136</v>
      </c>
      <c r="N184" s="22">
        <f t="shared" si="43"/>
        <v>2879.1484782945909</v>
      </c>
      <c r="O184" s="22">
        <f t="shared" si="44"/>
        <v>21.23863048170449</v>
      </c>
      <c r="P184" s="22">
        <f t="shared" si="45"/>
        <v>945.39148952810717</v>
      </c>
      <c r="Q184" s="22">
        <f t="shared" si="46"/>
        <v>52.472946228266231</v>
      </c>
      <c r="R184" s="22">
        <f t="shared" si="57"/>
        <v>268.42514400000005</v>
      </c>
      <c r="S184" s="22">
        <f t="shared" si="58"/>
        <v>1266.2895797563733</v>
      </c>
      <c r="T184" s="22">
        <f t="shared" si="59"/>
        <v>50.036040240377936</v>
      </c>
      <c r="U184" s="22">
        <f t="shared" si="47"/>
        <v>15.086047052451075</v>
      </c>
      <c r="V184" s="20">
        <f>'BSFC (Drive Cycle)'!C188</f>
        <v>283.10609634129924</v>
      </c>
      <c r="W184" s="22">
        <f t="shared" si="48"/>
        <v>1.1863755250668298</v>
      </c>
      <c r="X184" s="22">
        <f t="shared" si="49"/>
        <v>0</v>
      </c>
      <c r="Y184" s="22">
        <f t="shared" si="50"/>
        <v>0</v>
      </c>
      <c r="Z184" s="22">
        <f t="shared" si="51"/>
        <v>3</v>
      </c>
    </row>
    <row r="185" spans="4:26">
      <c r="D185" s="1">
        <v>182</v>
      </c>
      <c r="E185" s="22">
        <v>27.6</v>
      </c>
      <c r="F185" s="22">
        <f t="shared" si="40"/>
        <v>44.417784000000005</v>
      </c>
      <c r="G185" s="22">
        <f t="shared" si="41"/>
        <v>12.338273333333335</v>
      </c>
      <c r="H185" s="22">
        <f t="shared" si="52"/>
        <v>0.67055833333333403</v>
      </c>
      <c r="I185" s="22">
        <f t="shared" si="53"/>
        <v>12.673552500000003</v>
      </c>
      <c r="J185" s="22">
        <f t="shared" si="54"/>
        <v>58.701017926319253</v>
      </c>
      <c r="K185" s="22">
        <f t="shared" si="55"/>
        <v>3</v>
      </c>
      <c r="L185" s="22">
        <f t="shared" si="42"/>
        <v>5.4638999999999998</v>
      </c>
      <c r="M185" s="22">
        <f t="shared" si="56"/>
        <v>320.73649184761575</v>
      </c>
      <c r="N185" s="22">
        <f t="shared" si="43"/>
        <v>3062.8089816004372</v>
      </c>
      <c r="O185" s="22">
        <f t="shared" si="44"/>
        <v>21.23863048170449</v>
      </c>
      <c r="P185" s="22">
        <f t="shared" si="45"/>
        <v>1289.1702129928731</v>
      </c>
      <c r="Q185" s="22">
        <f t="shared" si="46"/>
        <v>58.67763467777057</v>
      </c>
      <c r="R185" s="22">
        <f t="shared" si="57"/>
        <v>268.42514400000005</v>
      </c>
      <c r="S185" s="22">
        <f t="shared" si="58"/>
        <v>1616.2729916706437</v>
      </c>
      <c r="T185" s="22">
        <f t="shared" si="59"/>
        <v>63.865249895073489</v>
      </c>
      <c r="U185" s="22">
        <f t="shared" si="47"/>
        <v>20.483916202317182</v>
      </c>
      <c r="V185" s="20">
        <f>'BSFC (Drive Cycle)'!C189</f>
        <v>122.00011891259601</v>
      </c>
      <c r="W185" s="22">
        <f t="shared" si="48"/>
        <v>0.69417783679954115</v>
      </c>
      <c r="X185" s="22">
        <f t="shared" si="49"/>
        <v>0</v>
      </c>
      <c r="Y185" s="22">
        <f t="shared" si="50"/>
        <v>0</v>
      </c>
      <c r="Z185" s="22">
        <f t="shared" si="51"/>
        <v>3</v>
      </c>
    </row>
    <row r="186" spans="4:26">
      <c r="D186" s="1">
        <v>183</v>
      </c>
      <c r="E186" s="22">
        <v>29.2</v>
      </c>
      <c r="F186" s="22">
        <f t="shared" si="40"/>
        <v>46.992728</v>
      </c>
      <c r="G186" s="22">
        <f t="shared" si="41"/>
        <v>13.053535555555555</v>
      </c>
      <c r="H186" s="22">
        <f t="shared" si="52"/>
        <v>0.71526222222222025</v>
      </c>
      <c r="I186" s="22">
        <f t="shared" si="53"/>
        <v>13.411166666666666</v>
      </c>
      <c r="J186" s="22">
        <f t="shared" si="54"/>
        <v>62.117479287110314</v>
      </c>
      <c r="K186" s="22">
        <f t="shared" si="55"/>
        <v>3</v>
      </c>
      <c r="L186" s="22">
        <f t="shared" si="42"/>
        <v>5.4638999999999998</v>
      </c>
      <c r="M186" s="22">
        <f t="shared" si="56"/>
        <v>339.40369507684204</v>
      </c>
      <c r="N186" s="22">
        <f t="shared" si="43"/>
        <v>3241.0677053972877</v>
      </c>
      <c r="O186" s="22">
        <f t="shared" si="44"/>
        <v>21.23863048170449</v>
      </c>
      <c r="P186" s="22">
        <f t="shared" si="45"/>
        <v>1375.1148938590593</v>
      </c>
      <c r="Q186" s="22">
        <f t="shared" si="46"/>
        <v>65.678033017819629</v>
      </c>
      <c r="R186" s="22">
        <f t="shared" si="57"/>
        <v>268.42514400000005</v>
      </c>
      <c r="S186" s="22">
        <f t="shared" si="58"/>
        <v>1709.218070876879</v>
      </c>
      <c r="T186" s="22">
        <f t="shared" si="59"/>
        <v>67.537872490769999</v>
      </c>
      <c r="U186" s="22">
        <f t="shared" si="47"/>
        <v>22.922603480995939</v>
      </c>
      <c r="V186" s="20">
        <f>'BSFC (Drive Cycle)'!C190</f>
        <v>109.85152394874422</v>
      </c>
      <c r="W186" s="22">
        <f t="shared" si="48"/>
        <v>0.69946747923894248</v>
      </c>
      <c r="X186" s="22">
        <f t="shared" si="49"/>
        <v>0</v>
      </c>
      <c r="Y186" s="22">
        <f t="shared" si="50"/>
        <v>0</v>
      </c>
      <c r="Z186" s="22">
        <f t="shared" si="51"/>
        <v>3</v>
      </c>
    </row>
    <row r="187" spans="4:26">
      <c r="D187" s="1">
        <v>184</v>
      </c>
      <c r="E187" s="22">
        <v>31.1</v>
      </c>
      <c r="F187" s="22">
        <f t="shared" si="40"/>
        <v>50.050474000000001</v>
      </c>
      <c r="G187" s="22">
        <f t="shared" si="41"/>
        <v>13.902909444444445</v>
      </c>
      <c r="H187" s="22">
        <f t="shared" si="52"/>
        <v>0.84937388888888954</v>
      </c>
      <c r="I187" s="22">
        <f t="shared" si="53"/>
        <v>14.327596388888889</v>
      </c>
      <c r="J187" s="22">
        <f t="shared" si="54"/>
        <v>66.362173705062844</v>
      </c>
      <c r="K187" s="22">
        <f t="shared" si="55"/>
        <v>3</v>
      </c>
      <c r="L187" s="22">
        <f t="shared" si="42"/>
        <v>5.4638999999999998</v>
      </c>
      <c r="M187" s="22">
        <f t="shared" si="56"/>
        <v>362.59628090709288</v>
      </c>
      <c r="N187" s="22">
        <f t="shared" si="43"/>
        <v>3462.5406652661022</v>
      </c>
      <c r="O187" s="22">
        <f t="shared" si="44"/>
        <v>21.23863048170449</v>
      </c>
      <c r="P187" s="22">
        <f t="shared" si="45"/>
        <v>1632.9489364576386</v>
      </c>
      <c r="Q187" s="22">
        <f t="shared" si="46"/>
        <v>74.503249102980547</v>
      </c>
      <c r="R187" s="22">
        <f t="shared" si="57"/>
        <v>268.42514400000005</v>
      </c>
      <c r="S187" s="22">
        <f t="shared" si="58"/>
        <v>1975.8773295606193</v>
      </c>
      <c r="T187" s="22">
        <f t="shared" si="59"/>
        <v>78.074619859832296</v>
      </c>
      <c r="U187" s="22">
        <f t="shared" si="47"/>
        <v>28.309566794410241</v>
      </c>
      <c r="V187" s="20">
        <f>'BSFC (Drive Cycle)'!C191</f>
        <v>90.536402135097887</v>
      </c>
      <c r="W187" s="22">
        <f t="shared" si="48"/>
        <v>0.71195731210253876</v>
      </c>
      <c r="X187" s="22">
        <f t="shared" si="49"/>
        <v>0</v>
      </c>
      <c r="Y187" s="22">
        <f t="shared" si="50"/>
        <v>0</v>
      </c>
      <c r="Z187" s="22">
        <f t="shared" si="51"/>
        <v>3</v>
      </c>
    </row>
    <row r="188" spans="4:26">
      <c r="D188" s="1">
        <v>185</v>
      </c>
      <c r="E188" s="22">
        <v>32.299999999999997</v>
      </c>
      <c r="F188" s="22">
        <f t="shared" si="40"/>
        <v>51.981681999999992</v>
      </c>
      <c r="G188" s="22">
        <f t="shared" si="41"/>
        <v>14.43935611111111</v>
      </c>
      <c r="H188" s="22">
        <f t="shared" si="52"/>
        <v>0.53644666666666474</v>
      </c>
      <c r="I188" s="22">
        <f t="shared" si="53"/>
        <v>14.707579444444441</v>
      </c>
      <c r="J188" s="22">
        <f t="shared" si="54"/>
        <v>68.122168951530966</v>
      </c>
      <c r="K188" s="22">
        <f t="shared" si="55"/>
        <v>3</v>
      </c>
      <c r="L188" s="22">
        <f t="shared" si="42"/>
        <v>5.4638999999999998</v>
      </c>
      <c r="M188" s="22">
        <f t="shared" si="56"/>
        <v>372.21271893427001</v>
      </c>
      <c r="N188" s="22">
        <f t="shared" si="43"/>
        <v>3554.3709169190247</v>
      </c>
      <c r="O188" s="22">
        <f t="shared" si="44"/>
        <v>21.23863048170449</v>
      </c>
      <c r="P188" s="22">
        <f t="shared" si="45"/>
        <v>1031.3361703942935</v>
      </c>
      <c r="Q188" s="22">
        <f t="shared" si="46"/>
        <v>80.363617783778651</v>
      </c>
      <c r="R188" s="22">
        <f t="shared" si="57"/>
        <v>268.42514400000005</v>
      </c>
      <c r="S188" s="22">
        <f t="shared" si="58"/>
        <v>1380.1249321780722</v>
      </c>
      <c r="T188" s="22">
        <f t="shared" si="59"/>
        <v>54.534119009726716</v>
      </c>
      <c r="U188" s="22">
        <f t="shared" si="47"/>
        <v>20.298292711295442</v>
      </c>
      <c r="V188" s="20">
        <f>'BSFC (Drive Cycle)'!C192</f>
        <v>257.11746959483025</v>
      </c>
      <c r="W188" s="22">
        <f t="shared" si="48"/>
        <v>1.4497349052842974</v>
      </c>
      <c r="X188" s="22">
        <f t="shared" si="49"/>
        <v>0</v>
      </c>
      <c r="Y188" s="22">
        <f t="shared" si="50"/>
        <v>0</v>
      </c>
      <c r="Z188" s="22">
        <f t="shared" si="51"/>
        <v>3</v>
      </c>
    </row>
    <row r="189" spans="4:26">
      <c r="D189" s="1">
        <v>186</v>
      </c>
      <c r="E189" s="22">
        <v>34.200000000000003</v>
      </c>
      <c r="F189" s="22">
        <f t="shared" si="40"/>
        <v>55.039428000000001</v>
      </c>
      <c r="G189" s="22">
        <f t="shared" si="41"/>
        <v>15.288730000000001</v>
      </c>
      <c r="H189" s="22">
        <f t="shared" si="52"/>
        <v>0.84937388888889132</v>
      </c>
      <c r="I189" s="22">
        <f t="shared" si="53"/>
        <v>15.713416944444447</v>
      </c>
      <c r="J189" s="22">
        <f t="shared" si="54"/>
        <v>72.78097989806426</v>
      </c>
      <c r="K189" s="22">
        <f t="shared" si="55"/>
        <v>3</v>
      </c>
      <c r="L189" s="22">
        <f t="shared" si="42"/>
        <v>5.4638999999999998</v>
      </c>
      <c r="M189" s="22">
        <f t="shared" si="56"/>
        <v>397.66799606503326</v>
      </c>
      <c r="N189" s="22">
        <f t="shared" si="43"/>
        <v>3797.4509948238224</v>
      </c>
      <c r="O189" s="22">
        <f t="shared" si="44"/>
        <v>21.23863048170449</v>
      </c>
      <c r="P189" s="22">
        <f t="shared" si="45"/>
        <v>1632.948936457642</v>
      </c>
      <c r="Q189" s="22">
        <f t="shared" si="46"/>
        <v>90.096235854478522</v>
      </c>
      <c r="R189" s="22">
        <f t="shared" si="57"/>
        <v>268.42514400000005</v>
      </c>
      <c r="S189" s="22">
        <f t="shared" si="58"/>
        <v>1991.4703163121205</v>
      </c>
      <c r="T189" s="22">
        <f t="shared" si="59"/>
        <v>78.690759584140778</v>
      </c>
      <c r="U189" s="22">
        <f t="shared" si="47"/>
        <v>31.292796672660575</v>
      </c>
      <c r="V189" s="20">
        <f>'BSFC (Drive Cycle)'!C193</f>
        <v>109.52647843137856</v>
      </c>
      <c r="W189" s="22">
        <f t="shared" si="48"/>
        <v>0.95205272772935368</v>
      </c>
      <c r="X189" s="22">
        <f t="shared" si="49"/>
        <v>0</v>
      </c>
      <c r="Y189" s="22">
        <f t="shared" si="50"/>
        <v>0</v>
      </c>
      <c r="Z189" s="22">
        <f t="shared" si="51"/>
        <v>3</v>
      </c>
    </row>
    <row r="190" spans="4:26">
      <c r="D190" s="1">
        <v>187</v>
      </c>
      <c r="E190" s="22">
        <v>34.9</v>
      </c>
      <c r="F190" s="22">
        <f t="shared" si="40"/>
        <v>56.165965999999997</v>
      </c>
      <c r="G190" s="22">
        <f t="shared" si="41"/>
        <v>15.601657222222222</v>
      </c>
      <c r="H190" s="22">
        <f t="shared" si="52"/>
        <v>0.31292722222222125</v>
      </c>
      <c r="I190" s="22">
        <f t="shared" si="53"/>
        <v>15.758120833333333</v>
      </c>
      <c r="J190" s="22">
        <f t="shared" si="54"/>
        <v>72.988038162354613</v>
      </c>
      <c r="K190" s="22">
        <f t="shared" si="55"/>
        <v>3</v>
      </c>
      <c r="L190" s="22">
        <f t="shared" si="42"/>
        <v>5.4638999999999998</v>
      </c>
      <c r="M190" s="22">
        <f t="shared" si="56"/>
        <v>398.79934171528936</v>
      </c>
      <c r="N190" s="22">
        <f t="shared" si="43"/>
        <v>3808.254553841813</v>
      </c>
      <c r="O190" s="22">
        <f t="shared" si="44"/>
        <v>21.23863048170449</v>
      </c>
      <c r="P190" s="22">
        <f t="shared" si="45"/>
        <v>601.6127660633382</v>
      </c>
      <c r="Q190" s="22">
        <f t="shared" si="46"/>
        <v>93.82213008542233</v>
      </c>
      <c r="R190" s="22">
        <f t="shared" si="57"/>
        <v>268.42514400000005</v>
      </c>
      <c r="S190" s="22">
        <f t="shared" si="58"/>
        <v>963.86004014876062</v>
      </c>
      <c r="T190" s="22">
        <f t="shared" si="59"/>
        <v>38.085869556199313</v>
      </c>
      <c r="U190" s="22">
        <f t="shared" si="47"/>
        <v>15.188619707666664</v>
      </c>
      <c r="V190" s="20">
        <f>'BSFC (Drive Cycle)'!C194</f>
        <v>625.74925834770329</v>
      </c>
      <c r="W190" s="22">
        <f t="shared" si="48"/>
        <v>2.6400743103882567</v>
      </c>
      <c r="X190" s="22">
        <f t="shared" si="49"/>
        <v>0</v>
      </c>
      <c r="Y190" s="22">
        <f t="shared" si="50"/>
        <v>0</v>
      </c>
      <c r="Z190" s="22">
        <f t="shared" si="51"/>
        <v>3</v>
      </c>
    </row>
    <row r="191" spans="4:26">
      <c r="D191" s="1">
        <v>188</v>
      </c>
      <c r="E191" s="22">
        <v>35.700000000000003</v>
      </c>
      <c r="F191" s="22">
        <f t="shared" si="40"/>
        <v>57.453438000000006</v>
      </c>
      <c r="G191" s="22">
        <f t="shared" si="41"/>
        <v>15.959288333333335</v>
      </c>
      <c r="H191" s="22">
        <f t="shared" si="52"/>
        <v>0.35763111111111279</v>
      </c>
      <c r="I191" s="22">
        <f t="shared" si="53"/>
        <v>16.138103888888892</v>
      </c>
      <c r="J191" s="22">
        <f t="shared" si="54"/>
        <v>74.748033408822764</v>
      </c>
      <c r="K191" s="22">
        <f t="shared" si="55"/>
        <v>3</v>
      </c>
      <c r="L191" s="22">
        <f t="shared" si="42"/>
        <v>5.4638999999999998</v>
      </c>
      <c r="M191" s="22">
        <f t="shared" si="56"/>
        <v>408.41577974246667</v>
      </c>
      <c r="N191" s="22">
        <f t="shared" si="43"/>
        <v>3900.0848054947373</v>
      </c>
      <c r="O191" s="22">
        <f t="shared" si="44"/>
        <v>21.23863048170449</v>
      </c>
      <c r="P191" s="22">
        <f t="shared" si="45"/>
        <v>687.55744692953476</v>
      </c>
      <c r="Q191" s="22">
        <f t="shared" si="46"/>
        <v>98.172729758023266</v>
      </c>
      <c r="R191" s="22">
        <f t="shared" si="57"/>
        <v>268.42514400000005</v>
      </c>
      <c r="S191" s="22">
        <f t="shared" si="58"/>
        <v>1054.1553206875581</v>
      </c>
      <c r="T191" s="22">
        <f t="shared" si="59"/>
        <v>41.653788271462474</v>
      </c>
      <c r="U191" s="22">
        <f t="shared" si="47"/>
        <v>17.01206441611696</v>
      </c>
      <c r="V191" s="20">
        <f>'BSFC (Drive Cycle)'!C195</f>
        <v>531.24587165789308</v>
      </c>
      <c r="W191" s="22">
        <f t="shared" si="48"/>
        <v>2.5104413859556334</v>
      </c>
      <c r="X191" s="22">
        <f t="shared" si="49"/>
        <v>0</v>
      </c>
      <c r="Y191" s="22">
        <f t="shared" si="50"/>
        <v>0</v>
      </c>
      <c r="Z191" s="22">
        <f t="shared" si="51"/>
        <v>3</v>
      </c>
    </row>
    <row r="192" spans="4:26">
      <c r="D192" s="1">
        <v>189</v>
      </c>
      <c r="E192" s="22">
        <v>36.5</v>
      </c>
      <c r="F192" s="22">
        <f t="shared" si="40"/>
        <v>58.74091</v>
      </c>
      <c r="G192" s="22">
        <f t="shared" si="41"/>
        <v>16.316919444444444</v>
      </c>
      <c r="H192" s="22">
        <f t="shared" si="52"/>
        <v>0.35763111111110923</v>
      </c>
      <c r="I192" s="22">
        <f t="shared" si="53"/>
        <v>16.495735</v>
      </c>
      <c r="J192" s="22">
        <f t="shared" si="54"/>
        <v>76.404499523145688</v>
      </c>
      <c r="K192" s="22">
        <f t="shared" si="55"/>
        <v>3</v>
      </c>
      <c r="L192" s="22">
        <f t="shared" si="42"/>
        <v>5.4638999999999998</v>
      </c>
      <c r="M192" s="22">
        <f t="shared" si="56"/>
        <v>417.4665449445157</v>
      </c>
      <c r="N192" s="22">
        <f t="shared" si="43"/>
        <v>3986.513277638664</v>
      </c>
      <c r="O192" s="22">
        <f t="shared" si="44"/>
        <v>21.23863048170449</v>
      </c>
      <c r="P192" s="22">
        <f t="shared" si="45"/>
        <v>687.55744692952794</v>
      </c>
      <c r="Q192" s="22">
        <f t="shared" si="46"/>
        <v>102.62192659034316</v>
      </c>
      <c r="R192" s="22">
        <f t="shared" si="57"/>
        <v>268.42514400000005</v>
      </c>
      <c r="S192" s="22">
        <f t="shared" si="58"/>
        <v>1058.604517519871</v>
      </c>
      <c r="T192" s="22">
        <f t="shared" si="59"/>
        <v>41.829593391632386</v>
      </c>
      <c r="U192" s="22">
        <f t="shared" si="47"/>
        <v>17.462455829638717</v>
      </c>
      <c r="V192" s="20">
        <f>'BSFC (Drive Cycle)'!C196</f>
        <v>532.3726348113596</v>
      </c>
      <c r="W192" s="22">
        <f t="shared" si="48"/>
        <v>2.5823704500838196</v>
      </c>
      <c r="X192" s="22">
        <f t="shared" si="49"/>
        <v>0</v>
      </c>
      <c r="Y192" s="22">
        <f t="shared" si="50"/>
        <v>0</v>
      </c>
      <c r="Z192" s="22">
        <f t="shared" si="51"/>
        <v>3</v>
      </c>
    </row>
    <row r="193" spans="4:26">
      <c r="D193" s="1">
        <v>190</v>
      </c>
      <c r="E193" s="22">
        <v>36.9</v>
      </c>
      <c r="F193" s="22">
        <f t="shared" si="40"/>
        <v>59.384645999999996</v>
      </c>
      <c r="G193" s="22">
        <f t="shared" si="41"/>
        <v>16.495735</v>
      </c>
      <c r="H193" s="22">
        <f t="shared" si="52"/>
        <v>0.17881555555555551</v>
      </c>
      <c r="I193" s="22">
        <f t="shared" si="53"/>
        <v>16.585142777777776</v>
      </c>
      <c r="J193" s="22">
        <f t="shared" si="54"/>
        <v>76.818616051726409</v>
      </c>
      <c r="K193" s="22">
        <f t="shared" si="55"/>
        <v>3</v>
      </c>
      <c r="L193" s="22">
        <f t="shared" si="42"/>
        <v>5.4638999999999998</v>
      </c>
      <c r="M193" s="22">
        <f t="shared" si="56"/>
        <v>419.72923624502789</v>
      </c>
      <c r="N193" s="22">
        <f t="shared" si="43"/>
        <v>4008.1203956746449</v>
      </c>
      <c r="O193" s="22">
        <f t="shared" si="44"/>
        <v>21.23863048170449</v>
      </c>
      <c r="P193" s="22">
        <f t="shared" si="45"/>
        <v>343.77872346476568</v>
      </c>
      <c r="Q193" s="22">
        <f t="shared" si="46"/>
        <v>104.88349894139776</v>
      </c>
      <c r="R193" s="22">
        <f t="shared" si="57"/>
        <v>268.42514400000005</v>
      </c>
      <c r="S193" s="22">
        <f t="shared" si="58"/>
        <v>717.08736640616348</v>
      </c>
      <c r="T193" s="22">
        <f t="shared" si="59"/>
        <v>28.334918722357788</v>
      </c>
      <c r="U193" s="22">
        <f t="shared" si="47"/>
        <v>11.892993794400176</v>
      </c>
      <c r="V193" s="20">
        <f>'BSFC (Drive Cycle)'!C197</f>
        <v>990.56484908256971</v>
      </c>
      <c r="W193" s="22">
        <f t="shared" si="48"/>
        <v>3.2724393341916524</v>
      </c>
      <c r="X193" s="22">
        <f t="shared" si="49"/>
        <v>0</v>
      </c>
      <c r="Y193" s="22">
        <f t="shared" si="50"/>
        <v>0</v>
      </c>
      <c r="Z193" s="22">
        <f t="shared" si="51"/>
        <v>3</v>
      </c>
    </row>
    <row r="194" spans="4:26">
      <c r="D194" s="1">
        <v>191</v>
      </c>
      <c r="E194" s="22">
        <v>36.9</v>
      </c>
      <c r="F194" s="22">
        <f t="shared" si="40"/>
        <v>59.384645999999996</v>
      </c>
      <c r="G194" s="22">
        <f t="shared" si="41"/>
        <v>16.495735</v>
      </c>
      <c r="H194" s="22">
        <f t="shared" si="52"/>
        <v>0</v>
      </c>
      <c r="I194" s="22">
        <f t="shared" si="53"/>
        <v>16.495735</v>
      </c>
      <c r="J194" s="22">
        <f t="shared" si="54"/>
        <v>76.404499523145688</v>
      </c>
      <c r="K194" s="22">
        <f t="shared" si="55"/>
        <v>3</v>
      </c>
      <c r="L194" s="22">
        <f t="shared" si="42"/>
        <v>5.4638999999999998</v>
      </c>
      <c r="M194" s="22">
        <f t="shared" si="56"/>
        <v>417.4665449445157</v>
      </c>
      <c r="N194" s="22">
        <f t="shared" si="43"/>
        <v>3986.513277638664</v>
      </c>
      <c r="O194" s="22">
        <f t="shared" si="44"/>
        <v>21.23863048170449</v>
      </c>
      <c r="P194" s="22">
        <f t="shared" si="45"/>
        <v>0</v>
      </c>
      <c r="Q194" s="22">
        <f t="shared" si="46"/>
        <v>104.88349894139776</v>
      </c>
      <c r="R194" s="22">
        <f t="shared" si="57"/>
        <v>268.42514400000005</v>
      </c>
      <c r="S194" s="22">
        <f t="shared" si="58"/>
        <v>373.30864294139781</v>
      </c>
      <c r="T194" s="22">
        <f t="shared" si="59"/>
        <v>14.750880508619812</v>
      </c>
      <c r="U194" s="22">
        <f t="shared" si="47"/>
        <v>6.1579991208229128</v>
      </c>
      <c r="V194" s="20">
        <f>'BSFC (Drive Cycle)'!C198</f>
        <v>1716.692444886623</v>
      </c>
      <c r="W194" s="22">
        <f t="shared" si="48"/>
        <v>2.9364973795375451</v>
      </c>
      <c r="X194" s="22">
        <f t="shared" si="49"/>
        <v>0</v>
      </c>
      <c r="Y194" s="22">
        <f t="shared" si="50"/>
        <v>0</v>
      </c>
      <c r="Z194" s="22">
        <f t="shared" si="51"/>
        <v>3</v>
      </c>
    </row>
    <row r="195" spans="4:26">
      <c r="D195" s="1">
        <v>192</v>
      </c>
      <c r="E195" s="22">
        <v>37.200000000000003</v>
      </c>
      <c r="F195" s="22">
        <f t="shared" si="40"/>
        <v>59.867448000000003</v>
      </c>
      <c r="G195" s="22">
        <f t="shared" si="41"/>
        <v>16.629846666666669</v>
      </c>
      <c r="H195" s="22">
        <f t="shared" si="52"/>
        <v>0.13411166666666929</v>
      </c>
      <c r="I195" s="22">
        <f t="shared" si="53"/>
        <v>16.696902500000004</v>
      </c>
      <c r="J195" s="22">
        <f t="shared" si="54"/>
        <v>77.336261712452355</v>
      </c>
      <c r="K195" s="22">
        <f t="shared" si="55"/>
        <v>3</v>
      </c>
      <c r="L195" s="22">
        <f t="shared" si="42"/>
        <v>5.4638999999999998</v>
      </c>
      <c r="M195" s="22">
        <f t="shared" si="56"/>
        <v>422.55760037066841</v>
      </c>
      <c r="N195" s="22">
        <f t="shared" si="43"/>
        <v>4035.1292932196243</v>
      </c>
      <c r="O195" s="22">
        <f t="shared" si="44"/>
        <v>21.23863048170449</v>
      </c>
      <c r="P195" s="22">
        <f t="shared" si="45"/>
        <v>257.8340425985794</v>
      </c>
      <c r="Q195" s="22">
        <f t="shared" si="46"/>
        <v>106.59585430120514</v>
      </c>
      <c r="R195" s="22">
        <f t="shared" si="57"/>
        <v>268.42514400000005</v>
      </c>
      <c r="S195" s="22">
        <f t="shared" si="58"/>
        <v>632.85504089978463</v>
      </c>
      <c r="T195" s="22">
        <f t="shared" si="59"/>
        <v>25.006571007936369</v>
      </c>
      <c r="U195" s="22">
        <f t="shared" si="47"/>
        <v>10.566716638612318</v>
      </c>
      <c r="V195" s="20">
        <f>'BSFC (Drive Cycle)'!C199</f>
        <v>1143.123914204125</v>
      </c>
      <c r="W195" s="22">
        <f t="shared" si="48"/>
        <v>3.3552962456156576</v>
      </c>
      <c r="X195" s="22">
        <f t="shared" si="49"/>
        <v>0</v>
      </c>
      <c r="Y195" s="22">
        <f t="shared" si="50"/>
        <v>0</v>
      </c>
      <c r="Z195" s="22">
        <f t="shared" si="51"/>
        <v>3</v>
      </c>
    </row>
    <row r="196" spans="4:26">
      <c r="D196" s="1">
        <v>193</v>
      </c>
      <c r="E196" s="22">
        <v>37.6</v>
      </c>
      <c r="F196" s="22">
        <f t="shared" ref="F196:F259" si="60">E196*1.60934</f>
        <v>60.511184</v>
      </c>
      <c r="G196" s="22">
        <f t="shared" ref="G196:G259" si="61">F196*(1000/3600)</f>
        <v>16.808662222222225</v>
      </c>
      <c r="H196" s="22">
        <f t="shared" si="52"/>
        <v>0.17881555555555551</v>
      </c>
      <c r="I196" s="22">
        <f t="shared" si="53"/>
        <v>16.898070000000004</v>
      </c>
      <c r="J196" s="22">
        <f t="shared" si="54"/>
        <v>78.268023901759008</v>
      </c>
      <c r="K196" s="22">
        <f t="shared" si="55"/>
        <v>3</v>
      </c>
      <c r="L196" s="22">
        <f t="shared" ref="L196:L259" si="62">LOOKUP(K196,$A$5:$B$12)*$B$13</f>
        <v>5.4638999999999998</v>
      </c>
      <c r="M196" s="22">
        <f t="shared" si="56"/>
        <v>427.648655796821</v>
      </c>
      <c r="N196" s="22">
        <f t="shared" ref="N196:N259" si="63">M196*9.5493</f>
        <v>4083.7453088005832</v>
      </c>
      <c r="O196" s="22">
        <f t="shared" ref="O196:O259" si="64">(POWER(L196,2)*$B$28+4*$B$29)/$B$27</f>
        <v>21.23863048170449</v>
      </c>
      <c r="P196" s="22">
        <f t="shared" ref="P196:P259" si="65">(H196*(O196+$B$26*$B$27))/$B$27</f>
        <v>343.77872346476568</v>
      </c>
      <c r="Q196" s="22">
        <f t="shared" ref="Q196:Q259" si="66">($B$34*$B$31*$B$30*POWER(G196,2))/2</f>
        <v>108.90056290963679</v>
      </c>
      <c r="R196" s="22">
        <f t="shared" si="57"/>
        <v>268.42514400000005</v>
      </c>
      <c r="S196" s="22">
        <f t="shared" si="58"/>
        <v>721.10443037440245</v>
      </c>
      <c r="T196" s="22">
        <f t="shared" si="59"/>
        <v>28.493648587608394</v>
      </c>
      <c r="U196" s="22">
        <f t="shared" ref="U196:U259" si="67">(T196*M196)/1000</f>
        <v>12.185270517237717</v>
      </c>
      <c r="V196" s="20">
        <f>'BSFC (Drive Cycle)'!C200</f>
        <v>990.26190465007312</v>
      </c>
      <c r="W196" s="22">
        <f t="shared" ref="W196:W259" si="68">(V196*U196)/3600</f>
        <v>3.3518358864100564</v>
      </c>
      <c r="X196" s="22">
        <f t="shared" ref="X196:X259" si="69">IF(AND(K196&gt;1,(N196&lt;$B$15)),1,0)</f>
        <v>0</v>
      </c>
      <c r="Y196" s="22">
        <f t="shared" ref="Y196:Y259" si="70">IF(N196&gt;$B$14,1,0)</f>
        <v>0</v>
      </c>
      <c r="Z196" s="22">
        <f t="shared" ref="Z196:Z259" si="71">IF(AND(X196=0,Y196=0),K196,IF(AND(X196=0,Y196=1),K196+1, IF(AND(X196=1,Y196=0),K196-1)))</f>
        <v>3</v>
      </c>
    </row>
    <row r="197" spans="4:26">
      <c r="D197" s="1">
        <v>194</v>
      </c>
      <c r="E197" s="22">
        <v>37.200000000000003</v>
      </c>
      <c r="F197" s="22">
        <f t="shared" si="60"/>
        <v>59.867448000000003</v>
      </c>
      <c r="G197" s="22">
        <f t="shared" si="61"/>
        <v>16.629846666666669</v>
      </c>
      <c r="H197" s="22">
        <f t="shared" ref="H197:H260" si="72">(G197-G196)/(D197-D196)</f>
        <v>-0.17881555555555551</v>
      </c>
      <c r="I197" s="22">
        <f t="shared" ref="I197:I260" si="73">G197*(D197-D196)+0.5*H197*POWER(D197-D196,2)</f>
        <v>16.540438888888893</v>
      </c>
      <c r="J197" s="22">
        <f t="shared" ref="J197:J260" si="74">(2*PI()*I197)/($B$2*(D197-D196))</f>
        <v>76.61155778743607</v>
      </c>
      <c r="K197" s="22">
        <f t="shared" ref="K197:K260" si="75">Z196</f>
        <v>3</v>
      </c>
      <c r="L197" s="22">
        <f t="shared" si="62"/>
        <v>5.4638999999999998</v>
      </c>
      <c r="M197" s="22">
        <f t="shared" ref="M197:M260" si="76">J197*L197</f>
        <v>418.59789059477191</v>
      </c>
      <c r="N197" s="22">
        <f t="shared" si="63"/>
        <v>3997.3168366566556</v>
      </c>
      <c r="O197" s="22">
        <f t="shared" si="64"/>
        <v>21.23863048170449</v>
      </c>
      <c r="P197" s="22">
        <f t="shared" si="65"/>
        <v>-343.77872346476568</v>
      </c>
      <c r="Q197" s="22">
        <f t="shared" si="66"/>
        <v>106.59585430120514</v>
      </c>
      <c r="R197" s="22">
        <f t="shared" ref="R197:R260" si="77">$B$32*$B$26*9.81</f>
        <v>268.42514400000005</v>
      </c>
      <c r="S197" s="22">
        <f t="shared" ref="S197:S260" si="78">P197+Q197+R197</f>
        <v>31.242274836439492</v>
      </c>
      <c r="T197" s="22">
        <f t="shared" ref="T197:T260" si="79">IF(H197&lt;0,0,(S197*$B$27)/L197)</f>
        <v>0</v>
      </c>
      <c r="U197" s="22">
        <f t="shared" si="67"/>
        <v>0</v>
      </c>
      <c r="V197" s="20">
        <f>'BSFC (Drive Cycle)'!C201</f>
        <v>0</v>
      </c>
      <c r="W197" s="22">
        <f t="shared" si="68"/>
        <v>0</v>
      </c>
      <c r="X197" s="22">
        <f t="shared" si="69"/>
        <v>0</v>
      </c>
      <c r="Y197" s="22">
        <f t="shared" si="70"/>
        <v>0</v>
      </c>
      <c r="Z197" s="22">
        <f t="shared" si="71"/>
        <v>3</v>
      </c>
    </row>
    <row r="198" spans="4:26">
      <c r="D198" s="1">
        <v>195</v>
      </c>
      <c r="E198" s="22">
        <v>37.6</v>
      </c>
      <c r="F198" s="22">
        <f t="shared" si="60"/>
        <v>60.511184</v>
      </c>
      <c r="G198" s="22">
        <f t="shared" si="61"/>
        <v>16.808662222222225</v>
      </c>
      <c r="H198" s="22">
        <f t="shared" si="72"/>
        <v>0.17881555555555551</v>
      </c>
      <c r="I198" s="22">
        <f t="shared" si="73"/>
        <v>16.898070000000004</v>
      </c>
      <c r="J198" s="22">
        <f t="shared" si="74"/>
        <v>78.268023901759008</v>
      </c>
      <c r="K198" s="22">
        <f t="shared" si="75"/>
        <v>3</v>
      </c>
      <c r="L198" s="22">
        <f t="shared" si="62"/>
        <v>5.4638999999999998</v>
      </c>
      <c r="M198" s="22">
        <f t="shared" si="76"/>
        <v>427.648655796821</v>
      </c>
      <c r="N198" s="22">
        <f t="shared" si="63"/>
        <v>4083.7453088005832</v>
      </c>
      <c r="O198" s="22">
        <f t="shared" si="64"/>
        <v>21.23863048170449</v>
      </c>
      <c r="P198" s="22">
        <f t="shared" si="65"/>
        <v>343.77872346476568</v>
      </c>
      <c r="Q198" s="22">
        <f t="shared" si="66"/>
        <v>108.90056290963679</v>
      </c>
      <c r="R198" s="22">
        <f t="shared" si="77"/>
        <v>268.42514400000005</v>
      </c>
      <c r="S198" s="22">
        <f t="shared" si="78"/>
        <v>721.10443037440245</v>
      </c>
      <c r="T198" s="22">
        <f t="shared" si="79"/>
        <v>28.493648587608394</v>
      </c>
      <c r="U198" s="22">
        <f t="shared" si="67"/>
        <v>12.185270517237717</v>
      </c>
      <c r="V198" s="20">
        <f>'BSFC (Drive Cycle)'!C202</f>
        <v>990.26190465007312</v>
      </c>
      <c r="W198" s="22">
        <f t="shared" si="68"/>
        <v>3.3518358864100564</v>
      </c>
      <c r="X198" s="22">
        <f t="shared" si="69"/>
        <v>0</v>
      </c>
      <c r="Y198" s="22">
        <f t="shared" si="70"/>
        <v>0</v>
      </c>
      <c r="Z198" s="22">
        <f t="shared" si="71"/>
        <v>3</v>
      </c>
    </row>
    <row r="199" spans="4:26">
      <c r="D199" s="1">
        <v>196</v>
      </c>
      <c r="E199" s="22">
        <v>38</v>
      </c>
      <c r="F199" s="22">
        <f t="shared" si="60"/>
        <v>61.154919999999997</v>
      </c>
      <c r="G199" s="22">
        <f t="shared" si="61"/>
        <v>16.987477777777777</v>
      </c>
      <c r="H199" s="22">
        <f t="shared" si="72"/>
        <v>0.17881555555555195</v>
      </c>
      <c r="I199" s="22">
        <f t="shared" si="73"/>
        <v>17.076885555555553</v>
      </c>
      <c r="J199" s="22">
        <f t="shared" si="74"/>
        <v>79.096256958920449</v>
      </c>
      <c r="K199" s="22">
        <f t="shared" si="75"/>
        <v>3</v>
      </c>
      <c r="L199" s="22">
        <f t="shared" si="62"/>
        <v>5.4638999999999998</v>
      </c>
      <c r="M199" s="22">
        <f t="shared" si="76"/>
        <v>432.17403839784544</v>
      </c>
      <c r="N199" s="22">
        <f t="shared" si="63"/>
        <v>4126.9595448725458</v>
      </c>
      <c r="O199" s="22">
        <f t="shared" si="64"/>
        <v>21.23863048170449</v>
      </c>
      <c r="P199" s="22">
        <f t="shared" si="65"/>
        <v>343.77872346475885</v>
      </c>
      <c r="Q199" s="22">
        <f t="shared" si="66"/>
        <v>111.22992080799814</v>
      </c>
      <c r="R199" s="22">
        <f t="shared" si="77"/>
        <v>268.42514400000005</v>
      </c>
      <c r="S199" s="22">
        <f t="shared" si="78"/>
        <v>723.43378827275706</v>
      </c>
      <c r="T199" s="22">
        <f t="shared" si="79"/>
        <v>28.585690603431296</v>
      </c>
      <c r="U199" s="22">
        <f t="shared" si="67"/>
        <v>12.353993348476246</v>
      </c>
      <c r="V199" s="20">
        <f>'BSFC (Drive Cycle)'!C203</f>
        <v>990.82024960106901</v>
      </c>
      <c r="W199" s="22">
        <f t="shared" si="68"/>
        <v>3.4001629925297725</v>
      </c>
      <c r="X199" s="22">
        <f t="shared" si="69"/>
        <v>0</v>
      </c>
      <c r="Y199" s="22">
        <f t="shared" si="70"/>
        <v>0</v>
      </c>
      <c r="Z199" s="22">
        <f t="shared" si="71"/>
        <v>3</v>
      </c>
    </row>
    <row r="200" spans="4:26">
      <c r="D200" s="1">
        <v>197</v>
      </c>
      <c r="E200" s="22">
        <v>38.4</v>
      </c>
      <c r="F200" s="22">
        <f t="shared" si="60"/>
        <v>61.798655999999994</v>
      </c>
      <c r="G200" s="22">
        <f t="shared" si="61"/>
        <v>17.166293333333332</v>
      </c>
      <c r="H200" s="22">
        <f t="shared" si="72"/>
        <v>0.17881555555555551</v>
      </c>
      <c r="I200" s="22">
        <f t="shared" si="73"/>
        <v>17.255701111111108</v>
      </c>
      <c r="J200" s="22">
        <f t="shared" si="74"/>
        <v>79.924490016081918</v>
      </c>
      <c r="K200" s="22">
        <f t="shared" si="75"/>
        <v>3</v>
      </c>
      <c r="L200" s="22">
        <f t="shared" si="62"/>
        <v>5.4638999999999998</v>
      </c>
      <c r="M200" s="22">
        <f t="shared" si="76"/>
        <v>436.69942099886998</v>
      </c>
      <c r="N200" s="22">
        <f t="shared" si="63"/>
        <v>4170.1737809445094</v>
      </c>
      <c r="O200" s="22">
        <f t="shared" si="64"/>
        <v>21.23863048170449</v>
      </c>
      <c r="P200" s="22">
        <f t="shared" si="65"/>
        <v>343.77872346476568</v>
      </c>
      <c r="Q200" s="22">
        <f t="shared" si="66"/>
        <v>113.58392799628929</v>
      </c>
      <c r="R200" s="22">
        <f t="shared" si="77"/>
        <v>268.42514400000005</v>
      </c>
      <c r="S200" s="22">
        <f t="shared" si="78"/>
        <v>725.787795461055</v>
      </c>
      <c r="T200" s="22">
        <f t="shared" si="79"/>
        <v>28.678706608840169</v>
      </c>
      <c r="U200" s="22">
        <f t="shared" si="67"/>
        <v>12.523974571076968</v>
      </c>
      <c r="V200" s="20">
        <f>'BSFC (Drive Cycle)'!C204</f>
        <v>992.07942063082919</v>
      </c>
      <c r="W200" s="22">
        <f t="shared" si="68"/>
        <v>3.4513270656859101</v>
      </c>
      <c r="X200" s="22">
        <f t="shared" si="69"/>
        <v>0</v>
      </c>
      <c r="Y200" s="22">
        <f t="shared" si="70"/>
        <v>0</v>
      </c>
      <c r="Z200" s="22">
        <f t="shared" si="71"/>
        <v>3</v>
      </c>
    </row>
    <row r="201" spans="4:26">
      <c r="D201" s="1">
        <v>198</v>
      </c>
      <c r="E201" s="22">
        <v>39.200000000000003</v>
      </c>
      <c r="F201" s="22">
        <f t="shared" si="60"/>
        <v>63.086128000000002</v>
      </c>
      <c r="G201" s="22">
        <f t="shared" si="61"/>
        <v>17.523924444444447</v>
      </c>
      <c r="H201" s="22">
        <f t="shared" si="72"/>
        <v>0.35763111111111456</v>
      </c>
      <c r="I201" s="22">
        <f t="shared" si="73"/>
        <v>17.702740000000006</v>
      </c>
      <c r="J201" s="22">
        <f t="shared" si="74"/>
        <v>81.995072658985634</v>
      </c>
      <c r="K201" s="22">
        <f t="shared" si="75"/>
        <v>3</v>
      </c>
      <c r="L201" s="22">
        <f t="shared" si="62"/>
        <v>5.4638999999999998</v>
      </c>
      <c r="M201" s="22">
        <f t="shared" si="76"/>
        <v>448.0128775014316</v>
      </c>
      <c r="N201" s="22">
        <f t="shared" si="63"/>
        <v>4278.2093711244206</v>
      </c>
      <c r="O201" s="22">
        <f t="shared" si="64"/>
        <v>21.23863048170449</v>
      </c>
      <c r="P201" s="22">
        <f t="shared" si="65"/>
        <v>687.55744692953817</v>
      </c>
      <c r="Q201" s="22">
        <f t="shared" si="66"/>
        <v>118.36589024266088</v>
      </c>
      <c r="R201" s="22">
        <f t="shared" si="77"/>
        <v>268.42514400000005</v>
      </c>
      <c r="S201" s="22">
        <f t="shared" si="78"/>
        <v>1074.3484811721992</v>
      </c>
      <c r="T201" s="22">
        <f t="shared" si="79"/>
        <v>42.45169880215191</v>
      </c>
      <c r="U201" s="22">
        <f t="shared" si="67"/>
        <v>19.018907735176157</v>
      </c>
      <c r="V201" s="20">
        <f>'BSFC (Drive Cycle)'!C205</f>
        <v>551.5072303210909</v>
      </c>
      <c r="W201" s="22">
        <f t="shared" si="68"/>
        <v>2.9136292024331594</v>
      </c>
      <c r="X201" s="22">
        <f t="shared" si="69"/>
        <v>0</v>
      </c>
      <c r="Y201" s="22">
        <f t="shared" si="70"/>
        <v>0</v>
      </c>
      <c r="Z201" s="22">
        <f t="shared" si="71"/>
        <v>3</v>
      </c>
    </row>
    <row r="202" spans="4:26">
      <c r="D202" s="1">
        <v>199</v>
      </c>
      <c r="E202" s="22">
        <v>39.6</v>
      </c>
      <c r="F202" s="22">
        <f t="shared" si="60"/>
        <v>63.729863999999999</v>
      </c>
      <c r="G202" s="22">
        <f t="shared" si="61"/>
        <v>17.702740000000002</v>
      </c>
      <c r="H202" s="22">
        <f t="shared" si="72"/>
        <v>0.17881555555555551</v>
      </c>
      <c r="I202" s="22">
        <f t="shared" si="73"/>
        <v>17.792147777777778</v>
      </c>
      <c r="J202" s="22">
        <f t="shared" si="74"/>
        <v>82.409189187566355</v>
      </c>
      <c r="K202" s="22">
        <f t="shared" si="75"/>
        <v>3</v>
      </c>
      <c r="L202" s="22">
        <f t="shared" si="62"/>
        <v>5.4638999999999998</v>
      </c>
      <c r="M202" s="22">
        <f t="shared" si="76"/>
        <v>450.27556880194379</v>
      </c>
      <c r="N202" s="22">
        <f t="shared" si="63"/>
        <v>4299.8164891604019</v>
      </c>
      <c r="O202" s="22">
        <f t="shared" si="64"/>
        <v>21.23863048170449</v>
      </c>
      <c r="P202" s="22">
        <f t="shared" si="65"/>
        <v>343.77872346476568</v>
      </c>
      <c r="Q202" s="22">
        <f t="shared" si="66"/>
        <v>120.7938453007413</v>
      </c>
      <c r="R202" s="22">
        <f t="shared" si="77"/>
        <v>268.42514400000005</v>
      </c>
      <c r="S202" s="22">
        <f t="shared" si="78"/>
        <v>732.997712765507</v>
      </c>
      <c r="T202" s="22">
        <f t="shared" si="79"/>
        <v>28.963598562578557</v>
      </c>
      <c r="U202" s="22">
        <f t="shared" si="67"/>
        <v>13.041600817316221</v>
      </c>
      <c r="V202" s="20">
        <f>'BSFC (Drive Cycle)'!C206</f>
        <v>1001.7082636531031</v>
      </c>
      <c r="W202" s="22">
        <f t="shared" si="68"/>
        <v>3.6288553638807559</v>
      </c>
      <c r="X202" s="22">
        <f t="shared" si="69"/>
        <v>0</v>
      </c>
      <c r="Y202" s="22">
        <f t="shared" si="70"/>
        <v>0</v>
      </c>
      <c r="Z202" s="22">
        <f t="shared" si="71"/>
        <v>3</v>
      </c>
    </row>
    <row r="203" spans="4:26">
      <c r="D203" s="1">
        <v>200</v>
      </c>
      <c r="E203" s="22">
        <v>39.9</v>
      </c>
      <c r="F203" s="22">
        <f t="shared" si="60"/>
        <v>64.212665999999999</v>
      </c>
      <c r="G203" s="22">
        <f t="shared" si="61"/>
        <v>17.836851666666668</v>
      </c>
      <c r="H203" s="22">
        <f t="shared" si="72"/>
        <v>0.13411166666666574</v>
      </c>
      <c r="I203" s="22">
        <f t="shared" si="73"/>
        <v>17.903907500000003</v>
      </c>
      <c r="J203" s="22">
        <f t="shared" si="74"/>
        <v>82.926834848292287</v>
      </c>
      <c r="K203" s="22">
        <f t="shared" si="75"/>
        <v>3</v>
      </c>
      <c r="L203" s="22">
        <f t="shared" si="62"/>
        <v>5.4638999999999998</v>
      </c>
      <c r="M203" s="22">
        <f t="shared" si="76"/>
        <v>453.1039329275842</v>
      </c>
      <c r="N203" s="22">
        <f t="shared" si="63"/>
        <v>4326.82538670538</v>
      </c>
      <c r="O203" s="22">
        <f t="shared" si="64"/>
        <v>21.23863048170449</v>
      </c>
      <c r="P203" s="22">
        <f t="shared" si="65"/>
        <v>257.83404259857252</v>
      </c>
      <c r="Q203" s="22">
        <f t="shared" si="66"/>
        <v>122.63098769081797</v>
      </c>
      <c r="R203" s="22">
        <f t="shared" si="77"/>
        <v>268.42514400000005</v>
      </c>
      <c r="S203" s="22">
        <f t="shared" si="78"/>
        <v>648.89017428939053</v>
      </c>
      <c r="T203" s="22">
        <f t="shared" si="79"/>
        <v>25.640181670433101</v>
      </c>
      <c r="U203" s="22">
        <f t="shared" si="67"/>
        <v>11.617667155850993</v>
      </c>
      <c r="V203" s="20">
        <f>'BSFC (Drive Cycle)'!C207</f>
        <v>1154.7357079784415</v>
      </c>
      <c r="W203" s="22">
        <f t="shared" si="68"/>
        <v>3.7264819745193014</v>
      </c>
      <c r="X203" s="22">
        <f t="shared" si="69"/>
        <v>0</v>
      </c>
      <c r="Y203" s="22">
        <f t="shared" si="70"/>
        <v>0</v>
      </c>
      <c r="Z203" s="22">
        <f t="shared" si="71"/>
        <v>3</v>
      </c>
    </row>
    <row r="204" spans="4:26">
      <c r="D204" s="1">
        <v>201</v>
      </c>
      <c r="E204" s="22">
        <v>40.700000000000003</v>
      </c>
      <c r="F204" s="22">
        <f t="shared" si="60"/>
        <v>65.500138000000007</v>
      </c>
      <c r="G204" s="22">
        <f t="shared" si="61"/>
        <v>18.194482777777779</v>
      </c>
      <c r="H204" s="22">
        <f t="shared" si="72"/>
        <v>0.35763111111111101</v>
      </c>
      <c r="I204" s="22">
        <f t="shared" si="73"/>
        <v>18.373298333333334</v>
      </c>
      <c r="J204" s="22">
        <f t="shared" si="74"/>
        <v>85.10094662334113</v>
      </c>
      <c r="K204" s="22">
        <f t="shared" si="75"/>
        <v>3</v>
      </c>
      <c r="L204" s="22">
        <f t="shared" si="62"/>
        <v>5.4638999999999998</v>
      </c>
      <c r="M204" s="22">
        <f t="shared" si="76"/>
        <v>464.98306225527358</v>
      </c>
      <c r="N204" s="22">
        <f t="shared" si="63"/>
        <v>4440.2627563942842</v>
      </c>
      <c r="O204" s="22">
        <f t="shared" si="64"/>
        <v>21.23863048170449</v>
      </c>
      <c r="P204" s="22">
        <f t="shared" si="65"/>
        <v>687.55744692953135</v>
      </c>
      <c r="Q204" s="22">
        <f t="shared" si="66"/>
        <v>127.59781961166267</v>
      </c>
      <c r="R204" s="22">
        <f t="shared" si="77"/>
        <v>268.42514400000005</v>
      </c>
      <c r="S204" s="22">
        <f t="shared" si="78"/>
        <v>1083.5804105411939</v>
      </c>
      <c r="T204" s="22">
        <f t="shared" si="79"/>
        <v>42.816488339069856</v>
      </c>
      <c r="U204" s="22">
        <f t="shared" si="67"/>
        <v>19.908941862917914</v>
      </c>
      <c r="V204" s="20">
        <f>'BSFC (Drive Cycle)'!C208</f>
        <v>585.40980926946577</v>
      </c>
      <c r="W204" s="22">
        <f t="shared" si="68"/>
        <v>3.2374694052021273</v>
      </c>
      <c r="X204" s="22">
        <f t="shared" si="69"/>
        <v>0</v>
      </c>
      <c r="Y204" s="22">
        <f t="shared" si="70"/>
        <v>0</v>
      </c>
      <c r="Z204" s="22">
        <f t="shared" si="71"/>
        <v>3</v>
      </c>
    </row>
    <row r="205" spans="4:26">
      <c r="D205" s="1">
        <v>202</v>
      </c>
      <c r="E205" s="22">
        <v>40.299999999999997</v>
      </c>
      <c r="F205" s="22">
        <f t="shared" si="60"/>
        <v>64.856401999999989</v>
      </c>
      <c r="G205" s="22">
        <f t="shared" si="61"/>
        <v>18.01566722222222</v>
      </c>
      <c r="H205" s="22">
        <f t="shared" si="72"/>
        <v>-0.17881555555555906</v>
      </c>
      <c r="I205" s="22">
        <f t="shared" si="73"/>
        <v>17.92625944444444</v>
      </c>
      <c r="J205" s="22">
        <f t="shared" si="74"/>
        <v>83.030363980437428</v>
      </c>
      <c r="K205" s="22">
        <f t="shared" si="75"/>
        <v>3</v>
      </c>
      <c r="L205" s="22">
        <f t="shared" si="62"/>
        <v>5.4638999999999998</v>
      </c>
      <c r="M205" s="22">
        <f t="shared" si="76"/>
        <v>453.66960575271207</v>
      </c>
      <c r="N205" s="22">
        <f t="shared" si="63"/>
        <v>4332.2271662143739</v>
      </c>
      <c r="O205" s="22">
        <f t="shared" si="64"/>
        <v>21.23863048170449</v>
      </c>
      <c r="P205" s="22">
        <f t="shared" si="65"/>
        <v>-343.77872346477255</v>
      </c>
      <c r="Q205" s="22">
        <f t="shared" si="66"/>
        <v>125.1020790062754</v>
      </c>
      <c r="R205" s="22">
        <f t="shared" si="77"/>
        <v>268.42514400000005</v>
      </c>
      <c r="S205" s="22">
        <f t="shared" si="78"/>
        <v>49.748499541502895</v>
      </c>
      <c r="T205" s="22">
        <f t="shared" si="79"/>
        <v>0</v>
      </c>
      <c r="U205" s="22">
        <f t="shared" si="67"/>
        <v>0</v>
      </c>
      <c r="V205" s="20">
        <f>'BSFC (Drive Cycle)'!C209</f>
        <v>0</v>
      </c>
      <c r="W205" s="22">
        <f t="shared" si="68"/>
        <v>0</v>
      </c>
      <c r="X205" s="22">
        <f t="shared" si="69"/>
        <v>0</v>
      </c>
      <c r="Y205" s="22">
        <f t="shared" si="70"/>
        <v>0</v>
      </c>
      <c r="Z205" s="22">
        <f t="shared" si="71"/>
        <v>3</v>
      </c>
    </row>
    <row r="206" spans="4:26">
      <c r="D206" s="1">
        <v>203</v>
      </c>
      <c r="E206" s="22">
        <v>41.1</v>
      </c>
      <c r="F206" s="22">
        <f t="shared" si="60"/>
        <v>66.143873999999997</v>
      </c>
      <c r="G206" s="22">
        <f t="shared" si="61"/>
        <v>18.373298333333334</v>
      </c>
      <c r="H206" s="22">
        <f t="shared" si="72"/>
        <v>0.35763111111111456</v>
      </c>
      <c r="I206" s="22">
        <f t="shared" si="73"/>
        <v>18.55211388888889</v>
      </c>
      <c r="J206" s="22">
        <f t="shared" si="74"/>
        <v>85.9291796805026</v>
      </c>
      <c r="K206" s="22">
        <f t="shared" si="75"/>
        <v>3</v>
      </c>
      <c r="L206" s="22">
        <f t="shared" si="62"/>
        <v>5.4638999999999998</v>
      </c>
      <c r="M206" s="22">
        <f t="shared" si="76"/>
        <v>469.50844485629813</v>
      </c>
      <c r="N206" s="22">
        <f t="shared" si="63"/>
        <v>4483.4769924662478</v>
      </c>
      <c r="O206" s="22">
        <f t="shared" si="64"/>
        <v>21.23863048170449</v>
      </c>
      <c r="P206" s="22">
        <f t="shared" si="65"/>
        <v>687.55744692953817</v>
      </c>
      <c r="Q206" s="22">
        <f t="shared" si="66"/>
        <v>130.11820950697961</v>
      </c>
      <c r="R206" s="22">
        <f t="shared" si="77"/>
        <v>268.42514400000005</v>
      </c>
      <c r="S206" s="22">
        <f t="shared" si="78"/>
        <v>1086.1008004365178</v>
      </c>
      <c r="T206" s="22">
        <f t="shared" si="79"/>
        <v>42.916078774180384</v>
      </c>
      <c r="U206" s="22">
        <f t="shared" si="67"/>
        <v>20.149461404595819</v>
      </c>
      <c r="V206" s="20">
        <f>'BSFC (Drive Cycle)'!C210</f>
        <v>599.31188132640818</v>
      </c>
      <c r="W206" s="22">
        <f t="shared" si="68"/>
        <v>3.3543921172506033</v>
      </c>
      <c r="X206" s="22">
        <f t="shared" si="69"/>
        <v>0</v>
      </c>
      <c r="Y206" s="22">
        <f t="shared" si="70"/>
        <v>0</v>
      </c>
      <c r="Z206" s="22">
        <f t="shared" si="71"/>
        <v>3</v>
      </c>
    </row>
    <row r="207" spans="4:26">
      <c r="D207" s="1">
        <v>204</v>
      </c>
      <c r="E207" s="22">
        <v>41.1</v>
      </c>
      <c r="F207" s="22">
        <f t="shared" si="60"/>
        <v>66.143873999999997</v>
      </c>
      <c r="G207" s="22">
        <f t="shared" si="61"/>
        <v>18.373298333333334</v>
      </c>
      <c r="H207" s="22">
        <f t="shared" si="72"/>
        <v>0</v>
      </c>
      <c r="I207" s="22">
        <f t="shared" si="73"/>
        <v>18.373298333333334</v>
      </c>
      <c r="J207" s="22">
        <f t="shared" si="74"/>
        <v>85.10094662334113</v>
      </c>
      <c r="K207" s="22">
        <f t="shared" si="75"/>
        <v>3</v>
      </c>
      <c r="L207" s="22">
        <f t="shared" si="62"/>
        <v>5.4638999999999998</v>
      </c>
      <c r="M207" s="22">
        <f t="shared" si="76"/>
        <v>464.98306225527358</v>
      </c>
      <c r="N207" s="22">
        <f t="shared" si="63"/>
        <v>4440.2627563942842</v>
      </c>
      <c r="O207" s="22">
        <f t="shared" si="64"/>
        <v>21.23863048170449</v>
      </c>
      <c r="P207" s="22">
        <f t="shared" si="65"/>
        <v>0</v>
      </c>
      <c r="Q207" s="22">
        <f t="shared" si="66"/>
        <v>130.11820950697961</v>
      </c>
      <c r="R207" s="22">
        <f t="shared" si="77"/>
        <v>268.42514400000005</v>
      </c>
      <c r="S207" s="22">
        <f t="shared" si="78"/>
        <v>398.54335350697966</v>
      </c>
      <c r="T207" s="22">
        <f t="shared" si="79"/>
        <v>15.748002346704171</v>
      </c>
      <c r="U207" s="22">
        <f t="shared" si="67"/>
        <v>7.3225543555737396</v>
      </c>
      <c r="V207" s="20">
        <f>'BSFC (Drive Cycle)'!C211</f>
        <v>1730.2469729716577</v>
      </c>
      <c r="W207" s="22">
        <f t="shared" si="68"/>
        <v>3.5193965300421914</v>
      </c>
      <c r="X207" s="22">
        <f t="shared" si="69"/>
        <v>0</v>
      </c>
      <c r="Y207" s="22">
        <f t="shared" si="70"/>
        <v>0</v>
      </c>
      <c r="Z207" s="22">
        <f t="shared" si="71"/>
        <v>3</v>
      </c>
    </row>
    <row r="208" spans="4:26">
      <c r="D208" s="1">
        <v>205</v>
      </c>
      <c r="E208" s="22">
        <v>40.700000000000003</v>
      </c>
      <c r="F208" s="22">
        <f t="shared" si="60"/>
        <v>65.500138000000007</v>
      </c>
      <c r="G208" s="22">
        <f t="shared" si="61"/>
        <v>18.194482777777779</v>
      </c>
      <c r="H208" s="22">
        <f t="shared" si="72"/>
        <v>-0.17881555555555551</v>
      </c>
      <c r="I208" s="22">
        <f t="shared" si="73"/>
        <v>18.105074999999999</v>
      </c>
      <c r="J208" s="22">
        <f t="shared" si="74"/>
        <v>83.858597037598912</v>
      </c>
      <c r="K208" s="22">
        <f t="shared" si="75"/>
        <v>3</v>
      </c>
      <c r="L208" s="22">
        <f t="shared" si="62"/>
        <v>5.4638999999999998</v>
      </c>
      <c r="M208" s="22">
        <f t="shared" si="76"/>
        <v>458.19498835373668</v>
      </c>
      <c r="N208" s="22">
        <f t="shared" si="63"/>
        <v>4375.4414022863375</v>
      </c>
      <c r="O208" s="22">
        <f t="shared" si="64"/>
        <v>21.23863048170449</v>
      </c>
      <c r="P208" s="22">
        <f t="shared" si="65"/>
        <v>-343.77872346476568</v>
      </c>
      <c r="Q208" s="22">
        <f t="shared" si="66"/>
        <v>127.59781961166267</v>
      </c>
      <c r="R208" s="22">
        <f t="shared" si="77"/>
        <v>268.42514400000005</v>
      </c>
      <c r="S208" s="22">
        <f t="shared" si="78"/>
        <v>52.244240146897027</v>
      </c>
      <c r="T208" s="22">
        <f t="shared" si="79"/>
        <v>0</v>
      </c>
      <c r="U208" s="22">
        <f t="shared" si="67"/>
        <v>0</v>
      </c>
      <c r="V208" s="20">
        <f>'BSFC (Drive Cycle)'!C212</f>
        <v>0</v>
      </c>
      <c r="W208" s="22">
        <f t="shared" si="68"/>
        <v>0</v>
      </c>
      <c r="X208" s="22">
        <f t="shared" si="69"/>
        <v>0</v>
      </c>
      <c r="Y208" s="22">
        <f t="shared" si="70"/>
        <v>0</v>
      </c>
      <c r="Z208" s="22">
        <f t="shared" si="71"/>
        <v>3</v>
      </c>
    </row>
    <row r="209" spans="4:26">
      <c r="D209" s="1">
        <v>206</v>
      </c>
      <c r="E209" s="22">
        <v>31.9</v>
      </c>
      <c r="F209" s="22">
        <f t="shared" si="60"/>
        <v>51.337945999999995</v>
      </c>
      <c r="G209" s="22">
        <f t="shared" si="61"/>
        <v>14.260540555555554</v>
      </c>
      <c r="H209" s="22">
        <f t="shared" si="72"/>
        <v>-3.9339422222222247</v>
      </c>
      <c r="I209" s="22">
        <f t="shared" si="73"/>
        <v>12.293569444444442</v>
      </c>
      <c r="J209" s="22">
        <f t="shared" si="74"/>
        <v>56.941022679851102</v>
      </c>
      <c r="K209" s="22">
        <f t="shared" si="75"/>
        <v>3</v>
      </c>
      <c r="L209" s="22">
        <f t="shared" si="62"/>
        <v>5.4638999999999998</v>
      </c>
      <c r="M209" s="22">
        <f t="shared" si="76"/>
        <v>311.12005382043844</v>
      </c>
      <c r="N209" s="22">
        <f t="shared" si="63"/>
        <v>2970.9787299475129</v>
      </c>
      <c r="O209" s="22">
        <f t="shared" si="64"/>
        <v>21.23863048170449</v>
      </c>
      <c r="P209" s="22">
        <f t="shared" si="65"/>
        <v>-7563.1319162248519</v>
      </c>
      <c r="Q209" s="22">
        <f t="shared" si="66"/>
        <v>78.385512266916194</v>
      </c>
      <c r="R209" s="22">
        <f t="shared" si="77"/>
        <v>268.42514400000005</v>
      </c>
      <c r="S209" s="22">
        <f t="shared" si="78"/>
        <v>-7216.3212599579356</v>
      </c>
      <c r="T209" s="22">
        <f t="shared" si="79"/>
        <v>0</v>
      </c>
      <c r="U209" s="22">
        <f t="shared" si="67"/>
        <v>0</v>
      </c>
      <c r="V209" s="20">
        <f>'BSFC (Drive Cycle)'!C213</f>
        <v>0</v>
      </c>
      <c r="W209" s="22">
        <f t="shared" si="68"/>
        <v>0</v>
      </c>
      <c r="X209" s="22">
        <f t="shared" si="69"/>
        <v>0</v>
      </c>
      <c r="Y209" s="22">
        <f t="shared" si="70"/>
        <v>0</v>
      </c>
      <c r="Z209" s="22">
        <f t="shared" si="71"/>
        <v>3</v>
      </c>
    </row>
    <row r="210" spans="4:26">
      <c r="D210" s="1">
        <v>207</v>
      </c>
      <c r="E210" s="22">
        <v>23.9</v>
      </c>
      <c r="F210" s="22">
        <f t="shared" si="60"/>
        <v>38.463225999999999</v>
      </c>
      <c r="G210" s="22">
        <f t="shared" si="61"/>
        <v>10.684229444444444</v>
      </c>
      <c r="H210" s="22">
        <f t="shared" si="72"/>
        <v>-3.5763111111111101</v>
      </c>
      <c r="I210" s="22">
        <f t="shared" si="73"/>
        <v>8.8960738888888891</v>
      </c>
      <c r="J210" s="22">
        <f t="shared" si="74"/>
        <v>41.204594593783177</v>
      </c>
      <c r="K210" s="22">
        <f t="shared" si="75"/>
        <v>3</v>
      </c>
      <c r="L210" s="22">
        <f t="shared" si="62"/>
        <v>5.4638999999999998</v>
      </c>
      <c r="M210" s="22">
        <f t="shared" si="76"/>
        <v>225.1377844009719</v>
      </c>
      <c r="N210" s="22">
        <f t="shared" si="63"/>
        <v>2149.908244580201</v>
      </c>
      <c r="O210" s="22">
        <f t="shared" si="64"/>
        <v>21.23863048170449</v>
      </c>
      <c r="P210" s="22">
        <f t="shared" si="65"/>
        <v>-6875.5744692953131</v>
      </c>
      <c r="Q210" s="22">
        <f t="shared" si="66"/>
        <v>43.999752814914558</v>
      </c>
      <c r="R210" s="22">
        <f t="shared" si="77"/>
        <v>268.42514400000005</v>
      </c>
      <c r="S210" s="22">
        <f t="shared" si="78"/>
        <v>-6563.149572480399</v>
      </c>
      <c r="T210" s="22">
        <f t="shared" si="79"/>
        <v>0</v>
      </c>
      <c r="U210" s="22">
        <f t="shared" si="67"/>
        <v>0</v>
      </c>
      <c r="V210" s="20">
        <f>'BSFC (Drive Cycle)'!C214</f>
        <v>0</v>
      </c>
      <c r="W210" s="22">
        <f t="shared" si="68"/>
        <v>0</v>
      </c>
      <c r="X210" s="22">
        <f t="shared" si="69"/>
        <v>0</v>
      </c>
      <c r="Y210" s="22">
        <f t="shared" si="70"/>
        <v>0</v>
      </c>
      <c r="Z210" s="22">
        <f t="shared" si="71"/>
        <v>3</v>
      </c>
    </row>
    <row r="211" spans="4:26">
      <c r="D211" s="1">
        <v>208</v>
      </c>
      <c r="E211" s="22">
        <v>15.9</v>
      </c>
      <c r="F211" s="22">
        <f t="shared" si="60"/>
        <v>25.588505999999999</v>
      </c>
      <c r="G211" s="22">
        <f t="shared" si="61"/>
        <v>7.1079183333333331</v>
      </c>
      <c r="H211" s="22">
        <f t="shared" si="72"/>
        <v>-3.576311111111111</v>
      </c>
      <c r="I211" s="22">
        <f t="shared" si="73"/>
        <v>5.3197627777777772</v>
      </c>
      <c r="J211" s="22">
        <f t="shared" si="74"/>
        <v>24.639933450553755</v>
      </c>
      <c r="K211" s="22">
        <f t="shared" si="75"/>
        <v>3</v>
      </c>
      <c r="L211" s="22">
        <f t="shared" si="62"/>
        <v>5.4638999999999998</v>
      </c>
      <c r="M211" s="22">
        <f t="shared" si="76"/>
        <v>134.63013238048066</v>
      </c>
      <c r="N211" s="22">
        <f t="shared" si="63"/>
        <v>1285.6235231409241</v>
      </c>
      <c r="O211" s="22">
        <f t="shared" si="64"/>
        <v>21.23863048170449</v>
      </c>
      <c r="P211" s="22">
        <f t="shared" si="65"/>
        <v>-6875.5744692953158</v>
      </c>
      <c r="Q211" s="22">
        <f t="shared" si="66"/>
        <v>19.473709334813027</v>
      </c>
      <c r="R211" s="22">
        <f t="shared" si="77"/>
        <v>268.42514400000005</v>
      </c>
      <c r="S211" s="22">
        <f t="shared" si="78"/>
        <v>-6587.6756159605029</v>
      </c>
      <c r="T211" s="22">
        <f t="shared" si="79"/>
        <v>0</v>
      </c>
      <c r="U211" s="22">
        <f t="shared" si="67"/>
        <v>0</v>
      </c>
      <c r="V211" s="20">
        <f>'BSFC (Drive Cycle)'!C215</f>
        <v>0</v>
      </c>
      <c r="W211" s="22">
        <f t="shared" si="68"/>
        <v>0</v>
      </c>
      <c r="X211" s="22">
        <f t="shared" si="69"/>
        <v>1</v>
      </c>
      <c r="Y211" s="22">
        <f t="shared" si="70"/>
        <v>0</v>
      </c>
      <c r="Z211" s="22">
        <f t="shared" si="71"/>
        <v>2</v>
      </c>
    </row>
    <row r="212" spans="4:26">
      <c r="D212" s="1">
        <v>209</v>
      </c>
      <c r="E212" s="22">
        <v>7.9</v>
      </c>
      <c r="F212" s="22">
        <f t="shared" si="60"/>
        <v>12.713786000000001</v>
      </c>
      <c r="G212" s="22">
        <f t="shared" si="61"/>
        <v>3.5316072222222226</v>
      </c>
      <c r="H212" s="22">
        <f t="shared" si="72"/>
        <v>-3.5763111111111106</v>
      </c>
      <c r="I212" s="22">
        <f t="shared" si="73"/>
        <v>1.7434516666666673</v>
      </c>
      <c r="J212" s="22">
        <f t="shared" si="74"/>
        <v>8.0752723073243438</v>
      </c>
      <c r="K212" s="22">
        <f t="shared" si="75"/>
        <v>2</v>
      </c>
      <c r="L212" s="22">
        <f t="shared" si="62"/>
        <v>8.4698856000000013</v>
      </c>
      <c r="M212" s="22">
        <f t="shared" si="76"/>
        <v>68.39663263188524</v>
      </c>
      <c r="N212" s="22">
        <f t="shared" si="63"/>
        <v>653.13996399166172</v>
      </c>
      <c r="O212" s="22">
        <f t="shared" si="64"/>
        <v>40.638704065348485</v>
      </c>
      <c r="P212" s="22">
        <f t="shared" si="65"/>
        <v>-7196.9301835776632</v>
      </c>
      <c r="Q212" s="22">
        <f t="shared" si="66"/>
        <v>4.8073818266116115</v>
      </c>
      <c r="R212" s="22">
        <f t="shared" si="77"/>
        <v>268.42514400000005</v>
      </c>
      <c r="S212" s="22">
        <f t="shared" si="78"/>
        <v>-6923.6976577510522</v>
      </c>
      <c r="T212" s="22">
        <f t="shared" si="79"/>
        <v>0</v>
      </c>
      <c r="U212" s="22">
        <f t="shared" si="67"/>
        <v>0</v>
      </c>
      <c r="V212" s="20">
        <f>'BSFC (Drive Cycle)'!C216</f>
        <v>0</v>
      </c>
      <c r="W212" s="22">
        <f t="shared" si="68"/>
        <v>0</v>
      </c>
      <c r="X212" s="22">
        <f t="shared" si="69"/>
        <v>1</v>
      </c>
      <c r="Y212" s="22">
        <f t="shared" si="70"/>
        <v>0</v>
      </c>
      <c r="Z212" s="22">
        <f t="shared" si="71"/>
        <v>1</v>
      </c>
    </row>
    <row r="213" spans="4:26">
      <c r="D213" s="1">
        <v>210</v>
      </c>
      <c r="E213" s="22">
        <v>2.7</v>
      </c>
      <c r="F213" s="22">
        <f t="shared" si="60"/>
        <v>4.345218</v>
      </c>
      <c r="G213" s="22">
        <f t="shared" si="61"/>
        <v>1.2070050000000001</v>
      </c>
      <c r="H213" s="22">
        <f t="shared" si="72"/>
        <v>-2.3246022222222225</v>
      </c>
      <c r="I213" s="22">
        <f t="shared" si="73"/>
        <v>4.4703888888888876E-2</v>
      </c>
      <c r="J213" s="22">
        <f t="shared" si="74"/>
        <v>0.20705826429036764</v>
      </c>
      <c r="K213" s="22">
        <f t="shared" si="75"/>
        <v>1</v>
      </c>
      <c r="L213" s="22">
        <f t="shared" si="62"/>
        <v>14.7105</v>
      </c>
      <c r="M213" s="22">
        <f t="shared" si="76"/>
        <v>3.0459305968434531</v>
      </c>
      <c r="N213" s="22">
        <f t="shared" si="63"/>
        <v>29.086505048437189</v>
      </c>
      <c r="O213" s="22">
        <f t="shared" si="64"/>
        <v>107.64187598425198</v>
      </c>
      <c r="P213" s="22">
        <f t="shared" si="65"/>
        <v>-5399.4299196433176</v>
      </c>
      <c r="Q213" s="22">
        <f t="shared" si="66"/>
        <v>0.56154163621212372</v>
      </c>
      <c r="R213" s="22">
        <f t="shared" si="77"/>
        <v>268.42514400000005</v>
      </c>
      <c r="S213" s="22">
        <f t="shared" si="78"/>
        <v>-5130.4432340071053</v>
      </c>
      <c r="T213" s="22">
        <f t="shared" si="79"/>
        <v>0</v>
      </c>
      <c r="U213" s="22">
        <f t="shared" si="67"/>
        <v>0</v>
      </c>
      <c r="V213" s="20">
        <f>'BSFC (Drive Cycle)'!C217</f>
        <v>0</v>
      </c>
      <c r="W213" s="22">
        <f t="shared" si="68"/>
        <v>0</v>
      </c>
      <c r="X213" s="22">
        <f t="shared" si="69"/>
        <v>0</v>
      </c>
      <c r="Y213" s="22">
        <f t="shared" si="70"/>
        <v>0</v>
      </c>
      <c r="Z213" s="22">
        <f t="shared" si="71"/>
        <v>1</v>
      </c>
    </row>
    <row r="214" spans="4:26">
      <c r="D214" s="1">
        <v>211</v>
      </c>
      <c r="E214" s="22">
        <v>0.4</v>
      </c>
      <c r="F214" s="22">
        <f t="shared" si="60"/>
        <v>0.64373600000000009</v>
      </c>
      <c r="G214" s="22">
        <f t="shared" si="61"/>
        <v>0.17881555555555559</v>
      </c>
      <c r="H214" s="22">
        <f t="shared" si="72"/>
        <v>-1.0281894444444446</v>
      </c>
      <c r="I214" s="22">
        <f t="shared" si="73"/>
        <v>-0.33527916666666668</v>
      </c>
      <c r="J214" s="22">
        <f t="shared" si="74"/>
        <v>-1.5529369821777581</v>
      </c>
      <c r="K214" s="22">
        <f t="shared" si="75"/>
        <v>1</v>
      </c>
      <c r="L214" s="22">
        <f t="shared" si="62"/>
        <v>14.7105</v>
      </c>
      <c r="M214" s="22">
        <f t="shared" si="76"/>
        <v>-22.844479476325912</v>
      </c>
      <c r="N214" s="22">
        <f t="shared" si="63"/>
        <v>-218.14878786327904</v>
      </c>
      <c r="O214" s="22">
        <f t="shared" si="64"/>
        <v>107.64187598425198</v>
      </c>
      <c r="P214" s="22">
        <f t="shared" si="65"/>
        <v>-2388.2093875345445</v>
      </c>
      <c r="Q214" s="22">
        <f t="shared" si="66"/>
        <v>1.2324644964875148E-2</v>
      </c>
      <c r="R214" s="22">
        <f t="shared" si="77"/>
        <v>268.42514400000005</v>
      </c>
      <c r="S214" s="22">
        <f t="shared" si="78"/>
        <v>-2119.7719188895799</v>
      </c>
      <c r="T214" s="22">
        <f t="shared" si="79"/>
        <v>0</v>
      </c>
      <c r="U214" s="22">
        <f t="shared" si="67"/>
        <v>0</v>
      </c>
      <c r="V214" s="20">
        <f>'BSFC (Drive Cycle)'!C218</f>
        <v>0</v>
      </c>
      <c r="W214" s="22">
        <f t="shared" si="68"/>
        <v>0</v>
      </c>
      <c r="X214" s="22">
        <f t="shared" si="69"/>
        <v>0</v>
      </c>
      <c r="Y214" s="22">
        <f t="shared" si="70"/>
        <v>0</v>
      </c>
      <c r="Z214" s="22">
        <f t="shared" si="71"/>
        <v>1</v>
      </c>
    </row>
    <row r="215" spans="4:26">
      <c r="D215" s="1">
        <v>212</v>
      </c>
      <c r="E215" s="22">
        <v>0.4</v>
      </c>
      <c r="F215" s="22">
        <f t="shared" si="60"/>
        <v>0.64373600000000009</v>
      </c>
      <c r="G215" s="22">
        <f t="shared" si="61"/>
        <v>0.17881555555555559</v>
      </c>
      <c r="H215" s="22">
        <f t="shared" si="72"/>
        <v>0</v>
      </c>
      <c r="I215" s="22">
        <f t="shared" si="73"/>
        <v>0.17881555555555559</v>
      </c>
      <c r="J215" s="22">
        <f t="shared" si="74"/>
        <v>0.828233057161471</v>
      </c>
      <c r="K215" s="22">
        <f t="shared" si="75"/>
        <v>1</v>
      </c>
      <c r="L215" s="22">
        <f t="shared" si="62"/>
        <v>14.7105</v>
      </c>
      <c r="M215" s="22">
        <f t="shared" si="76"/>
        <v>12.18372238737382</v>
      </c>
      <c r="N215" s="22">
        <f t="shared" si="63"/>
        <v>116.34602019374883</v>
      </c>
      <c r="O215" s="22">
        <f t="shared" si="64"/>
        <v>107.64187598425198</v>
      </c>
      <c r="P215" s="22">
        <f t="shared" si="65"/>
        <v>0</v>
      </c>
      <c r="Q215" s="22">
        <f t="shared" si="66"/>
        <v>1.2324644964875148E-2</v>
      </c>
      <c r="R215" s="22">
        <f t="shared" si="77"/>
        <v>268.42514400000005</v>
      </c>
      <c r="S215" s="22">
        <f t="shared" si="78"/>
        <v>268.43746864496489</v>
      </c>
      <c r="T215" s="22">
        <f t="shared" si="79"/>
        <v>3.939747084086056</v>
      </c>
      <c r="U215" s="22">
        <f t="shared" si="67"/>
        <v>4.8000784748970009E-2</v>
      </c>
      <c r="V215" s="20">
        <f>'BSFC (Drive Cycle)'!C219</f>
        <v>3046.7765571370319</v>
      </c>
      <c r="W215" s="22">
        <f t="shared" si="68"/>
        <v>4.0624351582595163E-2</v>
      </c>
      <c r="X215" s="22">
        <f t="shared" si="69"/>
        <v>0</v>
      </c>
      <c r="Y215" s="22">
        <f t="shared" si="70"/>
        <v>0</v>
      </c>
      <c r="Z215" s="22">
        <f t="shared" si="71"/>
        <v>1</v>
      </c>
    </row>
    <row r="216" spans="4:26">
      <c r="D216" s="1">
        <v>213</v>
      </c>
      <c r="E216" s="22">
        <v>2.7</v>
      </c>
      <c r="F216" s="22">
        <f t="shared" si="60"/>
        <v>4.345218</v>
      </c>
      <c r="G216" s="22">
        <f t="shared" si="61"/>
        <v>1.2070050000000001</v>
      </c>
      <c r="H216" s="22">
        <f t="shared" si="72"/>
        <v>1.0281894444444446</v>
      </c>
      <c r="I216" s="22">
        <f t="shared" si="73"/>
        <v>1.7210997222222224</v>
      </c>
      <c r="J216" s="22">
        <f t="shared" si="74"/>
        <v>7.9717431751791583</v>
      </c>
      <c r="K216" s="22">
        <f t="shared" si="75"/>
        <v>1</v>
      </c>
      <c r="L216" s="22">
        <f t="shared" si="62"/>
        <v>14.7105</v>
      </c>
      <c r="M216" s="22">
        <f t="shared" si="76"/>
        <v>117.26832797847301</v>
      </c>
      <c r="N216" s="22">
        <f t="shared" si="63"/>
        <v>1119.8304443648324</v>
      </c>
      <c r="O216" s="22">
        <f t="shared" si="64"/>
        <v>107.64187598425198</v>
      </c>
      <c r="P216" s="22">
        <f t="shared" si="65"/>
        <v>2388.2093875345445</v>
      </c>
      <c r="Q216" s="22">
        <f t="shared" si="66"/>
        <v>0.56154163621212372</v>
      </c>
      <c r="R216" s="22">
        <f t="shared" si="77"/>
        <v>268.42514400000005</v>
      </c>
      <c r="S216" s="22">
        <f t="shared" si="78"/>
        <v>2657.1960731707568</v>
      </c>
      <c r="T216" s="22">
        <f t="shared" si="79"/>
        <v>38.998581434863972</v>
      </c>
      <c r="U216" s="22">
        <f t="shared" si="67"/>
        <v>4.5732984383988171</v>
      </c>
      <c r="V216" s="20">
        <f>'BSFC (Drive Cycle)'!C220</f>
        <v>507.16282689386253</v>
      </c>
      <c r="W216" s="22">
        <f t="shared" si="68"/>
        <v>0.64427971229100867</v>
      </c>
      <c r="X216" s="22">
        <f t="shared" si="69"/>
        <v>0</v>
      </c>
      <c r="Y216" s="22">
        <f t="shared" si="70"/>
        <v>0</v>
      </c>
      <c r="Z216" s="22">
        <f t="shared" si="71"/>
        <v>1</v>
      </c>
    </row>
    <row r="217" spans="4:26">
      <c r="D217" s="1">
        <v>214</v>
      </c>
      <c r="E217" s="22">
        <v>3.8</v>
      </c>
      <c r="F217" s="22">
        <f t="shared" si="60"/>
        <v>6.1154919999999997</v>
      </c>
      <c r="G217" s="22">
        <f t="shared" si="61"/>
        <v>1.6987477777777777</v>
      </c>
      <c r="H217" s="22">
        <f t="shared" si="72"/>
        <v>0.49174277777777764</v>
      </c>
      <c r="I217" s="22">
        <f t="shared" si="73"/>
        <v>1.9446191666666666</v>
      </c>
      <c r="J217" s="22">
        <f t="shared" si="74"/>
        <v>9.007034496630995</v>
      </c>
      <c r="K217" s="22">
        <f t="shared" si="75"/>
        <v>1</v>
      </c>
      <c r="L217" s="22">
        <f t="shared" si="62"/>
        <v>14.7105</v>
      </c>
      <c r="M217" s="22">
        <f t="shared" si="76"/>
        <v>132.49798096269024</v>
      </c>
      <c r="N217" s="22">
        <f t="shared" si="63"/>
        <v>1265.262969607018</v>
      </c>
      <c r="O217" s="22">
        <f t="shared" si="64"/>
        <v>107.64187598425198</v>
      </c>
      <c r="P217" s="22">
        <f t="shared" si="65"/>
        <v>1142.1870983860858</v>
      </c>
      <c r="Q217" s="22">
        <f t="shared" si="66"/>
        <v>1.1122992080799816</v>
      </c>
      <c r="R217" s="22">
        <f t="shared" si="77"/>
        <v>268.42514400000005</v>
      </c>
      <c r="S217" s="22">
        <f t="shared" si="78"/>
        <v>1411.7245415941659</v>
      </c>
      <c r="T217" s="22">
        <f t="shared" si="79"/>
        <v>20.719304478446038</v>
      </c>
      <c r="U217" s="22">
        <f t="shared" si="67"/>
        <v>2.7452660103453255</v>
      </c>
      <c r="V217" s="20">
        <f>'BSFC (Drive Cycle)'!C221</f>
        <v>1260.690186685888</v>
      </c>
      <c r="W217" s="22">
        <f t="shared" si="68"/>
        <v>0.96136942196796427</v>
      </c>
      <c r="X217" s="22">
        <f t="shared" si="69"/>
        <v>0</v>
      </c>
      <c r="Y217" s="22">
        <f t="shared" si="70"/>
        <v>0</v>
      </c>
      <c r="Z217" s="22">
        <f t="shared" si="71"/>
        <v>1</v>
      </c>
    </row>
    <row r="218" spans="4:26">
      <c r="D218" s="1">
        <v>215</v>
      </c>
      <c r="E218" s="22">
        <v>3.8</v>
      </c>
      <c r="F218" s="22">
        <f t="shared" si="60"/>
        <v>6.1154919999999997</v>
      </c>
      <c r="G218" s="22">
        <f t="shared" si="61"/>
        <v>1.6987477777777777</v>
      </c>
      <c r="H218" s="22">
        <f t="shared" si="72"/>
        <v>0</v>
      </c>
      <c r="I218" s="22">
        <f t="shared" si="73"/>
        <v>1.6987477777777777</v>
      </c>
      <c r="J218" s="22">
        <f t="shared" si="74"/>
        <v>7.8682140430339729</v>
      </c>
      <c r="K218" s="22">
        <f t="shared" si="75"/>
        <v>1</v>
      </c>
      <c r="L218" s="22">
        <f t="shared" si="62"/>
        <v>14.7105</v>
      </c>
      <c r="M218" s="22">
        <f t="shared" si="76"/>
        <v>115.74536268005126</v>
      </c>
      <c r="N218" s="22">
        <f t="shared" si="63"/>
        <v>1105.2871918406136</v>
      </c>
      <c r="O218" s="22">
        <f t="shared" si="64"/>
        <v>107.64187598425198</v>
      </c>
      <c r="P218" s="22">
        <f t="shared" si="65"/>
        <v>0</v>
      </c>
      <c r="Q218" s="22">
        <f t="shared" si="66"/>
        <v>1.1122992080799816</v>
      </c>
      <c r="R218" s="22">
        <f t="shared" si="77"/>
        <v>268.42514400000005</v>
      </c>
      <c r="S218" s="22">
        <f t="shared" si="78"/>
        <v>269.53744320808005</v>
      </c>
      <c r="T218" s="22">
        <f t="shared" si="79"/>
        <v>3.955890961464565</v>
      </c>
      <c r="U218" s="22">
        <f t="shared" si="67"/>
        <v>0.45787603405745275</v>
      </c>
      <c r="V218" s="20">
        <f>'BSFC (Drive Cycle)'!C222</f>
        <v>2424.0784005046389</v>
      </c>
      <c r="W218" s="22">
        <f t="shared" si="68"/>
        <v>0.30831316785205487</v>
      </c>
      <c r="X218" s="22">
        <f t="shared" si="69"/>
        <v>0</v>
      </c>
      <c r="Y218" s="22">
        <f t="shared" si="70"/>
        <v>0</v>
      </c>
      <c r="Z218" s="22">
        <f t="shared" si="71"/>
        <v>1</v>
      </c>
    </row>
    <row r="219" spans="4:26">
      <c r="D219" s="1">
        <v>216</v>
      </c>
      <c r="E219" s="22">
        <v>1.5</v>
      </c>
      <c r="F219" s="22">
        <f t="shared" si="60"/>
        <v>2.4140100000000002</v>
      </c>
      <c r="G219" s="22">
        <f t="shared" si="61"/>
        <v>0.67055833333333337</v>
      </c>
      <c r="H219" s="22">
        <f t="shared" si="72"/>
        <v>-1.0281894444444444</v>
      </c>
      <c r="I219" s="22">
        <f t="shared" si="73"/>
        <v>0.15646361111111118</v>
      </c>
      <c r="J219" s="22">
        <f t="shared" si="74"/>
        <v>0.72470392501628733</v>
      </c>
      <c r="K219" s="22">
        <f t="shared" si="75"/>
        <v>1</v>
      </c>
      <c r="L219" s="22">
        <f t="shared" si="62"/>
        <v>14.7105</v>
      </c>
      <c r="M219" s="22">
        <f t="shared" si="76"/>
        <v>10.660757088952094</v>
      </c>
      <c r="N219" s="22">
        <f t="shared" si="63"/>
        <v>101.80276766953024</v>
      </c>
      <c r="O219" s="22">
        <f t="shared" si="64"/>
        <v>107.64187598425198</v>
      </c>
      <c r="P219" s="22">
        <f t="shared" si="65"/>
        <v>-2388.2093875345436</v>
      </c>
      <c r="Q219" s="22">
        <f t="shared" si="66"/>
        <v>0.17331531981855669</v>
      </c>
      <c r="R219" s="22">
        <f t="shared" si="77"/>
        <v>268.42514400000005</v>
      </c>
      <c r="S219" s="22">
        <f t="shared" si="78"/>
        <v>-2119.6109282147254</v>
      </c>
      <c r="T219" s="22">
        <f t="shared" si="79"/>
        <v>0</v>
      </c>
      <c r="U219" s="22">
        <f t="shared" si="67"/>
        <v>0</v>
      </c>
      <c r="V219" s="20">
        <f>'BSFC (Drive Cycle)'!C223</f>
        <v>0</v>
      </c>
      <c r="W219" s="22">
        <f t="shared" si="68"/>
        <v>0</v>
      </c>
      <c r="X219" s="22">
        <f t="shared" si="69"/>
        <v>0</v>
      </c>
      <c r="Y219" s="22">
        <f t="shared" si="70"/>
        <v>0</v>
      </c>
      <c r="Z219" s="22">
        <f t="shared" si="71"/>
        <v>1</v>
      </c>
    </row>
    <row r="220" spans="4:26">
      <c r="D220" s="1">
        <v>217</v>
      </c>
      <c r="E220" s="22">
        <v>0</v>
      </c>
      <c r="F220" s="22">
        <f t="shared" si="60"/>
        <v>0</v>
      </c>
      <c r="G220" s="22">
        <f t="shared" si="61"/>
        <v>0</v>
      </c>
      <c r="H220" s="22">
        <f t="shared" si="72"/>
        <v>-0.67055833333333337</v>
      </c>
      <c r="I220" s="22">
        <f t="shared" si="73"/>
        <v>-0.33527916666666668</v>
      </c>
      <c r="J220" s="22">
        <f t="shared" si="74"/>
        <v>-1.5529369821777581</v>
      </c>
      <c r="K220" s="22">
        <f t="shared" si="75"/>
        <v>1</v>
      </c>
      <c r="L220" s="22">
        <f t="shared" si="62"/>
        <v>14.7105</v>
      </c>
      <c r="M220" s="22">
        <f t="shared" si="76"/>
        <v>-22.844479476325912</v>
      </c>
      <c r="N220" s="22">
        <f t="shared" si="63"/>
        <v>-218.14878786327904</v>
      </c>
      <c r="O220" s="22">
        <f t="shared" si="64"/>
        <v>107.64187598425198</v>
      </c>
      <c r="P220" s="22">
        <f t="shared" si="65"/>
        <v>-1557.5278614355723</v>
      </c>
      <c r="Q220" s="22">
        <f t="shared" si="66"/>
        <v>0</v>
      </c>
      <c r="R220" s="22">
        <f t="shared" si="77"/>
        <v>268.42514400000005</v>
      </c>
      <c r="S220" s="22">
        <f t="shared" si="78"/>
        <v>-1289.1027174355722</v>
      </c>
      <c r="T220" s="22">
        <f t="shared" si="79"/>
        <v>0</v>
      </c>
      <c r="U220" s="22">
        <f t="shared" si="67"/>
        <v>0</v>
      </c>
      <c r="V220" s="20">
        <f>'BSFC (Drive Cycle)'!C224</f>
        <v>0</v>
      </c>
      <c r="W220" s="22">
        <f t="shared" si="68"/>
        <v>0</v>
      </c>
      <c r="X220" s="22">
        <f t="shared" si="69"/>
        <v>0</v>
      </c>
      <c r="Y220" s="22">
        <f t="shared" si="70"/>
        <v>0</v>
      </c>
      <c r="Z220" s="22">
        <f t="shared" si="71"/>
        <v>1</v>
      </c>
    </row>
    <row r="221" spans="4:26">
      <c r="D221" s="1">
        <v>218</v>
      </c>
      <c r="E221" s="22">
        <v>0</v>
      </c>
      <c r="F221" s="22">
        <f t="shared" si="60"/>
        <v>0</v>
      </c>
      <c r="G221" s="22">
        <f t="shared" si="61"/>
        <v>0</v>
      </c>
      <c r="H221" s="22">
        <f t="shared" si="72"/>
        <v>0</v>
      </c>
      <c r="I221" s="22">
        <f t="shared" si="73"/>
        <v>0</v>
      </c>
      <c r="J221" s="22">
        <f t="shared" si="74"/>
        <v>0</v>
      </c>
      <c r="K221" s="22">
        <f t="shared" si="75"/>
        <v>1</v>
      </c>
      <c r="L221" s="22">
        <f t="shared" si="62"/>
        <v>14.7105</v>
      </c>
      <c r="M221" s="22">
        <f t="shared" si="76"/>
        <v>0</v>
      </c>
      <c r="N221" s="22">
        <f t="shared" si="63"/>
        <v>0</v>
      </c>
      <c r="O221" s="22">
        <f t="shared" si="64"/>
        <v>107.64187598425198</v>
      </c>
      <c r="P221" s="22">
        <f t="shared" si="65"/>
        <v>0</v>
      </c>
      <c r="Q221" s="22">
        <f t="shared" si="66"/>
        <v>0</v>
      </c>
      <c r="R221" s="22">
        <f t="shared" si="77"/>
        <v>268.42514400000005</v>
      </c>
      <c r="S221" s="22">
        <f t="shared" si="78"/>
        <v>268.42514400000005</v>
      </c>
      <c r="T221" s="22">
        <f t="shared" si="79"/>
        <v>3.9395662003059049</v>
      </c>
      <c r="U221" s="22">
        <f t="shared" si="67"/>
        <v>0</v>
      </c>
      <c r="V221" s="20">
        <f>'BSFC (Drive Cycle)'!C225</f>
        <v>0</v>
      </c>
      <c r="W221" s="22">
        <f t="shared" si="68"/>
        <v>0</v>
      </c>
      <c r="X221" s="22">
        <f t="shared" si="69"/>
        <v>0</v>
      </c>
      <c r="Y221" s="22">
        <f t="shared" si="70"/>
        <v>0</v>
      </c>
      <c r="Z221" s="22">
        <f t="shared" si="71"/>
        <v>1</v>
      </c>
    </row>
    <row r="222" spans="4:26">
      <c r="D222" s="1">
        <v>219</v>
      </c>
      <c r="E222" s="22">
        <v>0</v>
      </c>
      <c r="F222" s="22">
        <f t="shared" si="60"/>
        <v>0</v>
      </c>
      <c r="G222" s="22">
        <f t="shared" si="61"/>
        <v>0</v>
      </c>
      <c r="H222" s="22">
        <f t="shared" si="72"/>
        <v>0</v>
      </c>
      <c r="I222" s="22">
        <f t="shared" si="73"/>
        <v>0</v>
      </c>
      <c r="J222" s="22">
        <f t="shared" si="74"/>
        <v>0</v>
      </c>
      <c r="K222" s="22">
        <f t="shared" si="75"/>
        <v>1</v>
      </c>
      <c r="L222" s="22">
        <f t="shared" si="62"/>
        <v>14.7105</v>
      </c>
      <c r="M222" s="22">
        <f t="shared" si="76"/>
        <v>0</v>
      </c>
      <c r="N222" s="22">
        <f t="shared" si="63"/>
        <v>0</v>
      </c>
      <c r="O222" s="22">
        <f t="shared" si="64"/>
        <v>107.64187598425198</v>
      </c>
      <c r="P222" s="22">
        <f t="shared" si="65"/>
        <v>0</v>
      </c>
      <c r="Q222" s="22">
        <f t="shared" si="66"/>
        <v>0</v>
      </c>
      <c r="R222" s="22">
        <f t="shared" si="77"/>
        <v>268.42514400000005</v>
      </c>
      <c r="S222" s="22">
        <f t="shared" si="78"/>
        <v>268.42514400000005</v>
      </c>
      <c r="T222" s="22">
        <f t="shared" si="79"/>
        <v>3.9395662003059049</v>
      </c>
      <c r="U222" s="22">
        <f t="shared" si="67"/>
        <v>0</v>
      </c>
      <c r="V222" s="20">
        <f>'BSFC (Drive Cycle)'!C226</f>
        <v>0</v>
      </c>
      <c r="W222" s="22">
        <f t="shared" si="68"/>
        <v>0</v>
      </c>
      <c r="X222" s="22">
        <f t="shared" si="69"/>
        <v>0</v>
      </c>
      <c r="Y222" s="22">
        <f t="shared" si="70"/>
        <v>0</v>
      </c>
      <c r="Z222" s="22">
        <f t="shared" si="71"/>
        <v>1</v>
      </c>
    </row>
    <row r="223" spans="4:26">
      <c r="D223" s="1">
        <v>220</v>
      </c>
      <c r="E223" s="22">
        <v>0</v>
      </c>
      <c r="F223" s="22">
        <f t="shared" si="60"/>
        <v>0</v>
      </c>
      <c r="G223" s="22">
        <f t="shared" si="61"/>
        <v>0</v>
      </c>
      <c r="H223" s="22">
        <f t="shared" si="72"/>
        <v>0</v>
      </c>
      <c r="I223" s="22">
        <f t="shared" si="73"/>
        <v>0</v>
      </c>
      <c r="J223" s="22">
        <f t="shared" si="74"/>
        <v>0</v>
      </c>
      <c r="K223" s="22">
        <f t="shared" si="75"/>
        <v>1</v>
      </c>
      <c r="L223" s="22">
        <f t="shared" si="62"/>
        <v>14.7105</v>
      </c>
      <c r="M223" s="22">
        <f t="shared" si="76"/>
        <v>0</v>
      </c>
      <c r="N223" s="22">
        <f t="shared" si="63"/>
        <v>0</v>
      </c>
      <c r="O223" s="22">
        <f t="shared" si="64"/>
        <v>107.64187598425198</v>
      </c>
      <c r="P223" s="22">
        <f t="shared" si="65"/>
        <v>0</v>
      </c>
      <c r="Q223" s="22">
        <f t="shared" si="66"/>
        <v>0</v>
      </c>
      <c r="R223" s="22">
        <f t="shared" si="77"/>
        <v>268.42514400000005</v>
      </c>
      <c r="S223" s="22">
        <f t="shared" si="78"/>
        <v>268.42514400000005</v>
      </c>
      <c r="T223" s="22">
        <f t="shared" si="79"/>
        <v>3.9395662003059049</v>
      </c>
      <c r="U223" s="22">
        <f t="shared" si="67"/>
        <v>0</v>
      </c>
      <c r="V223" s="20">
        <f>'BSFC (Drive Cycle)'!C227</f>
        <v>0</v>
      </c>
      <c r="W223" s="22">
        <f t="shared" si="68"/>
        <v>0</v>
      </c>
      <c r="X223" s="22">
        <f t="shared" si="69"/>
        <v>0</v>
      </c>
      <c r="Y223" s="22">
        <f t="shared" si="70"/>
        <v>0</v>
      </c>
      <c r="Z223" s="22">
        <f t="shared" si="71"/>
        <v>1</v>
      </c>
    </row>
    <row r="224" spans="4:26">
      <c r="D224" s="1">
        <v>221</v>
      </c>
      <c r="E224" s="22">
        <v>0</v>
      </c>
      <c r="F224" s="22">
        <f t="shared" si="60"/>
        <v>0</v>
      </c>
      <c r="G224" s="22">
        <f t="shared" si="61"/>
        <v>0</v>
      </c>
      <c r="H224" s="22">
        <f t="shared" si="72"/>
        <v>0</v>
      </c>
      <c r="I224" s="22">
        <f t="shared" si="73"/>
        <v>0</v>
      </c>
      <c r="J224" s="22">
        <f t="shared" si="74"/>
        <v>0</v>
      </c>
      <c r="K224" s="22">
        <f t="shared" si="75"/>
        <v>1</v>
      </c>
      <c r="L224" s="22">
        <f t="shared" si="62"/>
        <v>14.7105</v>
      </c>
      <c r="M224" s="22">
        <f t="shared" si="76"/>
        <v>0</v>
      </c>
      <c r="N224" s="22">
        <f t="shared" si="63"/>
        <v>0</v>
      </c>
      <c r="O224" s="22">
        <f t="shared" si="64"/>
        <v>107.64187598425198</v>
      </c>
      <c r="P224" s="22">
        <f t="shared" si="65"/>
        <v>0</v>
      </c>
      <c r="Q224" s="22">
        <f t="shared" si="66"/>
        <v>0</v>
      </c>
      <c r="R224" s="22">
        <f t="shared" si="77"/>
        <v>268.42514400000005</v>
      </c>
      <c r="S224" s="22">
        <f t="shared" si="78"/>
        <v>268.42514400000005</v>
      </c>
      <c r="T224" s="22">
        <f t="shared" si="79"/>
        <v>3.9395662003059049</v>
      </c>
      <c r="U224" s="22">
        <f t="shared" si="67"/>
        <v>0</v>
      </c>
      <c r="V224" s="20">
        <f>'BSFC (Drive Cycle)'!C228</f>
        <v>0</v>
      </c>
      <c r="W224" s="22">
        <f t="shared" si="68"/>
        <v>0</v>
      </c>
      <c r="X224" s="22">
        <f t="shared" si="69"/>
        <v>0</v>
      </c>
      <c r="Y224" s="22">
        <f t="shared" si="70"/>
        <v>0</v>
      </c>
      <c r="Z224" s="22">
        <f t="shared" si="71"/>
        <v>1</v>
      </c>
    </row>
    <row r="225" spans="4:26">
      <c r="D225" s="1">
        <v>222</v>
      </c>
      <c r="E225" s="22">
        <v>0</v>
      </c>
      <c r="F225" s="22">
        <f t="shared" si="60"/>
        <v>0</v>
      </c>
      <c r="G225" s="22">
        <f t="shared" si="61"/>
        <v>0</v>
      </c>
      <c r="H225" s="22">
        <f t="shared" si="72"/>
        <v>0</v>
      </c>
      <c r="I225" s="22">
        <f t="shared" si="73"/>
        <v>0</v>
      </c>
      <c r="J225" s="22">
        <f t="shared" si="74"/>
        <v>0</v>
      </c>
      <c r="K225" s="22">
        <f t="shared" si="75"/>
        <v>1</v>
      </c>
      <c r="L225" s="22">
        <f t="shared" si="62"/>
        <v>14.7105</v>
      </c>
      <c r="M225" s="22">
        <f t="shared" si="76"/>
        <v>0</v>
      </c>
      <c r="N225" s="22">
        <f t="shared" si="63"/>
        <v>0</v>
      </c>
      <c r="O225" s="22">
        <f t="shared" si="64"/>
        <v>107.64187598425198</v>
      </c>
      <c r="P225" s="22">
        <f t="shared" si="65"/>
        <v>0</v>
      </c>
      <c r="Q225" s="22">
        <f t="shared" si="66"/>
        <v>0</v>
      </c>
      <c r="R225" s="22">
        <f t="shared" si="77"/>
        <v>268.42514400000005</v>
      </c>
      <c r="S225" s="22">
        <f t="shared" si="78"/>
        <v>268.42514400000005</v>
      </c>
      <c r="T225" s="22">
        <f t="shared" si="79"/>
        <v>3.9395662003059049</v>
      </c>
      <c r="U225" s="22">
        <f t="shared" si="67"/>
        <v>0</v>
      </c>
      <c r="V225" s="20">
        <f>'BSFC (Drive Cycle)'!C229</f>
        <v>0</v>
      </c>
      <c r="W225" s="22">
        <f t="shared" si="68"/>
        <v>0</v>
      </c>
      <c r="X225" s="22">
        <f t="shared" si="69"/>
        <v>0</v>
      </c>
      <c r="Y225" s="22">
        <f t="shared" si="70"/>
        <v>0</v>
      </c>
      <c r="Z225" s="22">
        <f t="shared" si="71"/>
        <v>1</v>
      </c>
    </row>
    <row r="226" spans="4:26">
      <c r="D226" s="1">
        <v>223</v>
      </c>
      <c r="E226" s="22">
        <v>0</v>
      </c>
      <c r="F226" s="22">
        <f t="shared" si="60"/>
        <v>0</v>
      </c>
      <c r="G226" s="22">
        <f t="shared" si="61"/>
        <v>0</v>
      </c>
      <c r="H226" s="22">
        <f t="shared" si="72"/>
        <v>0</v>
      </c>
      <c r="I226" s="22">
        <f t="shared" si="73"/>
        <v>0</v>
      </c>
      <c r="J226" s="22">
        <f t="shared" si="74"/>
        <v>0</v>
      </c>
      <c r="K226" s="22">
        <f t="shared" si="75"/>
        <v>1</v>
      </c>
      <c r="L226" s="22">
        <f t="shared" si="62"/>
        <v>14.7105</v>
      </c>
      <c r="M226" s="22">
        <f t="shared" si="76"/>
        <v>0</v>
      </c>
      <c r="N226" s="22">
        <f t="shared" si="63"/>
        <v>0</v>
      </c>
      <c r="O226" s="22">
        <f t="shared" si="64"/>
        <v>107.64187598425198</v>
      </c>
      <c r="P226" s="22">
        <f t="shared" si="65"/>
        <v>0</v>
      </c>
      <c r="Q226" s="22">
        <f t="shared" si="66"/>
        <v>0</v>
      </c>
      <c r="R226" s="22">
        <f t="shared" si="77"/>
        <v>268.42514400000005</v>
      </c>
      <c r="S226" s="22">
        <f t="shared" si="78"/>
        <v>268.42514400000005</v>
      </c>
      <c r="T226" s="22">
        <f t="shared" si="79"/>
        <v>3.9395662003059049</v>
      </c>
      <c r="U226" s="22">
        <f t="shared" si="67"/>
        <v>0</v>
      </c>
      <c r="V226" s="20">
        <f>'BSFC (Drive Cycle)'!C230</f>
        <v>0</v>
      </c>
      <c r="W226" s="22">
        <f t="shared" si="68"/>
        <v>0</v>
      </c>
      <c r="X226" s="22">
        <f t="shared" si="69"/>
        <v>0</v>
      </c>
      <c r="Y226" s="22">
        <f t="shared" si="70"/>
        <v>0</v>
      </c>
      <c r="Z226" s="22">
        <f t="shared" si="71"/>
        <v>1</v>
      </c>
    </row>
    <row r="227" spans="4:26">
      <c r="D227" s="1">
        <v>224</v>
      </c>
      <c r="E227" s="22">
        <v>0</v>
      </c>
      <c r="F227" s="22">
        <f t="shared" si="60"/>
        <v>0</v>
      </c>
      <c r="G227" s="22">
        <f t="shared" si="61"/>
        <v>0</v>
      </c>
      <c r="H227" s="22">
        <f t="shared" si="72"/>
        <v>0</v>
      </c>
      <c r="I227" s="22">
        <f t="shared" si="73"/>
        <v>0</v>
      </c>
      <c r="J227" s="22">
        <f t="shared" si="74"/>
        <v>0</v>
      </c>
      <c r="K227" s="22">
        <f t="shared" si="75"/>
        <v>1</v>
      </c>
      <c r="L227" s="22">
        <f t="shared" si="62"/>
        <v>14.7105</v>
      </c>
      <c r="M227" s="22">
        <f t="shared" si="76"/>
        <v>0</v>
      </c>
      <c r="N227" s="22">
        <f t="shared" si="63"/>
        <v>0</v>
      </c>
      <c r="O227" s="22">
        <f t="shared" si="64"/>
        <v>107.64187598425198</v>
      </c>
      <c r="P227" s="22">
        <f t="shared" si="65"/>
        <v>0</v>
      </c>
      <c r="Q227" s="22">
        <f t="shared" si="66"/>
        <v>0</v>
      </c>
      <c r="R227" s="22">
        <f t="shared" si="77"/>
        <v>268.42514400000005</v>
      </c>
      <c r="S227" s="22">
        <f t="shared" si="78"/>
        <v>268.42514400000005</v>
      </c>
      <c r="T227" s="22">
        <f t="shared" si="79"/>
        <v>3.9395662003059049</v>
      </c>
      <c r="U227" s="22">
        <f t="shared" si="67"/>
        <v>0</v>
      </c>
      <c r="V227" s="20">
        <f>'BSFC (Drive Cycle)'!C231</f>
        <v>0</v>
      </c>
      <c r="W227" s="22">
        <f t="shared" si="68"/>
        <v>0</v>
      </c>
      <c r="X227" s="22">
        <f t="shared" si="69"/>
        <v>0</v>
      </c>
      <c r="Y227" s="22">
        <f t="shared" si="70"/>
        <v>0</v>
      </c>
      <c r="Z227" s="22">
        <f t="shared" si="71"/>
        <v>1</v>
      </c>
    </row>
    <row r="228" spans="4:26">
      <c r="D228" s="1">
        <v>225</v>
      </c>
      <c r="E228" s="22">
        <v>0</v>
      </c>
      <c r="F228" s="22">
        <f t="shared" si="60"/>
        <v>0</v>
      </c>
      <c r="G228" s="22">
        <f t="shared" si="61"/>
        <v>0</v>
      </c>
      <c r="H228" s="22">
        <f t="shared" si="72"/>
        <v>0</v>
      </c>
      <c r="I228" s="22">
        <f t="shared" si="73"/>
        <v>0</v>
      </c>
      <c r="J228" s="22">
        <f t="shared" si="74"/>
        <v>0</v>
      </c>
      <c r="K228" s="22">
        <f t="shared" si="75"/>
        <v>1</v>
      </c>
      <c r="L228" s="22">
        <f t="shared" si="62"/>
        <v>14.7105</v>
      </c>
      <c r="M228" s="22">
        <f t="shared" si="76"/>
        <v>0</v>
      </c>
      <c r="N228" s="22">
        <f t="shared" si="63"/>
        <v>0</v>
      </c>
      <c r="O228" s="22">
        <f t="shared" si="64"/>
        <v>107.64187598425198</v>
      </c>
      <c r="P228" s="22">
        <f t="shared" si="65"/>
        <v>0</v>
      </c>
      <c r="Q228" s="22">
        <f t="shared" si="66"/>
        <v>0</v>
      </c>
      <c r="R228" s="22">
        <f t="shared" si="77"/>
        <v>268.42514400000005</v>
      </c>
      <c r="S228" s="22">
        <f t="shared" si="78"/>
        <v>268.42514400000005</v>
      </c>
      <c r="T228" s="22">
        <f t="shared" si="79"/>
        <v>3.9395662003059049</v>
      </c>
      <c r="U228" s="22">
        <f t="shared" si="67"/>
        <v>0</v>
      </c>
      <c r="V228" s="20">
        <f>'BSFC (Drive Cycle)'!C232</f>
        <v>0</v>
      </c>
      <c r="W228" s="22">
        <f t="shared" si="68"/>
        <v>0</v>
      </c>
      <c r="X228" s="22">
        <f t="shared" si="69"/>
        <v>0</v>
      </c>
      <c r="Y228" s="22">
        <f t="shared" si="70"/>
        <v>0</v>
      </c>
      <c r="Z228" s="22">
        <f t="shared" si="71"/>
        <v>1</v>
      </c>
    </row>
    <row r="229" spans="4:26">
      <c r="D229" s="1">
        <v>226</v>
      </c>
      <c r="E229" s="22">
        <v>0</v>
      </c>
      <c r="F229" s="22">
        <f t="shared" si="60"/>
        <v>0</v>
      </c>
      <c r="G229" s="22">
        <f t="shared" si="61"/>
        <v>0</v>
      </c>
      <c r="H229" s="22">
        <f t="shared" si="72"/>
        <v>0</v>
      </c>
      <c r="I229" s="22">
        <f t="shared" si="73"/>
        <v>0</v>
      </c>
      <c r="J229" s="22">
        <f t="shared" si="74"/>
        <v>0</v>
      </c>
      <c r="K229" s="22">
        <f t="shared" si="75"/>
        <v>1</v>
      </c>
      <c r="L229" s="22">
        <f t="shared" si="62"/>
        <v>14.7105</v>
      </c>
      <c r="M229" s="22">
        <f t="shared" si="76"/>
        <v>0</v>
      </c>
      <c r="N229" s="22">
        <f t="shared" si="63"/>
        <v>0</v>
      </c>
      <c r="O229" s="22">
        <f t="shared" si="64"/>
        <v>107.64187598425198</v>
      </c>
      <c r="P229" s="22">
        <f t="shared" si="65"/>
        <v>0</v>
      </c>
      <c r="Q229" s="22">
        <f t="shared" si="66"/>
        <v>0</v>
      </c>
      <c r="R229" s="22">
        <f t="shared" si="77"/>
        <v>268.42514400000005</v>
      </c>
      <c r="S229" s="22">
        <f t="shared" si="78"/>
        <v>268.42514400000005</v>
      </c>
      <c r="T229" s="22">
        <f t="shared" si="79"/>
        <v>3.9395662003059049</v>
      </c>
      <c r="U229" s="22">
        <f t="shared" si="67"/>
        <v>0</v>
      </c>
      <c r="V229" s="20">
        <f>'BSFC (Drive Cycle)'!C233</f>
        <v>0</v>
      </c>
      <c r="W229" s="22">
        <f t="shared" si="68"/>
        <v>0</v>
      </c>
      <c r="X229" s="22">
        <f t="shared" si="69"/>
        <v>0</v>
      </c>
      <c r="Y229" s="22">
        <f t="shared" si="70"/>
        <v>0</v>
      </c>
      <c r="Z229" s="22">
        <f t="shared" si="71"/>
        <v>1</v>
      </c>
    </row>
    <row r="230" spans="4:26">
      <c r="D230" s="1">
        <v>227</v>
      </c>
      <c r="E230" s="22">
        <v>0</v>
      </c>
      <c r="F230" s="22">
        <f t="shared" si="60"/>
        <v>0</v>
      </c>
      <c r="G230" s="22">
        <f t="shared" si="61"/>
        <v>0</v>
      </c>
      <c r="H230" s="22">
        <f t="shared" si="72"/>
        <v>0</v>
      </c>
      <c r="I230" s="22">
        <f t="shared" si="73"/>
        <v>0</v>
      </c>
      <c r="J230" s="22">
        <f t="shared" si="74"/>
        <v>0</v>
      </c>
      <c r="K230" s="22">
        <f t="shared" si="75"/>
        <v>1</v>
      </c>
      <c r="L230" s="22">
        <f t="shared" si="62"/>
        <v>14.7105</v>
      </c>
      <c r="M230" s="22">
        <f t="shared" si="76"/>
        <v>0</v>
      </c>
      <c r="N230" s="22">
        <f t="shared" si="63"/>
        <v>0</v>
      </c>
      <c r="O230" s="22">
        <f t="shared" si="64"/>
        <v>107.64187598425198</v>
      </c>
      <c r="P230" s="22">
        <f t="shared" si="65"/>
        <v>0</v>
      </c>
      <c r="Q230" s="22">
        <f t="shared" si="66"/>
        <v>0</v>
      </c>
      <c r="R230" s="22">
        <f t="shared" si="77"/>
        <v>268.42514400000005</v>
      </c>
      <c r="S230" s="22">
        <f t="shared" si="78"/>
        <v>268.42514400000005</v>
      </c>
      <c r="T230" s="22">
        <f t="shared" si="79"/>
        <v>3.9395662003059049</v>
      </c>
      <c r="U230" s="22">
        <f t="shared" si="67"/>
        <v>0</v>
      </c>
      <c r="V230" s="20">
        <f>'BSFC (Drive Cycle)'!C234</f>
        <v>0</v>
      </c>
      <c r="W230" s="22">
        <f t="shared" si="68"/>
        <v>0</v>
      </c>
      <c r="X230" s="22">
        <f t="shared" si="69"/>
        <v>0</v>
      </c>
      <c r="Y230" s="22">
        <f t="shared" si="70"/>
        <v>0</v>
      </c>
      <c r="Z230" s="22">
        <f t="shared" si="71"/>
        <v>1</v>
      </c>
    </row>
    <row r="231" spans="4:26">
      <c r="D231" s="1">
        <v>228</v>
      </c>
      <c r="E231" s="22">
        <v>0</v>
      </c>
      <c r="F231" s="22">
        <f t="shared" si="60"/>
        <v>0</v>
      </c>
      <c r="G231" s="22">
        <f t="shared" si="61"/>
        <v>0</v>
      </c>
      <c r="H231" s="22">
        <f t="shared" si="72"/>
        <v>0</v>
      </c>
      <c r="I231" s="22">
        <f t="shared" si="73"/>
        <v>0</v>
      </c>
      <c r="J231" s="22">
        <f t="shared" si="74"/>
        <v>0</v>
      </c>
      <c r="K231" s="22">
        <f t="shared" si="75"/>
        <v>1</v>
      </c>
      <c r="L231" s="22">
        <f t="shared" si="62"/>
        <v>14.7105</v>
      </c>
      <c r="M231" s="22">
        <f t="shared" si="76"/>
        <v>0</v>
      </c>
      <c r="N231" s="22">
        <f t="shared" si="63"/>
        <v>0</v>
      </c>
      <c r="O231" s="22">
        <f t="shared" si="64"/>
        <v>107.64187598425198</v>
      </c>
      <c r="P231" s="22">
        <f t="shared" si="65"/>
        <v>0</v>
      </c>
      <c r="Q231" s="22">
        <f t="shared" si="66"/>
        <v>0</v>
      </c>
      <c r="R231" s="22">
        <f t="shared" si="77"/>
        <v>268.42514400000005</v>
      </c>
      <c r="S231" s="22">
        <f t="shared" si="78"/>
        <v>268.42514400000005</v>
      </c>
      <c r="T231" s="22">
        <f t="shared" si="79"/>
        <v>3.9395662003059049</v>
      </c>
      <c r="U231" s="22">
        <f t="shared" si="67"/>
        <v>0</v>
      </c>
      <c r="V231" s="20">
        <f>'BSFC (Drive Cycle)'!C235</f>
        <v>0</v>
      </c>
      <c r="W231" s="22">
        <f t="shared" si="68"/>
        <v>0</v>
      </c>
      <c r="X231" s="22">
        <f t="shared" si="69"/>
        <v>0</v>
      </c>
      <c r="Y231" s="22">
        <f t="shared" si="70"/>
        <v>0</v>
      </c>
      <c r="Z231" s="22">
        <f t="shared" si="71"/>
        <v>1</v>
      </c>
    </row>
    <row r="232" spans="4:26">
      <c r="D232" s="1">
        <v>229</v>
      </c>
      <c r="E232" s="22">
        <v>0</v>
      </c>
      <c r="F232" s="22">
        <f t="shared" si="60"/>
        <v>0</v>
      </c>
      <c r="G232" s="22">
        <f t="shared" si="61"/>
        <v>0</v>
      </c>
      <c r="H232" s="22">
        <f t="shared" si="72"/>
        <v>0</v>
      </c>
      <c r="I232" s="22">
        <f t="shared" si="73"/>
        <v>0</v>
      </c>
      <c r="J232" s="22">
        <f t="shared" si="74"/>
        <v>0</v>
      </c>
      <c r="K232" s="22">
        <f t="shared" si="75"/>
        <v>1</v>
      </c>
      <c r="L232" s="22">
        <f t="shared" si="62"/>
        <v>14.7105</v>
      </c>
      <c r="M232" s="22">
        <f t="shared" si="76"/>
        <v>0</v>
      </c>
      <c r="N232" s="22">
        <f t="shared" si="63"/>
        <v>0</v>
      </c>
      <c r="O232" s="22">
        <f t="shared" si="64"/>
        <v>107.64187598425198</v>
      </c>
      <c r="P232" s="22">
        <f t="shared" si="65"/>
        <v>0</v>
      </c>
      <c r="Q232" s="22">
        <f t="shared" si="66"/>
        <v>0</v>
      </c>
      <c r="R232" s="22">
        <f t="shared" si="77"/>
        <v>268.42514400000005</v>
      </c>
      <c r="S232" s="22">
        <f t="shared" si="78"/>
        <v>268.42514400000005</v>
      </c>
      <c r="T232" s="22">
        <f t="shared" si="79"/>
        <v>3.9395662003059049</v>
      </c>
      <c r="U232" s="22">
        <f t="shared" si="67"/>
        <v>0</v>
      </c>
      <c r="V232" s="20">
        <f>'BSFC (Drive Cycle)'!C236</f>
        <v>0</v>
      </c>
      <c r="W232" s="22">
        <f t="shared" si="68"/>
        <v>0</v>
      </c>
      <c r="X232" s="22">
        <f t="shared" si="69"/>
        <v>0</v>
      </c>
      <c r="Y232" s="22">
        <f t="shared" si="70"/>
        <v>0</v>
      </c>
      <c r="Z232" s="22">
        <f t="shared" si="71"/>
        <v>1</v>
      </c>
    </row>
    <row r="233" spans="4:26">
      <c r="D233" s="1">
        <v>230</v>
      </c>
      <c r="E233" s="22">
        <v>0</v>
      </c>
      <c r="F233" s="22">
        <f t="shared" si="60"/>
        <v>0</v>
      </c>
      <c r="G233" s="22">
        <f t="shared" si="61"/>
        <v>0</v>
      </c>
      <c r="H233" s="22">
        <f t="shared" si="72"/>
        <v>0</v>
      </c>
      <c r="I233" s="22">
        <f t="shared" si="73"/>
        <v>0</v>
      </c>
      <c r="J233" s="22">
        <f t="shared" si="74"/>
        <v>0</v>
      </c>
      <c r="K233" s="22">
        <f t="shared" si="75"/>
        <v>1</v>
      </c>
      <c r="L233" s="22">
        <f t="shared" si="62"/>
        <v>14.7105</v>
      </c>
      <c r="M233" s="22">
        <f t="shared" si="76"/>
        <v>0</v>
      </c>
      <c r="N233" s="22">
        <f t="shared" si="63"/>
        <v>0</v>
      </c>
      <c r="O233" s="22">
        <f t="shared" si="64"/>
        <v>107.64187598425198</v>
      </c>
      <c r="P233" s="22">
        <f t="shared" si="65"/>
        <v>0</v>
      </c>
      <c r="Q233" s="22">
        <f t="shared" si="66"/>
        <v>0</v>
      </c>
      <c r="R233" s="22">
        <f t="shared" si="77"/>
        <v>268.42514400000005</v>
      </c>
      <c r="S233" s="22">
        <f t="shared" si="78"/>
        <v>268.42514400000005</v>
      </c>
      <c r="T233" s="22">
        <f t="shared" si="79"/>
        <v>3.9395662003059049</v>
      </c>
      <c r="U233" s="22">
        <f t="shared" si="67"/>
        <v>0</v>
      </c>
      <c r="V233" s="20">
        <f>'BSFC (Drive Cycle)'!C237</f>
        <v>0</v>
      </c>
      <c r="W233" s="22">
        <f t="shared" si="68"/>
        <v>0</v>
      </c>
      <c r="X233" s="22">
        <f t="shared" si="69"/>
        <v>0</v>
      </c>
      <c r="Y233" s="22">
        <f t="shared" si="70"/>
        <v>0</v>
      </c>
      <c r="Z233" s="22">
        <f t="shared" si="71"/>
        <v>1</v>
      </c>
    </row>
    <row r="234" spans="4:26">
      <c r="D234" s="1">
        <v>231</v>
      </c>
      <c r="E234" s="22">
        <v>0</v>
      </c>
      <c r="F234" s="22">
        <f t="shared" si="60"/>
        <v>0</v>
      </c>
      <c r="G234" s="22">
        <f t="shared" si="61"/>
        <v>0</v>
      </c>
      <c r="H234" s="22">
        <f t="shared" si="72"/>
        <v>0</v>
      </c>
      <c r="I234" s="22">
        <f t="shared" si="73"/>
        <v>0</v>
      </c>
      <c r="J234" s="22">
        <f t="shared" si="74"/>
        <v>0</v>
      </c>
      <c r="K234" s="22">
        <f t="shared" si="75"/>
        <v>1</v>
      </c>
      <c r="L234" s="22">
        <f t="shared" si="62"/>
        <v>14.7105</v>
      </c>
      <c r="M234" s="22">
        <f t="shared" si="76"/>
        <v>0</v>
      </c>
      <c r="N234" s="22">
        <f t="shared" si="63"/>
        <v>0</v>
      </c>
      <c r="O234" s="22">
        <f t="shared" si="64"/>
        <v>107.64187598425198</v>
      </c>
      <c r="P234" s="22">
        <f t="shared" si="65"/>
        <v>0</v>
      </c>
      <c r="Q234" s="22">
        <f t="shared" si="66"/>
        <v>0</v>
      </c>
      <c r="R234" s="22">
        <f t="shared" si="77"/>
        <v>268.42514400000005</v>
      </c>
      <c r="S234" s="22">
        <f t="shared" si="78"/>
        <v>268.42514400000005</v>
      </c>
      <c r="T234" s="22">
        <f t="shared" si="79"/>
        <v>3.9395662003059049</v>
      </c>
      <c r="U234" s="22">
        <f t="shared" si="67"/>
        <v>0</v>
      </c>
      <c r="V234" s="20">
        <f>'BSFC (Drive Cycle)'!C238</f>
        <v>0</v>
      </c>
      <c r="W234" s="22">
        <f t="shared" si="68"/>
        <v>0</v>
      </c>
      <c r="X234" s="22">
        <f t="shared" si="69"/>
        <v>0</v>
      </c>
      <c r="Y234" s="22">
        <f t="shared" si="70"/>
        <v>0</v>
      </c>
      <c r="Z234" s="22">
        <f t="shared" si="71"/>
        <v>1</v>
      </c>
    </row>
    <row r="235" spans="4:26">
      <c r="D235" s="1">
        <v>232</v>
      </c>
      <c r="E235" s="22">
        <v>0</v>
      </c>
      <c r="F235" s="22">
        <f t="shared" si="60"/>
        <v>0</v>
      </c>
      <c r="G235" s="22">
        <f t="shared" si="61"/>
        <v>0</v>
      </c>
      <c r="H235" s="22">
        <f t="shared" si="72"/>
        <v>0</v>
      </c>
      <c r="I235" s="22">
        <f t="shared" si="73"/>
        <v>0</v>
      </c>
      <c r="J235" s="22">
        <f t="shared" si="74"/>
        <v>0</v>
      </c>
      <c r="K235" s="22">
        <f t="shared" si="75"/>
        <v>1</v>
      </c>
      <c r="L235" s="22">
        <f t="shared" si="62"/>
        <v>14.7105</v>
      </c>
      <c r="M235" s="22">
        <f t="shared" si="76"/>
        <v>0</v>
      </c>
      <c r="N235" s="22">
        <f t="shared" si="63"/>
        <v>0</v>
      </c>
      <c r="O235" s="22">
        <f t="shared" si="64"/>
        <v>107.64187598425198</v>
      </c>
      <c r="P235" s="22">
        <f t="shared" si="65"/>
        <v>0</v>
      </c>
      <c r="Q235" s="22">
        <f t="shared" si="66"/>
        <v>0</v>
      </c>
      <c r="R235" s="22">
        <f t="shared" si="77"/>
        <v>268.42514400000005</v>
      </c>
      <c r="S235" s="22">
        <f t="shared" si="78"/>
        <v>268.42514400000005</v>
      </c>
      <c r="T235" s="22">
        <f t="shared" si="79"/>
        <v>3.9395662003059049</v>
      </c>
      <c r="U235" s="22">
        <f t="shared" si="67"/>
        <v>0</v>
      </c>
      <c r="V235" s="20">
        <f>'BSFC (Drive Cycle)'!C239</f>
        <v>0</v>
      </c>
      <c r="W235" s="22">
        <f t="shared" si="68"/>
        <v>0</v>
      </c>
      <c r="X235" s="22">
        <f t="shared" si="69"/>
        <v>0</v>
      </c>
      <c r="Y235" s="22">
        <f t="shared" si="70"/>
        <v>0</v>
      </c>
      <c r="Z235" s="22">
        <f t="shared" si="71"/>
        <v>1</v>
      </c>
    </row>
    <row r="236" spans="4:26">
      <c r="D236" s="1">
        <v>233</v>
      </c>
      <c r="E236" s="22">
        <v>0</v>
      </c>
      <c r="F236" s="22">
        <f t="shared" si="60"/>
        <v>0</v>
      </c>
      <c r="G236" s="22">
        <f t="shared" si="61"/>
        <v>0</v>
      </c>
      <c r="H236" s="22">
        <f t="shared" si="72"/>
        <v>0</v>
      </c>
      <c r="I236" s="22">
        <f t="shared" si="73"/>
        <v>0</v>
      </c>
      <c r="J236" s="22">
        <f t="shared" si="74"/>
        <v>0</v>
      </c>
      <c r="K236" s="22">
        <f t="shared" si="75"/>
        <v>1</v>
      </c>
      <c r="L236" s="22">
        <f t="shared" si="62"/>
        <v>14.7105</v>
      </c>
      <c r="M236" s="22">
        <f t="shared" si="76"/>
        <v>0</v>
      </c>
      <c r="N236" s="22">
        <f t="shared" si="63"/>
        <v>0</v>
      </c>
      <c r="O236" s="22">
        <f t="shared" si="64"/>
        <v>107.64187598425198</v>
      </c>
      <c r="P236" s="22">
        <f t="shared" si="65"/>
        <v>0</v>
      </c>
      <c r="Q236" s="22">
        <f t="shared" si="66"/>
        <v>0</v>
      </c>
      <c r="R236" s="22">
        <f t="shared" si="77"/>
        <v>268.42514400000005</v>
      </c>
      <c r="S236" s="22">
        <f t="shared" si="78"/>
        <v>268.42514400000005</v>
      </c>
      <c r="T236" s="22">
        <f t="shared" si="79"/>
        <v>3.9395662003059049</v>
      </c>
      <c r="U236" s="22">
        <f t="shared" si="67"/>
        <v>0</v>
      </c>
      <c r="V236" s="20">
        <f>'BSFC (Drive Cycle)'!C240</f>
        <v>0</v>
      </c>
      <c r="W236" s="22">
        <f t="shared" si="68"/>
        <v>0</v>
      </c>
      <c r="X236" s="22">
        <f t="shared" si="69"/>
        <v>0</v>
      </c>
      <c r="Y236" s="22">
        <f t="shared" si="70"/>
        <v>0</v>
      </c>
      <c r="Z236" s="22">
        <f t="shared" si="71"/>
        <v>1</v>
      </c>
    </row>
    <row r="237" spans="4:26">
      <c r="D237" s="1">
        <v>234</v>
      </c>
      <c r="E237" s="22">
        <v>0</v>
      </c>
      <c r="F237" s="22">
        <f t="shared" si="60"/>
        <v>0</v>
      </c>
      <c r="G237" s="22">
        <f t="shared" si="61"/>
        <v>0</v>
      </c>
      <c r="H237" s="22">
        <f t="shared" si="72"/>
        <v>0</v>
      </c>
      <c r="I237" s="22">
        <f t="shared" si="73"/>
        <v>0</v>
      </c>
      <c r="J237" s="22">
        <f t="shared" si="74"/>
        <v>0</v>
      </c>
      <c r="K237" s="22">
        <f t="shared" si="75"/>
        <v>1</v>
      </c>
      <c r="L237" s="22">
        <f t="shared" si="62"/>
        <v>14.7105</v>
      </c>
      <c r="M237" s="22">
        <f t="shared" si="76"/>
        <v>0</v>
      </c>
      <c r="N237" s="22">
        <f t="shared" si="63"/>
        <v>0</v>
      </c>
      <c r="O237" s="22">
        <f t="shared" si="64"/>
        <v>107.64187598425198</v>
      </c>
      <c r="P237" s="22">
        <f t="shared" si="65"/>
        <v>0</v>
      </c>
      <c r="Q237" s="22">
        <f t="shared" si="66"/>
        <v>0</v>
      </c>
      <c r="R237" s="22">
        <f t="shared" si="77"/>
        <v>268.42514400000005</v>
      </c>
      <c r="S237" s="22">
        <f t="shared" si="78"/>
        <v>268.42514400000005</v>
      </c>
      <c r="T237" s="22">
        <f t="shared" si="79"/>
        <v>3.9395662003059049</v>
      </c>
      <c r="U237" s="22">
        <f t="shared" si="67"/>
        <v>0</v>
      </c>
      <c r="V237" s="20">
        <f>'BSFC (Drive Cycle)'!C241</f>
        <v>0</v>
      </c>
      <c r="W237" s="22">
        <f t="shared" si="68"/>
        <v>0</v>
      </c>
      <c r="X237" s="22">
        <f t="shared" si="69"/>
        <v>0</v>
      </c>
      <c r="Y237" s="22">
        <f t="shared" si="70"/>
        <v>0</v>
      </c>
      <c r="Z237" s="22">
        <f t="shared" si="71"/>
        <v>1</v>
      </c>
    </row>
    <row r="238" spans="4:26">
      <c r="D238" s="1">
        <v>235</v>
      </c>
      <c r="E238" s="22">
        <v>0</v>
      </c>
      <c r="F238" s="22">
        <f t="shared" si="60"/>
        <v>0</v>
      </c>
      <c r="G238" s="22">
        <f t="shared" si="61"/>
        <v>0</v>
      </c>
      <c r="H238" s="22">
        <f t="shared" si="72"/>
        <v>0</v>
      </c>
      <c r="I238" s="22">
        <f t="shared" si="73"/>
        <v>0</v>
      </c>
      <c r="J238" s="22">
        <f t="shared" si="74"/>
        <v>0</v>
      </c>
      <c r="K238" s="22">
        <f t="shared" si="75"/>
        <v>1</v>
      </c>
      <c r="L238" s="22">
        <f t="shared" si="62"/>
        <v>14.7105</v>
      </c>
      <c r="M238" s="22">
        <f t="shared" si="76"/>
        <v>0</v>
      </c>
      <c r="N238" s="22">
        <f t="shared" si="63"/>
        <v>0</v>
      </c>
      <c r="O238" s="22">
        <f t="shared" si="64"/>
        <v>107.64187598425198</v>
      </c>
      <c r="P238" s="22">
        <f t="shared" si="65"/>
        <v>0</v>
      </c>
      <c r="Q238" s="22">
        <f t="shared" si="66"/>
        <v>0</v>
      </c>
      <c r="R238" s="22">
        <f t="shared" si="77"/>
        <v>268.42514400000005</v>
      </c>
      <c r="S238" s="22">
        <f t="shared" si="78"/>
        <v>268.42514400000005</v>
      </c>
      <c r="T238" s="22">
        <f t="shared" si="79"/>
        <v>3.9395662003059049</v>
      </c>
      <c r="U238" s="22">
        <f t="shared" si="67"/>
        <v>0</v>
      </c>
      <c r="V238" s="20">
        <f>'BSFC (Drive Cycle)'!C242</f>
        <v>0</v>
      </c>
      <c r="W238" s="22">
        <f t="shared" si="68"/>
        <v>0</v>
      </c>
      <c r="X238" s="22">
        <f t="shared" si="69"/>
        <v>0</v>
      </c>
      <c r="Y238" s="22">
        <f t="shared" si="70"/>
        <v>0</v>
      </c>
      <c r="Z238" s="22">
        <f t="shared" si="71"/>
        <v>1</v>
      </c>
    </row>
    <row r="239" spans="4:26">
      <c r="D239" s="1">
        <v>236</v>
      </c>
      <c r="E239" s="22">
        <v>0</v>
      </c>
      <c r="F239" s="22">
        <f t="shared" si="60"/>
        <v>0</v>
      </c>
      <c r="G239" s="22">
        <f t="shared" si="61"/>
        <v>0</v>
      </c>
      <c r="H239" s="22">
        <f t="shared" si="72"/>
        <v>0</v>
      </c>
      <c r="I239" s="22">
        <f t="shared" si="73"/>
        <v>0</v>
      </c>
      <c r="J239" s="22">
        <f t="shared" si="74"/>
        <v>0</v>
      </c>
      <c r="K239" s="22">
        <f t="shared" si="75"/>
        <v>1</v>
      </c>
      <c r="L239" s="22">
        <f t="shared" si="62"/>
        <v>14.7105</v>
      </c>
      <c r="M239" s="22">
        <f t="shared" si="76"/>
        <v>0</v>
      </c>
      <c r="N239" s="22">
        <f t="shared" si="63"/>
        <v>0</v>
      </c>
      <c r="O239" s="22">
        <f t="shared" si="64"/>
        <v>107.64187598425198</v>
      </c>
      <c r="P239" s="22">
        <f t="shared" si="65"/>
        <v>0</v>
      </c>
      <c r="Q239" s="22">
        <f t="shared" si="66"/>
        <v>0</v>
      </c>
      <c r="R239" s="22">
        <f t="shared" si="77"/>
        <v>268.42514400000005</v>
      </c>
      <c r="S239" s="22">
        <f t="shared" si="78"/>
        <v>268.42514400000005</v>
      </c>
      <c r="T239" s="22">
        <f t="shared" si="79"/>
        <v>3.9395662003059049</v>
      </c>
      <c r="U239" s="22">
        <f t="shared" si="67"/>
        <v>0</v>
      </c>
      <c r="V239" s="20">
        <f>'BSFC (Drive Cycle)'!C243</f>
        <v>0</v>
      </c>
      <c r="W239" s="22">
        <f t="shared" si="68"/>
        <v>0</v>
      </c>
      <c r="X239" s="22">
        <f t="shared" si="69"/>
        <v>0</v>
      </c>
      <c r="Y239" s="22">
        <f t="shared" si="70"/>
        <v>0</v>
      </c>
      <c r="Z239" s="22">
        <f t="shared" si="71"/>
        <v>1</v>
      </c>
    </row>
    <row r="240" spans="4:26">
      <c r="D240" s="1">
        <v>237</v>
      </c>
      <c r="E240" s="22">
        <v>0</v>
      </c>
      <c r="F240" s="22">
        <f t="shared" si="60"/>
        <v>0</v>
      </c>
      <c r="G240" s="22">
        <f t="shared" si="61"/>
        <v>0</v>
      </c>
      <c r="H240" s="22">
        <f t="shared" si="72"/>
        <v>0</v>
      </c>
      <c r="I240" s="22">
        <f t="shared" si="73"/>
        <v>0</v>
      </c>
      <c r="J240" s="22">
        <f t="shared" si="74"/>
        <v>0</v>
      </c>
      <c r="K240" s="22">
        <f t="shared" si="75"/>
        <v>1</v>
      </c>
      <c r="L240" s="22">
        <f t="shared" si="62"/>
        <v>14.7105</v>
      </c>
      <c r="M240" s="22">
        <f t="shared" si="76"/>
        <v>0</v>
      </c>
      <c r="N240" s="22">
        <f t="shared" si="63"/>
        <v>0</v>
      </c>
      <c r="O240" s="22">
        <f t="shared" si="64"/>
        <v>107.64187598425198</v>
      </c>
      <c r="P240" s="22">
        <f t="shared" si="65"/>
        <v>0</v>
      </c>
      <c r="Q240" s="22">
        <f t="shared" si="66"/>
        <v>0</v>
      </c>
      <c r="R240" s="22">
        <f t="shared" si="77"/>
        <v>268.42514400000005</v>
      </c>
      <c r="S240" s="22">
        <f t="shared" si="78"/>
        <v>268.42514400000005</v>
      </c>
      <c r="T240" s="22">
        <f t="shared" si="79"/>
        <v>3.9395662003059049</v>
      </c>
      <c r="U240" s="22">
        <f t="shared" si="67"/>
        <v>0</v>
      </c>
      <c r="V240" s="20">
        <f>'BSFC (Drive Cycle)'!C244</f>
        <v>0</v>
      </c>
      <c r="W240" s="22">
        <f t="shared" si="68"/>
        <v>0</v>
      </c>
      <c r="X240" s="22">
        <f t="shared" si="69"/>
        <v>0</v>
      </c>
      <c r="Y240" s="22">
        <f t="shared" si="70"/>
        <v>0</v>
      </c>
      <c r="Z240" s="22">
        <f t="shared" si="71"/>
        <v>1</v>
      </c>
    </row>
    <row r="241" spans="4:26">
      <c r="D241" s="1">
        <v>238</v>
      </c>
      <c r="E241" s="22">
        <v>0</v>
      </c>
      <c r="F241" s="22">
        <f t="shared" si="60"/>
        <v>0</v>
      </c>
      <c r="G241" s="22">
        <f t="shared" si="61"/>
        <v>0</v>
      </c>
      <c r="H241" s="22">
        <f t="shared" si="72"/>
        <v>0</v>
      </c>
      <c r="I241" s="22">
        <f t="shared" si="73"/>
        <v>0</v>
      </c>
      <c r="J241" s="22">
        <f t="shared" si="74"/>
        <v>0</v>
      </c>
      <c r="K241" s="22">
        <f t="shared" si="75"/>
        <v>1</v>
      </c>
      <c r="L241" s="22">
        <f t="shared" si="62"/>
        <v>14.7105</v>
      </c>
      <c r="M241" s="22">
        <f t="shared" si="76"/>
        <v>0</v>
      </c>
      <c r="N241" s="22">
        <f t="shared" si="63"/>
        <v>0</v>
      </c>
      <c r="O241" s="22">
        <f t="shared" si="64"/>
        <v>107.64187598425198</v>
      </c>
      <c r="P241" s="22">
        <f t="shared" si="65"/>
        <v>0</v>
      </c>
      <c r="Q241" s="22">
        <f t="shared" si="66"/>
        <v>0</v>
      </c>
      <c r="R241" s="22">
        <f t="shared" si="77"/>
        <v>268.42514400000005</v>
      </c>
      <c r="S241" s="22">
        <f t="shared" si="78"/>
        <v>268.42514400000005</v>
      </c>
      <c r="T241" s="22">
        <f t="shared" si="79"/>
        <v>3.9395662003059049</v>
      </c>
      <c r="U241" s="22">
        <f t="shared" si="67"/>
        <v>0</v>
      </c>
      <c r="V241" s="20">
        <f>'BSFC (Drive Cycle)'!C245</f>
        <v>0</v>
      </c>
      <c r="W241" s="22">
        <f t="shared" si="68"/>
        <v>0</v>
      </c>
      <c r="X241" s="22">
        <f t="shared" si="69"/>
        <v>0</v>
      </c>
      <c r="Y241" s="22">
        <f t="shared" si="70"/>
        <v>0</v>
      </c>
      <c r="Z241" s="22">
        <f t="shared" si="71"/>
        <v>1</v>
      </c>
    </row>
    <row r="242" spans="4:26">
      <c r="D242" s="1">
        <v>239</v>
      </c>
      <c r="E242" s="22">
        <v>0</v>
      </c>
      <c r="F242" s="22">
        <f t="shared" si="60"/>
        <v>0</v>
      </c>
      <c r="G242" s="22">
        <f t="shared" si="61"/>
        <v>0</v>
      </c>
      <c r="H242" s="22">
        <f t="shared" si="72"/>
        <v>0</v>
      </c>
      <c r="I242" s="22">
        <f t="shared" si="73"/>
        <v>0</v>
      </c>
      <c r="J242" s="22">
        <f t="shared" si="74"/>
        <v>0</v>
      </c>
      <c r="K242" s="22">
        <f t="shared" si="75"/>
        <v>1</v>
      </c>
      <c r="L242" s="22">
        <f t="shared" si="62"/>
        <v>14.7105</v>
      </c>
      <c r="M242" s="22">
        <f t="shared" si="76"/>
        <v>0</v>
      </c>
      <c r="N242" s="22">
        <f t="shared" si="63"/>
        <v>0</v>
      </c>
      <c r="O242" s="22">
        <f t="shared" si="64"/>
        <v>107.64187598425198</v>
      </c>
      <c r="P242" s="22">
        <f t="shared" si="65"/>
        <v>0</v>
      </c>
      <c r="Q242" s="22">
        <f t="shared" si="66"/>
        <v>0</v>
      </c>
      <c r="R242" s="22">
        <f t="shared" si="77"/>
        <v>268.42514400000005</v>
      </c>
      <c r="S242" s="22">
        <f t="shared" si="78"/>
        <v>268.42514400000005</v>
      </c>
      <c r="T242" s="22">
        <f t="shared" si="79"/>
        <v>3.9395662003059049</v>
      </c>
      <c r="U242" s="22">
        <f t="shared" si="67"/>
        <v>0</v>
      </c>
      <c r="V242" s="20">
        <f>'BSFC (Drive Cycle)'!C246</f>
        <v>0</v>
      </c>
      <c r="W242" s="22">
        <f t="shared" si="68"/>
        <v>0</v>
      </c>
      <c r="X242" s="22">
        <f t="shared" si="69"/>
        <v>0</v>
      </c>
      <c r="Y242" s="22">
        <f t="shared" si="70"/>
        <v>0</v>
      </c>
      <c r="Z242" s="22">
        <f t="shared" si="71"/>
        <v>1</v>
      </c>
    </row>
    <row r="243" spans="4:26">
      <c r="D243" s="1">
        <v>240</v>
      </c>
      <c r="E243" s="22">
        <v>0</v>
      </c>
      <c r="F243" s="22">
        <f t="shared" si="60"/>
        <v>0</v>
      </c>
      <c r="G243" s="22">
        <f t="shared" si="61"/>
        <v>0</v>
      </c>
      <c r="H243" s="22">
        <f t="shared" si="72"/>
        <v>0</v>
      </c>
      <c r="I243" s="22">
        <f t="shared" si="73"/>
        <v>0</v>
      </c>
      <c r="J243" s="22">
        <f t="shared" si="74"/>
        <v>0</v>
      </c>
      <c r="K243" s="22">
        <f t="shared" si="75"/>
        <v>1</v>
      </c>
      <c r="L243" s="22">
        <f t="shared" si="62"/>
        <v>14.7105</v>
      </c>
      <c r="M243" s="22">
        <f t="shared" si="76"/>
        <v>0</v>
      </c>
      <c r="N243" s="22">
        <f t="shared" si="63"/>
        <v>0</v>
      </c>
      <c r="O243" s="22">
        <f t="shared" si="64"/>
        <v>107.64187598425198</v>
      </c>
      <c r="P243" s="22">
        <f t="shared" si="65"/>
        <v>0</v>
      </c>
      <c r="Q243" s="22">
        <f t="shared" si="66"/>
        <v>0</v>
      </c>
      <c r="R243" s="22">
        <f t="shared" si="77"/>
        <v>268.42514400000005</v>
      </c>
      <c r="S243" s="22">
        <f t="shared" si="78"/>
        <v>268.42514400000005</v>
      </c>
      <c r="T243" s="22">
        <f t="shared" si="79"/>
        <v>3.9395662003059049</v>
      </c>
      <c r="U243" s="22">
        <f t="shared" si="67"/>
        <v>0</v>
      </c>
      <c r="V243" s="20">
        <f>'BSFC (Drive Cycle)'!C247</f>
        <v>0</v>
      </c>
      <c r="W243" s="22">
        <f t="shared" si="68"/>
        <v>0</v>
      </c>
      <c r="X243" s="22">
        <f t="shared" si="69"/>
        <v>0</v>
      </c>
      <c r="Y243" s="22">
        <f t="shared" si="70"/>
        <v>0</v>
      </c>
      <c r="Z243" s="22">
        <f t="shared" si="71"/>
        <v>1</v>
      </c>
    </row>
    <row r="244" spans="4:26">
      <c r="D244" s="1">
        <v>241</v>
      </c>
      <c r="E244" s="22">
        <v>0</v>
      </c>
      <c r="F244" s="22">
        <f t="shared" si="60"/>
        <v>0</v>
      </c>
      <c r="G244" s="22">
        <f t="shared" si="61"/>
        <v>0</v>
      </c>
      <c r="H244" s="22">
        <f t="shared" si="72"/>
        <v>0</v>
      </c>
      <c r="I244" s="22">
        <f t="shared" si="73"/>
        <v>0</v>
      </c>
      <c r="J244" s="22">
        <f t="shared" si="74"/>
        <v>0</v>
      </c>
      <c r="K244" s="22">
        <f t="shared" si="75"/>
        <v>1</v>
      </c>
      <c r="L244" s="22">
        <f t="shared" si="62"/>
        <v>14.7105</v>
      </c>
      <c r="M244" s="22">
        <f t="shared" si="76"/>
        <v>0</v>
      </c>
      <c r="N244" s="22">
        <f t="shared" si="63"/>
        <v>0</v>
      </c>
      <c r="O244" s="22">
        <f t="shared" si="64"/>
        <v>107.64187598425198</v>
      </c>
      <c r="P244" s="22">
        <f t="shared" si="65"/>
        <v>0</v>
      </c>
      <c r="Q244" s="22">
        <f t="shared" si="66"/>
        <v>0</v>
      </c>
      <c r="R244" s="22">
        <f t="shared" si="77"/>
        <v>268.42514400000005</v>
      </c>
      <c r="S244" s="22">
        <f t="shared" si="78"/>
        <v>268.42514400000005</v>
      </c>
      <c r="T244" s="22">
        <f t="shared" si="79"/>
        <v>3.9395662003059049</v>
      </c>
      <c r="U244" s="22">
        <f t="shared" si="67"/>
        <v>0</v>
      </c>
      <c r="V244" s="20">
        <f>'BSFC (Drive Cycle)'!C248</f>
        <v>0</v>
      </c>
      <c r="W244" s="22">
        <f t="shared" si="68"/>
        <v>0</v>
      </c>
      <c r="X244" s="22">
        <f t="shared" si="69"/>
        <v>0</v>
      </c>
      <c r="Y244" s="22">
        <f t="shared" si="70"/>
        <v>0</v>
      </c>
      <c r="Z244" s="22">
        <f t="shared" si="71"/>
        <v>1</v>
      </c>
    </row>
    <row r="245" spans="4:26">
      <c r="D245" s="1">
        <v>242</v>
      </c>
      <c r="E245" s="22">
        <v>0</v>
      </c>
      <c r="F245" s="22">
        <f t="shared" si="60"/>
        <v>0</v>
      </c>
      <c r="G245" s="22">
        <f t="shared" si="61"/>
        <v>0</v>
      </c>
      <c r="H245" s="22">
        <f t="shared" si="72"/>
        <v>0</v>
      </c>
      <c r="I245" s="22">
        <f t="shared" si="73"/>
        <v>0</v>
      </c>
      <c r="J245" s="22">
        <f t="shared" si="74"/>
        <v>0</v>
      </c>
      <c r="K245" s="22">
        <f t="shared" si="75"/>
        <v>1</v>
      </c>
      <c r="L245" s="22">
        <f t="shared" si="62"/>
        <v>14.7105</v>
      </c>
      <c r="M245" s="22">
        <f t="shared" si="76"/>
        <v>0</v>
      </c>
      <c r="N245" s="22">
        <f t="shared" si="63"/>
        <v>0</v>
      </c>
      <c r="O245" s="22">
        <f t="shared" si="64"/>
        <v>107.64187598425198</v>
      </c>
      <c r="P245" s="22">
        <f t="shared" si="65"/>
        <v>0</v>
      </c>
      <c r="Q245" s="22">
        <f t="shared" si="66"/>
        <v>0</v>
      </c>
      <c r="R245" s="22">
        <f t="shared" si="77"/>
        <v>268.42514400000005</v>
      </c>
      <c r="S245" s="22">
        <f t="shared" si="78"/>
        <v>268.42514400000005</v>
      </c>
      <c r="T245" s="22">
        <f t="shared" si="79"/>
        <v>3.9395662003059049</v>
      </c>
      <c r="U245" s="22">
        <f t="shared" si="67"/>
        <v>0</v>
      </c>
      <c r="V245" s="20">
        <f>'BSFC (Drive Cycle)'!C249</f>
        <v>0</v>
      </c>
      <c r="W245" s="22">
        <f t="shared" si="68"/>
        <v>0</v>
      </c>
      <c r="X245" s="22">
        <f t="shared" si="69"/>
        <v>0</v>
      </c>
      <c r="Y245" s="22">
        <f t="shared" si="70"/>
        <v>0</v>
      </c>
      <c r="Z245" s="22">
        <f t="shared" si="71"/>
        <v>1</v>
      </c>
    </row>
    <row r="246" spans="4:26">
      <c r="D246" s="1">
        <v>243</v>
      </c>
      <c r="E246" s="22">
        <v>0</v>
      </c>
      <c r="F246" s="22">
        <f t="shared" si="60"/>
        <v>0</v>
      </c>
      <c r="G246" s="22">
        <f t="shared" si="61"/>
        <v>0</v>
      </c>
      <c r="H246" s="22">
        <f t="shared" si="72"/>
        <v>0</v>
      </c>
      <c r="I246" s="22">
        <f t="shared" si="73"/>
        <v>0</v>
      </c>
      <c r="J246" s="22">
        <f t="shared" si="74"/>
        <v>0</v>
      </c>
      <c r="K246" s="22">
        <f t="shared" si="75"/>
        <v>1</v>
      </c>
      <c r="L246" s="22">
        <f t="shared" si="62"/>
        <v>14.7105</v>
      </c>
      <c r="M246" s="22">
        <f t="shared" si="76"/>
        <v>0</v>
      </c>
      <c r="N246" s="22">
        <f t="shared" si="63"/>
        <v>0</v>
      </c>
      <c r="O246" s="22">
        <f t="shared" si="64"/>
        <v>107.64187598425198</v>
      </c>
      <c r="P246" s="22">
        <f t="shared" si="65"/>
        <v>0</v>
      </c>
      <c r="Q246" s="22">
        <f t="shared" si="66"/>
        <v>0</v>
      </c>
      <c r="R246" s="22">
        <f t="shared" si="77"/>
        <v>268.42514400000005</v>
      </c>
      <c r="S246" s="22">
        <f t="shared" si="78"/>
        <v>268.42514400000005</v>
      </c>
      <c r="T246" s="22">
        <f t="shared" si="79"/>
        <v>3.9395662003059049</v>
      </c>
      <c r="U246" s="22">
        <f t="shared" si="67"/>
        <v>0</v>
      </c>
      <c r="V246" s="20">
        <f>'BSFC (Drive Cycle)'!C250</f>
        <v>0</v>
      </c>
      <c r="W246" s="22">
        <f t="shared" si="68"/>
        <v>0</v>
      </c>
      <c r="X246" s="22">
        <f t="shared" si="69"/>
        <v>0</v>
      </c>
      <c r="Y246" s="22">
        <f t="shared" si="70"/>
        <v>0</v>
      </c>
      <c r="Z246" s="22">
        <f t="shared" si="71"/>
        <v>1</v>
      </c>
    </row>
    <row r="247" spans="4:26">
      <c r="D247" s="1">
        <v>244</v>
      </c>
      <c r="E247" s="22">
        <v>0</v>
      </c>
      <c r="F247" s="22">
        <f t="shared" si="60"/>
        <v>0</v>
      </c>
      <c r="G247" s="22">
        <f t="shared" si="61"/>
        <v>0</v>
      </c>
      <c r="H247" s="22">
        <f t="shared" si="72"/>
        <v>0</v>
      </c>
      <c r="I247" s="22">
        <f t="shared" si="73"/>
        <v>0</v>
      </c>
      <c r="J247" s="22">
        <f t="shared" si="74"/>
        <v>0</v>
      </c>
      <c r="K247" s="22">
        <f t="shared" si="75"/>
        <v>1</v>
      </c>
      <c r="L247" s="22">
        <f t="shared" si="62"/>
        <v>14.7105</v>
      </c>
      <c r="M247" s="22">
        <f t="shared" si="76"/>
        <v>0</v>
      </c>
      <c r="N247" s="22">
        <f t="shared" si="63"/>
        <v>0</v>
      </c>
      <c r="O247" s="22">
        <f t="shared" si="64"/>
        <v>107.64187598425198</v>
      </c>
      <c r="P247" s="22">
        <f t="shared" si="65"/>
        <v>0</v>
      </c>
      <c r="Q247" s="22">
        <f t="shared" si="66"/>
        <v>0</v>
      </c>
      <c r="R247" s="22">
        <f t="shared" si="77"/>
        <v>268.42514400000005</v>
      </c>
      <c r="S247" s="22">
        <f t="shared" si="78"/>
        <v>268.42514400000005</v>
      </c>
      <c r="T247" s="22">
        <f t="shared" si="79"/>
        <v>3.9395662003059049</v>
      </c>
      <c r="U247" s="22">
        <f t="shared" si="67"/>
        <v>0</v>
      </c>
      <c r="V247" s="20">
        <f>'BSFC (Drive Cycle)'!C251</f>
        <v>0</v>
      </c>
      <c r="W247" s="22">
        <f t="shared" si="68"/>
        <v>0</v>
      </c>
      <c r="X247" s="22">
        <f t="shared" si="69"/>
        <v>0</v>
      </c>
      <c r="Y247" s="22">
        <f t="shared" si="70"/>
        <v>0</v>
      </c>
      <c r="Z247" s="22">
        <f t="shared" si="71"/>
        <v>1</v>
      </c>
    </row>
    <row r="248" spans="4:26">
      <c r="D248" s="1">
        <v>245</v>
      </c>
      <c r="E248" s="22">
        <v>0</v>
      </c>
      <c r="F248" s="22">
        <f t="shared" si="60"/>
        <v>0</v>
      </c>
      <c r="G248" s="22">
        <f t="shared" si="61"/>
        <v>0</v>
      </c>
      <c r="H248" s="22">
        <f t="shared" si="72"/>
        <v>0</v>
      </c>
      <c r="I248" s="22">
        <f t="shared" si="73"/>
        <v>0</v>
      </c>
      <c r="J248" s="22">
        <f t="shared" si="74"/>
        <v>0</v>
      </c>
      <c r="K248" s="22">
        <f t="shared" si="75"/>
        <v>1</v>
      </c>
      <c r="L248" s="22">
        <f t="shared" si="62"/>
        <v>14.7105</v>
      </c>
      <c r="M248" s="22">
        <f t="shared" si="76"/>
        <v>0</v>
      </c>
      <c r="N248" s="22">
        <f t="shared" si="63"/>
        <v>0</v>
      </c>
      <c r="O248" s="22">
        <f t="shared" si="64"/>
        <v>107.64187598425198</v>
      </c>
      <c r="P248" s="22">
        <f t="shared" si="65"/>
        <v>0</v>
      </c>
      <c r="Q248" s="22">
        <f t="shared" si="66"/>
        <v>0</v>
      </c>
      <c r="R248" s="22">
        <f t="shared" si="77"/>
        <v>268.42514400000005</v>
      </c>
      <c r="S248" s="22">
        <f t="shared" si="78"/>
        <v>268.42514400000005</v>
      </c>
      <c r="T248" s="22">
        <f t="shared" si="79"/>
        <v>3.9395662003059049</v>
      </c>
      <c r="U248" s="22">
        <f t="shared" si="67"/>
        <v>0</v>
      </c>
      <c r="V248" s="20">
        <f>'BSFC (Drive Cycle)'!C252</f>
        <v>0</v>
      </c>
      <c r="W248" s="22">
        <f t="shared" si="68"/>
        <v>0</v>
      </c>
      <c r="X248" s="22">
        <f t="shared" si="69"/>
        <v>0</v>
      </c>
      <c r="Y248" s="22">
        <f t="shared" si="70"/>
        <v>0</v>
      </c>
      <c r="Z248" s="22">
        <f t="shared" si="71"/>
        <v>1</v>
      </c>
    </row>
    <row r="249" spans="4:26">
      <c r="D249" s="1">
        <v>246</v>
      </c>
      <c r="E249" s="22">
        <v>0</v>
      </c>
      <c r="F249" s="22">
        <f t="shared" si="60"/>
        <v>0</v>
      </c>
      <c r="G249" s="22">
        <f t="shared" si="61"/>
        <v>0</v>
      </c>
      <c r="H249" s="22">
        <f t="shared" si="72"/>
        <v>0</v>
      </c>
      <c r="I249" s="22">
        <f t="shared" si="73"/>
        <v>0</v>
      </c>
      <c r="J249" s="22">
        <f t="shared" si="74"/>
        <v>0</v>
      </c>
      <c r="K249" s="22">
        <f t="shared" si="75"/>
        <v>1</v>
      </c>
      <c r="L249" s="22">
        <f t="shared" si="62"/>
        <v>14.7105</v>
      </c>
      <c r="M249" s="22">
        <f t="shared" si="76"/>
        <v>0</v>
      </c>
      <c r="N249" s="22">
        <f t="shared" si="63"/>
        <v>0</v>
      </c>
      <c r="O249" s="22">
        <f t="shared" si="64"/>
        <v>107.64187598425198</v>
      </c>
      <c r="P249" s="22">
        <f t="shared" si="65"/>
        <v>0</v>
      </c>
      <c r="Q249" s="22">
        <f t="shared" si="66"/>
        <v>0</v>
      </c>
      <c r="R249" s="22">
        <f t="shared" si="77"/>
        <v>268.42514400000005</v>
      </c>
      <c r="S249" s="22">
        <f t="shared" si="78"/>
        <v>268.42514400000005</v>
      </c>
      <c r="T249" s="22">
        <f t="shared" si="79"/>
        <v>3.9395662003059049</v>
      </c>
      <c r="U249" s="22">
        <f t="shared" si="67"/>
        <v>0</v>
      </c>
      <c r="V249" s="20">
        <f>'BSFC (Drive Cycle)'!C253</f>
        <v>0</v>
      </c>
      <c r="W249" s="22">
        <f t="shared" si="68"/>
        <v>0</v>
      </c>
      <c r="X249" s="22">
        <f t="shared" si="69"/>
        <v>0</v>
      </c>
      <c r="Y249" s="22">
        <f t="shared" si="70"/>
        <v>0</v>
      </c>
      <c r="Z249" s="22">
        <f t="shared" si="71"/>
        <v>1</v>
      </c>
    </row>
    <row r="250" spans="4:26">
      <c r="D250" s="1">
        <v>247</v>
      </c>
      <c r="E250" s="22">
        <v>1.5</v>
      </c>
      <c r="F250" s="22">
        <f t="shared" si="60"/>
        <v>2.4140100000000002</v>
      </c>
      <c r="G250" s="22">
        <f t="shared" si="61"/>
        <v>0.67055833333333337</v>
      </c>
      <c r="H250" s="22">
        <f t="shared" si="72"/>
        <v>0.67055833333333337</v>
      </c>
      <c r="I250" s="22">
        <f t="shared" si="73"/>
        <v>1.0058375000000002</v>
      </c>
      <c r="J250" s="22">
        <f t="shared" si="74"/>
        <v>4.6588109465332739</v>
      </c>
      <c r="K250" s="22">
        <f t="shared" si="75"/>
        <v>1</v>
      </c>
      <c r="L250" s="22">
        <f t="shared" si="62"/>
        <v>14.7105</v>
      </c>
      <c r="M250" s="22">
        <f t="shared" si="76"/>
        <v>68.533438428977718</v>
      </c>
      <c r="N250" s="22">
        <f t="shared" si="63"/>
        <v>654.44636358983701</v>
      </c>
      <c r="O250" s="22">
        <f t="shared" si="64"/>
        <v>107.64187598425198</v>
      </c>
      <c r="P250" s="22">
        <f t="shared" si="65"/>
        <v>1557.5278614355723</v>
      </c>
      <c r="Q250" s="22">
        <f t="shared" si="66"/>
        <v>0.17331531981855669</v>
      </c>
      <c r="R250" s="22">
        <f t="shared" si="77"/>
        <v>268.42514400000005</v>
      </c>
      <c r="S250" s="22">
        <f t="shared" si="78"/>
        <v>1826.1263207553909</v>
      </c>
      <c r="T250" s="22">
        <f t="shared" si="79"/>
        <v>26.801310128893572</v>
      </c>
      <c r="U250" s="22">
        <f t="shared" si="67"/>
        <v>1.8367859375344644</v>
      </c>
      <c r="V250" s="20">
        <f>'BSFC (Drive Cycle)'!C254</f>
        <v>1006.5235831010414</v>
      </c>
      <c r="W250" s="22">
        <f t="shared" si="68"/>
        <v>0.51354676756577622</v>
      </c>
      <c r="X250" s="22">
        <f t="shared" si="69"/>
        <v>0</v>
      </c>
      <c r="Y250" s="22">
        <f t="shared" si="70"/>
        <v>0</v>
      </c>
      <c r="Z250" s="22">
        <f t="shared" si="71"/>
        <v>1</v>
      </c>
    </row>
    <row r="251" spans="4:26">
      <c r="D251" s="1">
        <v>248</v>
      </c>
      <c r="E251" s="22">
        <v>5</v>
      </c>
      <c r="F251" s="22">
        <f t="shared" si="60"/>
        <v>8.0466999999999995</v>
      </c>
      <c r="G251" s="22">
        <f t="shared" si="61"/>
        <v>2.2351944444444443</v>
      </c>
      <c r="H251" s="22">
        <f t="shared" si="72"/>
        <v>1.5646361111111109</v>
      </c>
      <c r="I251" s="22">
        <f t="shared" si="73"/>
        <v>3.0175124999999996</v>
      </c>
      <c r="J251" s="22">
        <f t="shared" si="74"/>
        <v>13.976432839599818</v>
      </c>
      <c r="K251" s="22">
        <f t="shared" si="75"/>
        <v>1</v>
      </c>
      <c r="L251" s="22">
        <f t="shared" si="62"/>
        <v>14.7105</v>
      </c>
      <c r="M251" s="22">
        <f t="shared" si="76"/>
        <v>205.60031528693312</v>
      </c>
      <c r="N251" s="22">
        <f t="shared" si="63"/>
        <v>1963.3390907695107</v>
      </c>
      <c r="O251" s="22">
        <f t="shared" si="64"/>
        <v>107.64187598425198</v>
      </c>
      <c r="P251" s="22">
        <f t="shared" si="65"/>
        <v>3634.2316766830013</v>
      </c>
      <c r="Q251" s="22">
        <f t="shared" si="66"/>
        <v>1.9257257757617408</v>
      </c>
      <c r="R251" s="22">
        <f t="shared" si="77"/>
        <v>268.42514400000005</v>
      </c>
      <c r="S251" s="22">
        <f t="shared" si="78"/>
        <v>3904.5825464587633</v>
      </c>
      <c r="T251" s="22">
        <f t="shared" si="79"/>
        <v>57.305963208622892</v>
      </c>
      <c r="U251" s="22">
        <f t="shared" si="67"/>
        <v>11.782124103514256</v>
      </c>
      <c r="V251" s="20">
        <f>'BSFC (Drive Cycle)'!C255</f>
        <v>163.5053629241811</v>
      </c>
      <c r="W251" s="22">
        <f t="shared" si="68"/>
        <v>0.53512235487856674</v>
      </c>
      <c r="X251" s="22">
        <f t="shared" si="69"/>
        <v>0</v>
      </c>
      <c r="Y251" s="22">
        <f t="shared" si="70"/>
        <v>0</v>
      </c>
      <c r="Z251" s="22">
        <f t="shared" si="71"/>
        <v>1</v>
      </c>
    </row>
    <row r="252" spans="4:26">
      <c r="D252" s="1">
        <v>249</v>
      </c>
      <c r="E252" s="22">
        <v>8.8000000000000007</v>
      </c>
      <c r="F252" s="22">
        <f t="shared" si="60"/>
        <v>14.162192000000001</v>
      </c>
      <c r="G252" s="22">
        <f t="shared" si="61"/>
        <v>3.9339422222222229</v>
      </c>
      <c r="H252" s="22">
        <f t="shared" si="72"/>
        <v>1.6987477777777786</v>
      </c>
      <c r="I252" s="22">
        <f t="shared" si="73"/>
        <v>4.7833161111111124</v>
      </c>
      <c r="J252" s="22">
        <f t="shared" si="74"/>
        <v>22.155234279069351</v>
      </c>
      <c r="K252" s="22">
        <f t="shared" si="75"/>
        <v>1</v>
      </c>
      <c r="L252" s="22">
        <f t="shared" si="62"/>
        <v>14.7105</v>
      </c>
      <c r="M252" s="22">
        <f t="shared" si="76"/>
        <v>325.91457386224965</v>
      </c>
      <c r="N252" s="22">
        <f t="shared" si="63"/>
        <v>3112.2560401827809</v>
      </c>
      <c r="O252" s="22">
        <f t="shared" si="64"/>
        <v>107.64187598425198</v>
      </c>
      <c r="P252" s="22">
        <f t="shared" si="65"/>
        <v>3945.7372489701179</v>
      </c>
      <c r="Q252" s="22">
        <f t="shared" si="66"/>
        <v>5.9651281629995712</v>
      </c>
      <c r="R252" s="22">
        <f t="shared" si="77"/>
        <v>268.42514400000005</v>
      </c>
      <c r="S252" s="22">
        <f t="shared" si="78"/>
        <v>4220.1275211331176</v>
      </c>
      <c r="T252" s="22">
        <f t="shared" si="79"/>
        <v>61.937087917653386</v>
      </c>
      <c r="U252" s="22">
        <f t="shared" si="67"/>
        <v>20.186199614950695</v>
      </c>
      <c r="V252" s="20">
        <f>'BSFC (Drive Cycle)'!C256</f>
        <v>151.9593605441969</v>
      </c>
      <c r="W252" s="22">
        <f t="shared" si="68"/>
        <v>0.85207832925150595</v>
      </c>
      <c r="X252" s="22">
        <f t="shared" si="69"/>
        <v>0</v>
      </c>
      <c r="Y252" s="22">
        <f t="shared" si="70"/>
        <v>0</v>
      </c>
      <c r="Z252" s="22">
        <f t="shared" si="71"/>
        <v>1</v>
      </c>
    </row>
    <row r="253" spans="4:26">
      <c r="D253" s="1">
        <v>250</v>
      </c>
      <c r="E253" s="22">
        <v>11.5</v>
      </c>
      <c r="F253" s="22">
        <f t="shared" si="60"/>
        <v>18.50741</v>
      </c>
      <c r="G253" s="22">
        <f t="shared" si="61"/>
        <v>5.1409472222222226</v>
      </c>
      <c r="H253" s="22">
        <f t="shared" si="72"/>
        <v>1.2070049999999997</v>
      </c>
      <c r="I253" s="22">
        <f t="shared" si="73"/>
        <v>5.7444497222222228</v>
      </c>
      <c r="J253" s="22">
        <f t="shared" si="74"/>
        <v>26.606986961312256</v>
      </c>
      <c r="K253" s="22">
        <f t="shared" si="75"/>
        <v>1</v>
      </c>
      <c r="L253" s="22">
        <f t="shared" si="62"/>
        <v>14.7105</v>
      </c>
      <c r="M253" s="22">
        <f t="shared" si="76"/>
        <v>391.40208169438392</v>
      </c>
      <c r="N253" s="22">
        <f t="shared" si="63"/>
        <v>3737.6158987241806</v>
      </c>
      <c r="O253" s="22">
        <f t="shared" si="64"/>
        <v>107.64187598425198</v>
      </c>
      <c r="P253" s="22">
        <f t="shared" si="65"/>
        <v>2803.5501505840289</v>
      </c>
      <c r="Q253" s="22">
        <f t="shared" si="66"/>
        <v>10.187089353779612</v>
      </c>
      <c r="R253" s="22">
        <f t="shared" si="77"/>
        <v>268.42514400000005</v>
      </c>
      <c r="S253" s="22">
        <f t="shared" si="78"/>
        <v>3082.162383937809</v>
      </c>
      <c r="T253" s="22">
        <f t="shared" si="79"/>
        <v>45.235638400609972</v>
      </c>
      <c r="U253" s="22">
        <f t="shared" si="67"/>
        <v>17.705323036773155</v>
      </c>
      <c r="V253" s="20">
        <f>'BSFC (Drive Cycle)'!C257</f>
        <v>453.77008727188149</v>
      </c>
      <c r="W253" s="22">
        <f t="shared" si="68"/>
        <v>2.2317072165481688</v>
      </c>
      <c r="X253" s="22">
        <f t="shared" si="69"/>
        <v>0</v>
      </c>
      <c r="Y253" s="22">
        <f t="shared" si="70"/>
        <v>0</v>
      </c>
      <c r="Z253" s="22">
        <f t="shared" si="71"/>
        <v>1</v>
      </c>
    </row>
    <row r="254" spans="4:26">
      <c r="D254" s="1">
        <v>251</v>
      </c>
      <c r="E254" s="22">
        <v>14.2</v>
      </c>
      <c r="F254" s="22">
        <f t="shared" si="60"/>
        <v>22.852627999999999</v>
      </c>
      <c r="G254" s="22">
        <f t="shared" si="61"/>
        <v>6.3479522222222222</v>
      </c>
      <c r="H254" s="22">
        <f t="shared" si="72"/>
        <v>1.2070049999999997</v>
      </c>
      <c r="I254" s="22">
        <f t="shared" si="73"/>
        <v>6.9514547222222216</v>
      </c>
      <c r="J254" s="22">
        <f t="shared" si="74"/>
        <v>32.197560097152177</v>
      </c>
      <c r="K254" s="22">
        <f t="shared" si="75"/>
        <v>1</v>
      </c>
      <c r="L254" s="22">
        <f t="shared" si="62"/>
        <v>14.7105</v>
      </c>
      <c r="M254" s="22">
        <f t="shared" si="76"/>
        <v>473.64220780915707</v>
      </c>
      <c r="N254" s="22">
        <f t="shared" si="63"/>
        <v>4522.9515350319834</v>
      </c>
      <c r="O254" s="22">
        <f t="shared" si="64"/>
        <v>107.64187598425198</v>
      </c>
      <c r="P254" s="22">
        <f t="shared" si="65"/>
        <v>2803.5501505840289</v>
      </c>
      <c r="Q254" s="22">
        <f t="shared" si="66"/>
        <v>15.532133816983899</v>
      </c>
      <c r="R254" s="22">
        <f t="shared" si="77"/>
        <v>268.42514400000005</v>
      </c>
      <c r="S254" s="22">
        <f t="shared" si="78"/>
        <v>3087.5074284010125</v>
      </c>
      <c r="T254" s="22">
        <f t="shared" si="79"/>
        <v>45.314085435014348</v>
      </c>
      <c r="U254" s="22">
        <f t="shared" si="67"/>
        <v>21.462663470292963</v>
      </c>
      <c r="V254" s="20">
        <f>'BSFC (Drive Cycle)'!C258</f>
        <v>578.47637159104852</v>
      </c>
      <c r="W254" s="22">
        <f t="shared" si="68"/>
        <v>3.4487899136041151</v>
      </c>
      <c r="X254" s="22">
        <f t="shared" si="69"/>
        <v>0</v>
      </c>
      <c r="Y254" s="22">
        <f t="shared" si="70"/>
        <v>0</v>
      </c>
      <c r="Z254" s="22">
        <f t="shared" si="71"/>
        <v>1</v>
      </c>
    </row>
    <row r="255" spans="4:26">
      <c r="D255" s="1">
        <v>252</v>
      </c>
      <c r="E255" s="22">
        <v>15.4</v>
      </c>
      <c r="F255" s="22">
        <f t="shared" si="60"/>
        <v>24.783836000000001</v>
      </c>
      <c r="G255" s="22">
        <f t="shared" si="61"/>
        <v>6.8843988888888896</v>
      </c>
      <c r="H255" s="22">
        <f t="shared" si="72"/>
        <v>0.5364466666666674</v>
      </c>
      <c r="I255" s="22">
        <f t="shared" si="73"/>
        <v>7.1526222222222238</v>
      </c>
      <c r="J255" s="22">
        <f t="shared" si="74"/>
        <v>33.129322286458837</v>
      </c>
      <c r="K255" s="22">
        <f t="shared" si="75"/>
        <v>1</v>
      </c>
      <c r="L255" s="22">
        <f t="shared" si="62"/>
        <v>14.7105</v>
      </c>
      <c r="M255" s="22">
        <f t="shared" si="76"/>
        <v>487.34889549495273</v>
      </c>
      <c r="N255" s="22">
        <f t="shared" si="63"/>
        <v>4653.8408077499525</v>
      </c>
      <c r="O255" s="22">
        <f t="shared" si="64"/>
        <v>107.64187598425198</v>
      </c>
      <c r="P255" s="22">
        <f t="shared" si="65"/>
        <v>1246.0222891484593</v>
      </c>
      <c r="Q255" s="22">
        <f t="shared" si="66"/>
        <v>18.268204999186185</v>
      </c>
      <c r="R255" s="22">
        <f t="shared" si="77"/>
        <v>268.42514400000005</v>
      </c>
      <c r="S255" s="22">
        <f t="shared" si="78"/>
        <v>1532.7156381476454</v>
      </c>
      <c r="T255" s="22">
        <f t="shared" si="79"/>
        <v>22.495041383778705</v>
      </c>
      <c r="U255" s="22">
        <f t="shared" si="67"/>
        <v>10.962933572497805</v>
      </c>
      <c r="V255" s="20">
        <f>'BSFC (Drive Cycle)'!C259</f>
        <v>1472.0715452190743</v>
      </c>
      <c r="W255" s="22">
        <f t="shared" si="68"/>
        <v>4.48283960116692</v>
      </c>
      <c r="X255" s="22">
        <f t="shared" si="69"/>
        <v>0</v>
      </c>
      <c r="Y255" s="22">
        <f t="shared" si="70"/>
        <v>0</v>
      </c>
      <c r="Z255" s="22">
        <f t="shared" si="71"/>
        <v>1</v>
      </c>
    </row>
    <row r="256" spans="4:26">
      <c r="D256" s="1">
        <v>253</v>
      </c>
      <c r="E256" s="22">
        <v>16.100000000000001</v>
      </c>
      <c r="F256" s="22">
        <f t="shared" si="60"/>
        <v>25.910374000000001</v>
      </c>
      <c r="G256" s="22">
        <f t="shared" si="61"/>
        <v>7.1973261111111118</v>
      </c>
      <c r="H256" s="22">
        <f t="shared" si="72"/>
        <v>0.31292722222222213</v>
      </c>
      <c r="I256" s="22">
        <f t="shared" si="73"/>
        <v>7.3537897222222224</v>
      </c>
      <c r="J256" s="22">
        <f t="shared" si="74"/>
        <v>34.06108447576549</v>
      </c>
      <c r="K256" s="22">
        <f t="shared" si="75"/>
        <v>1</v>
      </c>
      <c r="L256" s="22">
        <f t="shared" si="62"/>
        <v>14.7105</v>
      </c>
      <c r="M256" s="22">
        <f t="shared" si="76"/>
        <v>501.05558318074821</v>
      </c>
      <c r="N256" s="22">
        <f t="shared" si="63"/>
        <v>4784.7300804679189</v>
      </c>
      <c r="O256" s="22">
        <f t="shared" si="64"/>
        <v>107.64187598425198</v>
      </c>
      <c r="P256" s="22">
        <f t="shared" si="65"/>
        <v>726.84633533660019</v>
      </c>
      <c r="Q256" s="22">
        <f t="shared" si="66"/>
        <v>19.966695133408038</v>
      </c>
      <c r="R256" s="22">
        <f t="shared" si="77"/>
        <v>268.42514400000005</v>
      </c>
      <c r="S256" s="22">
        <f t="shared" si="78"/>
        <v>1015.2381744700083</v>
      </c>
      <c r="T256" s="22">
        <f t="shared" si="79"/>
        <v>14.900236012921029</v>
      </c>
      <c r="U256" s="22">
        <f t="shared" si="67"/>
        <v>7.4658464449849324</v>
      </c>
      <c r="V256" s="20">
        <f>'BSFC (Drive Cycle)'!C260</f>
        <v>2025.465744282963</v>
      </c>
      <c r="W256" s="22">
        <f t="shared" si="68"/>
        <v>4.2005045073315888</v>
      </c>
      <c r="X256" s="22">
        <f t="shared" si="69"/>
        <v>0</v>
      </c>
      <c r="Y256" s="22">
        <f t="shared" si="70"/>
        <v>0</v>
      </c>
      <c r="Z256" s="22">
        <f t="shared" si="71"/>
        <v>1</v>
      </c>
    </row>
    <row r="257" spans="4:26">
      <c r="D257" s="1">
        <v>254</v>
      </c>
      <c r="E257" s="22">
        <v>16.100000000000001</v>
      </c>
      <c r="F257" s="22">
        <f t="shared" si="60"/>
        <v>25.910374000000001</v>
      </c>
      <c r="G257" s="22">
        <f t="shared" si="61"/>
        <v>7.1973261111111118</v>
      </c>
      <c r="H257" s="22">
        <f t="shared" si="72"/>
        <v>0</v>
      </c>
      <c r="I257" s="22">
        <f t="shared" si="73"/>
        <v>7.1973261111111118</v>
      </c>
      <c r="J257" s="22">
        <f t="shared" si="74"/>
        <v>33.336380550749205</v>
      </c>
      <c r="K257" s="22">
        <f t="shared" si="75"/>
        <v>1</v>
      </c>
      <c r="L257" s="22">
        <f t="shared" si="62"/>
        <v>14.7105</v>
      </c>
      <c r="M257" s="22">
        <f t="shared" si="76"/>
        <v>490.39482609179618</v>
      </c>
      <c r="N257" s="22">
        <f t="shared" si="63"/>
        <v>4682.9273127983897</v>
      </c>
      <c r="O257" s="22">
        <f t="shared" si="64"/>
        <v>107.64187598425198</v>
      </c>
      <c r="P257" s="22">
        <f t="shared" si="65"/>
        <v>0</v>
      </c>
      <c r="Q257" s="22">
        <f t="shared" si="66"/>
        <v>19.966695133408038</v>
      </c>
      <c r="R257" s="22">
        <f t="shared" si="77"/>
        <v>268.42514400000005</v>
      </c>
      <c r="S257" s="22">
        <f t="shared" si="78"/>
        <v>288.3918391334081</v>
      </c>
      <c r="T257" s="22">
        <f t="shared" si="79"/>
        <v>4.2326092293873634</v>
      </c>
      <c r="U257" s="22">
        <f t="shared" si="67"/>
        <v>2.0756496669599476</v>
      </c>
      <c r="V257" s="20">
        <f>'BSFC (Drive Cycle)'!C261</f>
        <v>2732.463473893793</v>
      </c>
      <c r="W257" s="22">
        <f t="shared" si="68"/>
        <v>1.5754546943244092</v>
      </c>
      <c r="X257" s="22">
        <f t="shared" si="69"/>
        <v>0</v>
      </c>
      <c r="Y257" s="22">
        <f t="shared" si="70"/>
        <v>0</v>
      </c>
      <c r="Z257" s="22">
        <f t="shared" si="71"/>
        <v>1</v>
      </c>
    </row>
    <row r="258" spans="4:26">
      <c r="D258" s="1">
        <v>255</v>
      </c>
      <c r="E258" s="22">
        <v>16.899999999999999</v>
      </c>
      <c r="F258" s="22">
        <f t="shared" si="60"/>
        <v>27.197845999999998</v>
      </c>
      <c r="G258" s="22">
        <f t="shared" si="61"/>
        <v>7.5549572222222219</v>
      </c>
      <c r="H258" s="22">
        <f t="shared" si="72"/>
        <v>0.35763111111111012</v>
      </c>
      <c r="I258" s="22">
        <f t="shared" si="73"/>
        <v>7.7337727777777765</v>
      </c>
      <c r="J258" s="22">
        <f t="shared" si="74"/>
        <v>35.821079722233605</v>
      </c>
      <c r="K258" s="22">
        <f t="shared" si="75"/>
        <v>1</v>
      </c>
      <c r="L258" s="22">
        <f t="shared" si="62"/>
        <v>14.7105</v>
      </c>
      <c r="M258" s="22">
        <f t="shared" si="76"/>
        <v>526.94599325391744</v>
      </c>
      <c r="N258" s="22">
        <f t="shared" si="63"/>
        <v>5031.965373379634</v>
      </c>
      <c r="O258" s="22">
        <f t="shared" si="64"/>
        <v>107.64187598425198</v>
      </c>
      <c r="P258" s="22">
        <f t="shared" si="65"/>
        <v>830.68152609896958</v>
      </c>
      <c r="Q258" s="22">
        <f t="shared" si="66"/>
        <v>22.000261552612429</v>
      </c>
      <c r="R258" s="22">
        <f t="shared" si="77"/>
        <v>268.42514400000005</v>
      </c>
      <c r="S258" s="22">
        <f t="shared" si="78"/>
        <v>1121.106931651582</v>
      </c>
      <c r="T258" s="22">
        <f t="shared" si="79"/>
        <v>16.454028520007924</v>
      </c>
      <c r="U258" s="22">
        <f t="shared" si="67"/>
        <v>8.6703844015038616</v>
      </c>
      <c r="V258" s="20">
        <f>'BSFC (Drive Cycle)'!C262</f>
        <v>2300.58555274844</v>
      </c>
      <c r="W258" s="22">
        <f t="shared" si="68"/>
        <v>5.5408225252431151</v>
      </c>
      <c r="X258" s="22">
        <f t="shared" si="69"/>
        <v>0</v>
      </c>
      <c r="Y258" s="22">
        <f t="shared" si="70"/>
        <v>1</v>
      </c>
      <c r="Z258" s="22">
        <f t="shared" si="71"/>
        <v>2</v>
      </c>
    </row>
    <row r="259" spans="4:26">
      <c r="D259" s="1">
        <v>256</v>
      </c>
      <c r="E259" s="22">
        <v>16.5</v>
      </c>
      <c r="F259" s="22">
        <f t="shared" si="60"/>
        <v>26.554110000000001</v>
      </c>
      <c r="G259" s="22">
        <f t="shared" si="61"/>
        <v>7.3761416666666673</v>
      </c>
      <c r="H259" s="22">
        <f t="shared" si="72"/>
        <v>-0.17881555555555462</v>
      </c>
      <c r="I259" s="22">
        <f t="shared" si="73"/>
        <v>7.2867338888888895</v>
      </c>
      <c r="J259" s="22">
        <f t="shared" si="74"/>
        <v>33.750497079329939</v>
      </c>
      <c r="K259" s="22">
        <f t="shared" si="75"/>
        <v>2</v>
      </c>
      <c r="L259" s="22">
        <f t="shared" si="62"/>
        <v>8.4698856000000013</v>
      </c>
      <c r="M259" s="22">
        <f t="shared" si="76"/>
        <v>285.86284920505875</v>
      </c>
      <c r="N259" s="22">
        <f t="shared" si="63"/>
        <v>2729.7901059138676</v>
      </c>
      <c r="O259" s="22">
        <f t="shared" si="64"/>
        <v>40.638704065348485</v>
      </c>
      <c r="P259" s="22">
        <f t="shared" si="65"/>
        <v>-359.84650917888132</v>
      </c>
      <c r="Q259" s="22">
        <f t="shared" si="66"/>
        <v>20.971153698045363</v>
      </c>
      <c r="R259" s="22">
        <f t="shared" si="77"/>
        <v>268.42514400000005</v>
      </c>
      <c r="S259" s="22">
        <f t="shared" si="78"/>
        <v>-70.45021148083589</v>
      </c>
      <c r="T259" s="22">
        <f t="shared" si="79"/>
        <v>0</v>
      </c>
      <c r="U259" s="22">
        <f t="shared" si="67"/>
        <v>0</v>
      </c>
      <c r="V259" s="20">
        <f>'BSFC (Drive Cycle)'!C263</f>
        <v>0</v>
      </c>
      <c r="W259" s="22">
        <f t="shared" si="68"/>
        <v>0</v>
      </c>
      <c r="X259" s="22">
        <f t="shared" si="69"/>
        <v>0</v>
      </c>
      <c r="Y259" s="22">
        <f t="shared" si="70"/>
        <v>0</v>
      </c>
      <c r="Z259" s="22">
        <f t="shared" si="71"/>
        <v>2</v>
      </c>
    </row>
    <row r="260" spans="4:26">
      <c r="D260" s="1">
        <v>257</v>
      </c>
      <c r="E260" s="22">
        <v>16.899999999999999</v>
      </c>
      <c r="F260" s="22">
        <f t="shared" ref="F260:F323" si="80">E260*1.60934</f>
        <v>27.197845999999998</v>
      </c>
      <c r="G260" s="22">
        <f t="shared" ref="G260:G323" si="81">F260*(1000/3600)</f>
        <v>7.5549572222222219</v>
      </c>
      <c r="H260" s="22">
        <f t="shared" si="72"/>
        <v>0.17881555555555462</v>
      </c>
      <c r="I260" s="22">
        <f t="shared" si="73"/>
        <v>7.6443649999999987</v>
      </c>
      <c r="J260" s="22">
        <f t="shared" si="74"/>
        <v>35.406963193652871</v>
      </c>
      <c r="K260" s="22">
        <f t="shared" si="75"/>
        <v>2</v>
      </c>
      <c r="L260" s="22">
        <f t="shared" ref="L260:L323" si="82">LOOKUP(K260,$A$5:$B$12)*$B$13</f>
        <v>8.4698856000000013</v>
      </c>
      <c r="M260" s="22">
        <f t="shared" si="76"/>
        <v>299.89292769365051</v>
      </c>
      <c r="N260" s="22">
        <f t="shared" ref="N260:N323" si="83">M260*9.5493</f>
        <v>2863.7675344249769</v>
      </c>
      <c r="O260" s="22">
        <f t="shared" ref="O260:O323" si="84">(POWER(L260,2)*$B$28+4*$B$29)/$B$27</f>
        <v>40.638704065348485</v>
      </c>
      <c r="P260" s="22">
        <f t="shared" ref="P260:P323" si="85">(H260*(O260+$B$26*$B$27))/$B$27</f>
        <v>359.84650917888132</v>
      </c>
      <c r="Q260" s="22">
        <f t="shared" ref="Q260:Q323" si="86">($B$34*$B$31*$B$30*POWER(G260,2))/2</f>
        <v>22.000261552612429</v>
      </c>
      <c r="R260" s="22">
        <f t="shared" si="77"/>
        <v>268.42514400000005</v>
      </c>
      <c r="S260" s="22">
        <f t="shared" si="78"/>
        <v>650.27191473149378</v>
      </c>
      <c r="T260" s="22">
        <f t="shared" si="79"/>
        <v>16.575631953108019</v>
      </c>
      <c r="U260" s="22">
        <f t="shared" ref="U260:U323" si="87">(T260*M260)/1000</f>
        <v>4.9709147947899854</v>
      </c>
      <c r="V260" s="20">
        <f>'BSFC (Drive Cycle)'!C264</f>
        <v>2600.0986477581373</v>
      </c>
      <c r="W260" s="22">
        <f t="shared" ref="W260:W323" si="88">(V260*U260)/3600</f>
        <v>3.5902413433484335</v>
      </c>
      <c r="X260" s="22">
        <f t="shared" ref="X260:X323" si="89">IF(AND(K260&gt;1,(N260&lt;$B$15)),1,0)</f>
        <v>0</v>
      </c>
      <c r="Y260" s="22">
        <f t="shared" ref="Y260:Y323" si="90">IF(N260&gt;$B$14,1,0)</f>
        <v>0</v>
      </c>
      <c r="Z260" s="22">
        <f t="shared" ref="Z260:Z323" si="91">IF(AND(X260=0,Y260=0),K260,IF(AND(X260=0,Y260=1),K260+1, IF(AND(X260=1,Y260=0),K260-1)))</f>
        <v>2</v>
      </c>
    </row>
    <row r="261" spans="4:26">
      <c r="D261" s="1">
        <v>258</v>
      </c>
      <c r="E261" s="22">
        <v>18</v>
      </c>
      <c r="F261" s="22">
        <f t="shared" si="80"/>
        <v>28.968119999999999</v>
      </c>
      <c r="G261" s="22">
        <f t="shared" si="81"/>
        <v>8.0466999999999995</v>
      </c>
      <c r="H261" s="22">
        <f t="shared" ref="H261:H324" si="92">(G261-G260)/(D261-D260)</f>
        <v>0.49174277777777764</v>
      </c>
      <c r="I261" s="22">
        <f t="shared" ref="I261:I324" si="93">G261*(D261-D260)+0.5*H261*POWER(D261-D260,2)</f>
        <v>8.2925713888888879</v>
      </c>
      <c r="J261" s="22">
        <f t="shared" ref="J261:J324" si="94">(2*PI()*I261)/($B$2*(D261-D260))</f>
        <v>38.409308025863204</v>
      </c>
      <c r="K261" s="22">
        <f t="shared" ref="K261:K324" si="95">Z260</f>
        <v>2</v>
      </c>
      <c r="L261" s="22">
        <f t="shared" si="82"/>
        <v>8.4698856000000013</v>
      </c>
      <c r="M261" s="22">
        <f t="shared" ref="M261:M324" si="96">J261*L261</f>
        <v>325.32244495422322</v>
      </c>
      <c r="N261" s="22">
        <f t="shared" si="83"/>
        <v>3106.6016236013638</v>
      </c>
      <c r="O261" s="22">
        <f t="shared" si="84"/>
        <v>40.638704065348485</v>
      </c>
      <c r="P261" s="22">
        <f t="shared" si="85"/>
        <v>989.57790024192843</v>
      </c>
      <c r="Q261" s="22">
        <f t="shared" si="86"/>
        <v>24.957406053872162</v>
      </c>
      <c r="R261" s="22">
        <f t="shared" ref="R261:R324" si="97">$B$32*$B$26*9.81</f>
        <v>268.42514400000005</v>
      </c>
      <c r="S261" s="22">
        <f t="shared" ref="S261:S324" si="98">P261+Q261+R261</f>
        <v>1282.9604502958007</v>
      </c>
      <c r="T261" s="22">
        <f t="shared" ref="T261:T324" si="99">IF(H261&lt;0,0,(S261*$B$27)/L261)</f>
        <v>32.703058140344112</v>
      </c>
      <c r="U261" s="22">
        <f t="shared" si="87"/>
        <v>10.639038831696858</v>
      </c>
      <c r="V261" s="20">
        <f>'BSFC (Drive Cycle)'!C265</f>
        <v>3205.6452721503792</v>
      </c>
      <c r="W261" s="22">
        <f t="shared" si="88"/>
        <v>9.4736068141814798</v>
      </c>
      <c r="X261" s="22">
        <f t="shared" si="89"/>
        <v>0</v>
      </c>
      <c r="Y261" s="22">
        <f t="shared" si="90"/>
        <v>0</v>
      </c>
      <c r="Z261" s="22">
        <f t="shared" si="91"/>
        <v>2</v>
      </c>
    </row>
    <row r="262" spans="4:26">
      <c r="D262" s="1">
        <v>259</v>
      </c>
      <c r="E262" s="22">
        <v>19.2</v>
      </c>
      <c r="F262" s="22">
        <f t="shared" si="80"/>
        <v>30.899327999999997</v>
      </c>
      <c r="G262" s="22">
        <f t="shared" si="81"/>
        <v>8.583146666666666</v>
      </c>
      <c r="H262" s="22">
        <f t="shared" si="92"/>
        <v>0.53644666666666652</v>
      </c>
      <c r="I262" s="22">
        <f t="shared" si="93"/>
        <v>8.8513699999999993</v>
      </c>
      <c r="J262" s="22">
        <f t="shared" si="94"/>
        <v>40.997536329492803</v>
      </c>
      <c r="K262" s="22">
        <f t="shared" si="95"/>
        <v>2</v>
      </c>
      <c r="L262" s="22">
        <f t="shared" si="82"/>
        <v>8.4698856000000013</v>
      </c>
      <c r="M262" s="22">
        <f t="shared" si="96"/>
        <v>347.244442592648</v>
      </c>
      <c r="N262" s="22">
        <f t="shared" si="83"/>
        <v>3315.941355649974</v>
      </c>
      <c r="O262" s="22">
        <f t="shared" si="84"/>
        <v>40.638704065348485</v>
      </c>
      <c r="P262" s="22">
        <f t="shared" si="85"/>
        <v>1079.5395275366493</v>
      </c>
      <c r="Q262" s="22">
        <f t="shared" si="86"/>
        <v>28.395981999072323</v>
      </c>
      <c r="R262" s="22">
        <f t="shared" si="97"/>
        <v>268.42514400000005</v>
      </c>
      <c r="S262" s="22">
        <f t="shared" si="98"/>
        <v>1376.3606535357217</v>
      </c>
      <c r="T262" s="22">
        <f t="shared" si="99"/>
        <v>35.083858169036226</v>
      </c>
      <c r="U262" s="22">
        <f t="shared" si="87"/>
        <v>12.182674773906506</v>
      </c>
      <c r="V262" s="20">
        <f>'BSFC (Drive Cycle)'!C266</f>
        <v>696.33245787532906</v>
      </c>
      <c r="W262" s="22">
        <f t="shared" si="88"/>
        <v>2.3564421857805793</v>
      </c>
      <c r="X262" s="22">
        <f t="shared" si="89"/>
        <v>0</v>
      </c>
      <c r="Y262" s="22">
        <f t="shared" si="90"/>
        <v>0</v>
      </c>
      <c r="Z262" s="22">
        <f t="shared" si="91"/>
        <v>2</v>
      </c>
    </row>
    <row r="263" spans="4:26">
      <c r="D263" s="1">
        <v>260</v>
      </c>
      <c r="E263" s="22">
        <v>20.399999999999999</v>
      </c>
      <c r="F263" s="22">
        <f t="shared" si="80"/>
        <v>32.830535999999995</v>
      </c>
      <c r="G263" s="22">
        <f t="shared" si="81"/>
        <v>9.1195933333333326</v>
      </c>
      <c r="H263" s="22">
        <f t="shared" si="92"/>
        <v>0.53644666666666652</v>
      </c>
      <c r="I263" s="22">
        <f t="shared" si="93"/>
        <v>9.3878166666666658</v>
      </c>
      <c r="J263" s="22">
        <f t="shared" si="94"/>
        <v>43.482235500977218</v>
      </c>
      <c r="K263" s="22">
        <f t="shared" si="95"/>
        <v>2</v>
      </c>
      <c r="L263" s="22">
        <f t="shared" si="82"/>
        <v>8.4698856000000013</v>
      </c>
      <c r="M263" s="22">
        <f t="shared" si="96"/>
        <v>368.28956032553577</v>
      </c>
      <c r="N263" s="22">
        <f t="shared" si="83"/>
        <v>3516.9074984166391</v>
      </c>
      <c r="O263" s="22">
        <f t="shared" si="84"/>
        <v>40.638704065348485</v>
      </c>
      <c r="P263" s="22">
        <f t="shared" si="85"/>
        <v>1079.5395275366493</v>
      </c>
      <c r="Q263" s="22">
        <f t="shared" si="86"/>
        <v>32.056401553640235</v>
      </c>
      <c r="R263" s="22">
        <f t="shared" si="97"/>
        <v>268.42514400000005</v>
      </c>
      <c r="S263" s="22">
        <f t="shared" si="98"/>
        <v>1380.0210730902895</v>
      </c>
      <c r="T263" s="22">
        <f t="shared" si="99"/>
        <v>35.177163394059711</v>
      </c>
      <c r="U263" s="22">
        <f t="shared" si="87"/>
        <v>12.955382039897783</v>
      </c>
      <c r="V263" s="20">
        <f>'BSFC (Drive Cycle)'!C267</f>
        <v>706.65591001540452</v>
      </c>
      <c r="W263" s="22">
        <f t="shared" si="88"/>
        <v>2.5430548013892214</v>
      </c>
      <c r="X263" s="22">
        <f t="shared" si="89"/>
        <v>0</v>
      </c>
      <c r="Y263" s="22">
        <f t="shared" si="90"/>
        <v>0</v>
      </c>
      <c r="Z263" s="22">
        <f t="shared" si="91"/>
        <v>2</v>
      </c>
    </row>
    <row r="264" spans="4:26">
      <c r="D264" s="1">
        <v>261</v>
      </c>
      <c r="E264" s="22">
        <v>20.399999999999999</v>
      </c>
      <c r="F264" s="22">
        <f t="shared" si="80"/>
        <v>32.830535999999995</v>
      </c>
      <c r="G264" s="22">
        <f t="shared" si="81"/>
        <v>9.1195933333333326</v>
      </c>
      <c r="H264" s="22">
        <f t="shared" si="92"/>
        <v>0</v>
      </c>
      <c r="I264" s="22">
        <f t="shared" si="93"/>
        <v>9.1195933333333326</v>
      </c>
      <c r="J264" s="22">
        <f t="shared" si="94"/>
        <v>42.239885915235007</v>
      </c>
      <c r="K264" s="22">
        <f t="shared" si="95"/>
        <v>2</v>
      </c>
      <c r="L264" s="22">
        <f t="shared" si="82"/>
        <v>8.4698856000000013</v>
      </c>
      <c r="M264" s="22">
        <f t="shared" si="96"/>
        <v>357.76700145909189</v>
      </c>
      <c r="N264" s="22">
        <f t="shared" si="83"/>
        <v>3416.4244270333065</v>
      </c>
      <c r="O264" s="22">
        <f t="shared" si="84"/>
        <v>40.638704065348485</v>
      </c>
      <c r="P264" s="22">
        <f t="shared" si="85"/>
        <v>0</v>
      </c>
      <c r="Q264" s="22">
        <f t="shared" si="86"/>
        <v>32.056401553640235</v>
      </c>
      <c r="R264" s="22">
        <f t="shared" si="97"/>
        <v>268.42514400000005</v>
      </c>
      <c r="S264" s="22">
        <f t="shared" si="98"/>
        <v>300.48154555364027</v>
      </c>
      <c r="T264" s="22">
        <f t="shared" si="99"/>
        <v>7.6593674045645823</v>
      </c>
      <c r="U264" s="22">
        <f t="shared" si="87"/>
        <v>2.7402689094045778</v>
      </c>
      <c r="V264" s="20">
        <f>'BSFC (Drive Cycle)'!C268</f>
        <v>2199.467246028642</v>
      </c>
      <c r="W264" s="22">
        <f t="shared" si="88"/>
        <v>1.6742032532072213</v>
      </c>
      <c r="X264" s="22">
        <f t="shared" si="89"/>
        <v>0</v>
      </c>
      <c r="Y264" s="22">
        <f t="shared" si="90"/>
        <v>0</v>
      </c>
      <c r="Z264" s="22">
        <f t="shared" si="91"/>
        <v>2</v>
      </c>
    </row>
    <row r="265" spans="4:26">
      <c r="D265" s="1">
        <v>262</v>
      </c>
      <c r="E265" s="22">
        <v>21.1</v>
      </c>
      <c r="F265" s="22">
        <f t="shared" si="80"/>
        <v>33.957073999999999</v>
      </c>
      <c r="G265" s="22">
        <f t="shared" si="81"/>
        <v>9.4325205555555556</v>
      </c>
      <c r="H265" s="22">
        <f t="shared" si="92"/>
        <v>0.31292722222222302</v>
      </c>
      <c r="I265" s="22">
        <f t="shared" si="93"/>
        <v>9.5889841666666662</v>
      </c>
      <c r="J265" s="22">
        <f t="shared" si="94"/>
        <v>44.413997690283871</v>
      </c>
      <c r="K265" s="22">
        <f t="shared" si="95"/>
        <v>2</v>
      </c>
      <c r="L265" s="22">
        <f t="shared" si="82"/>
        <v>8.4698856000000013</v>
      </c>
      <c r="M265" s="22">
        <f t="shared" si="96"/>
        <v>376.18147947536869</v>
      </c>
      <c r="N265" s="22">
        <f t="shared" si="83"/>
        <v>3592.2698019541385</v>
      </c>
      <c r="O265" s="22">
        <f t="shared" si="84"/>
        <v>40.638704065348485</v>
      </c>
      <c r="P265" s="22">
        <f t="shared" si="85"/>
        <v>629.73139106304723</v>
      </c>
      <c r="Q265" s="22">
        <f t="shared" si="86"/>
        <v>34.294094905075383</v>
      </c>
      <c r="R265" s="22">
        <f t="shared" si="97"/>
        <v>268.42514400000005</v>
      </c>
      <c r="S265" s="22">
        <f t="shared" si="98"/>
        <v>932.45062996812271</v>
      </c>
      <c r="T265" s="22">
        <f t="shared" si="99"/>
        <v>23.768454559777958</v>
      </c>
      <c r="U265" s="22">
        <f t="shared" si="87"/>
        <v>8.9412524011403463</v>
      </c>
      <c r="V265" s="20">
        <f>'BSFC (Drive Cycle)'!C269</f>
        <v>1181.8258833829732</v>
      </c>
      <c r="W265" s="22">
        <f t="shared" si="88"/>
        <v>2.9352787548688388</v>
      </c>
      <c r="X265" s="22">
        <f t="shared" si="89"/>
        <v>0</v>
      </c>
      <c r="Y265" s="22">
        <f t="shared" si="90"/>
        <v>0</v>
      </c>
      <c r="Z265" s="22">
        <f t="shared" si="91"/>
        <v>2</v>
      </c>
    </row>
    <row r="266" spans="4:26">
      <c r="D266" s="1">
        <v>263</v>
      </c>
      <c r="E266" s="22">
        <v>21.1</v>
      </c>
      <c r="F266" s="22">
        <f t="shared" si="80"/>
        <v>33.957073999999999</v>
      </c>
      <c r="G266" s="22">
        <f t="shared" si="81"/>
        <v>9.4325205555555556</v>
      </c>
      <c r="H266" s="22">
        <f t="shared" si="92"/>
        <v>0</v>
      </c>
      <c r="I266" s="22">
        <f t="shared" si="93"/>
        <v>9.4325205555555556</v>
      </c>
      <c r="J266" s="22">
        <f t="shared" si="94"/>
        <v>43.689293765267585</v>
      </c>
      <c r="K266" s="22">
        <f t="shared" si="95"/>
        <v>2</v>
      </c>
      <c r="L266" s="22">
        <f t="shared" si="82"/>
        <v>8.4698856000000013</v>
      </c>
      <c r="M266" s="22">
        <f t="shared" si="96"/>
        <v>370.04332013660974</v>
      </c>
      <c r="N266" s="22">
        <f t="shared" si="83"/>
        <v>3533.6546769805277</v>
      </c>
      <c r="O266" s="22">
        <f t="shared" si="84"/>
        <v>40.638704065348485</v>
      </c>
      <c r="P266" s="22">
        <f t="shared" si="85"/>
        <v>0</v>
      </c>
      <c r="Q266" s="22">
        <f t="shared" si="86"/>
        <v>34.294094905075383</v>
      </c>
      <c r="R266" s="22">
        <f t="shared" si="97"/>
        <v>268.42514400000005</v>
      </c>
      <c r="S266" s="22">
        <f t="shared" si="98"/>
        <v>302.71923890507543</v>
      </c>
      <c r="T266" s="22">
        <f t="shared" si="99"/>
        <v>7.716406899239086</v>
      </c>
      <c r="U266" s="22">
        <f t="shared" si="87"/>
        <v>2.8554048285194731</v>
      </c>
      <c r="V266" s="20">
        <f>'BSFC (Drive Cycle)'!C270</f>
        <v>2202.4766929131038</v>
      </c>
      <c r="W266" s="22">
        <f t="shared" si="88"/>
        <v>1.7469340510126881</v>
      </c>
      <c r="X266" s="22">
        <f t="shared" si="89"/>
        <v>0</v>
      </c>
      <c r="Y266" s="22">
        <f t="shared" si="90"/>
        <v>0</v>
      </c>
      <c r="Z266" s="22">
        <f t="shared" si="91"/>
        <v>2</v>
      </c>
    </row>
    <row r="267" spans="4:26">
      <c r="D267" s="1">
        <v>264</v>
      </c>
      <c r="E267" s="22">
        <v>22.3</v>
      </c>
      <c r="F267" s="22">
        <f t="shared" si="80"/>
        <v>35.888282000000004</v>
      </c>
      <c r="G267" s="22">
        <f t="shared" si="81"/>
        <v>9.9689672222222239</v>
      </c>
      <c r="H267" s="22">
        <f t="shared" si="92"/>
        <v>0.53644666666666829</v>
      </c>
      <c r="I267" s="22">
        <f t="shared" si="93"/>
        <v>10.237190555555557</v>
      </c>
      <c r="J267" s="22">
        <f t="shared" si="94"/>
        <v>47.416342522494219</v>
      </c>
      <c r="K267" s="22">
        <f t="shared" si="95"/>
        <v>2</v>
      </c>
      <c r="L267" s="22">
        <f t="shared" si="82"/>
        <v>8.4698856000000013</v>
      </c>
      <c r="M267" s="22">
        <f t="shared" si="96"/>
        <v>401.61099673594151</v>
      </c>
      <c r="N267" s="22">
        <f t="shared" si="83"/>
        <v>3835.1038911305263</v>
      </c>
      <c r="O267" s="22">
        <f t="shared" si="84"/>
        <v>40.638704065348485</v>
      </c>
      <c r="P267" s="22">
        <f t="shared" si="85"/>
        <v>1079.5395275366529</v>
      </c>
      <c r="Q267" s="22">
        <f t="shared" si="86"/>
        <v>38.305766841142258</v>
      </c>
      <c r="R267" s="22">
        <f t="shared" si="97"/>
        <v>268.42514400000005</v>
      </c>
      <c r="S267" s="22">
        <f t="shared" si="98"/>
        <v>1386.2704383777952</v>
      </c>
      <c r="T267" s="22">
        <f t="shared" si="99"/>
        <v>35.336461645451969</v>
      </c>
      <c r="U267" s="22">
        <f t="shared" si="87"/>
        <v>14.191511582551334</v>
      </c>
      <c r="V267" s="20">
        <f>'BSFC (Drive Cycle)'!C271</f>
        <v>719.50217050283754</v>
      </c>
      <c r="W267" s="22">
        <f t="shared" si="88"/>
        <v>2.8363398295449569</v>
      </c>
      <c r="X267" s="22">
        <f t="shared" si="89"/>
        <v>0</v>
      </c>
      <c r="Y267" s="22">
        <f t="shared" si="90"/>
        <v>0</v>
      </c>
      <c r="Z267" s="22">
        <f t="shared" si="91"/>
        <v>2</v>
      </c>
    </row>
    <row r="268" spans="4:26">
      <c r="D268" s="1">
        <v>265</v>
      </c>
      <c r="E268" s="22">
        <v>23</v>
      </c>
      <c r="F268" s="22">
        <f t="shared" si="80"/>
        <v>37.01482</v>
      </c>
      <c r="G268" s="22">
        <f t="shared" si="81"/>
        <v>10.281894444444445</v>
      </c>
      <c r="H268" s="22">
        <f t="shared" si="92"/>
        <v>0.31292722222222125</v>
      </c>
      <c r="I268" s="22">
        <f t="shared" si="93"/>
        <v>10.438358055555556</v>
      </c>
      <c r="J268" s="22">
        <f t="shared" si="94"/>
        <v>48.348104711800865</v>
      </c>
      <c r="K268" s="22">
        <f t="shared" si="95"/>
        <v>2</v>
      </c>
      <c r="L268" s="22">
        <f t="shared" si="82"/>
        <v>8.4698856000000013</v>
      </c>
      <c r="M268" s="22">
        <f t="shared" si="96"/>
        <v>409.50291588577437</v>
      </c>
      <c r="N268" s="22">
        <f t="shared" si="83"/>
        <v>3910.4661946680253</v>
      </c>
      <c r="O268" s="22">
        <f t="shared" si="84"/>
        <v>40.638704065348485</v>
      </c>
      <c r="P268" s="22">
        <f t="shared" si="85"/>
        <v>629.73139106304359</v>
      </c>
      <c r="Q268" s="22">
        <f t="shared" si="86"/>
        <v>40.748357415118448</v>
      </c>
      <c r="R268" s="22">
        <f t="shared" si="97"/>
        <v>268.42514400000005</v>
      </c>
      <c r="S268" s="22">
        <f t="shared" si="98"/>
        <v>938.90489247816208</v>
      </c>
      <c r="T268" s="22">
        <f t="shared" si="99"/>
        <v>23.932975704658297</v>
      </c>
      <c r="U268" s="22">
        <f t="shared" si="87"/>
        <v>9.8006233368809674</v>
      </c>
      <c r="V268" s="20">
        <f>'BSFC (Drive Cycle)'!C272</f>
        <v>1191.6627554566694</v>
      </c>
      <c r="W268" s="22">
        <f t="shared" si="88"/>
        <v>3.2441771696723642</v>
      </c>
      <c r="X268" s="22">
        <f t="shared" si="89"/>
        <v>0</v>
      </c>
      <c r="Y268" s="22">
        <f t="shared" si="90"/>
        <v>0</v>
      </c>
      <c r="Z268" s="22">
        <f t="shared" si="91"/>
        <v>2</v>
      </c>
    </row>
    <row r="269" spans="4:26">
      <c r="D269" s="1">
        <v>266</v>
      </c>
      <c r="E269" s="22">
        <v>23.8</v>
      </c>
      <c r="F269" s="22">
        <f t="shared" si="80"/>
        <v>38.302292000000001</v>
      </c>
      <c r="G269" s="22">
        <f t="shared" si="81"/>
        <v>10.639525555555556</v>
      </c>
      <c r="H269" s="22">
        <f t="shared" si="92"/>
        <v>0.35763111111111101</v>
      </c>
      <c r="I269" s="22">
        <f t="shared" si="93"/>
        <v>10.818341111111112</v>
      </c>
      <c r="J269" s="22">
        <f t="shared" si="94"/>
        <v>50.10809995826898</v>
      </c>
      <c r="K269" s="22">
        <f t="shared" si="95"/>
        <v>2</v>
      </c>
      <c r="L269" s="22">
        <f t="shared" si="82"/>
        <v>8.4698856000000013</v>
      </c>
      <c r="M269" s="22">
        <f t="shared" si="96"/>
        <v>424.40987427990308</v>
      </c>
      <c r="N269" s="22">
        <f t="shared" si="83"/>
        <v>4052.8172124610787</v>
      </c>
      <c r="O269" s="22">
        <f t="shared" si="84"/>
        <v>40.638704065348485</v>
      </c>
      <c r="P269" s="22">
        <f t="shared" si="85"/>
        <v>719.69301835776628</v>
      </c>
      <c r="Q269" s="22">
        <f t="shared" si="86"/>
        <v>43.632324336899224</v>
      </c>
      <c r="R269" s="22">
        <f t="shared" si="97"/>
        <v>268.42514400000005</v>
      </c>
      <c r="S269" s="22">
        <f t="shared" si="98"/>
        <v>1031.7504866946656</v>
      </c>
      <c r="T269" s="22">
        <f t="shared" si="99"/>
        <v>26.299638578043872</v>
      </c>
      <c r="U269" s="22">
        <f t="shared" si="87"/>
        <v>11.161826302514488</v>
      </c>
      <c r="V269" s="20">
        <f>'BSFC (Drive Cycle)'!C273</f>
        <v>1089.5135320867284</v>
      </c>
      <c r="W269" s="22">
        <f t="shared" si="88"/>
        <v>3.3780446664975301</v>
      </c>
      <c r="X269" s="22">
        <f t="shared" si="89"/>
        <v>0</v>
      </c>
      <c r="Y269" s="22">
        <f t="shared" si="90"/>
        <v>0</v>
      </c>
      <c r="Z269" s="22">
        <f t="shared" si="91"/>
        <v>2</v>
      </c>
    </row>
    <row r="270" spans="4:26">
      <c r="D270" s="1">
        <v>267</v>
      </c>
      <c r="E270" s="22">
        <v>24.2</v>
      </c>
      <c r="F270" s="22">
        <f t="shared" si="80"/>
        <v>38.946027999999998</v>
      </c>
      <c r="G270" s="22">
        <f t="shared" si="81"/>
        <v>10.818341111111112</v>
      </c>
      <c r="H270" s="22">
        <f t="shared" si="92"/>
        <v>0.17881555555555551</v>
      </c>
      <c r="I270" s="22">
        <f t="shared" si="93"/>
        <v>10.907748888888889</v>
      </c>
      <c r="J270" s="22">
        <f t="shared" si="94"/>
        <v>50.522216486849722</v>
      </c>
      <c r="K270" s="22">
        <f t="shared" si="95"/>
        <v>2</v>
      </c>
      <c r="L270" s="22">
        <f t="shared" si="82"/>
        <v>8.4698856000000013</v>
      </c>
      <c r="M270" s="22">
        <f t="shared" si="96"/>
        <v>427.91739390205112</v>
      </c>
      <c r="N270" s="22">
        <f t="shared" si="83"/>
        <v>4086.3115695888569</v>
      </c>
      <c r="O270" s="22">
        <f t="shared" si="84"/>
        <v>40.638704065348485</v>
      </c>
      <c r="P270" s="22">
        <f t="shared" si="85"/>
        <v>359.84650917888314</v>
      </c>
      <c r="Q270" s="22">
        <f t="shared" si="86"/>
        <v>45.11128173268424</v>
      </c>
      <c r="R270" s="22">
        <f t="shared" si="97"/>
        <v>268.42514400000005</v>
      </c>
      <c r="S270" s="22">
        <f t="shared" si="98"/>
        <v>673.38293491156742</v>
      </c>
      <c r="T270" s="22">
        <f t="shared" si="99"/>
        <v>17.164738995696396</v>
      </c>
      <c r="U270" s="22">
        <f t="shared" si="87"/>
        <v>7.3450903780473116</v>
      </c>
      <c r="V270" s="20">
        <f>'BSFC (Drive Cycle)'!C274</f>
        <v>1576.8872242843863</v>
      </c>
      <c r="W270" s="22">
        <f t="shared" si="88"/>
        <v>3.2173275495436053</v>
      </c>
      <c r="X270" s="22">
        <f t="shared" si="89"/>
        <v>0</v>
      </c>
      <c r="Y270" s="22">
        <f t="shared" si="90"/>
        <v>0</v>
      </c>
      <c r="Z270" s="22">
        <f t="shared" si="91"/>
        <v>2</v>
      </c>
    </row>
    <row r="271" spans="4:26">
      <c r="D271" s="1">
        <v>268</v>
      </c>
      <c r="E271" s="22">
        <v>24.6</v>
      </c>
      <c r="F271" s="22">
        <f t="shared" si="80"/>
        <v>39.589764000000002</v>
      </c>
      <c r="G271" s="22">
        <f t="shared" si="81"/>
        <v>10.997156666666667</v>
      </c>
      <c r="H271" s="22">
        <f t="shared" si="92"/>
        <v>0.17881555555555551</v>
      </c>
      <c r="I271" s="22">
        <f t="shared" si="93"/>
        <v>11.086564444444445</v>
      </c>
      <c r="J271" s="22">
        <f t="shared" si="94"/>
        <v>51.350449544011198</v>
      </c>
      <c r="K271" s="22">
        <f t="shared" si="95"/>
        <v>2</v>
      </c>
      <c r="L271" s="22">
        <f t="shared" si="82"/>
        <v>8.4698856000000013</v>
      </c>
      <c r="M271" s="22">
        <f t="shared" si="96"/>
        <v>434.93243314634708</v>
      </c>
      <c r="N271" s="22">
        <f t="shared" si="83"/>
        <v>4153.3002838444127</v>
      </c>
      <c r="O271" s="22">
        <f t="shared" si="84"/>
        <v>40.638704065348485</v>
      </c>
      <c r="P271" s="22">
        <f t="shared" si="85"/>
        <v>359.84650917888314</v>
      </c>
      <c r="Q271" s="22">
        <f t="shared" si="86"/>
        <v>46.614888418399005</v>
      </c>
      <c r="R271" s="22">
        <f t="shared" si="97"/>
        <v>268.42514400000005</v>
      </c>
      <c r="S271" s="22">
        <f t="shared" si="98"/>
        <v>674.88654159728219</v>
      </c>
      <c r="T271" s="22">
        <f t="shared" si="99"/>
        <v>17.203066394527596</v>
      </c>
      <c r="U271" s="22">
        <f t="shared" si="87"/>
        <v>7.4821715245500435</v>
      </c>
      <c r="V271" s="20">
        <f>'BSFC (Drive Cycle)'!C275</f>
        <v>1581.8413635305424</v>
      </c>
      <c r="W271" s="22">
        <f t="shared" si="88"/>
        <v>3.2876690018232329</v>
      </c>
      <c r="X271" s="22">
        <f t="shared" si="89"/>
        <v>0</v>
      </c>
      <c r="Y271" s="22">
        <f t="shared" si="90"/>
        <v>0</v>
      </c>
      <c r="Z271" s="22">
        <f t="shared" si="91"/>
        <v>2</v>
      </c>
    </row>
    <row r="272" spans="4:26">
      <c r="D272" s="1">
        <v>269</v>
      </c>
      <c r="E272" s="22">
        <v>25</v>
      </c>
      <c r="F272" s="22">
        <f t="shared" si="80"/>
        <v>40.233499999999999</v>
      </c>
      <c r="G272" s="22">
        <f t="shared" si="81"/>
        <v>11.175972222222223</v>
      </c>
      <c r="H272" s="22">
        <f t="shared" si="92"/>
        <v>0.17881555555555551</v>
      </c>
      <c r="I272" s="22">
        <f t="shared" si="93"/>
        <v>11.26538</v>
      </c>
      <c r="J272" s="22">
        <f t="shared" si="94"/>
        <v>52.17868260117266</v>
      </c>
      <c r="K272" s="22">
        <f t="shared" si="95"/>
        <v>2</v>
      </c>
      <c r="L272" s="22">
        <f t="shared" si="82"/>
        <v>8.4698856000000013</v>
      </c>
      <c r="M272" s="22">
        <f t="shared" si="96"/>
        <v>441.94747239064293</v>
      </c>
      <c r="N272" s="22">
        <f t="shared" si="83"/>
        <v>4220.2889980999671</v>
      </c>
      <c r="O272" s="22">
        <f t="shared" si="84"/>
        <v>40.638704065348485</v>
      </c>
      <c r="P272" s="22">
        <f t="shared" si="85"/>
        <v>359.84650917888314</v>
      </c>
      <c r="Q272" s="22">
        <f t="shared" si="86"/>
        <v>48.143144394043524</v>
      </c>
      <c r="R272" s="22">
        <f t="shared" si="97"/>
        <v>268.42514400000005</v>
      </c>
      <c r="S272" s="22">
        <f t="shared" si="98"/>
        <v>676.41479757292677</v>
      </c>
      <c r="T272" s="22">
        <f t="shared" si="99"/>
        <v>17.242022111372421</v>
      </c>
      <c r="U272" s="22">
        <f t="shared" si="87"/>
        <v>7.6200680910246179</v>
      </c>
      <c r="V272" s="20">
        <f>'BSFC (Drive Cycle)'!C276</f>
        <v>1588.7403608898821</v>
      </c>
      <c r="W272" s="22">
        <f t="shared" si="88"/>
        <v>3.3628638135944242</v>
      </c>
      <c r="X272" s="22">
        <f t="shared" si="89"/>
        <v>0</v>
      </c>
      <c r="Y272" s="22">
        <f t="shared" si="90"/>
        <v>0</v>
      </c>
      <c r="Z272" s="22">
        <f t="shared" si="91"/>
        <v>2</v>
      </c>
    </row>
    <row r="273" spans="4:26">
      <c r="D273" s="1">
        <v>270</v>
      </c>
      <c r="E273" s="22">
        <v>25.7</v>
      </c>
      <c r="F273" s="22">
        <f t="shared" si="80"/>
        <v>41.360037999999996</v>
      </c>
      <c r="G273" s="22">
        <f t="shared" si="81"/>
        <v>11.488899444444444</v>
      </c>
      <c r="H273" s="22">
        <f t="shared" si="92"/>
        <v>0.31292722222222125</v>
      </c>
      <c r="I273" s="22">
        <f t="shared" si="93"/>
        <v>11.645363055555555</v>
      </c>
      <c r="J273" s="22">
        <f t="shared" si="94"/>
        <v>53.938677847640783</v>
      </c>
      <c r="K273" s="22">
        <f t="shared" si="95"/>
        <v>2</v>
      </c>
      <c r="L273" s="22">
        <f t="shared" si="82"/>
        <v>8.4698856000000013</v>
      </c>
      <c r="M273" s="22">
        <f t="shared" si="96"/>
        <v>456.85443078477175</v>
      </c>
      <c r="N273" s="22">
        <f t="shared" si="83"/>
        <v>4362.640015893021</v>
      </c>
      <c r="O273" s="22">
        <f t="shared" si="84"/>
        <v>40.638704065348485</v>
      </c>
      <c r="P273" s="22">
        <f t="shared" si="85"/>
        <v>629.73139106304359</v>
      </c>
      <c r="Q273" s="22">
        <f t="shared" si="86"/>
        <v>50.876904705314878</v>
      </c>
      <c r="R273" s="22">
        <f t="shared" si="97"/>
        <v>268.42514400000005</v>
      </c>
      <c r="S273" s="22">
        <f t="shared" si="98"/>
        <v>949.03343976835856</v>
      </c>
      <c r="T273" s="22">
        <f t="shared" si="99"/>
        <v>24.191155503444886</v>
      </c>
      <c r="U273" s="22">
        <f t="shared" si="87"/>
        <v>11.051836577552212</v>
      </c>
      <c r="V273" s="20">
        <f>'BSFC (Drive Cycle)'!C277</f>
        <v>1238.209893277357</v>
      </c>
      <c r="W273" s="22">
        <f t="shared" si="88"/>
        <v>3.8012481636693649</v>
      </c>
      <c r="X273" s="22">
        <f t="shared" si="89"/>
        <v>0</v>
      </c>
      <c r="Y273" s="22">
        <f t="shared" si="90"/>
        <v>0</v>
      </c>
      <c r="Z273" s="22">
        <f t="shared" si="91"/>
        <v>2</v>
      </c>
    </row>
    <row r="274" spans="4:26">
      <c r="D274" s="1">
        <v>271</v>
      </c>
      <c r="E274" s="22">
        <v>25.7</v>
      </c>
      <c r="F274" s="22">
        <f t="shared" si="80"/>
        <v>41.360037999999996</v>
      </c>
      <c r="G274" s="22">
        <f t="shared" si="81"/>
        <v>11.488899444444444</v>
      </c>
      <c r="H274" s="22">
        <f t="shared" si="92"/>
        <v>0</v>
      </c>
      <c r="I274" s="22">
        <f t="shared" si="93"/>
        <v>11.488899444444444</v>
      </c>
      <c r="J274" s="22">
        <f t="shared" si="94"/>
        <v>53.213973922624497</v>
      </c>
      <c r="K274" s="22">
        <f t="shared" si="95"/>
        <v>2</v>
      </c>
      <c r="L274" s="22">
        <f t="shared" si="82"/>
        <v>8.4698856000000013</v>
      </c>
      <c r="M274" s="22">
        <f t="shared" si="96"/>
        <v>450.7162714460128</v>
      </c>
      <c r="N274" s="22">
        <f t="shared" si="83"/>
        <v>4304.0248909194106</v>
      </c>
      <c r="O274" s="22">
        <f t="shared" si="84"/>
        <v>40.638704065348485</v>
      </c>
      <c r="P274" s="22">
        <f t="shared" si="85"/>
        <v>0</v>
      </c>
      <c r="Q274" s="22">
        <f t="shared" si="86"/>
        <v>50.876904705314878</v>
      </c>
      <c r="R274" s="22">
        <f t="shared" si="97"/>
        <v>268.42514400000005</v>
      </c>
      <c r="S274" s="22">
        <f t="shared" si="98"/>
        <v>319.30204870531492</v>
      </c>
      <c r="T274" s="22">
        <f t="shared" si="99"/>
        <v>8.139107842906105</v>
      </c>
      <c r="U274" s="22">
        <f t="shared" si="87"/>
        <v>3.6684283398516397</v>
      </c>
      <c r="V274" s="20">
        <f>'BSFC (Drive Cycle)'!C278</f>
        <v>2235.7256782193544</v>
      </c>
      <c r="W274" s="22">
        <f t="shared" si="88"/>
        <v>2.2782220661427521</v>
      </c>
      <c r="X274" s="22">
        <f t="shared" si="89"/>
        <v>0</v>
      </c>
      <c r="Y274" s="22">
        <f t="shared" si="90"/>
        <v>0</v>
      </c>
      <c r="Z274" s="22">
        <f t="shared" si="91"/>
        <v>2</v>
      </c>
    </row>
    <row r="275" spans="4:26">
      <c r="D275" s="1">
        <v>272</v>
      </c>
      <c r="E275" s="22">
        <v>26.5</v>
      </c>
      <c r="F275" s="22">
        <f t="shared" si="80"/>
        <v>42.647509999999997</v>
      </c>
      <c r="G275" s="22">
        <f t="shared" si="81"/>
        <v>11.846530555555555</v>
      </c>
      <c r="H275" s="22">
        <f t="shared" si="92"/>
        <v>0.35763111111111101</v>
      </c>
      <c r="I275" s="22">
        <f t="shared" si="93"/>
        <v>12.02534611111111</v>
      </c>
      <c r="J275" s="22">
        <f t="shared" si="94"/>
        <v>55.698673094108912</v>
      </c>
      <c r="K275" s="22">
        <f t="shared" si="95"/>
        <v>2</v>
      </c>
      <c r="L275" s="22">
        <f t="shared" si="82"/>
        <v>8.4698856000000013</v>
      </c>
      <c r="M275" s="22">
        <f t="shared" si="96"/>
        <v>471.76138917890057</v>
      </c>
      <c r="N275" s="22">
        <f t="shared" si="83"/>
        <v>4504.9910336860758</v>
      </c>
      <c r="O275" s="22">
        <f t="shared" si="84"/>
        <v>40.638704065348485</v>
      </c>
      <c r="P275" s="22">
        <f t="shared" si="85"/>
        <v>719.69301835776628</v>
      </c>
      <c r="Q275" s="22">
        <f t="shared" si="86"/>
        <v>54.093637041147296</v>
      </c>
      <c r="R275" s="22">
        <f t="shared" si="97"/>
        <v>268.42514400000005</v>
      </c>
      <c r="S275" s="22">
        <f t="shared" si="98"/>
        <v>1042.2117993989136</v>
      </c>
      <c r="T275" s="22">
        <f t="shared" si="99"/>
        <v>26.566300670014414</v>
      </c>
      <c r="U275" s="22">
        <f t="shared" si="87"/>
        <v>12.532954909430357</v>
      </c>
      <c r="V275" s="20">
        <f>'BSFC (Drive Cycle)'!C279</f>
        <v>1175.567855479334</v>
      </c>
      <c r="W275" s="22">
        <f t="shared" si="88"/>
        <v>4.0925941460272872</v>
      </c>
      <c r="X275" s="22">
        <f t="shared" si="89"/>
        <v>0</v>
      </c>
      <c r="Y275" s="22">
        <f t="shared" si="90"/>
        <v>0</v>
      </c>
      <c r="Z275" s="22">
        <f t="shared" si="91"/>
        <v>2</v>
      </c>
    </row>
    <row r="276" spans="4:26">
      <c r="D276" s="1">
        <v>273</v>
      </c>
      <c r="E276" s="22">
        <v>27.6</v>
      </c>
      <c r="F276" s="22">
        <f t="shared" si="80"/>
        <v>44.417784000000005</v>
      </c>
      <c r="G276" s="22">
        <f t="shared" si="81"/>
        <v>12.338273333333335</v>
      </c>
      <c r="H276" s="22">
        <f t="shared" si="92"/>
        <v>0.4917427777777803</v>
      </c>
      <c r="I276" s="22">
        <f t="shared" si="93"/>
        <v>12.584144722222225</v>
      </c>
      <c r="J276" s="22">
        <f t="shared" si="94"/>
        <v>58.286901397738525</v>
      </c>
      <c r="K276" s="22">
        <f t="shared" si="95"/>
        <v>2</v>
      </c>
      <c r="L276" s="22">
        <f t="shared" si="82"/>
        <v>8.4698856000000013</v>
      </c>
      <c r="M276" s="22">
        <f t="shared" si="96"/>
        <v>493.68338681732547</v>
      </c>
      <c r="N276" s="22">
        <f t="shared" si="83"/>
        <v>4714.3307657346868</v>
      </c>
      <c r="O276" s="22">
        <f t="shared" si="84"/>
        <v>40.638704065348485</v>
      </c>
      <c r="P276" s="22">
        <f t="shared" si="85"/>
        <v>989.57790024193389</v>
      </c>
      <c r="Q276" s="22">
        <f t="shared" si="86"/>
        <v>58.67763467777057</v>
      </c>
      <c r="R276" s="22">
        <f t="shared" si="97"/>
        <v>268.42514400000005</v>
      </c>
      <c r="S276" s="22">
        <f t="shared" si="98"/>
        <v>1316.6806789197044</v>
      </c>
      <c r="T276" s="22">
        <f t="shared" si="99"/>
        <v>33.562597182984874</v>
      </c>
      <c r="U276" s="22">
        <f t="shared" si="87"/>
        <v>16.5692966476816</v>
      </c>
      <c r="V276" s="20">
        <f>'BSFC (Drive Cycle)'!C280</f>
        <v>1025.4281493705548</v>
      </c>
      <c r="W276" s="22">
        <f t="shared" si="88"/>
        <v>4.7196175549455228</v>
      </c>
      <c r="X276" s="22">
        <f t="shared" si="89"/>
        <v>0</v>
      </c>
      <c r="Y276" s="22">
        <f t="shared" si="90"/>
        <v>0</v>
      </c>
      <c r="Z276" s="22">
        <f t="shared" si="91"/>
        <v>2</v>
      </c>
    </row>
    <row r="277" spans="4:26">
      <c r="D277" s="1">
        <v>274</v>
      </c>
      <c r="E277" s="22">
        <v>28.4</v>
      </c>
      <c r="F277" s="22">
        <f t="shared" si="80"/>
        <v>45.705255999999999</v>
      </c>
      <c r="G277" s="22">
        <f t="shared" si="81"/>
        <v>12.695904444444444</v>
      </c>
      <c r="H277" s="22">
        <f t="shared" si="92"/>
        <v>0.35763111111110923</v>
      </c>
      <c r="I277" s="22">
        <f t="shared" si="93"/>
        <v>12.87472</v>
      </c>
      <c r="J277" s="22">
        <f t="shared" si="94"/>
        <v>59.632780115625899</v>
      </c>
      <c r="K277" s="22">
        <f t="shared" si="95"/>
        <v>2</v>
      </c>
      <c r="L277" s="22">
        <f t="shared" si="82"/>
        <v>8.4698856000000013</v>
      </c>
      <c r="M277" s="22">
        <f t="shared" si="96"/>
        <v>505.0828255893062</v>
      </c>
      <c r="N277" s="22">
        <f t="shared" si="83"/>
        <v>4823.1874263999616</v>
      </c>
      <c r="O277" s="22">
        <f t="shared" si="84"/>
        <v>40.638704065348485</v>
      </c>
      <c r="P277" s="22">
        <f t="shared" si="85"/>
        <v>719.69301835776264</v>
      </c>
      <c r="Q277" s="22">
        <f t="shared" si="86"/>
        <v>62.128535267935597</v>
      </c>
      <c r="R277" s="22">
        <f t="shared" si="97"/>
        <v>268.42514400000005</v>
      </c>
      <c r="S277" s="22">
        <f t="shared" si="98"/>
        <v>1050.2466976256983</v>
      </c>
      <c r="T277" s="22">
        <f t="shared" si="99"/>
        <v>26.771112707518533</v>
      </c>
      <c r="U277" s="22">
        <f t="shared" si="87"/>
        <v>13.521629250483242</v>
      </c>
      <c r="V277" s="20">
        <f>'BSFC (Drive Cycle)'!C281</f>
        <v>1408.3556403137245</v>
      </c>
      <c r="W277" s="22">
        <f t="shared" si="88"/>
        <v>5.2897952280969758</v>
      </c>
      <c r="X277" s="22">
        <f t="shared" si="89"/>
        <v>0</v>
      </c>
      <c r="Y277" s="22">
        <f t="shared" si="90"/>
        <v>1</v>
      </c>
      <c r="Z277" s="22">
        <f t="shared" si="91"/>
        <v>3</v>
      </c>
    </row>
    <row r="278" spans="4:26">
      <c r="D278" s="1">
        <v>275</v>
      </c>
      <c r="E278" s="22">
        <v>29.2</v>
      </c>
      <c r="F278" s="22">
        <f t="shared" si="80"/>
        <v>46.992728</v>
      </c>
      <c r="G278" s="22">
        <f t="shared" si="81"/>
        <v>13.053535555555555</v>
      </c>
      <c r="H278" s="22">
        <f t="shared" si="92"/>
        <v>0.35763111111111101</v>
      </c>
      <c r="I278" s="22">
        <f t="shared" si="93"/>
        <v>13.232351111111111</v>
      </c>
      <c r="J278" s="22">
        <f t="shared" si="94"/>
        <v>61.289246229948837</v>
      </c>
      <c r="K278" s="22">
        <f t="shared" si="95"/>
        <v>3</v>
      </c>
      <c r="L278" s="22">
        <f t="shared" si="82"/>
        <v>5.4638999999999998</v>
      </c>
      <c r="M278" s="22">
        <f t="shared" si="96"/>
        <v>334.87831247581744</v>
      </c>
      <c r="N278" s="22">
        <f t="shared" si="83"/>
        <v>3197.8534693253237</v>
      </c>
      <c r="O278" s="22">
        <f t="shared" si="84"/>
        <v>21.23863048170449</v>
      </c>
      <c r="P278" s="22">
        <f t="shared" si="85"/>
        <v>687.55744692953135</v>
      </c>
      <c r="Q278" s="22">
        <f t="shared" si="86"/>
        <v>65.678033017819629</v>
      </c>
      <c r="R278" s="22">
        <f t="shared" si="97"/>
        <v>268.42514400000005</v>
      </c>
      <c r="S278" s="22">
        <f t="shared" si="98"/>
        <v>1021.660623947351</v>
      </c>
      <c r="T278" s="22">
        <f t="shared" si="99"/>
        <v>40.369796063294189</v>
      </c>
      <c r="U278" s="22">
        <f t="shared" si="87"/>
        <v>13.518969180668854</v>
      </c>
      <c r="V278" s="20">
        <f>'BSFC (Drive Cycle)'!C282</f>
        <v>1594.9205575440774</v>
      </c>
      <c r="W278" s="22">
        <f t="shared" si="88"/>
        <v>5.9893560730704349</v>
      </c>
      <c r="X278" s="22">
        <f t="shared" si="89"/>
        <v>0</v>
      </c>
      <c r="Y278" s="22">
        <f t="shared" si="90"/>
        <v>0</v>
      </c>
      <c r="Z278" s="22">
        <f t="shared" si="91"/>
        <v>3</v>
      </c>
    </row>
    <row r="279" spans="4:26">
      <c r="D279" s="1">
        <v>276</v>
      </c>
      <c r="E279" s="22">
        <v>30.3</v>
      </c>
      <c r="F279" s="22">
        <f t="shared" si="80"/>
        <v>48.763002</v>
      </c>
      <c r="G279" s="22">
        <f t="shared" si="81"/>
        <v>13.545278333333334</v>
      </c>
      <c r="H279" s="22">
        <f t="shared" si="92"/>
        <v>0.49174277777777853</v>
      </c>
      <c r="I279" s="22">
        <f t="shared" si="93"/>
        <v>13.791149722222222</v>
      </c>
      <c r="J279" s="22">
        <f t="shared" si="94"/>
        <v>63.877474533578436</v>
      </c>
      <c r="K279" s="22">
        <f t="shared" si="95"/>
        <v>3</v>
      </c>
      <c r="L279" s="22">
        <f t="shared" si="82"/>
        <v>5.4638999999999998</v>
      </c>
      <c r="M279" s="22">
        <f t="shared" si="96"/>
        <v>349.02013310401918</v>
      </c>
      <c r="N279" s="22">
        <f t="shared" si="83"/>
        <v>3332.8979570502106</v>
      </c>
      <c r="O279" s="22">
        <f t="shared" si="84"/>
        <v>21.23863048170449</v>
      </c>
      <c r="P279" s="22">
        <f t="shared" si="85"/>
        <v>945.39148952810717</v>
      </c>
      <c r="Q279" s="22">
        <f t="shared" si="86"/>
        <v>70.719583098763877</v>
      </c>
      <c r="R279" s="22">
        <f t="shared" si="97"/>
        <v>268.42514400000005</v>
      </c>
      <c r="S279" s="22">
        <f t="shared" si="98"/>
        <v>1284.536216626871</v>
      </c>
      <c r="T279" s="22">
        <f t="shared" si="99"/>
        <v>50.757036030992779</v>
      </c>
      <c r="U279" s="22">
        <f t="shared" si="87"/>
        <v>17.715227471502597</v>
      </c>
      <c r="V279" s="20">
        <f>'BSFC (Drive Cycle)'!C283</f>
        <v>1780.5150447102878</v>
      </c>
      <c r="W279" s="22">
        <f t="shared" si="88"/>
        <v>8.7617302870764906</v>
      </c>
      <c r="X279" s="22">
        <f t="shared" si="89"/>
        <v>0</v>
      </c>
      <c r="Y279" s="22">
        <f t="shared" si="90"/>
        <v>0</v>
      </c>
      <c r="Z279" s="22">
        <f t="shared" si="91"/>
        <v>3</v>
      </c>
    </row>
    <row r="280" spans="4:26">
      <c r="D280" s="1">
        <v>277</v>
      </c>
      <c r="E280" s="22">
        <v>31.1</v>
      </c>
      <c r="F280" s="22">
        <f t="shared" si="80"/>
        <v>50.050474000000001</v>
      </c>
      <c r="G280" s="22">
        <f t="shared" si="81"/>
        <v>13.902909444444445</v>
      </c>
      <c r="H280" s="22">
        <f t="shared" si="92"/>
        <v>0.35763111111111101</v>
      </c>
      <c r="I280" s="22">
        <f t="shared" si="93"/>
        <v>14.081725</v>
      </c>
      <c r="J280" s="22">
        <f t="shared" si="94"/>
        <v>65.223353251465824</v>
      </c>
      <c r="K280" s="22">
        <f t="shared" si="95"/>
        <v>3</v>
      </c>
      <c r="L280" s="22">
        <f t="shared" si="82"/>
        <v>5.4638999999999998</v>
      </c>
      <c r="M280" s="22">
        <f t="shared" si="96"/>
        <v>356.37387983068407</v>
      </c>
      <c r="N280" s="22">
        <f t="shared" si="83"/>
        <v>3403.1210906671517</v>
      </c>
      <c r="O280" s="22">
        <f t="shared" si="84"/>
        <v>21.23863048170449</v>
      </c>
      <c r="P280" s="22">
        <f t="shared" si="85"/>
        <v>687.55744692953135</v>
      </c>
      <c r="Q280" s="22">
        <f t="shared" si="86"/>
        <v>74.503249102980547</v>
      </c>
      <c r="R280" s="22">
        <f t="shared" si="97"/>
        <v>268.42514400000005</v>
      </c>
      <c r="S280" s="22">
        <f t="shared" si="98"/>
        <v>1030.485840032512</v>
      </c>
      <c r="T280" s="22">
        <f t="shared" si="99"/>
        <v>40.718514772052814</v>
      </c>
      <c r="U280" s="22">
        <f t="shared" si="87"/>
        <v>14.511015090259484</v>
      </c>
      <c r="V280" s="20">
        <f>'BSFC (Drive Cycle)'!C284</f>
        <v>526.65848723581257</v>
      </c>
      <c r="W280" s="22">
        <f t="shared" si="88"/>
        <v>2.1228747932478078</v>
      </c>
      <c r="X280" s="22">
        <f t="shared" si="89"/>
        <v>0</v>
      </c>
      <c r="Y280" s="22">
        <f t="shared" si="90"/>
        <v>0</v>
      </c>
      <c r="Z280" s="22">
        <f t="shared" si="91"/>
        <v>3</v>
      </c>
    </row>
    <row r="281" spans="4:26">
      <c r="D281" s="1">
        <v>278</v>
      </c>
      <c r="E281" s="22">
        <v>31.1</v>
      </c>
      <c r="F281" s="22">
        <f t="shared" si="80"/>
        <v>50.050474000000001</v>
      </c>
      <c r="G281" s="22">
        <f t="shared" si="81"/>
        <v>13.902909444444445</v>
      </c>
      <c r="H281" s="22">
        <f t="shared" si="92"/>
        <v>0</v>
      </c>
      <c r="I281" s="22">
        <f t="shared" si="93"/>
        <v>13.902909444444445</v>
      </c>
      <c r="J281" s="22">
        <f t="shared" si="94"/>
        <v>64.395120194304354</v>
      </c>
      <c r="K281" s="22">
        <f t="shared" si="95"/>
        <v>3</v>
      </c>
      <c r="L281" s="22">
        <f t="shared" si="82"/>
        <v>5.4638999999999998</v>
      </c>
      <c r="M281" s="22">
        <f t="shared" si="96"/>
        <v>351.84849722965953</v>
      </c>
      <c r="N281" s="22">
        <f t="shared" si="83"/>
        <v>3359.9068545951877</v>
      </c>
      <c r="O281" s="22">
        <f t="shared" si="84"/>
        <v>21.23863048170449</v>
      </c>
      <c r="P281" s="22">
        <f t="shared" si="85"/>
        <v>0</v>
      </c>
      <c r="Q281" s="22">
        <f t="shared" si="86"/>
        <v>74.503249102980547</v>
      </c>
      <c r="R281" s="22">
        <f t="shared" si="97"/>
        <v>268.42514400000005</v>
      </c>
      <c r="S281" s="22">
        <f t="shared" si="98"/>
        <v>342.92839310298058</v>
      </c>
      <c r="T281" s="22">
        <f t="shared" si="99"/>
        <v>13.550438344576861</v>
      </c>
      <c r="U281" s="22">
        <f t="shared" si="87"/>
        <v>4.7677013683425242</v>
      </c>
      <c r="V281" s="20">
        <f>'BSFC (Drive Cycle)'!C285</f>
        <v>1758.7846906220548</v>
      </c>
      <c r="W281" s="22">
        <f t="shared" si="88"/>
        <v>2.3292667155829592</v>
      </c>
      <c r="X281" s="22">
        <f t="shared" si="89"/>
        <v>0</v>
      </c>
      <c r="Y281" s="22">
        <f t="shared" si="90"/>
        <v>0</v>
      </c>
      <c r="Z281" s="22">
        <f t="shared" si="91"/>
        <v>3</v>
      </c>
    </row>
    <row r="282" spans="4:26">
      <c r="D282" s="1">
        <v>279</v>
      </c>
      <c r="E282" s="22">
        <v>30.7</v>
      </c>
      <c r="F282" s="22">
        <f t="shared" si="80"/>
        <v>49.406737999999997</v>
      </c>
      <c r="G282" s="22">
        <f t="shared" si="81"/>
        <v>13.724093888888889</v>
      </c>
      <c r="H282" s="22">
        <f t="shared" si="92"/>
        <v>-0.17881555555555551</v>
      </c>
      <c r="I282" s="22">
        <f t="shared" si="93"/>
        <v>13.634686111111112</v>
      </c>
      <c r="J282" s="22">
        <f t="shared" si="94"/>
        <v>63.15277060856215</v>
      </c>
      <c r="K282" s="22">
        <f t="shared" si="95"/>
        <v>3</v>
      </c>
      <c r="L282" s="22">
        <f t="shared" si="82"/>
        <v>5.4638999999999998</v>
      </c>
      <c r="M282" s="22">
        <f t="shared" si="96"/>
        <v>345.06042332812274</v>
      </c>
      <c r="N282" s="22">
        <f t="shared" si="83"/>
        <v>3295.0855004872428</v>
      </c>
      <c r="O282" s="22">
        <f t="shared" si="84"/>
        <v>21.23863048170449</v>
      </c>
      <c r="P282" s="22">
        <f t="shared" si="85"/>
        <v>-343.77872346476568</v>
      </c>
      <c r="Q282" s="22">
        <f t="shared" si="86"/>
        <v>72.599091455907327</v>
      </c>
      <c r="R282" s="22">
        <f t="shared" si="97"/>
        <v>268.42514400000005</v>
      </c>
      <c r="S282" s="22">
        <f t="shared" si="98"/>
        <v>-2.7544880088582886</v>
      </c>
      <c r="T282" s="22">
        <f t="shared" si="99"/>
        <v>0</v>
      </c>
      <c r="U282" s="22">
        <f t="shared" si="87"/>
        <v>0</v>
      </c>
      <c r="V282" s="20">
        <f>'BSFC (Drive Cycle)'!C286</f>
        <v>0</v>
      </c>
      <c r="W282" s="22">
        <f t="shared" si="88"/>
        <v>0</v>
      </c>
      <c r="X282" s="22">
        <f t="shared" si="89"/>
        <v>0</v>
      </c>
      <c r="Y282" s="22">
        <f t="shared" si="90"/>
        <v>0</v>
      </c>
      <c r="Z282" s="22">
        <f t="shared" si="91"/>
        <v>3</v>
      </c>
    </row>
    <row r="283" spans="4:26">
      <c r="D283" s="1">
        <v>280</v>
      </c>
      <c r="E283" s="22">
        <v>31.1</v>
      </c>
      <c r="F283" s="22">
        <f t="shared" si="80"/>
        <v>50.050474000000001</v>
      </c>
      <c r="G283" s="22">
        <f t="shared" si="81"/>
        <v>13.902909444444445</v>
      </c>
      <c r="H283" s="22">
        <f t="shared" si="92"/>
        <v>0.17881555555555551</v>
      </c>
      <c r="I283" s="22">
        <f t="shared" si="93"/>
        <v>13.992317222222223</v>
      </c>
      <c r="J283" s="22">
        <f t="shared" si="94"/>
        <v>64.809236722885089</v>
      </c>
      <c r="K283" s="22">
        <f t="shared" si="95"/>
        <v>3</v>
      </c>
      <c r="L283" s="22">
        <f t="shared" si="82"/>
        <v>5.4638999999999998</v>
      </c>
      <c r="M283" s="22">
        <f t="shared" si="96"/>
        <v>354.11118853017183</v>
      </c>
      <c r="N283" s="22">
        <f t="shared" si="83"/>
        <v>3381.51397263117</v>
      </c>
      <c r="O283" s="22">
        <f t="shared" si="84"/>
        <v>21.23863048170449</v>
      </c>
      <c r="P283" s="22">
        <f t="shared" si="85"/>
        <v>343.77872346476568</v>
      </c>
      <c r="Q283" s="22">
        <f t="shared" si="86"/>
        <v>74.503249102980547</v>
      </c>
      <c r="R283" s="22">
        <f t="shared" si="97"/>
        <v>268.42514400000005</v>
      </c>
      <c r="S283" s="22">
        <f t="shared" si="98"/>
        <v>686.7071165677462</v>
      </c>
      <c r="T283" s="22">
        <f t="shared" si="99"/>
        <v>27.134476558314834</v>
      </c>
      <c r="U283" s="22">
        <f t="shared" si="87"/>
        <v>9.6086217442089534</v>
      </c>
      <c r="V283" s="20">
        <f>'BSFC (Drive Cycle)'!C287</f>
        <v>1004.8305905911511</v>
      </c>
      <c r="W283" s="22">
        <f t="shared" si="88"/>
        <v>2.681954739444572</v>
      </c>
      <c r="X283" s="22">
        <f t="shared" si="89"/>
        <v>0</v>
      </c>
      <c r="Y283" s="22">
        <f t="shared" si="90"/>
        <v>0</v>
      </c>
      <c r="Z283" s="22">
        <f t="shared" si="91"/>
        <v>3</v>
      </c>
    </row>
    <row r="284" spans="4:26">
      <c r="D284" s="1">
        <v>281</v>
      </c>
      <c r="E284" s="22">
        <v>29.6</v>
      </c>
      <c r="F284" s="22">
        <f t="shared" si="80"/>
        <v>47.636464000000004</v>
      </c>
      <c r="G284" s="22">
        <f t="shared" si="81"/>
        <v>13.232351111111113</v>
      </c>
      <c r="H284" s="22">
        <f t="shared" si="92"/>
        <v>-0.67055833333333226</v>
      </c>
      <c r="I284" s="22">
        <f t="shared" si="93"/>
        <v>12.897071944444447</v>
      </c>
      <c r="J284" s="22">
        <f t="shared" si="94"/>
        <v>59.736309247771096</v>
      </c>
      <c r="K284" s="22">
        <f t="shared" si="95"/>
        <v>3</v>
      </c>
      <c r="L284" s="22">
        <f t="shared" si="82"/>
        <v>5.4638999999999998</v>
      </c>
      <c r="M284" s="22">
        <f t="shared" si="96"/>
        <v>326.39322009889651</v>
      </c>
      <c r="N284" s="22">
        <f t="shared" si="83"/>
        <v>3116.8267766903928</v>
      </c>
      <c r="O284" s="22">
        <f t="shared" si="84"/>
        <v>21.23863048170449</v>
      </c>
      <c r="P284" s="22">
        <f t="shared" si="85"/>
        <v>-1289.1702129928697</v>
      </c>
      <c r="Q284" s="22">
        <f t="shared" si="86"/>
        <v>67.489755827656296</v>
      </c>
      <c r="R284" s="22">
        <f t="shared" si="97"/>
        <v>268.42514400000005</v>
      </c>
      <c r="S284" s="22">
        <f t="shared" si="98"/>
        <v>-953.25531316521324</v>
      </c>
      <c r="T284" s="22">
        <f t="shared" si="99"/>
        <v>0</v>
      </c>
      <c r="U284" s="22">
        <f t="shared" si="87"/>
        <v>0</v>
      </c>
      <c r="V284" s="20">
        <f>'BSFC (Drive Cycle)'!C288</f>
        <v>0</v>
      </c>
      <c r="W284" s="22">
        <f t="shared" si="88"/>
        <v>0</v>
      </c>
      <c r="X284" s="22">
        <f t="shared" si="89"/>
        <v>0</v>
      </c>
      <c r="Y284" s="22">
        <f t="shared" si="90"/>
        <v>0</v>
      </c>
      <c r="Z284" s="22">
        <f t="shared" si="91"/>
        <v>3</v>
      </c>
    </row>
    <row r="285" spans="4:26">
      <c r="D285" s="1">
        <v>282</v>
      </c>
      <c r="E285" s="22">
        <v>29.2</v>
      </c>
      <c r="F285" s="22">
        <f t="shared" si="80"/>
        <v>46.992728</v>
      </c>
      <c r="G285" s="22">
        <f t="shared" si="81"/>
        <v>13.053535555555555</v>
      </c>
      <c r="H285" s="22">
        <f t="shared" si="92"/>
        <v>-0.17881555555555728</v>
      </c>
      <c r="I285" s="22">
        <f t="shared" si="93"/>
        <v>12.964127777777776</v>
      </c>
      <c r="J285" s="22">
        <f t="shared" si="94"/>
        <v>60.046896644206626</v>
      </c>
      <c r="K285" s="22">
        <f t="shared" si="95"/>
        <v>3</v>
      </c>
      <c r="L285" s="22">
        <f t="shared" si="82"/>
        <v>5.4638999999999998</v>
      </c>
      <c r="M285" s="22">
        <f t="shared" si="96"/>
        <v>328.09023857428059</v>
      </c>
      <c r="N285" s="22">
        <f t="shared" si="83"/>
        <v>3133.0321152173779</v>
      </c>
      <c r="O285" s="22">
        <f t="shared" si="84"/>
        <v>21.23863048170449</v>
      </c>
      <c r="P285" s="22">
        <f t="shared" si="85"/>
        <v>-343.77872346476909</v>
      </c>
      <c r="Q285" s="22">
        <f t="shared" si="86"/>
        <v>65.678033017819629</v>
      </c>
      <c r="R285" s="22">
        <f t="shared" si="97"/>
        <v>268.42514400000005</v>
      </c>
      <c r="S285" s="22">
        <f t="shared" si="98"/>
        <v>-9.6755464469493973</v>
      </c>
      <c r="T285" s="22">
        <f t="shared" si="99"/>
        <v>0</v>
      </c>
      <c r="U285" s="22">
        <f t="shared" si="87"/>
        <v>0</v>
      </c>
      <c r="V285" s="20">
        <f>'BSFC (Drive Cycle)'!C289</f>
        <v>0</v>
      </c>
      <c r="W285" s="22">
        <f t="shared" si="88"/>
        <v>0</v>
      </c>
      <c r="X285" s="22">
        <f t="shared" si="89"/>
        <v>0</v>
      </c>
      <c r="Y285" s="22">
        <f t="shared" si="90"/>
        <v>0</v>
      </c>
      <c r="Z285" s="22">
        <f t="shared" si="91"/>
        <v>3</v>
      </c>
    </row>
    <row r="286" spans="4:26">
      <c r="D286" s="1">
        <v>283</v>
      </c>
      <c r="E286" s="22">
        <v>29.2</v>
      </c>
      <c r="F286" s="22">
        <f t="shared" si="80"/>
        <v>46.992728</v>
      </c>
      <c r="G286" s="22">
        <f t="shared" si="81"/>
        <v>13.053535555555555</v>
      </c>
      <c r="H286" s="22">
        <f t="shared" si="92"/>
        <v>0</v>
      </c>
      <c r="I286" s="22">
        <f t="shared" si="93"/>
        <v>13.053535555555555</v>
      </c>
      <c r="J286" s="22">
        <f t="shared" si="94"/>
        <v>60.461013172787368</v>
      </c>
      <c r="K286" s="22">
        <f t="shared" si="95"/>
        <v>3</v>
      </c>
      <c r="L286" s="22">
        <f t="shared" si="82"/>
        <v>5.4638999999999998</v>
      </c>
      <c r="M286" s="22">
        <f t="shared" si="96"/>
        <v>330.35292987479289</v>
      </c>
      <c r="N286" s="22">
        <f t="shared" si="83"/>
        <v>3154.6392332533601</v>
      </c>
      <c r="O286" s="22">
        <f t="shared" si="84"/>
        <v>21.23863048170449</v>
      </c>
      <c r="P286" s="22">
        <f t="shared" si="85"/>
        <v>0</v>
      </c>
      <c r="Q286" s="22">
        <f t="shared" si="86"/>
        <v>65.678033017819629</v>
      </c>
      <c r="R286" s="22">
        <f t="shared" si="97"/>
        <v>268.42514400000005</v>
      </c>
      <c r="S286" s="22">
        <f t="shared" si="98"/>
        <v>334.10317701781969</v>
      </c>
      <c r="T286" s="22">
        <f t="shared" si="99"/>
        <v>13.20171963581824</v>
      </c>
      <c r="U286" s="22">
        <f t="shared" si="87"/>
        <v>4.3612267610781394</v>
      </c>
      <c r="V286" s="20">
        <f>'BSFC (Drive Cycle)'!C290</f>
        <v>1767.9628079316881</v>
      </c>
      <c r="W286" s="22">
        <f t="shared" si="88"/>
        <v>2.1418018640395915</v>
      </c>
      <c r="X286" s="22">
        <f t="shared" si="89"/>
        <v>0</v>
      </c>
      <c r="Y286" s="22">
        <f t="shared" si="90"/>
        <v>0</v>
      </c>
      <c r="Z286" s="22">
        <f t="shared" si="91"/>
        <v>3</v>
      </c>
    </row>
    <row r="287" spans="4:26">
      <c r="D287" s="1">
        <v>284</v>
      </c>
      <c r="E287" s="22">
        <v>28.8</v>
      </c>
      <c r="F287" s="22">
        <f t="shared" si="80"/>
        <v>46.348992000000003</v>
      </c>
      <c r="G287" s="22">
        <f t="shared" si="81"/>
        <v>12.874720000000002</v>
      </c>
      <c r="H287" s="22">
        <f t="shared" si="92"/>
        <v>-0.17881555555555373</v>
      </c>
      <c r="I287" s="22">
        <f t="shared" si="93"/>
        <v>12.785312222222224</v>
      </c>
      <c r="J287" s="22">
        <f t="shared" si="94"/>
        <v>59.218663587045178</v>
      </c>
      <c r="K287" s="22">
        <f t="shared" si="95"/>
        <v>3</v>
      </c>
      <c r="L287" s="22">
        <f t="shared" si="82"/>
        <v>5.4638999999999998</v>
      </c>
      <c r="M287" s="22">
        <f t="shared" si="96"/>
        <v>323.56485597325616</v>
      </c>
      <c r="N287" s="22">
        <f t="shared" si="83"/>
        <v>3089.8178791454152</v>
      </c>
      <c r="O287" s="22">
        <f t="shared" si="84"/>
        <v>21.23863048170449</v>
      </c>
      <c r="P287" s="22">
        <f t="shared" si="85"/>
        <v>-343.77872346476227</v>
      </c>
      <c r="Q287" s="22">
        <f t="shared" si="86"/>
        <v>63.890959497912753</v>
      </c>
      <c r="R287" s="22">
        <f t="shared" si="97"/>
        <v>268.42514400000005</v>
      </c>
      <c r="S287" s="22">
        <f t="shared" si="98"/>
        <v>-11.462619966849445</v>
      </c>
      <c r="T287" s="22">
        <f t="shared" si="99"/>
        <v>0</v>
      </c>
      <c r="U287" s="22">
        <f t="shared" si="87"/>
        <v>0</v>
      </c>
      <c r="V287" s="20">
        <f>'BSFC (Drive Cycle)'!C291</f>
        <v>0</v>
      </c>
      <c r="W287" s="22">
        <f t="shared" si="88"/>
        <v>0</v>
      </c>
      <c r="X287" s="22">
        <f t="shared" si="89"/>
        <v>0</v>
      </c>
      <c r="Y287" s="22">
        <f t="shared" si="90"/>
        <v>0</v>
      </c>
      <c r="Z287" s="22">
        <f t="shared" si="91"/>
        <v>3</v>
      </c>
    </row>
    <row r="288" spans="4:26">
      <c r="D288" s="1">
        <v>285</v>
      </c>
      <c r="E288" s="22">
        <v>28</v>
      </c>
      <c r="F288" s="22">
        <f t="shared" si="80"/>
        <v>45.061520000000002</v>
      </c>
      <c r="G288" s="22">
        <f t="shared" si="81"/>
        <v>12.517088888888891</v>
      </c>
      <c r="H288" s="22">
        <f t="shared" si="92"/>
        <v>-0.35763111111111101</v>
      </c>
      <c r="I288" s="22">
        <f t="shared" si="93"/>
        <v>12.338273333333335</v>
      </c>
      <c r="J288" s="22">
        <f t="shared" si="94"/>
        <v>57.148080944141498</v>
      </c>
      <c r="K288" s="22">
        <f t="shared" si="95"/>
        <v>3</v>
      </c>
      <c r="L288" s="22">
        <f t="shared" si="82"/>
        <v>5.4638999999999998</v>
      </c>
      <c r="M288" s="22">
        <f t="shared" si="96"/>
        <v>312.25139947069471</v>
      </c>
      <c r="N288" s="22">
        <f t="shared" si="83"/>
        <v>2981.7822889655054</v>
      </c>
      <c r="O288" s="22">
        <f t="shared" si="84"/>
        <v>21.23863048170449</v>
      </c>
      <c r="P288" s="22">
        <f t="shared" si="85"/>
        <v>-687.55744692953135</v>
      </c>
      <c r="Q288" s="22">
        <f t="shared" si="86"/>
        <v>60.390760327888216</v>
      </c>
      <c r="R288" s="22">
        <f t="shared" si="97"/>
        <v>268.42514400000005</v>
      </c>
      <c r="S288" s="22">
        <f t="shared" si="98"/>
        <v>-358.74154260164312</v>
      </c>
      <c r="T288" s="22">
        <f t="shared" si="99"/>
        <v>0</v>
      </c>
      <c r="U288" s="22">
        <f t="shared" si="87"/>
        <v>0</v>
      </c>
      <c r="V288" s="20">
        <f>'BSFC (Drive Cycle)'!C292</f>
        <v>0</v>
      </c>
      <c r="W288" s="22">
        <f t="shared" si="88"/>
        <v>0</v>
      </c>
      <c r="X288" s="22">
        <f t="shared" si="89"/>
        <v>0</v>
      </c>
      <c r="Y288" s="22">
        <f t="shared" si="90"/>
        <v>0</v>
      </c>
      <c r="Z288" s="22">
        <f t="shared" si="91"/>
        <v>3</v>
      </c>
    </row>
    <row r="289" spans="4:26">
      <c r="D289" s="1">
        <v>286</v>
      </c>
      <c r="E289" s="22">
        <v>23</v>
      </c>
      <c r="F289" s="22">
        <f t="shared" si="80"/>
        <v>37.01482</v>
      </c>
      <c r="G289" s="22">
        <f t="shared" si="81"/>
        <v>10.281894444444445</v>
      </c>
      <c r="H289" s="22">
        <f t="shared" si="92"/>
        <v>-2.2351944444444456</v>
      </c>
      <c r="I289" s="22">
        <f t="shared" si="93"/>
        <v>9.1642972222222223</v>
      </c>
      <c r="J289" s="22">
        <f t="shared" si="94"/>
        <v>42.446944179525381</v>
      </c>
      <c r="K289" s="22">
        <f t="shared" si="95"/>
        <v>3</v>
      </c>
      <c r="L289" s="22">
        <f t="shared" si="82"/>
        <v>5.4638999999999998</v>
      </c>
      <c r="M289" s="22">
        <f t="shared" si="96"/>
        <v>231.92585830250871</v>
      </c>
      <c r="N289" s="22">
        <f t="shared" si="83"/>
        <v>2214.7295986881468</v>
      </c>
      <c r="O289" s="22">
        <f t="shared" si="84"/>
        <v>21.23863048170449</v>
      </c>
      <c r="P289" s="22">
        <f t="shared" si="85"/>
        <v>-4297.2340433095742</v>
      </c>
      <c r="Q289" s="22">
        <f t="shared" si="86"/>
        <v>40.748357415118448</v>
      </c>
      <c r="R289" s="22">
        <f t="shared" si="97"/>
        <v>268.42514400000005</v>
      </c>
      <c r="S289" s="22">
        <f t="shared" si="98"/>
        <v>-3988.060541894456</v>
      </c>
      <c r="T289" s="22">
        <f t="shared" si="99"/>
        <v>0</v>
      </c>
      <c r="U289" s="22">
        <f t="shared" si="87"/>
        <v>0</v>
      </c>
      <c r="V289" s="20">
        <f>'BSFC (Drive Cycle)'!C293</f>
        <v>0</v>
      </c>
      <c r="W289" s="22">
        <f t="shared" si="88"/>
        <v>0</v>
      </c>
      <c r="X289" s="22">
        <f t="shared" si="89"/>
        <v>0</v>
      </c>
      <c r="Y289" s="22">
        <f t="shared" si="90"/>
        <v>0</v>
      </c>
      <c r="Z289" s="22">
        <f t="shared" si="91"/>
        <v>3</v>
      </c>
    </row>
    <row r="290" spans="4:26">
      <c r="D290" s="1">
        <v>287</v>
      </c>
      <c r="E290" s="22">
        <v>21.1</v>
      </c>
      <c r="F290" s="22">
        <f t="shared" si="80"/>
        <v>33.957073999999999</v>
      </c>
      <c r="G290" s="22">
        <f t="shared" si="81"/>
        <v>9.4325205555555556</v>
      </c>
      <c r="H290" s="22">
        <f t="shared" si="92"/>
        <v>-0.84937388888888954</v>
      </c>
      <c r="I290" s="22">
        <f t="shared" si="93"/>
        <v>9.0078336111111099</v>
      </c>
      <c r="J290" s="22">
        <f t="shared" si="94"/>
        <v>41.722240254509089</v>
      </c>
      <c r="K290" s="22">
        <f t="shared" si="95"/>
        <v>3</v>
      </c>
      <c r="L290" s="22">
        <f t="shared" si="82"/>
        <v>5.4638999999999998</v>
      </c>
      <c r="M290" s="22">
        <f t="shared" si="96"/>
        <v>227.96614852661219</v>
      </c>
      <c r="N290" s="22">
        <f t="shared" si="83"/>
        <v>2176.9171421251781</v>
      </c>
      <c r="O290" s="22">
        <f t="shared" si="84"/>
        <v>21.23863048170449</v>
      </c>
      <c r="P290" s="22">
        <f t="shared" si="85"/>
        <v>-1632.9489364576386</v>
      </c>
      <c r="Q290" s="22">
        <f t="shared" si="86"/>
        <v>34.294094905075383</v>
      </c>
      <c r="R290" s="22">
        <f t="shared" si="97"/>
        <v>268.42514400000005</v>
      </c>
      <c r="S290" s="22">
        <f t="shared" si="98"/>
        <v>-1330.2296975525633</v>
      </c>
      <c r="T290" s="22">
        <f t="shared" si="99"/>
        <v>0</v>
      </c>
      <c r="U290" s="22">
        <f t="shared" si="87"/>
        <v>0</v>
      </c>
      <c r="V290" s="20">
        <f>'BSFC (Drive Cycle)'!C294</f>
        <v>0</v>
      </c>
      <c r="W290" s="22">
        <f t="shared" si="88"/>
        <v>0</v>
      </c>
      <c r="X290" s="22">
        <f t="shared" si="89"/>
        <v>0</v>
      </c>
      <c r="Y290" s="22">
        <f t="shared" si="90"/>
        <v>0</v>
      </c>
      <c r="Z290" s="22">
        <f t="shared" si="91"/>
        <v>3</v>
      </c>
    </row>
    <row r="291" spans="4:26">
      <c r="D291" s="1">
        <v>288</v>
      </c>
      <c r="E291" s="22">
        <v>21.5</v>
      </c>
      <c r="F291" s="22">
        <f t="shared" si="80"/>
        <v>34.600810000000003</v>
      </c>
      <c r="G291" s="22">
        <f t="shared" si="81"/>
        <v>9.6113361111111129</v>
      </c>
      <c r="H291" s="22">
        <f t="shared" si="92"/>
        <v>0.17881555555555728</v>
      </c>
      <c r="I291" s="22">
        <f t="shared" si="93"/>
        <v>9.7007438888888906</v>
      </c>
      <c r="J291" s="22">
        <f t="shared" si="94"/>
        <v>44.931643351009804</v>
      </c>
      <c r="K291" s="22">
        <f t="shared" si="95"/>
        <v>3</v>
      </c>
      <c r="L291" s="22">
        <f t="shared" si="82"/>
        <v>5.4638999999999998</v>
      </c>
      <c r="M291" s="22">
        <f t="shared" si="96"/>
        <v>245.50200610558247</v>
      </c>
      <c r="N291" s="22">
        <f t="shared" si="83"/>
        <v>2344.3723069040389</v>
      </c>
      <c r="O291" s="22">
        <f t="shared" si="84"/>
        <v>21.23863048170449</v>
      </c>
      <c r="P291" s="22">
        <f t="shared" si="85"/>
        <v>343.77872346476909</v>
      </c>
      <c r="Q291" s="22">
        <f t="shared" si="86"/>
        <v>35.606669593834603</v>
      </c>
      <c r="R291" s="22">
        <f t="shared" si="97"/>
        <v>268.42514400000005</v>
      </c>
      <c r="S291" s="22">
        <f t="shared" si="98"/>
        <v>647.81053705860381</v>
      </c>
      <c r="T291" s="22">
        <f t="shared" si="99"/>
        <v>25.597520992505824</v>
      </c>
      <c r="U291" s="22">
        <f t="shared" si="87"/>
        <v>6.2842427549899407</v>
      </c>
      <c r="V291" s="20">
        <f>'BSFC (Drive Cycle)'!C295</f>
        <v>1020.1781304992246</v>
      </c>
      <c r="W291" s="22">
        <f t="shared" si="88"/>
        <v>1.7808463959413707</v>
      </c>
      <c r="X291" s="22">
        <f t="shared" si="89"/>
        <v>0</v>
      </c>
      <c r="Y291" s="22">
        <f t="shared" si="90"/>
        <v>0</v>
      </c>
      <c r="Z291" s="22">
        <f t="shared" si="91"/>
        <v>3</v>
      </c>
    </row>
    <row r="292" spans="4:26">
      <c r="D292" s="1">
        <v>289</v>
      </c>
      <c r="E292" s="22">
        <v>20.7</v>
      </c>
      <c r="F292" s="22">
        <f t="shared" si="80"/>
        <v>33.313338000000002</v>
      </c>
      <c r="G292" s="22">
        <f t="shared" si="81"/>
        <v>9.2537050000000001</v>
      </c>
      <c r="H292" s="22">
        <f t="shared" si="92"/>
        <v>-0.35763111111111279</v>
      </c>
      <c r="I292" s="22">
        <f t="shared" si="93"/>
        <v>9.0748894444444446</v>
      </c>
      <c r="J292" s="22">
        <f t="shared" si="94"/>
        <v>42.032827650944647</v>
      </c>
      <c r="K292" s="22">
        <f t="shared" si="95"/>
        <v>3</v>
      </c>
      <c r="L292" s="22">
        <f t="shared" si="82"/>
        <v>5.4638999999999998</v>
      </c>
      <c r="M292" s="22">
        <f t="shared" si="96"/>
        <v>229.66316700199644</v>
      </c>
      <c r="N292" s="22">
        <f t="shared" si="83"/>
        <v>2193.1224806521645</v>
      </c>
      <c r="O292" s="22">
        <f t="shared" si="84"/>
        <v>21.23863048170449</v>
      </c>
      <c r="P292" s="22">
        <f t="shared" si="85"/>
        <v>-687.55744692953476</v>
      </c>
      <c r="Q292" s="22">
        <f t="shared" si="86"/>
        <v>33.006169506245932</v>
      </c>
      <c r="R292" s="22">
        <f t="shared" si="97"/>
        <v>268.42514400000005</v>
      </c>
      <c r="S292" s="22">
        <f t="shared" si="98"/>
        <v>-386.12613342328882</v>
      </c>
      <c r="T292" s="22">
        <f t="shared" si="99"/>
        <v>0</v>
      </c>
      <c r="U292" s="22">
        <f t="shared" si="87"/>
        <v>0</v>
      </c>
      <c r="V292" s="20">
        <f>'BSFC (Drive Cycle)'!C296</f>
        <v>0</v>
      </c>
      <c r="W292" s="22">
        <f t="shared" si="88"/>
        <v>0</v>
      </c>
      <c r="X292" s="22">
        <f t="shared" si="89"/>
        <v>0</v>
      </c>
      <c r="Y292" s="22">
        <f t="shared" si="90"/>
        <v>0</v>
      </c>
      <c r="Z292" s="22">
        <f t="shared" si="91"/>
        <v>3</v>
      </c>
    </row>
    <row r="293" spans="4:26">
      <c r="D293" s="1">
        <v>290</v>
      </c>
      <c r="E293" s="22">
        <v>20.7</v>
      </c>
      <c r="F293" s="22">
        <f t="shared" si="80"/>
        <v>33.313338000000002</v>
      </c>
      <c r="G293" s="22">
        <f t="shared" si="81"/>
        <v>9.2537050000000001</v>
      </c>
      <c r="H293" s="22">
        <f t="shared" si="92"/>
        <v>0</v>
      </c>
      <c r="I293" s="22">
        <f t="shared" si="93"/>
        <v>9.2537050000000001</v>
      </c>
      <c r="J293" s="22">
        <f t="shared" si="94"/>
        <v>42.861060708106116</v>
      </c>
      <c r="K293" s="22">
        <f t="shared" si="95"/>
        <v>3</v>
      </c>
      <c r="L293" s="22">
        <f t="shared" si="82"/>
        <v>5.4638999999999998</v>
      </c>
      <c r="M293" s="22">
        <f t="shared" si="96"/>
        <v>234.18854960302099</v>
      </c>
      <c r="N293" s="22">
        <f t="shared" si="83"/>
        <v>2236.3367167241286</v>
      </c>
      <c r="O293" s="22">
        <f t="shared" si="84"/>
        <v>21.23863048170449</v>
      </c>
      <c r="P293" s="22">
        <f t="shared" si="85"/>
        <v>0</v>
      </c>
      <c r="Q293" s="22">
        <f t="shared" si="86"/>
        <v>33.006169506245932</v>
      </c>
      <c r="R293" s="22">
        <f t="shared" si="97"/>
        <v>268.42514400000005</v>
      </c>
      <c r="S293" s="22">
        <f t="shared" si="98"/>
        <v>301.431313506246</v>
      </c>
      <c r="T293" s="22">
        <f t="shared" si="99"/>
        <v>11.910726877504809</v>
      </c>
      <c r="U293" s="22">
        <f t="shared" si="87"/>
        <v>2.7893558521605701</v>
      </c>
      <c r="V293" s="20">
        <f>'BSFC (Drive Cycle)'!C297</f>
        <v>1817.9790923161536</v>
      </c>
      <c r="W293" s="22">
        <f t="shared" si="88"/>
        <v>1.4086085056271178</v>
      </c>
      <c r="X293" s="22">
        <f t="shared" si="89"/>
        <v>0</v>
      </c>
      <c r="Y293" s="22">
        <f t="shared" si="90"/>
        <v>0</v>
      </c>
      <c r="Z293" s="22">
        <f t="shared" si="91"/>
        <v>3</v>
      </c>
    </row>
    <row r="294" spans="4:26">
      <c r="D294" s="1">
        <v>291</v>
      </c>
      <c r="E294" s="22">
        <v>19.600000000000001</v>
      </c>
      <c r="F294" s="22">
        <f t="shared" si="80"/>
        <v>31.543064000000001</v>
      </c>
      <c r="G294" s="22">
        <f t="shared" si="81"/>
        <v>8.7619622222222233</v>
      </c>
      <c r="H294" s="22">
        <f t="shared" si="92"/>
        <v>-0.49174277777777675</v>
      </c>
      <c r="I294" s="22">
        <f t="shared" si="93"/>
        <v>8.5160908333333349</v>
      </c>
      <c r="J294" s="22">
        <f t="shared" si="94"/>
        <v>39.444599347315055</v>
      </c>
      <c r="K294" s="22">
        <f t="shared" si="95"/>
        <v>3</v>
      </c>
      <c r="L294" s="22">
        <f t="shared" si="82"/>
        <v>5.4638999999999998</v>
      </c>
      <c r="M294" s="22">
        <f t="shared" si="96"/>
        <v>215.52134637379473</v>
      </c>
      <c r="N294" s="22">
        <f t="shared" si="83"/>
        <v>2058.077992927278</v>
      </c>
      <c r="O294" s="22">
        <f t="shared" si="84"/>
        <v>21.23863048170449</v>
      </c>
      <c r="P294" s="22">
        <f t="shared" si="85"/>
        <v>-945.39148952810399</v>
      </c>
      <c r="Q294" s="22">
        <f t="shared" si="86"/>
        <v>29.59147256066522</v>
      </c>
      <c r="R294" s="22">
        <f t="shared" si="97"/>
        <v>268.42514400000005</v>
      </c>
      <c r="S294" s="22">
        <f t="shared" si="98"/>
        <v>-647.37487296743871</v>
      </c>
      <c r="T294" s="22">
        <f t="shared" si="99"/>
        <v>0</v>
      </c>
      <c r="U294" s="22">
        <f t="shared" si="87"/>
        <v>0</v>
      </c>
      <c r="V294" s="20">
        <f>'BSFC (Drive Cycle)'!C298</f>
        <v>0</v>
      </c>
      <c r="W294" s="22">
        <f t="shared" si="88"/>
        <v>0</v>
      </c>
      <c r="X294" s="22">
        <f t="shared" si="89"/>
        <v>0</v>
      </c>
      <c r="Y294" s="22">
        <f t="shared" si="90"/>
        <v>0</v>
      </c>
      <c r="Z294" s="22">
        <f t="shared" si="91"/>
        <v>3</v>
      </c>
    </row>
    <row r="295" spans="4:26">
      <c r="D295" s="1">
        <v>292</v>
      </c>
      <c r="E295" s="22">
        <v>16.5</v>
      </c>
      <c r="F295" s="22">
        <f t="shared" si="80"/>
        <v>26.554110000000001</v>
      </c>
      <c r="G295" s="22">
        <f t="shared" si="81"/>
        <v>7.3761416666666673</v>
      </c>
      <c r="H295" s="22">
        <f t="shared" si="92"/>
        <v>-1.3858205555555561</v>
      </c>
      <c r="I295" s="22">
        <f t="shared" si="93"/>
        <v>6.6832313888888892</v>
      </c>
      <c r="J295" s="22">
        <f t="shared" si="94"/>
        <v>30.955210511409977</v>
      </c>
      <c r="K295" s="22">
        <f t="shared" si="95"/>
        <v>3</v>
      </c>
      <c r="L295" s="22">
        <f t="shared" si="82"/>
        <v>5.4638999999999998</v>
      </c>
      <c r="M295" s="22">
        <f t="shared" si="96"/>
        <v>169.13617471329297</v>
      </c>
      <c r="N295" s="22">
        <f t="shared" si="83"/>
        <v>1615.1320731896487</v>
      </c>
      <c r="O295" s="22">
        <f t="shared" si="84"/>
        <v>21.23863048170449</v>
      </c>
      <c r="P295" s="22">
        <f t="shared" si="85"/>
        <v>-2664.2851068519353</v>
      </c>
      <c r="Q295" s="22">
        <f t="shared" si="86"/>
        <v>20.971153698045363</v>
      </c>
      <c r="R295" s="22">
        <f t="shared" si="97"/>
        <v>268.42514400000005</v>
      </c>
      <c r="S295" s="22">
        <f t="shared" si="98"/>
        <v>-2374.8888091538902</v>
      </c>
      <c r="T295" s="22">
        <f t="shared" si="99"/>
        <v>0</v>
      </c>
      <c r="U295" s="22">
        <f t="shared" si="87"/>
        <v>0</v>
      </c>
      <c r="V295" s="20">
        <f>'BSFC (Drive Cycle)'!C299</f>
        <v>0</v>
      </c>
      <c r="W295" s="22">
        <f t="shared" si="88"/>
        <v>0</v>
      </c>
      <c r="X295" s="22">
        <f t="shared" si="89"/>
        <v>1</v>
      </c>
      <c r="Y295" s="22">
        <f t="shared" si="90"/>
        <v>0</v>
      </c>
      <c r="Z295" s="22">
        <f t="shared" si="91"/>
        <v>2</v>
      </c>
    </row>
    <row r="296" spans="4:26">
      <c r="D296" s="1">
        <v>293</v>
      </c>
      <c r="E296" s="22">
        <v>13.1</v>
      </c>
      <c r="F296" s="22">
        <f t="shared" si="80"/>
        <v>21.082353999999999</v>
      </c>
      <c r="G296" s="22">
        <f t="shared" si="81"/>
        <v>5.8562094444444446</v>
      </c>
      <c r="H296" s="22">
        <f t="shared" si="92"/>
        <v>-1.5199322222222227</v>
      </c>
      <c r="I296" s="22">
        <f t="shared" si="93"/>
        <v>5.0962433333333337</v>
      </c>
      <c r="J296" s="22">
        <f t="shared" si="94"/>
        <v>23.604642129101922</v>
      </c>
      <c r="K296" s="22">
        <f t="shared" si="95"/>
        <v>2</v>
      </c>
      <c r="L296" s="22">
        <f t="shared" si="82"/>
        <v>8.4698856000000013</v>
      </c>
      <c r="M296" s="22">
        <f t="shared" si="96"/>
        <v>199.92861846243375</v>
      </c>
      <c r="N296" s="22">
        <f t="shared" si="83"/>
        <v>1909.1783562833186</v>
      </c>
      <c r="O296" s="22">
        <f t="shared" si="84"/>
        <v>40.638704065348485</v>
      </c>
      <c r="P296" s="22">
        <f t="shared" si="85"/>
        <v>-3058.6953280205084</v>
      </c>
      <c r="Q296" s="22">
        <f t="shared" si="86"/>
        <v>13.218952015138894</v>
      </c>
      <c r="R296" s="22">
        <f t="shared" si="97"/>
        <v>268.42514400000005</v>
      </c>
      <c r="S296" s="22">
        <f t="shared" si="98"/>
        <v>-2777.0512320053695</v>
      </c>
      <c r="T296" s="22">
        <f t="shared" si="99"/>
        <v>0</v>
      </c>
      <c r="U296" s="22">
        <f t="shared" si="87"/>
        <v>0</v>
      </c>
      <c r="V296" s="20">
        <f>'BSFC (Drive Cycle)'!C300</f>
        <v>0</v>
      </c>
      <c r="W296" s="22">
        <f t="shared" si="88"/>
        <v>0</v>
      </c>
      <c r="X296" s="22">
        <f t="shared" si="89"/>
        <v>0</v>
      </c>
      <c r="Y296" s="22">
        <f t="shared" si="90"/>
        <v>0</v>
      </c>
      <c r="Z296" s="22">
        <f t="shared" si="91"/>
        <v>2</v>
      </c>
    </row>
    <row r="297" spans="4:26">
      <c r="D297" s="1">
        <v>294</v>
      </c>
      <c r="E297" s="22">
        <v>9.6</v>
      </c>
      <c r="F297" s="22">
        <f t="shared" si="80"/>
        <v>15.449663999999999</v>
      </c>
      <c r="G297" s="22">
        <f t="shared" si="81"/>
        <v>4.291573333333333</v>
      </c>
      <c r="H297" s="22">
        <f t="shared" si="92"/>
        <v>-1.5646361111111116</v>
      </c>
      <c r="I297" s="22">
        <f t="shared" si="93"/>
        <v>3.5092552777777772</v>
      </c>
      <c r="J297" s="22">
        <f t="shared" si="94"/>
        <v>16.254073746793861</v>
      </c>
      <c r="K297" s="22">
        <f t="shared" si="95"/>
        <v>2</v>
      </c>
      <c r="L297" s="22">
        <f t="shared" si="82"/>
        <v>8.4698856000000013</v>
      </c>
      <c r="M297" s="22">
        <f t="shared" si="96"/>
        <v>137.67014516930737</v>
      </c>
      <c r="N297" s="22">
        <f t="shared" si="83"/>
        <v>1314.6535172652671</v>
      </c>
      <c r="O297" s="22">
        <f t="shared" si="84"/>
        <v>40.638704065348485</v>
      </c>
      <c r="P297" s="22">
        <f t="shared" si="85"/>
        <v>-3148.656955315229</v>
      </c>
      <c r="Q297" s="22">
        <f t="shared" si="86"/>
        <v>7.0989954997680806</v>
      </c>
      <c r="R297" s="22">
        <f t="shared" si="97"/>
        <v>268.42514400000005</v>
      </c>
      <c r="S297" s="22">
        <f t="shared" si="98"/>
        <v>-2873.1328158154611</v>
      </c>
      <c r="T297" s="22">
        <f t="shared" si="99"/>
        <v>0</v>
      </c>
      <c r="U297" s="22">
        <f t="shared" si="87"/>
        <v>0</v>
      </c>
      <c r="V297" s="20">
        <f>'BSFC (Drive Cycle)'!C301</f>
        <v>0</v>
      </c>
      <c r="W297" s="22">
        <f t="shared" si="88"/>
        <v>0</v>
      </c>
      <c r="X297" s="22">
        <f t="shared" si="89"/>
        <v>1</v>
      </c>
      <c r="Y297" s="22">
        <f t="shared" si="90"/>
        <v>0</v>
      </c>
      <c r="Z297" s="22">
        <f t="shared" si="91"/>
        <v>1</v>
      </c>
    </row>
    <row r="298" spans="4:26">
      <c r="D298" s="1">
        <v>295</v>
      </c>
      <c r="E298" s="22">
        <v>7.3</v>
      </c>
      <c r="F298" s="22">
        <f t="shared" si="80"/>
        <v>11.748182</v>
      </c>
      <c r="G298" s="22">
        <f t="shared" si="81"/>
        <v>3.2633838888888889</v>
      </c>
      <c r="H298" s="22">
        <f t="shared" si="92"/>
        <v>-1.0281894444444442</v>
      </c>
      <c r="I298" s="22">
        <f t="shared" si="93"/>
        <v>2.7492891666666668</v>
      </c>
      <c r="J298" s="22">
        <f t="shared" si="94"/>
        <v>12.734083253857614</v>
      </c>
      <c r="K298" s="22">
        <f t="shared" si="95"/>
        <v>1</v>
      </c>
      <c r="L298" s="22">
        <f t="shared" si="82"/>
        <v>14.7105</v>
      </c>
      <c r="M298" s="22">
        <f t="shared" si="96"/>
        <v>187.32473170587244</v>
      </c>
      <c r="N298" s="22">
        <f t="shared" si="83"/>
        <v>1788.8200604788879</v>
      </c>
      <c r="O298" s="22">
        <f t="shared" si="84"/>
        <v>107.64187598425198</v>
      </c>
      <c r="P298" s="22">
        <f t="shared" si="85"/>
        <v>-2388.2093875345431</v>
      </c>
      <c r="Q298" s="22">
        <f t="shared" si="86"/>
        <v>4.1048770636137268</v>
      </c>
      <c r="R298" s="22">
        <f t="shared" si="97"/>
        <v>268.42514400000005</v>
      </c>
      <c r="S298" s="22">
        <f t="shared" si="98"/>
        <v>-2115.6793664709294</v>
      </c>
      <c r="T298" s="22">
        <f t="shared" si="99"/>
        <v>0</v>
      </c>
      <c r="U298" s="22">
        <f t="shared" si="87"/>
        <v>0</v>
      </c>
      <c r="V298" s="20">
        <f>'BSFC (Drive Cycle)'!C302</f>
        <v>0</v>
      </c>
      <c r="W298" s="22">
        <f t="shared" si="88"/>
        <v>0</v>
      </c>
      <c r="X298" s="22">
        <f t="shared" si="89"/>
        <v>0</v>
      </c>
      <c r="Y298" s="22">
        <f t="shared" si="90"/>
        <v>0</v>
      </c>
      <c r="Z298" s="22">
        <f t="shared" si="91"/>
        <v>1</v>
      </c>
    </row>
    <row r="299" spans="4:26">
      <c r="D299" s="1">
        <v>296</v>
      </c>
      <c r="E299" s="22">
        <v>3.8</v>
      </c>
      <c r="F299" s="22">
        <f t="shared" si="80"/>
        <v>6.1154919999999997</v>
      </c>
      <c r="G299" s="22">
        <f t="shared" si="81"/>
        <v>1.6987477777777777</v>
      </c>
      <c r="H299" s="22">
        <f t="shared" si="92"/>
        <v>-1.5646361111111111</v>
      </c>
      <c r="I299" s="22">
        <f t="shared" si="93"/>
        <v>0.91642972222222219</v>
      </c>
      <c r="J299" s="22">
        <f t="shared" si="94"/>
        <v>4.2446944179525383</v>
      </c>
      <c r="K299" s="22">
        <f t="shared" si="95"/>
        <v>1</v>
      </c>
      <c r="L299" s="22">
        <f t="shared" si="82"/>
        <v>14.7105</v>
      </c>
      <c r="M299" s="22">
        <f t="shared" si="96"/>
        <v>62.441577235290815</v>
      </c>
      <c r="N299" s="22">
        <f t="shared" si="83"/>
        <v>596.27335349296266</v>
      </c>
      <c r="O299" s="22">
        <f t="shared" si="84"/>
        <v>107.64187598425198</v>
      </c>
      <c r="P299" s="22">
        <f t="shared" si="85"/>
        <v>-3634.2316766830018</v>
      </c>
      <c r="Q299" s="22">
        <f t="shared" si="86"/>
        <v>1.1122992080799816</v>
      </c>
      <c r="R299" s="22">
        <f t="shared" si="97"/>
        <v>268.42514400000005</v>
      </c>
      <c r="S299" s="22">
        <f t="shared" si="98"/>
        <v>-3364.6942334749219</v>
      </c>
      <c r="T299" s="22">
        <f t="shared" si="99"/>
        <v>0</v>
      </c>
      <c r="U299" s="22">
        <f t="shared" si="87"/>
        <v>0</v>
      </c>
      <c r="V299" s="20">
        <f>'BSFC (Drive Cycle)'!C303</f>
        <v>0</v>
      </c>
      <c r="W299" s="22">
        <f t="shared" si="88"/>
        <v>0</v>
      </c>
      <c r="X299" s="22">
        <f t="shared" si="89"/>
        <v>0</v>
      </c>
      <c r="Y299" s="22">
        <f t="shared" si="90"/>
        <v>0</v>
      </c>
      <c r="Z299" s="22">
        <f t="shared" si="91"/>
        <v>1</v>
      </c>
    </row>
    <row r="300" spans="4:26">
      <c r="D300" s="1">
        <v>297</v>
      </c>
      <c r="E300" s="22">
        <v>0.8</v>
      </c>
      <c r="F300" s="22">
        <f t="shared" si="80"/>
        <v>1.2874720000000002</v>
      </c>
      <c r="G300" s="22">
        <f t="shared" si="81"/>
        <v>0.35763111111111118</v>
      </c>
      <c r="H300" s="22">
        <f t="shared" si="92"/>
        <v>-1.3411166666666665</v>
      </c>
      <c r="I300" s="22">
        <f t="shared" si="93"/>
        <v>-0.31292722222222208</v>
      </c>
      <c r="J300" s="22">
        <f t="shared" si="94"/>
        <v>-1.4494078500325733</v>
      </c>
      <c r="K300" s="22">
        <f t="shared" si="95"/>
        <v>1</v>
      </c>
      <c r="L300" s="22">
        <f t="shared" si="82"/>
        <v>14.7105</v>
      </c>
      <c r="M300" s="22">
        <f t="shared" si="96"/>
        <v>-21.32151417790417</v>
      </c>
      <c r="N300" s="22">
        <f t="shared" si="83"/>
        <v>-203.60553533906031</v>
      </c>
      <c r="O300" s="22">
        <f t="shared" si="84"/>
        <v>107.64187598425198</v>
      </c>
      <c r="P300" s="22">
        <f t="shared" si="85"/>
        <v>-3115.0557228711441</v>
      </c>
      <c r="Q300" s="22">
        <f t="shared" si="86"/>
        <v>4.9298579859500591E-2</v>
      </c>
      <c r="R300" s="22">
        <f t="shared" si="97"/>
        <v>268.42514400000005</v>
      </c>
      <c r="S300" s="22">
        <f t="shared" si="98"/>
        <v>-2846.5812802912842</v>
      </c>
      <c r="T300" s="22">
        <f t="shared" si="99"/>
        <v>0</v>
      </c>
      <c r="U300" s="22">
        <f t="shared" si="87"/>
        <v>0</v>
      </c>
      <c r="V300" s="20">
        <f>'BSFC (Drive Cycle)'!C304</f>
        <v>0</v>
      </c>
      <c r="W300" s="22">
        <f t="shared" si="88"/>
        <v>0</v>
      </c>
      <c r="X300" s="22">
        <f t="shared" si="89"/>
        <v>0</v>
      </c>
      <c r="Y300" s="22">
        <f t="shared" si="90"/>
        <v>0</v>
      </c>
      <c r="Z300" s="22">
        <f t="shared" si="91"/>
        <v>1</v>
      </c>
    </row>
    <row r="301" spans="4:26">
      <c r="D301" s="1">
        <v>298</v>
      </c>
      <c r="E301" s="22">
        <v>0</v>
      </c>
      <c r="F301" s="22">
        <f t="shared" si="80"/>
        <v>0</v>
      </c>
      <c r="G301" s="22">
        <f t="shared" si="81"/>
        <v>0</v>
      </c>
      <c r="H301" s="22">
        <f t="shared" si="92"/>
        <v>-0.35763111111111118</v>
      </c>
      <c r="I301" s="22">
        <f t="shared" si="93"/>
        <v>-0.17881555555555559</v>
      </c>
      <c r="J301" s="22">
        <f t="shared" si="94"/>
        <v>-0.828233057161471</v>
      </c>
      <c r="K301" s="22">
        <f t="shared" si="95"/>
        <v>1</v>
      </c>
      <c r="L301" s="22">
        <f t="shared" si="82"/>
        <v>14.7105</v>
      </c>
      <c r="M301" s="22">
        <f t="shared" si="96"/>
        <v>-12.18372238737382</v>
      </c>
      <c r="N301" s="22">
        <f t="shared" si="83"/>
        <v>-116.34602019374883</v>
      </c>
      <c r="O301" s="22">
        <f t="shared" si="84"/>
        <v>107.64187598425198</v>
      </c>
      <c r="P301" s="22">
        <f t="shared" si="85"/>
        <v>-830.68152609897197</v>
      </c>
      <c r="Q301" s="22">
        <f t="shared" si="86"/>
        <v>0</v>
      </c>
      <c r="R301" s="22">
        <f t="shared" si="97"/>
        <v>268.42514400000005</v>
      </c>
      <c r="S301" s="22">
        <f t="shared" si="98"/>
        <v>-562.25638209897193</v>
      </c>
      <c r="T301" s="22">
        <f t="shared" si="99"/>
        <v>0</v>
      </c>
      <c r="U301" s="22">
        <f t="shared" si="87"/>
        <v>0</v>
      </c>
      <c r="V301" s="20">
        <f>'BSFC (Drive Cycle)'!C305</f>
        <v>0</v>
      </c>
      <c r="W301" s="22">
        <f t="shared" si="88"/>
        <v>0</v>
      </c>
      <c r="X301" s="22">
        <f t="shared" si="89"/>
        <v>0</v>
      </c>
      <c r="Y301" s="22">
        <f t="shared" si="90"/>
        <v>0</v>
      </c>
      <c r="Z301" s="22">
        <f t="shared" si="91"/>
        <v>1</v>
      </c>
    </row>
    <row r="302" spans="4:26">
      <c r="D302" s="1">
        <v>299</v>
      </c>
      <c r="E302" s="22">
        <v>0</v>
      </c>
      <c r="F302" s="22">
        <f t="shared" si="80"/>
        <v>0</v>
      </c>
      <c r="G302" s="22">
        <f t="shared" si="81"/>
        <v>0</v>
      </c>
      <c r="H302" s="22">
        <f t="shared" si="92"/>
        <v>0</v>
      </c>
      <c r="I302" s="22">
        <f t="shared" si="93"/>
        <v>0</v>
      </c>
      <c r="J302" s="22">
        <f t="shared" si="94"/>
        <v>0</v>
      </c>
      <c r="K302" s="22">
        <f t="shared" si="95"/>
        <v>1</v>
      </c>
      <c r="L302" s="22">
        <f t="shared" si="82"/>
        <v>14.7105</v>
      </c>
      <c r="M302" s="22">
        <f t="shared" si="96"/>
        <v>0</v>
      </c>
      <c r="N302" s="22">
        <f t="shared" si="83"/>
        <v>0</v>
      </c>
      <c r="O302" s="22">
        <f t="shared" si="84"/>
        <v>107.64187598425198</v>
      </c>
      <c r="P302" s="22">
        <f t="shared" si="85"/>
        <v>0</v>
      </c>
      <c r="Q302" s="22">
        <f t="shared" si="86"/>
        <v>0</v>
      </c>
      <c r="R302" s="22">
        <f t="shared" si="97"/>
        <v>268.42514400000005</v>
      </c>
      <c r="S302" s="22">
        <f t="shared" si="98"/>
        <v>268.42514400000005</v>
      </c>
      <c r="T302" s="22">
        <f t="shared" si="99"/>
        <v>3.9395662003059049</v>
      </c>
      <c r="U302" s="22">
        <f t="shared" si="87"/>
        <v>0</v>
      </c>
      <c r="V302" s="20">
        <f>'BSFC (Drive Cycle)'!C306</f>
        <v>0</v>
      </c>
      <c r="W302" s="22">
        <f t="shared" si="88"/>
        <v>0</v>
      </c>
      <c r="X302" s="22">
        <f t="shared" si="89"/>
        <v>0</v>
      </c>
      <c r="Y302" s="22">
        <f t="shared" si="90"/>
        <v>0</v>
      </c>
      <c r="Z302" s="22">
        <f t="shared" si="91"/>
        <v>1</v>
      </c>
    </row>
    <row r="303" spans="4:26">
      <c r="D303" s="1">
        <v>300</v>
      </c>
      <c r="E303" s="22">
        <v>0</v>
      </c>
      <c r="F303" s="22">
        <f t="shared" si="80"/>
        <v>0</v>
      </c>
      <c r="G303" s="22">
        <f t="shared" si="81"/>
        <v>0</v>
      </c>
      <c r="H303" s="22">
        <f t="shared" si="92"/>
        <v>0</v>
      </c>
      <c r="I303" s="22">
        <f t="shared" si="93"/>
        <v>0</v>
      </c>
      <c r="J303" s="22">
        <f t="shared" si="94"/>
        <v>0</v>
      </c>
      <c r="K303" s="22">
        <f t="shared" si="95"/>
        <v>1</v>
      </c>
      <c r="L303" s="22">
        <f t="shared" si="82"/>
        <v>14.7105</v>
      </c>
      <c r="M303" s="22">
        <f t="shared" si="96"/>
        <v>0</v>
      </c>
      <c r="N303" s="22">
        <f t="shared" si="83"/>
        <v>0</v>
      </c>
      <c r="O303" s="22">
        <f t="shared" si="84"/>
        <v>107.64187598425198</v>
      </c>
      <c r="P303" s="22">
        <f t="shared" si="85"/>
        <v>0</v>
      </c>
      <c r="Q303" s="22">
        <f t="shared" si="86"/>
        <v>0</v>
      </c>
      <c r="R303" s="22">
        <f t="shared" si="97"/>
        <v>268.42514400000005</v>
      </c>
      <c r="S303" s="22">
        <f t="shared" si="98"/>
        <v>268.42514400000005</v>
      </c>
      <c r="T303" s="22">
        <f t="shared" si="99"/>
        <v>3.9395662003059049</v>
      </c>
      <c r="U303" s="22">
        <f t="shared" si="87"/>
        <v>0</v>
      </c>
      <c r="V303" s="20">
        <f>'BSFC (Drive Cycle)'!C307</f>
        <v>0</v>
      </c>
      <c r="W303" s="22">
        <f t="shared" si="88"/>
        <v>0</v>
      </c>
      <c r="X303" s="22">
        <f t="shared" si="89"/>
        <v>0</v>
      </c>
      <c r="Y303" s="22">
        <f t="shared" si="90"/>
        <v>0</v>
      </c>
      <c r="Z303" s="22">
        <f t="shared" si="91"/>
        <v>1</v>
      </c>
    </row>
    <row r="304" spans="4:26">
      <c r="D304" s="1">
        <v>301</v>
      </c>
      <c r="E304" s="22">
        <v>0</v>
      </c>
      <c r="F304" s="22">
        <f t="shared" si="80"/>
        <v>0</v>
      </c>
      <c r="G304" s="22">
        <f t="shared" si="81"/>
        <v>0</v>
      </c>
      <c r="H304" s="22">
        <f t="shared" si="92"/>
        <v>0</v>
      </c>
      <c r="I304" s="22">
        <f t="shared" si="93"/>
        <v>0</v>
      </c>
      <c r="J304" s="22">
        <f t="shared" si="94"/>
        <v>0</v>
      </c>
      <c r="K304" s="22">
        <f t="shared" si="95"/>
        <v>1</v>
      </c>
      <c r="L304" s="22">
        <f t="shared" si="82"/>
        <v>14.7105</v>
      </c>
      <c r="M304" s="22">
        <f t="shared" si="96"/>
        <v>0</v>
      </c>
      <c r="N304" s="22">
        <f t="shared" si="83"/>
        <v>0</v>
      </c>
      <c r="O304" s="22">
        <f t="shared" si="84"/>
        <v>107.64187598425198</v>
      </c>
      <c r="P304" s="22">
        <f t="shared" si="85"/>
        <v>0</v>
      </c>
      <c r="Q304" s="22">
        <f t="shared" si="86"/>
        <v>0</v>
      </c>
      <c r="R304" s="22">
        <f t="shared" si="97"/>
        <v>268.42514400000005</v>
      </c>
      <c r="S304" s="22">
        <f t="shared" si="98"/>
        <v>268.42514400000005</v>
      </c>
      <c r="T304" s="22">
        <f t="shared" si="99"/>
        <v>3.9395662003059049</v>
      </c>
      <c r="U304" s="22">
        <f t="shared" si="87"/>
        <v>0</v>
      </c>
      <c r="V304" s="20">
        <f>'BSFC (Drive Cycle)'!C308</f>
        <v>0</v>
      </c>
      <c r="W304" s="22">
        <f t="shared" si="88"/>
        <v>0</v>
      </c>
      <c r="X304" s="22">
        <f t="shared" si="89"/>
        <v>0</v>
      </c>
      <c r="Y304" s="22">
        <f t="shared" si="90"/>
        <v>0</v>
      </c>
      <c r="Z304" s="22">
        <f t="shared" si="91"/>
        <v>1</v>
      </c>
    </row>
    <row r="305" spans="4:26">
      <c r="D305" s="1">
        <v>302</v>
      </c>
      <c r="E305" s="22">
        <v>0</v>
      </c>
      <c r="F305" s="22">
        <f t="shared" si="80"/>
        <v>0</v>
      </c>
      <c r="G305" s="22">
        <f t="shared" si="81"/>
        <v>0</v>
      </c>
      <c r="H305" s="22">
        <f t="shared" si="92"/>
        <v>0</v>
      </c>
      <c r="I305" s="22">
        <f t="shared" si="93"/>
        <v>0</v>
      </c>
      <c r="J305" s="22">
        <f t="shared" si="94"/>
        <v>0</v>
      </c>
      <c r="K305" s="22">
        <f t="shared" si="95"/>
        <v>1</v>
      </c>
      <c r="L305" s="22">
        <f t="shared" si="82"/>
        <v>14.7105</v>
      </c>
      <c r="M305" s="22">
        <f t="shared" si="96"/>
        <v>0</v>
      </c>
      <c r="N305" s="22">
        <f t="shared" si="83"/>
        <v>0</v>
      </c>
      <c r="O305" s="22">
        <f t="shared" si="84"/>
        <v>107.64187598425198</v>
      </c>
      <c r="P305" s="22">
        <f t="shared" si="85"/>
        <v>0</v>
      </c>
      <c r="Q305" s="22">
        <f t="shared" si="86"/>
        <v>0</v>
      </c>
      <c r="R305" s="22">
        <f t="shared" si="97"/>
        <v>268.42514400000005</v>
      </c>
      <c r="S305" s="22">
        <f t="shared" si="98"/>
        <v>268.42514400000005</v>
      </c>
      <c r="T305" s="22">
        <f t="shared" si="99"/>
        <v>3.9395662003059049</v>
      </c>
      <c r="U305" s="22">
        <f t="shared" si="87"/>
        <v>0</v>
      </c>
      <c r="V305" s="20">
        <f>'BSFC (Drive Cycle)'!C309</f>
        <v>0</v>
      </c>
      <c r="W305" s="22">
        <f t="shared" si="88"/>
        <v>0</v>
      </c>
      <c r="X305" s="22">
        <f t="shared" si="89"/>
        <v>0</v>
      </c>
      <c r="Y305" s="22">
        <f t="shared" si="90"/>
        <v>0</v>
      </c>
      <c r="Z305" s="22">
        <f t="shared" si="91"/>
        <v>1</v>
      </c>
    </row>
    <row r="306" spans="4:26">
      <c r="D306" s="1">
        <v>303</v>
      </c>
      <c r="E306" s="22">
        <v>0</v>
      </c>
      <c r="F306" s="22">
        <f t="shared" si="80"/>
        <v>0</v>
      </c>
      <c r="G306" s="22">
        <f t="shared" si="81"/>
        <v>0</v>
      </c>
      <c r="H306" s="22">
        <f t="shared" si="92"/>
        <v>0</v>
      </c>
      <c r="I306" s="22">
        <f t="shared" si="93"/>
        <v>0</v>
      </c>
      <c r="J306" s="22">
        <f t="shared" si="94"/>
        <v>0</v>
      </c>
      <c r="K306" s="22">
        <f t="shared" si="95"/>
        <v>1</v>
      </c>
      <c r="L306" s="22">
        <f t="shared" si="82"/>
        <v>14.7105</v>
      </c>
      <c r="M306" s="22">
        <f t="shared" si="96"/>
        <v>0</v>
      </c>
      <c r="N306" s="22">
        <f t="shared" si="83"/>
        <v>0</v>
      </c>
      <c r="O306" s="22">
        <f t="shared" si="84"/>
        <v>107.64187598425198</v>
      </c>
      <c r="P306" s="22">
        <f t="shared" si="85"/>
        <v>0</v>
      </c>
      <c r="Q306" s="22">
        <f t="shared" si="86"/>
        <v>0</v>
      </c>
      <c r="R306" s="22">
        <f t="shared" si="97"/>
        <v>268.42514400000005</v>
      </c>
      <c r="S306" s="22">
        <f t="shared" si="98"/>
        <v>268.42514400000005</v>
      </c>
      <c r="T306" s="22">
        <f t="shared" si="99"/>
        <v>3.9395662003059049</v>
      </c>
      <c r="U306" s="22">
        <f t="shared" si="87"/>
        <v>0</v>
      </c>
      <c r="V306" s="20">
        <f>'BSFC (Drive Cycle)'!C310</f>
        <v>0</v>
      </c>
      <c r="W306" s="22">
        <f t="shared" si="88"/>
        <v>0</v>
      </c>
      <c r="X306" s="22">
        <f t="shared" si="89"/>
        <v>0</v>
      </c>
      <c r="Y306" s="22">
        <f t="shared" si="90"/>
        <v>0</v>
      </c>
      <c r="Z306" s="22">
        <f t="shared" si="91"/>
        <v>1</v>
      </c>
    </row>
    <row r="307" spans="4:26">
      <c r="D307" s="1">
        <v>304</v>
      </c>
      <c r="E307" s="22">
        <v>0</v>
      </c>
      <c r="F307" s="22">
        <f t="shared" si="80"/>
        <v>0</v>
      </c>
      <c r="G307" s="22">
        <f t="shared" si="81"/>
        <v>0</v>
      </c>
      <c r="H307" s="22">
        <f t="shared" si="92"/>
        <v>0</v>
      </c>
      <c r="I307" s="22">
        <f t="shared" si="93"/>
        <v>0</v>
      </c>
      <c r="J307" s="22">
        <f t="shared" si="94"/>
        <v>0</v>
      </c>
      <c r="K307" s="22">
        <f t="shared" si="95"/>
        <v>1</v>
      </c>
      <c r="L307" s="22">
        <f t="shared" si="82"/>
        <v>14.7105</v>
      </c>
      <c r="M307" s="22">
        <f t="shared" si="96"/>
        <v>0</v>
      </c>
      <c r="N307" s="22">
        <f t="shared" si="83"/>
        <v>0</v>
      </c>
      <c r="O307" s="22">
        <f t="shared" si="84"/>
        <v>107.64187598425198</v>
      </c>
      <c r="P307" s="22">
        <f t="shared" si="85"/>
        <v>0</v>
      </c>
      <c r="Q307" s="22">
        <f t="shared" si="86"/>
        <v>0</v>
      </c>
      <c r="R307" s="22">
        <f t="shared" si="97"/>
        <v>268.42514400000005</v>
      </c>
      <c r="S307" s="22">
        <f t="shared" si="98"/>
        <v>268.42514400000005</v>
      </c>
      <c r="T307" s="22">
        <f t="shared" si="99"/>
        <v>3.9395662003059049</v>
      </c>
      <c r="U307" s="22">
        <f t="shared" si="87"/>
        <v>0</v>
      </c>
      <c r="V307" s="20">
        <f>'BSFC (Drive Cycle)'!C311</f>
        <v>0</v>
      </c>
      <c r="W307" s="22">
        <f t="shared" si="88"/>
        <v>0</v>
      </c>
      <c r="X307" s="22">
        <f t="shared" si="89"/>
        <v>0</v>
      </c>
      <c r="Y307" s="22">
        <f t="shared" si="90"/>
        <v>0</v>
      </c>
      <c r="Z307" s="22">
        <f t="shared" si="91"/>
        <v>1</v>
      </c>
    </row>
    <row r="308" spans="4:26">
      <c r="D308" s="1">
        <v>305</v>
      </c>
      <c r="E308" s="22">
        <v>0</v>
      </c>
      <c r="F308" s="22">
        <f t="shared" si="80"/>
        <v>0</v>
      </c>
      <c r="G308" s="22">
        <f t="shared" si="81"/>
        <v>0</v>
      </c>
      <c r="H308" s="22">
        <f t="shared" si="92"/>
        <v>0</v>
      </c>
      <c r="I308" s="22">
        <f t="shared" si="93"/>
        <v>0</v>
      </c>
      <c r="J308" s="22">
        <f t="shared" si="94"/>
        <v>0</v>
      </c>
      <c r="K308" s="22">
        <f t="shared" si="95"/>
        <v>1</v>
      </c>
      <c r="L308" s="22">
        <f t="shared" si="82"/>
        <v>14.7105</v>
      </c>
      <c r="M308" s="22">
        <f t="shared" si="96"/>
        <v>0</v>
      </c>
      <c r="N308" s="22">
        <f t="shared" si="83"/>
        <v>0</v>
      </c>
      <c r="O308" s="22">
        <f t="shared" si="84"/>
        <v>107.64187598425198</v>
      </c>
      <c r="P308" s="22">
        <f t="shared" si="85"/>
        <v>0</v>
      </c>
      <c r="Q308" s="22">
        <f t="shared" si="86"/>
        <v>0</v>
      </c>
      <c r="R308" s="22">
        <f t="shared" si="97"/>
        <v>268.42514400000005</v>
      </c>
      <c r="S308" s="22">
        <f t="shared" si="98"/>
        <v>268.42514400000005</v>
      </c>
      <c r="T308" s="22">
        <f t="shared" si="99"/>
        <v>3.9395662003059049</v>
      </c>
      <c r="U308" s="22">
        <f t="shared" si="87"/>
        <v>0</v>
      </c>
      <c r="V308" s="20">
        <f>'BSFC (Drive Cycle)'!C312</f>
        <v>0</v>
      </c>
      <c r="W308" s="22">
        <f t="shared" si="88"/>
        <v>0</v>
      </c>
      <c r="X308" s="22">
        <f t="shared" si="89"/>
        <v>0</v>
      </c>
      <c r="Y308" s="22">
        <f t="shared" si="90"/>
        <v>0</v>
      </c>
      <c r="Z308" s="22">
        <f t="shared" si="91"/>
        <v>1</v>
      </c>
    </row>
    <row r="309" spans="4:26">
      <c r="D309" s="1">
        <v>306</v>
      </c>
      <c r="E309" s="22">
        <v>0</v>
      </c>
      <c r="F309" s="22">
        <f t="shared" si="80"/>
        <v>0</v>
      </c>
      <c r="G309" s="22">
        <f t="shared" si="81"/>
        <v>0</v>
      </c>
      <c r="H309" s="22">
        <f t="shared" si="92"/>
        <v>0</v>
      </c>
      <c r="I309" s="22">
        <f t="shared" si="93"/>
        <v>0</v>
      </c>
      <c r="J309" s="22">
        <f t="shared" si="94"/>
        <v>0</v>
      </c>
      <c r="K309" s="22">
        <f t="shared" si="95"/>
        <v>1</v>
      </c>
      <c r="L309" s="22">
        <f t="shared" si="82"/>
        <v>14.7105</v>
      </c>
      <c r="M309" s="22">
        <f t="shared" si="96"/>
        <v>0</v>
      </c>
      <c r="N309" s="22">
        <f t="shared" si="83"/>
        <v>0</v>
      </c>
      <c r="O309" s="22">
        <f t="shared" si="84"/>
        <v>107.64187598425198</v>
      </c>
      <c r="P309" s="22">
        <f t="shared" si="85"/>
        <v>0</v>
      </c>
      <c r="Q309" s="22">
        <f t="shared" si="86"/>
        <v>0</v>
      </c>
      <c r="R309" s="22">
        <f t="shared" si="97"/>
        <v>268.42514400000005</v>
      </c>
      <c r="S309" s="22">
        <f t="shared" si="98"/>
        <v>268.42514400000005</v>
      </c>
      <c r="T309" s="22">
        <f t="shared" si="99"/>
        <v>3.9395662003059049</v>
      </c>
      <c r="U309" s="22">
        <f t="shared" si="87"/>
        <v>0</v>
      </c>
      <c r="V309" s="20">
        <f>'BSFC (Drive Cycle)'!C313</f>
        <v>0</v>
      </c>
      <c r="W309" s="22">
        <f t="shared" si="88"/>
        <v>0</v>
      </c>
      <c r="X309" s="22">
        <f t="shared" si="89"/>
        <v>0</v>
      </c>
      <c r="Y309" s="22">
        <f t="shared" si="90"/>
        <v>0</v>
      </c>
      <c r="Z309" s="22">
        <f t="shared" si="91"/>
        <v>1</v>
      </c>
    </row>
    <row r="310" spans="4:26">
      <c r="D310" s="1">
        <v>307</v>
      </c>
      <c r="E310" s="22">
        <v>0</v>
      </c>
      <c r="F310" s="22">
        <f t="shared" si="80"/>
        <v>0</v>
      </c>
      <c r="G310" s="22">
        <f t="shared" si="81"/>
        <v>0</v>
      </c>
      <c r="H310" s="22">
        <f t="shared" si="92"/>
        <v>0</v>
      </c>
      <c r="I310" s="22">
        <f t="shared" si="93"/>
        <v>0</v>
      </c>
      <c r="J310" s="22">
        <f t="shared" si="94"/>
        <v>0</v>
      </c>
      <c r="K310" s="22">
        <f t="shared" si="95"/>
        <v>1</v>
      </c>
      <c r="L310" s="22">
        <f t="shared" si="82"/>
        <v>14.7105</v>
      </c>
      <c r="M310" s="22">
        <f t="shared" si="96"/>
        <v>0</v>
      </c>
      <c r="N310" s="22">
        <f t="shared" si="83"/>
        <v>0</v>
      </c>
      <c r="O310" s="22">
        <f t="shared" si="84"/>
        <v>107.64187598425198</v>
      </c>
      <c r="P310" s="22">
        <f t="shared" si="85"/>
        <v>0</v>
      </c>
      <c r="Q310" s="22">
        <f t="shared" si="86"/>
        <v>0</v>
      </c>
      <c r="R310" s="22">
        <f t="shared" si="97"/>
        <v>268.42514400000005</v>
      </c>
      <c r="S310" s="22">
        <f t="shared" si="98"/>
        <v>268.42514400000005</v>
      </c>
      <c r="T310" s="22">
        <f t="shared" si="99"/>
        <v>3.9395662003059049</v>
      </c>
      <c r="U310" s="22">
        <f t="shared" si="87"/>
        <v>0</v>
      </c>
      <c r="V310" s="20">
        <f>'BSFC (Drive Cycle)'!C314</f>
        <v>0</v>
      </c>
      <c r="W310" s="22">
        <f t="shared" si="88"/>
        <v>0</v>
      </c>
      <c r="X310" s="22">
        <f t="shared" si="89"/>
        <v>0</v>
      </c>
      <c r="Y310" s="22">
        <f t="shared" si="90"/>
        <v>0</v>
      </c>
      <c r="Z310" s="22">
        <f t="shared" si="91"/>
        <v>1</v>
      </c>
    </row>
    <row r="311" spans="4:26">
      <c r="D311" s="1">
        <v>308</v>
      </c>
      <c r="E311" s="22">
        <v>0</v>
      </c>
      <c r="F311" s="22">
        <f t="shared" si="80"/>
        <v>0</v>
      </c>
      <c r="G311" s="22">
        <f t="shared" si="81"/>
        <v>0</v>
      </c>
      <c r="H311" s="22">
        <f t="shared" si="92"/>
        <v>0</v>
      </c>
      <c r="I311" s="22">
        <f t="shared" si="93"/>
        <v>0</v>
      </c>
      <c r="J311" s="22">
        <f t="shared" si="94"/>
        <v>0</v>
      </c>
      <c r="K311" s="22">
        <f t="shared" si="95"/>
        <v>1</v>
      </c>
      <c r="L311" s="22">
        <f t="shared" si="82"/>
        <v>14.7105</v>
      </c>
      <c r="M311" s="22">
        <f t="shared" si="96"/>
        <v>0</v>
      </c>
      <c r="N311" s="22">
        <f t="shared" si="83"/>
        <v>0</v>
      </c>
      <c r="O311" s="22">
        <f t="shared" si="84"/>
        <v>107.64187598425198</v>
      </c>
      <c r="P311" s="22">
        <f t="shared" si="85"/>
        <v>0</v>
      </c>
      <c r="Q311" s="22">
        <f t="shared" si="86"/>
        <v>0</v>
      </c>
      <c r="R311" s="22">
        <f t="shared" si="97"/>
        <v>268.42514400000005</v>
      </c>
      <c r="S311" s="22">
        <f t="shared" si="98"/>
        <v>268.42514400000005</v>
      </c>
      <c r="T311" s="22">
        <f t="shared" si="99"/>
        <v>3.9395662003059049</v>
      </c>
      <c r="U311" s="22">
        <f t="shared" si="87"/>
        <v>0</v>
      </c>
      <c r="V311" s="20">
        <f>'BSFC (Drive Cycle)'!C315</f>
        <v>0</v>
      </c>
      <c r="W311" s="22">
        <f t="shared" si="88"/>
        <v>0</v>
      </c>
      <c r="X311" s="22">
        <f t="shared" si="89"/>
        <v>0</v>
      </c>
      <c r="Y311" s="22">
        <f t="shared" si="90"/>
        <v>0</v>
      </c>
      <c r="Z311" s="22">
        <f t="shared" si="91"/>
        <v>1</v>
      </c>
    </row>
    <row r="312" spans="4:26">
      <c r="D312" s="1">
        <v>309</v>
      </c>
      <c r="E312" s="22">
        <v>0</v>
      </c>
      <c r="F312" s="22">
        <f t="shared" si="80"/>
        <v>0</v>
      </c>
      <c r="G312" s="22">
        <f t="shared" si="81"/>
        <v>0</v>
      </c>
      <c r="H312" s="22">
        <f t="shared" si="92"/>
        <v>0</v>
      </c>
      <c r="I312" s="22">
        <f t="shared" si="93"/>
        <v>0</v>
      </c>
      <c r="J312" s="22">
        <f t="shared" si="94"/>
        <v>0</v>
      </c>
      <c r="K312" s="22">
        <f t="shared" si="95"/>
        <v>1</v>
      </c>
      <c r="L312" s="22">
        <f t="shared" si="82"/>
        <v>14.7105</v>
      </c>
      <c r="M312" s="22">
        <f t="shared" si="96"/>
        <v>0</v>
      </c>
      <c r="N312" s="22">
        <f t="shared" si="83"/>
        <v>0</v>
      </c>
      <c r="O312" s="22">
        <f t="shared" si="84"/>
        <v>107.64187598425198</v>
      </c>
      <c r="P312" s="22">
        <f t="shared" si="85"/>
        <v>0</v>
      </c>
      <c r="Q312" s="22">
        <f t="shared" si="86"/>
        <v>0</v>
      </c>
      <c r="R312" s="22">
        <f t="shared" si="97"/>
        <v>268.42514400000005</v>
      </c>
      <c r="S312" s="22">
        <f t="shared" si="98"/>
        <v>268.42514400000005</v>
      </c>
      <c r="T312" s="22">
        <f t="shared" si="99"/>
        <v>3.9395662003059049</v>
      </c>
      <c r="U312" s="22">
        <f t="shared" si="87"/>
        <v>0</v>
      </c>
      <c r="V312" s="20">
        <f>'BSFC (Drive Cycle)'!C316</f>
        <v>0</v>
      </c>
      <c r="W312" s="22">
        <f t="shared" si="88"/>
        <v>0</v>
      </c>
      <c r="X312" s="22">
        <f t="shared" si="89"/>
        <v>0</v>
      </c>
      <c r="Y312" s="22">
        <f t="shared" si="90"/>
        <v>0</v>
      </c>
      <c r="Z312" s="22">
        <f t="shared" si="91"/>
        <v>1</v>
      </c>
    </row>
    <row r="313" spans="4:26">
      <c r="D313" s="1">
        <v>310</v>
      </c>
      <c r="E313" s="22">
        <v>0</v>
      </c>
      <c r="F313" s="22">
        <f t="shared" si="80"/>
        <v>0</v>
      </c>
      <c r="G313" s="22">
        <f t="shared" si="81"/>
        <v>0</v>
      </c>
      <c r="H313" s="22">
        <f t="shared" si="92"/>
        <v>0</v>
      </c>
      <c r="I313" s="22">
        <f t="shared" si="93"/>
        <v>0</v>
      </c>
      <c r="J313" s="22">
        <f t="shared" si="94"/>
        <v>0</v>
      </c>
      <c r="K313" s="22">
        <f t="shared" si="95"/>
        <v>1</v>
      </c>
      <c r="L313" s="22">
        <f t="shared" si="82"/>
        <v>14.7105</v>
      </c>
      <c r="M313" s="22">
        <f t="shared" si="96"/>
        <v>0</v>
      </c>
      <c r="N313" s="22">
        <f t="shared" si="83"/>
        <v>0</v>
      </c>
      <c r="O313" s="22">
        <f t="shared" si="84"/>
        <v>107.64187598425198</v>
      </c>
      <c r="P313" s="22">
        <f t="shared" si="85"/>
        <v>0</v>
      </c>
      <c r="Q313" s="22">
        <f t="shared" si="86"/>
        <v>0</v>
      </c>
      <c r="R313" s="22">
        <f t="shared" si="97"/>
        <v>268.42514400000005</v>
      </c>
      <c r="S313" s="22">
        <f t="shared" si="98"/>
        <v>268.42514400000005</v>
      </c>
      <c r="T313" s="22">
        <f t="shared" si="99"/>
        <v>3.9395662003059049</v>
      </c>
      <c r="U313" s="22">
        <f t="shared" si="87"/>
        <v>0</v>
      </c>
      <c r="V313" s="20">
        <f>'BSFC (Drive Cycle)'!C317</f>
        <v>0</v>
      </c>
      <c r="W313" s="22">
        <f t="shared" si="88"/>
        <v>0</v>
      </c>
      <c r="X313" s="22">
        <f t="shared" si="89"/>
        <v>0</v>
      </c>
      <c r="Y313" s="22">
        <f t="shared" si="90"/>
        <v>0</v>
      </c>
      <c r="Z313" s="22">
        <f t="shared" si="91"/>
        <v>1</v>
      </c>
    </row>
    <row r="314" spans="4:26">
      <c r="D314" s="1">
        <v>311</v>
      </c>
      <c r="E314" s="22">
        <v>0</v>
      </c>
      <c r="F314" s="22">
        <f t="shared" si="80"/>
        <v>0</v>
      </c>
      <c r="G314" s="22">
        <f t="shared" si="81"/>
        <v>0</v>
      </c>
      <c r="H314" s="22">
        <f t="shared" si="92"/>
        <v>0</v>
      </c>
      <c r="I314" s="22">
        <f t="shared" si="93"/>
        <v>0</v>
      </c>
      <c r="J314" s="22">
        <f t="shared" si="94"/>
        <v>0</v>
      </c>
      <c r="K314" s="22">
        <f t="shared" si="95"/>
        <v>1</v>
      </c>
      <c r="L314" s="22">
        <f t="shared" si="82"/>
        <v>14.7105</v>
      </c>
      <c r="M314" s="22">
        <f t="shared" si="96"/>
        <v>0</v>
      </c>
      <c r="N314" s="22">
        <f t="shared" si="83"/>
        <v>0</v>
      </c>
      <c r="O314" s="22">
        <f t="shared" si="84"/>
        <v>107.64187598425198</v>
      </c>
      <c r="P314" s="22">
        <f t="shared" si="85"/>
        <v>0</v>
      </c>
      <c r="Q314" s="22">
        <f t="shared" si="86"/>
        <v>0</v>
      </c>
      <c r="R314" s="22">
        <f t="shared" si="97"/>
        <v>268.42514400000005</v>
      </c>
      <c r="S314" s="22">
        <f t="shared" si="98"/>
        <v>268.42514400000005</v>
      </c>
      <c r="T314" s="22">
        <f t="shared" si="99"/>
        <v>3.9395662003059049</v>
      </c>
      <c r="U314" s="22">
        <f t="shared" si="87"/>
        <v>0</v>
      </c>
      <c r="V314" s="20">
        <f>'BSFC (Drive Cycle)'!C318</f>
        <v>0</v>
      </c>
      <c r="W314" s="22">
        <f t="shared" si="88"/>
        <v>0</v>
      </c>
      <c r="X314" s="22">
        <f t="shared" si="89"/>
        <v>0</v>
      </c>
      <c r="Y314" s="22">
        <f t="shared" si="90"/>
        <v>0</v>
      </c>
      <c r="Z314" s="22">
        <f t="shared" si="91"/>
        <v>1</v>
      </c>
    </row>
    <row r="315" spans="4:26">
      <c r="D315" s="1">
        <v>312</v>
      </c>
      <c r="E315" s="22">
        <v>0</v>
      </c>
      <c r="F315" s="22">
        <f t="shared" si="80"/>
        <v>0</v>
      </c>
      <c r="G315" s="22">
        <f t="shared" si="81"/>
        <v>0</v>
      </c>
      <c r="H315" s="22">
        <f t="shared" si="92"/>
        <v>0</v>
      </c>
      <c r="I315" s="22">
        <f t="shared" si="93"/>
        <v>0</v>
      </c>
      <c r="J315" s="22">
        <f t="shared" si="94"/>
        <v>0</v>
      </c>
      <c r="K315" s="22">
        <f t="shared" si="95"/>
        <v>1</v>
      </c>
      <c r="L315" s="22">
        <f t="shared" si="82"/>
        <v>14.7105</v>
      </c>
      <c r="M315" s="22">
        <f t="shared" si="96"/>
        <v>0</v>
      </c>
      <c r="N315" s="22">
        <f t="shared" si="83"/>
        <v>0</v>
      </c>
      <c r="O315" s="22">
        <f t="shared" si="84"/>
        <v>107.64187598425198</v>
      </c>
      <c r="P315" s="22">
        <f t="shared" si="85"/>
        <v>0</v>
      </c>
      <c r="Q315" s="22">
        <f t="shared" si="86"/>
        <v>0</v>
      </c>
      <c r="R315" s="22">
        <f t="shared" si="97"/>
        <v>268.42514400000005</v>
      </c>
      <c r="S315" s="22">
        <f t="shared" si="98"/>
        <v>268.42514400000005</v>
      </c>
      <c r="T315" s="22">
        <f t="shared" si="99"/>
        <v>3.9395662003059049</v>
      </c>
      <c r="U315" s="22">
        <f t="shared" si="87"/>
        <v>0</v>
      </c>
      <c r="V315" s="20">
        <f>'BSFC (Drive Cycle)'!C319</f>
        <v>0</v>
      </c>
      <c r="W315" s="22">
        <f t="shared" si="88"/>
        <v>0</v>
      </c>
      <c r="X315" s="22">
        <f t="shared" si="89"/>
        <v>0</v>
      </c>
      <c r="Y315" s="22">
        <f t="shared" si="90"/>
        <v>0</v>
      </c>
      <c r="Z315" s="22">
        <f t="shared" si="91"/>
        <v>1</v>
      </c>
    </row>
    <row r="316" spans="4:26">
      <c r="D316" s="1">
        <v>313</v>
      </c>
      <c r="E316" s="22">
        <v>0</v>
      </c>
      <c r="F316" s="22">
        <f t="shared" si="80"/>
        <v>0</v>
      </c>
      <c r="G316" s="22">
        <f t="shared" si="81"/>
        <v>0</v>
      </c>
      <c r="H316" s="22">
        <f t="shared" si="92"/>
        <v>0</v>
      </c>
      <c r="I316" s="22">
        <f t="shared" si="93"/>
        <v>0</v>
      </c>
      <c r="J316" s="22">
        <f t="shared" si="94"/>
        <v>0</v>
      </c>
      <c r="K316" s="22">
        <f t="shared" si="95"/>
        <v>1</v>
      </c>
      <c r="L316" s="22">
        <f t="shared" si="82"/>
        <v>14.7105</v>
      </c>
      <c r="M316" s="22">
        <f t="shared" si="96"/>
        <v>0</v>
      </c>
      <c r="N316" s="22">
        <f t="shared" si="83"/>
        <v>0</v>
      </c>
      <c r="O316" s="22">
        <f t="shared" si="84"/>
        <v>107.64187598425198</v>
      </c>
      <c r="P316" s="22">
        <f t="shared" si="85"/>
        <v>0</v>
      </c>
      <c r="Q316" s="22">
        <f t="shared" si="86"/>
        <v>0</v>
      </c>
      <c r="R316" s="22">
        <f t="shared" si="97"/>
        <v>268.42514400000005</v>
      </c>
      <c r="S316" s="22">
        <f t="shared" si="98"/>
        <v>268.42514400000005</v>
      </c>
      <c r="T316" s="22">
        <f t="shared" si="99"/>
        <v>3.9395662003059049</v>
      </c>
      <c r="U316" s="22">
        <f t="shared" si="87"/>
        <v>0</v>
      </c>
      <c r="V316" s="20">
        <f>'BSFC (Drive Cycle)'!C320</f>
        <v>0</v>
      </c>
      <c r="W316" s="22">
        <f t="shared" si="88"/>
        <v>0</v>
      </c>
      <c r="X316" s="22">
        <f t="shared" si="89"/>
        <v>0</v>
      </c>
      <c r="Y316" s="22">
        <f t="shared" si="90"/>
        <v>0</v>
      </c>
      <c r="Z316" s="22">
        <f t="shared" si="91"/>
        <v>1</v>
      </c>
    </row>
    <row r="317" spans="4:26">
      <c r="D317" s="1">
        <v>314</v>
      </c>
      <c r="E317" s="22">
        <v>0</v>
      </c>
      <c r="F317" s="22">
        <f t="shared" si="80"/>
        <v>0</v>
      </c>
      <c r="G317" s="22">
        <f t="shared" si="81"/>
        <v>0</v>
      </c>
      <c r="H317" s="22">
        <f t="shared" si="92"/>
        <v>0</v>
      </c>
      <c r="I317" s="22">
        <f t="shared" si="93"/>
        <v>0</v>
      </c>
      <c r="J317" s="22">
        <f t="shared" si="94"/>
        <v>0</v>
      </c>
      <c r="K317" s="22">
        <f t="shared" si="95"/>
        <v>1</v>
      </c>
      <c r="L317" s="22">
        <f t="shared" si="82"/>
        <v>14.7105</v>
      </c>
      <c r="M317" s="22">
        <f t="shared" si="96"/>
        <v>0</v>
      </c>
      <c r="N317" s="22">
        <f t="shared" si="83"/>
        <v>0</v>
      </c>
      <c r="O317" s="22">
        <f t="shared" si="84"/>
        <v>107.64187598425198</v>
      </c>
      <c r="P317" s="22">
        <f t="shared" si="85"/>
        <v>0</v>
      </c>
      <c r="Q317" s="22">
        <f t="shared" si="86"/>
        <v>0</v>
      </c>
      <c r="R317" s="22">
        <f t="shared" si="97"/>
        <v>268.42514400000005</v>
      </c>
      <c r="S317" s="22">
        <f t="shared" si="98"/>
        <v>268.42514400000005</v>
      </c>
      <c r="T317" s="22">
        <f t="shared" si="99"/>
        <v>3.9395662003059049</v>
      </c>
      <c r="U317" s="22">
        <f t="shared" si="87"/>
        <v>0</v>
      </c>
      <c r="V317" s="20">
        <f>'BSFC (Drive Cycle)'!C321</f>
        <v>0</v>
      </c>
      <c r="W317" s="22">
        <f t="shared" si="88"/>
        <v>0</v>
      </c>
      <c r="X317" s="22">
        <f t="shared" si="89"/>
        <v>0</v>
      </c>
      <c r="Y317" s="22">
        <f t="shared" si="90"/>
        <v>0</v>
      </c>
      <c r="Z317" s="22">
        <f t="shared" si="91"/>
        <v>1</v>
      </c>
    </row>
    <row r="318" spans="4:26">
      <c r="D318" s="1">
        <v>315</v>
      </c>
      <c r="E318" s="22">
        <v>0</v>
      </c>
      <c r="F318" s="22">
        <f t="shared" si="80"/>
        <v>0</v>
      </c>
      <c r="G318" s="22">
        <f t="shared" si="81"/>
        <v>0</v>
      </c>
      <c r="H318" s="22">
        <f t="shared" si="92"/>
        <v>0</v>
      </c>
      <c r="I318" s="22">
        <f t="shared" si="93"/>
        <v>0</v>
      </c>
      <c r="J318" s="22">
        <f t="shared" si="94"/>
        <v>0</v>
      </c>
      <c r="K318" s="22">
        <f t="shared" si="95"/>
        <v>1</v>
      </c>
      <c r="L318" s="22">
        <f t="shared" si="82"/>
        <v>14.7105</v>
      </c>
      <c r="M318" s="22">
        <f t="shared" si="96"/>
        <v>0</v>
      </c>
      <c r="N318" s="22">
        <f t="shared" si="83"/>
        <v>0</v>
      </c>
      <c r="O318" s="22">
        <f t="shared" si="84"/>
        <v>107.64187598425198</v>
      </c>
      <c r="P318" s="22">
        <f t="shared" si="85"/>
        <v>0</v>
      </c>
      <c r="Q318" s="22">
        <f t="shared" si="86"/>
        <v>0</v>
      </c>
      <c r="R318" s="22">
        <f t="shared" si="97"/>
        <v>268.42514400000005</v>
      </c>
      <c r="S318" s="22">
        <f t="shared" si="98"/>
        <v>268.42514400000005</v>
      </c>
      <c r="T318" s="22">
        <f t="shared" si="99"/>
        <v>3.9395662003059049</v>
      </c>
      <c r="U318" s="22">
        <f t="shared" si="87"/>
        <v>0</v>
      </c>
      <c r="V318" s="20">
        <f>'BSFC (Drive Cycle)'!C322</f>
        <v>0</v>
      </c>
      <c r="W318" s="22">
        <f t="shared" si="88"/>
        <v>0</v>
      </c>
      <c r="X318" s="22">
        <f t="shared" si="89"/>
        <v>0</v>
      </c>
      <c r="Y318" s="22">
        <f t="shared" si="90"/>
        <v>0</v>
      </c>
      <c r="Z318" s="22">
        <f t="shared" si="91"/>
        <v>1</v>
      </c>
    </row>
    <row r="319" spans="4:26">
      <c r="D319" s="1">
        <v>316</v>
      </c>
      <c r="E319" s="22">
        <v>0</v>
      </c>
      <c r="F319" s="22">
        <f t="shared" si="80"/>
        <v>0</v>
      </c>
      <c r="G319" s="22">
        <f t="shared" si="81"/>
        <v>0</v>
      </c>
      <c r="H319" s="22">
        <f t="shared" si="92"/>
        <v>0</v>
      </c>
      <c r="I319" s="22">
        <f t="shared" si="93"/>
        <v>0</v>
      </c>
      <c r="J319" s="22">
        <f t="shared" si="94"/>
        <v>0</v>
      </c>
      <c r="K319" s="22">
        <f t="shared" si="95"/>
        <v>1</v>
      </c>
      <c r="L319" s="22">
        <f t="shared" si="82"/>
        <v>14.7105</v>
      </c>
      <c r="M319" s="22">
        <f t="shared" si="96"/>
        <v>0</v>
      </c>
      <c r="N319" s="22">
        <f t="shared" si="83"/>
        <v>0</v>
      </c>
      <c r="O319" s="22">
        <f t="shared" si="84"/>
        <v>107.64187598425198</v>
      </c>
      <c r="P319" s="22">
        <f t="shared" si="85"/>
        <v>0</v>
      </c>
      <c r="Q319" s="22">
        <f t="shared" si="86"/>
        <v>0</v>
      </c>
      <c r="R319" s="22">
        <f t="shared" si="97"/>
        <v>268.42514400000005</v>
      </c>
      <c r="S319" s="22">
        <f t="shared" si="98"/>
        <v>268.42514400000005</v>
      </c>
      <c r="T319" s="22">
        <f t="shared" si="99"/>
        <v>3.9395662003059049</v>
      </c>
      <c r="U319" s="22">
        <f t="shared" si="87"/>
        <v>0</v>
      </c>
      <c r="V319" s="20">
        <f>'BSFC (Drive Cycle)'!C323</f>
        <v>0</v>
      </c>
      <c r="W319" s="22">
        <f t="shared" si="88"/>
        <v>0</v>
      </c>
      <c r="X319" s="22">
        <f t="shared" si="89"/>
        <v>0</v>
      </c>
      <c r="Y319" s="22">
        <f t="shared" si="90"/>
        <v>0</v>
      </c>
      <c r="Z319" s="22">
        <f t="shared" si="91"/>
        <v>1</v>
      </c>
    </row>
    <row r="320" spans="4:26">
      <c r="D320" s="1">
        <v>317</v>
      </c>
      <c r="E320" s="22">
        <v>0</v>
      </c>
      <c r="F320" s="22">
        <f t="shared" si="80"/>
        <v>0</v>
      </c>
      <c r="G320" s="22">
        <f t="shared" si="81"/>
        <v>0</v>
      </c>
      <c r="H320" s="22">
        <f t="shared" si="92"/>
        <v>0</v>
      </c>
      <c r="I320" s="22">
        <f t="shared" si="93"/>
        <v>0</v>
      </c>
      <c r="J320" s="22">
        <f t="shared" si="94"/>
        <v>0</v>
      </c>
      <c r="K320" s="22">
        <f t="shared" si="95"/>
        <v>1</v>
      </c>
      <c r="L320" s="22">
        <f t="shared" si="82"/>
        <v>14.7105</v>
      </c>
      <c r="M320" s="22">
        <f t="shared" si="96"/>
        <v>0</v>
      </c>
      <c r="N320" s="22">
        <f t="shared" si="83"/>
        <v>0</v>
      </c>
      <c r="O320" s="22">
        <f t="shared" si="84"/>
        <v>107.64187598425198</v>
      </c>
      <c r="P320" s="22">
        <f t="shared" si="85"/>
        <v>0</v>
      </c>
      <c r="Q320" s="22">
        <f t="shared" si="86"/>
        <v>0</v>
      </c>
      <c r="R320" s="22">
        <f t="shared" si="97"/>
        <v>268.42514400000005</v>
      </c>
      <c r="S320" s="22">
        <f t="shared" si="98"/>
        <v>268.42514400000005</v>
      </c>
      <c r="T320" s="22">
        <f t="shared" si="99"/>
        <v>3.9395662003059049</v>
      </c>
      <c r="U320" s="22">
        <f t="shared" si="87"/>
        <v>0</v>
      </c>
      <c r="V320" s="20">
        <f>'BSFC (Drive Cycle)'!C324</f>
        <v>0</v>
      </c>
      <c r="W320" s="22">
        <f t="shared" si="88"/>
        <v>0</v>
      </c>
      <c r="X320" s="22">
        <f t="shared" si="89"/>
        <v>0</v>
      </c>
      <c r="Y320" s="22">
        <f t="shared" si="90"/>
        <v>0</v>
      </c>
      <c r="Z320" s="22">
        <f t="shared" si="91"/>
        <v>1</v>
      </c>
    </row>
    <row r="321" spans="4:26">
      <c r="D321" s="1">
        <v>318</v>
      </c>
      <c r="E321" s="22">
        <v>0</v>
      </c>
      <c r="F321" s="22">
        <f t="shared" si="80"/>
        <v>0</v>
      </c>
      <c r="G321" s="22">
        <f t="shared" si="81"/>
        <v>0</v>
      </c>
      <c r="H321" s="22">
        <f t="shared" si="92"/>
        <v>0</v>
      </c>
      <c r="I321" s="22">
        <f t="shared" si="93"/>
        <v>0</v>
      </c>
      <c r="J321" s="22">
        <f t="shared" si="94"/>
        <v>0</v>
      </c>
      <c r="K321" s="22">
        <f t="shared" si="95"/>
        <v>1</v>
      </c>
      <c r="L321" s="22">
        <f t="shared" si="82"/>
        <v>14.7105</v>
      </c>
      <c r="M321" s="22">
        <f t="shared" si="96"/>
        <v>0</v>
      </c>
      <c r="N321" s="22">
        <f t="shared" si="83"/>
        <v>0</v>
      </c>
      <c r="O321" s="22">
        <f t="shared" si="84"/>
        <v>107.64187598425198</v>
      </c>
      <c r="P321" s="22">
        <f t="shared" si="85"/>
        <v>0</v>
      </c>
      <c r="Q321" s="22">
        <f t="shared" si="86"/>
        <v>0</v>
      </c>
      <c r="R321" s="22">
        <f t="shared" si="97"/>
        <v>268.42514400000005</v>
      </c>
      <c r="S321" s="22">
        <f t="shared" si="98"/>
        <v>268.42514400000005</v>
      </c>
      <c r="T321" s="22">
        <f t="shared" si="99"/>
        <v>3.9395662003059049</v>
      </c>
      <c r="U321" s="22">
        <f t="shared" si="87"/>
        <v>0</v>
      </c>
      <c r="V321" s="20">
        <f>'BSFC (Drive Cycle)'!C325</f>
        <v>0</v>
      </c>
      <c r="W321" s="22">
        <f t="shared" si="88"/>
        <v>0</v>
      </c>
      <c r="X321" s="22">
        <f t="shared" si="89"/>
        <v>0</v>
      </c>
      <c r="Y321" s="22">
        <f t="shared" si="90"/>
        <v>0</v>
      </c>
      <c r="Z321" s="22">
        <f t="shared" si="91"/>
        <v>1</v>
      </c>
    </row>
    <row r="322" spans="4:26">
      <c r="D322" s="1">
        <v>319</v>
      </c>
      <c r="E322" s="22">
        <v>0</v>
      </c>
      <c r="F322" s="22">
        <f t="shared" si="80"/>
        <v>0</v>
      </c>
      <c r="G322" s="22">
        <f t="shared" si="81"/>
        <v>0</v>
      </c>
      <c r="H322" s="22">
        <f t="shared" si="92"/>
        <v>0</v>
      </c>
      <c r="I322" s="22">
        <f t="shared" si="93"/>
        <v>0</v>
      </c>
      <c r="J322" s="22">
        <f t="shared" si="94"/>
        <v>0</v>
      </c>
      <c r="K322" s="22">
        <f t="shared" si="95"/>
        <v>1</v>
      </c>
      <c r="L322" s="22">
        <f t="shared" si="82"/>
        <v>14.7105</v>
      </c>
      <c r="M322" s="22">
        <f t="shared" si="96"/>
        <v>0</v>
      </c>
      <c r="N322" s="22">
        <f t="shared" si="83"/>
        <v>0</v>
      </c>
      <c r="O322" s="22">
        <f t="shared" si="84"/>
        <v>107.64187598425198</v>
      </c>
      <c r="P322" s="22">
        <f t="shared" si="85"/>
        <v>0</v>
      </c>
      <c r="Q322" s="22">
        <f t="shared" si="86"/>
        <v>0</v>
      </c>
      <c r="R322" s="22">
        <f t="shared" si="97"/>
        <v>268.42514400000005</v>
      </c>
      <c r="S322" s="22">
        <f t="shared" si="98"/>
        <v>268.42514400000005</v>
      </c>
      <c r="T322" s="22">
        <f t="shared" si="99"/>
        <v>3.9395662003059049</v>
      </c>
      <c r="U322" s="22">
        <f t="shared" si="87"/>
        <v>0</v>
      </c>
      <c r="V322" s="20">
        <f>'BSFC (Drive Cycle)'!C326</f>
        <v>0</v>
      </c>
      <c r="W322" s="22">
        <f t="shared" si="88"/>
        <v>0</v>
      </c>
      <c r="X322" s="22">
        <f t="shared" si="89"/>
        <v>0</v>
      </c>
      <c r="Y322" s="22">
        <f t="shared" si="90"/>
        <v>0</v>
      </c>
      <c r="Z322" s="22">
        <f t="shared" si="91"/>
        <v>1</v>
      </c>
    </row>
    <row r="323" spans="4:26">
      <c r="D323" s="1">
        <v>320</v>
      </c>
      <c r="E323" s="22">
        <v>0</v>
      </c>
      <c r="F323" s="22">
        <f t="shared" si="80"/>
        <v>0</v>
      </c>
      <c r="G323" s="22">
        <f t="shared" si="81"/>
        <v>0</v>
      </c>
      <c r="H323" s="22">
        <f t="shared" si="92"/>
        <v>0</v>
      </c>
      <c r="I323" s="22">
        <f t="shared" si="93"/>
        <v>0</v>
      </c>
      <c r="J323" s="22">
        <f t="shared" si="94"/>
        <v>0</v>
      </c>
      <c r="K323" s="22">
        <f t="shared" si="95"/>
        <v>1</v>
      </c>
      <c r="L323" s="22">
        <f t="shared" si="82"/>
        <v>14.7105</v>
      </c>
      <c r="M323" s="22">
        <f t="shared" si="96"/>
        <v>0</v>
      </c>
      <c r="N323" s="22">
        <f t="shared" si="83"/>
        <v>0</v>
      </c>
      <c r="O323" s="22">
        <f t="shared" si="84"/>
        <v>107.64187598425198</v>
      </c>
      <c r="P323" s="22">
        <f t="shared" si="85"/>
        <v>0</v>
      </c>
      <c r="Q323" s="22">
        <f t="shared" si="86"/>
        <v>0</v>
      </c>
      <c r="R323" s="22">
        <f t="shared" si="97"/>
        <v>268.42514400000005</v>
      </c>
      <c r="S323" s="22">
        <f t="shared" si="98"/>
        <v>268.42514400000005</v>
      </c>
      <c r="T323" s="22">
        <f t="shared" si="99"/>
        <v>3.9395662003059049</v>
      </c>
      <c r="U323" s="22">
        <f t="shared" si="87"/>
        <v>0</v>
      </c>
      <c r="V323" s="20">
        <f>'BSFC (Drive Cycle)'!C327</f>
        <v>0</v>
      </c>
      <c r="W323" s="22">
        <f t="shared" si="88"/>
        <v>0</v>
      </c>
      <c r="X323" s="22">
        <f t="shared" si="89"/>
        <v>0</v>
      </c>
      <c r="Y323" s="22">
        <f t="shared" si="90"/>
        <v>0</v>
      </c>
      <c r="Z323" s="22">
        <f t="shared" si="91"/>
        <v>1</v>
      </c>
    </row>
    <row r="324" spans="4:26">
      <c r="D324" s="1">
        <v>321</v>
      </c>
      <c r="E324" s="22">
        <v>0</v>
      </c>
      <c r="F324" s="22">
        <f t="shared" ref="F324:F387" si="100">E324*1.60934</f>
        <v>0</v>
      </c>
      <c r="G324" s="22">
        <f t="shared" ref="G324:G387" si="101">F324*(1000/3600)</f>
        <v>0</v>
      </c>
      <c r="H324" s="22">
        <f t="shared" si="92"/>
        <v>0</v>
      </c>
      <c r="I324" s="22">
        <f t="shared" si="93"/>
        <v>0</v>
      </c>
      <c r="J324" s="22">
        <f t="shared" si="94"/>
        <v>0</v>
      </c>
      <c r="K324" s="22">
        <f t="shared" si="95"/>
        <v>1</v>
      </c>
      <c r="L324" s="22">
        <f t="shared" ref="L324:L387" si="102">LOOKUP(K324,$A$5:$B$12)*$B$13</f>
        <v>14.7105</v>
      </c>
      <c r="M324" s="22">
        <f t="shared" si="96"/>
        <v>0</v>
      </c>
      <c r="N324" s="22">
        <f t="shared" ref="N324:N387" si="103">M324*9.5493</f>
        <v>0</v>
      </c>
      <c r="O324" s="22">
        <f t="shared" ref="O324:O387" si="104">(POWER(L324,2)*$B$28+4*$B$29)/$B$27</f>
        <v>107.64187598425198</v>
      </c>
      <c r="P324" s="22">
        <f t="shared" ref="P324:P387" si="105">(H324*(O324+$B$26*$B$27))/$B$27</f>
        <v>0</v>
      </c>
      <c r="Q324" s="22">
        <f t="shared" ref="Q324:Q387" si="106">($B$34*$B$31*$B$30*POWER(G324,2))/2</f>
        <v>0</v>
      </c>
      <c r="R324" s="22">
        <f t="shared" si="97"/>
        <v>268.42514400000005</v>
      </c>
      <c r="S324" s="22">
        <f t="shared" si="98"/>
        <v>268.42514400000005</v>
      </c>
      <c r="T324" s="22">
        <f t="shared" si="99"/>
        <v>3.9395662003059049</v>
      </c>
      <c r="U324" s="22">
        <f t="shared" ref="U324:U387" si="107">(T324*M324)/1000</f>
        <v>0</v>
      </c>
      <c r="V324" s="20">
        <f>'BSFC (Drive Cycle)'!C328</f>
        <v>0</v>
      </c>
      <c r="W324" s="22">
        <f t="shared" ref="W324:W387" si="108">(V324*U324)/3600</f>
        <v>0</v>
      </c>
      <c r="X324" s="22">
        <f t="shared" ref="X324:X387" si="109">IF(AND(K324&gt;1,(N324&lt;$B$15)),1,0)</f>
        <v>0</v>
      </c>
      <c r="Y324" s="22">
        <f t="shared" ref="Y324:Y387" si="110">IF(N324&gt;$B$14,1,0)</f>
        <v>0</v>
      </c>
      <c r="Z324" s="22">
        <f t="shared" ref="Z324:Z387" si="111">IF(AND(X324=0,Y324=0),K324,IF(AND(X324=0,Y324=1),K324+1, IF(AND(X324=1,Y324=0),K324-1)))</f>
        <v>1</v>
      </c>
    </row>
    <row r="325" spans="4:26">
      <c r="D325" s="1">
        <v>322</v>
      </c>
      <c r="E325" s="22">
        <v>0.4</v>
      </c>
      <c r="F325" s="22">
        <f t="shared" si="100"/>
        <v>0.64373600000000009</v>
      </c>
      <c r="G325" s="22">
        <f t="shared" si="101"/>
        <v>0.17881555555555559</v>
      </c>
      <c r="H325" s="22">
        <f t="shared" ref="H325:H388" si="112">(G325-G324)/(D325-D324)</f>
        <v>0.17881555555555559</v>
      </c>
      <c r="I325" s="22">
        <f t="shared" ref="I325:I388" si="113">G325*(D325-D324)+0.5*H325*POWER(D325-D324,2)</f>
        <v>0.26822333333333337</v>
      </c>
      <c r="J325" s="22">
        <f t="shared" ref="J325:J388" si="114">(2*PI()*I325)/($B$2*(D325-D324))</f>
        <v>1.2423495857422064</v>
      </c>
      <c r="K325" s="22">
        <f t="shared" ref="K325:K388" si="115">Z324</f>
        <v>1</v>
      </c>
      <c r="L325" s="22">
        <f t="shared" si="102"/>
        <v>14.7105</v>
      </c>
      <c r="M325" s="22">
        <f t="shared" ref="M325:M388" si="116">J325*L325</f>
        <v>18.275583581060726</v>
      </c>
      <c r="N325" s="22">
        <f t="shared" si="103"/>
        <v>174.51903029062319</v>
      </c>
      <c r="O325" s="22">
        <f t="shared" si="104"/>
        <v>107.64187598425198</v>
      </c>
      <c r="P325" s="22">
        <f t="shared" si="105"/>
        <v>415.34076304948599</v>
      </c>
      <c r="Q325" s="22">
        <f t="shared" si="106"/>
        <v>1.2324644964875148E-2</v>
      </c>
      <c r="R325" s="22">
        <f t="shared" ref="R325:R388" si="117">$B$32*$B$26*9.81</f>
        <v>268.42514400000005</v>
      </c>
      <c r="S325" s="22">
        <f t="shared" ref="S325:S388" si="118">P325+Q325+R325</f>
        <v>683.77823169445082</v>
      </c>
      <c r="T325" s="22">
        <f t="shared" ref="T325:T388" si="119">IF(H325&lt;0,0,(S325*$B$27)/L325)</f>
        <v>10.035533817533866</v>
      </c>
      <c r="U325" s="22">
        <f t="shared" si="107"/>
        <v>0.1834052370629016</v>
      </c>
      <c r="V325" s="20">
        <f>'BSFC (Drive Cycle)'!C329</f>
        <v>2443.4815432356299</v>
      </c>
      <c r="W325" s="22">
        <f t="shared" si="108"/>
        <v>0.1244853643599876</v>
      </c>
      <c r="X325" s="22">
        <f t="shared" si="109"/>
        <v>0</v>
      </c>
      <c r="Y325" s="22">
        <f t="shared" si="110"/>
        <v>0</v>
      </c>
      <c r="Z325" s="22">
        <f t="shared" si="111"/>
        <v>1</v>
      </c>
    </row>
    <row r="326" spans="4:26">
      <c r="D326" s="1">
        <v>323</v>
      </c>
      <c r="E326" s="22">
        <v>2.7</v>
      </c>
      <c r="F326" s="22">
        <f t="shared" si="100"/>
        <v>4.345218</v>
      </c>
      <c r="G326" s="22">
        <f t="shared" si="101"/>
        <v>1.2070050000000001</v>
      </c>
      <c r="H326" s="22">
        <f t="shared" si="112"/>
        <v>1.0281894444444446</v>
      </c>
      <c r="I326" s="22">
        <f t="shared" si="113"/>
        <v>1.7210997222222224</v>
      </c>
      <c r="J326" s="22">
        <f t="shared" si="114"/>
        <v>7.9717431751791583</v>
      </c>
      <c r="K326" s="22">
        <f t="shared" si="115"/>
        <v>1</v>
      </c>
      <c r="L326" s="22">
        <f t="shared" si="102"/>
        <v>14.7105</v>
      </c>
      <c r="M326" s="22">
        <f t="shared" si="116"/>
        <v>117.26832797847301</v>
      </c>
      <c r="N326" s="22">
        <f t="shared" si="103"/>
        <v>1119.8304443648324</v>
      </c>
      <c r="O326" s="22">
        <f t="shared" si="104"/>
        <v>107.64187598425198</v>
      </c>
      <c r="P326" s="22">
        <f t="shared" si="105"/>
        <v>2388.2093875345445</v>
      </c>
      <c r="Q326" s="22">
        <f t="shared" si="106"/>
        <v>0.56154163621212372</v>
      </c>
      <c r="R326" s="22">
        <f t="shared" si="117"/>
        <v>268.42514400000005</v>
      </c>
      <c r="S326" s="22">
        <f t="shared" si="118"/>
        <v>2657.1960731707568</v>
      </c>
      <c r="T326" s="22">
        <f t="shared" si="119"/>
        <v>38.998581434863972</v>
      </c>
      <c r="U326" s="22">
        <f t="shared" si="107"/>
        <v>4.5732984383988171</v>
      </c>
      <c r="V326" s="20">
        <f>'BSFC (Drive Cycle)'!C330</f>
        <v>507.16282689386253</v>
      </c>
      <c r="W326" s="22">
        <f t="shared" si="108"/>
        <v>0.64427971229100867</v>
      </c>
      <c r="X326" s="22">
        <f t="shared" si="109"/>
        <v>0</v>
      </c>
      <c r="Y326" s="22">
        <f t="shared" si="110"/>
        <v>0</v>
      </c>
      <c r="Z326" s="22">
        <f t="shared" si="111"/>
        <v>1</v>
      </c>
    </row>
    <row r="327" spans="4:26">
      <c r="D327" s="1">
        <v>324</v>
      </c>
      <c r="E327" s="22">
        <v>7.3</v>
      </c>
      <c r="F327" s="22">
        <f t="shared" si="100"/>
        <v>11.748182</v>
      </c>
      <c r="G327" s="22">
        <f t="shared" si="101"/>
        <v>3.2633838888888889</v>
      </c>
      <c r="H327" s="22">
        <f t="shared" si="112"/>
        <v>2.0563788888888888</v>
      </c>
      <c r="I327" s="22">
        <f t="shared" si="113"/>
        <v>4.291573333333333</v>
      </c>
      <c r="J327" s="22">
        <f t="shared" si="114"/>
        <v>19.8775933718753</v>
      </c>
      <c r="K327" s="22">
        <f t="shared" si="115"/>
        <v>1</v>
      </c>
      <c r="L327" s="22">
        <f t="shared" si="102"/>
        <v>14.7105</v>
      </c>
      <c r="M327" s="22">
        <f t="shared" si="116"/>
        <v>292.40933729697161</v>
      </c>
      <c r="N327" s="22">
        <f t="shared" si="103"/>
        <v>2792.3044846499711</v>
      </c>
      <c r="O327" s="22">
        <f t="shared" si="104"/>
        <v>107.64187598425198</v>
      </c>
      <c r="P327" s="22">
        <f t="shared" si="105"/>
        <v>4776.4187750690871</v>
      </c>
      <c r="Q327" s="22">
        <f t="shared" si="106"/>
        <v>4.1048770636137268</v>
      </c>
      <c r="R327" s="22">
        <f t="shared" si="117"/>
        <v>268.42514400000005</v>
      </c>
      <c r="S327" s="22">
        <f t="shared" si="118"/>
        <v>5048.9487961327004</v>
      </c>
      <c r="T327" s="22">
        <f t="shared" si="119"/>
        <v>74.101359238982369</v>
      </c>
      <c r="U327" s="22">
        <f t="shared" si="107"/>
        <v>21.66792934787566</v>
      </c>
      <c r="V327" s="20">
        <f>'BSFC (Drive Cycle)'!C331</f>
        <v>56.727603657792315</v>
      </c>
      <c r="W327" s="22">
        <f t="shared" si="108"/>
        <v>0.34143603003648237</v>
      </c>
      <c r="X327" s="22">
        <f t="shared" si="109"/>
        <v>0</v>
      </c>
      <c r="Y327" s="22">
        <f t="shared" si="110"/>
        <v>0</v>
      </c>
      <c r="Z327" s="22">
        <f t="shared" si="111"/>
        <v>1</v>
      </c>
    </row>
    <row r="328" spans="4:26">
      <c r="D328" s="1">
        <v>325</v>
      </c>
      <c r="E328" s="22">
        <v>11.5</v>
      </c>
      <c r="F328" s="22">
        <f t="shared" si="100"/>
        <v>18.50741</v>
      </c>
      <c r="G328" s="22">
        <f t="shared" si="101"/>
        <v>5.1409472222222226</v>
      </c>
      <c r="H328" s="22">
        <f t="shared" si="112"/>
        <v>1.8775633333333337</v>
      </c>
      <c r="I328" s="22">
        <f t="shared" si="113"/>
        <v>6.079728888888889</v>
      </c>
      <c r="J328" s="22">
        <f t="shared" si="114"/>
        <v>28.159923943490007</v>
      </c>
      <c r="K328" s="22">
        <f t="shared" si="115"/>
        <v>1</v>
      </c>
      <c r="L328" s="22">
        <f t="shared" si="102"/>
        <v>14.7105</v>
      </c>
      <c r="M328" s="22">
        <f t="shared" si="116"/>
        <v>414.24656117070975</v>
      </c>
      <c r="N328" s="22">
        <f t="shared" si="103"/>
        <v>3955.764686587459</v>
      </c>
      <c r="O328" s="22">
        <f t="shared" si="104"/>
        <v>107.64187598425198</v>
      </c>
      <c r="P328" s="22">
        <f t="shared" si="105"/>
        <v>4361.0780120196032</v>
      </c>
      <c r="Q328" s="22">
        <f t="shared" si="106"/>
        <v>10.187089353779612</v>
      </c>
      <c r="R328" s="22">
        <f t="shared" si="117"/>
        <v>268.42514400000005</v>
      </c>
      <c r="S328" s="22">
        <f t="shared" si="118"/>
        <v>4639.6902453733828</v>
      </c>
      <c r="T328" s="22">
        <f t="shared" si="119"/>
        <v>68.094838651039282</v>
      </c>
      <c r="U328" s="22">
        <f t="shared" si="107"/>
        <v>28.208052744667356</v>
      </c>
      <c r="V328" s="20">
        <f>'BSFC (Drive Cycle)'!C332</f>
        <v>158.10612089850838</v>
      </c>
      <c r="W328" s="22">
        <f t="shared" si="108"/>
        <v>1.2388516104332994</v>
      </c>
      <c r="X328" s="22">
        <f t="shared" si="109"/>
        <v>0</v>
      </c>
      <c r="Y328" s="22">
        <f t="shared" si="110"/>
        <v>0</v>
      </c>
      <c r="Z328" s="22">
        <f t="shared" si="111"/>
        <v>1</v>
      </c>
    </row>
    <row r="329" spans="4:26">
      <c r="D329" s="1">
        <v>326</v>
      </c>
      <c r="E329" s="22">
        <v>15.4</v>
      </c>
      <c r="F329" s="22">
        <f t="shared" si="100"/>
        <v>24.783836000000001</v>
      </c>
      <c r="G329" s="22">
        <f t="shared" si="101"/>
        <v>6.8843988888888896</v>
      </c>
      <c r="H329" s="22">
        <f t="shared" si="112"/>
        <v>1.7434516666666671</v>
      </c>
      <c r="I329" s="22">
        <f t="shared" si="113"/>
        <v>7.7561247222222232</v>
      </c>
      <c r="J329" s="22">
        <f t="shared" si="114"/>
        <v>35.924608854378803</v>
      </c>
      <c r="K329" s="22">
        <f t="shared" si="115"/>
        <v>1</v>
      </c>
      <c r="L329" s="22">
        <f t="shared" si="102"/>
        <v>14.7105</v>
      </c>
      <c r="M329" s="22">
        <f t="shared" si="116"/>
        <v>528.46895855233936</v>
      </c>
      <c r="N329" s="22">
        <f t="shared" si="103"/>
        <v>5046.5086259038544</v>
      </c>
      <c r="O329" s="22">
        <f t="shared" si="104"/>
        <v>107.64187598425198</v>
      </c>
      <c r="P329" s="22">
        <f t="shared" si="105"/>
        <v>4049.5724397324889</v>
      </c>
      <c r="Q329" s="22">
        <f t="shared" si="106"/>
        <v>18.268204999186185</v>
      </c>
      <c r="R329" s="22">
        <f t="shared" si="117"/>
        <v>268.42514400000005</v>
      </c>
      <c r="S329" s="22">
        <f t="shared" si="118"/>
        <v>4336.2657887316755</v>
      </c>
      <c r="T329" s="22">
        <f t="shared" si="119"/>
        <v>63.641601834551423</v>
      </c>
      <c r="U329" s="22">
        <f t="shared" si="107"/>
        <v>33.632611042108039</v>
      </c>
      <c r="V329" s="20">
        <f>'BSFC (Drive Cycle)'!C333</f>
        <v>898.45311898660111</v>
      </c>
      <c r="W329" s="22">
        <f t="shared" si="108"/>
        <v>8.3937011917903241</v>
      </c>
      <c r="X329" s="22">
        <f t="shared" si="109"/>
        <v>0</v>
      </c>
      <c r="Y329" s="22">
        <f t="shared" si="110"/>
        <v>1</v>
      </c>
      <c r="Z329" s="22">
        <f t="shared" si="111"/>
        <v>2</v>
      </c>
    </row>
    <row r="330" spans="4:26">
      <c r="D330" s="1">
        <v>327</v>
      </c>
      <c r="E330" s="22">
        <v>18.399999999999999</v>
      </c>
      <c r="F330" s="22">
        <f t="shared" si="100"/>
        <v>29.611855999999996</v>
      </c>
      <c r="G330" s="22">
        <f t="shared" si="101"/>
        <v>8.225515555555555</v>
      </c>
      <c r="H330" s="22">
        <f t="shared" si="112"/>
        <v>1.3411166666666654</v>
      </c>
      <c r="I330" s="22">
        <f t="shared" si="113"/>
        <v>8.8960738888888873</v>
      </c>
      <c r="J330" s="22">
        <f t="shared" si="114"/>
        <v>41.204594593783163</v>
      </c>
      <c r="K330" s="22">
        <f t="shared" si="115"/>
        <v>2</v>
      </c>
      <c r="L330" s="22">
        <f t="shared" si="102"/>
        <v>8.4698856000000013</v>
      </c>
      <c r="M330" s="22">
        <f t="shared" si="116"/>
        <v>348.9982024037219</v>
      </c>
      <c r="N330" s="22">
        <f t="shared" si="103"/>
        <v>3332.6885342138617</v>
      </c>
      <c r="O330" s="22">
        <f t="shared" si="104"/>
        <v>40.638704065348485</v>
      </c>
      <c r="P330" s="22">
        <f t="shared" si="105"/>
        <v>2698.8488188416218</v>
      </c>
      <c r="Q330" s="22">
        <f t="shared" si="106"/>
        <v>26.078948745675795</v>
      </c>
      <c r="R330" s="22">
        <f t="shared" si="117"/>
        <v>268.42514400000005</v>
      </c>
      <c r="S330" s="22">
        <f t="shared" si="118"/>
        <v>2993.352911587298</v>
      </c>
      <c r="T330" s="22">
        <f t="shared" si="119"/>
        <v>76.301490259998019</v>
      </c>
      <c r="U330" s="22">
        <f t="shared" si="107"/>
        <v>26.629082941464404</v>
      </c>
      <c r="V330" s="20">
        <f>'BSFC (Drive Cycle)'!C334</f>
        <v>4976.5944596285863</v>
      </c>
      <c r="W330" s="22">
        <f t="shared" si="108"/>
        <v>36.811707397633846</v>
      </c>
      <c r="X330" s="22">
        <f t="shared" si="109"/>
        <v>0</v>
      </c>
      <c r="Y330" s="22">
        <f t="shared" si="110"/>
        <v>0</v>
      </c>
      <c r="Z330" s="22">
        <f t="shared" si="111"/>
        <v>2</v>
      </c>
    </row>
    <row r="331" spans="4:26">
      <c r="D331" s="1">
        <v>328</v>
      </c>
      <c r="E331" s="22">
        <v>20.7</v>
      </c>
      <c r="F331" s="22">
        <f t="shared" si="100"/>
        <v>33.313338000000002</v>
      </c>
      <c r="G331" s="22">
        <f t="shared" si="101"/>
        <v>9.2537050000000001</v>
      </c>
      <c r="H331" s="22">
        <f t="shared" si="112"/>
        <v>1.028189444444445</v>
      </c>
      <c r="I331" s="22">
        <f t="shared" si="113"/>
        <v>9.7677997222222217</v>
      </c>
      <c r="J331" s="22">
        <f t="shared" si="114"/>
        <v>45.24223074744534</v>
      </c>
      <c r="K331" s="22">
        <f t="shared" si="115"/>
        <v>2</v>
      </c>
      <c r="L331" s="22">
        <f t="shared" si="102"/>
        <v>8.4698856000000013</v>
      </c>
      <c r="M331" s="22">
        <f t="shared" si="116"/>
        <v>383.1965187196646</v>
      </c>
      <c r="N331" s="22">
        <f t="shared" si="103"/>
        <v>3659.2585162096934</v>
      </c>
      <c r="O331" s="22">
        <f t="shared" si="104"/>
        <v>40.638704065348485</v>
      </c>
      <c r="P331" s="22">
        <f t="shared" si="105"/>
        <v>2069.1174277785794</v>
      </c>
      <c r="Q331" s="22">
        <f t="shared" si="106"/>
        <v>33.006169506245932</v>
      </c>
      <c r="R331" s="22">
        <f t="shared" si="117"/>
        <v>268.42514400000005</v>
      </c>
      <c r="S331" s="22">
        <f t="shared" si="118"/>
        <v>2370.5487412848252</v>
      </c>
      <c r="T331" s="22">
        <f t="shared" si="119"/>
        <v>60.426019596226155</v>
      </c>
      <c r="U331" s="22">
        <f t="shared" si="107"/>
        <v>23.155040349360096</v>
      </c>
      <c r="V331" s="20">
        <f>'BSFC (Drive Cycle)'!C335</f>
        <v>195.31528983361022</v>
      </c>
      <c r="W331" s="22">
        <f t="shared" si="108"/>
        <v>1.2562592824845018</v>
      </c>
      <c r="X331" s="22">
        <f t="shared" si="109"/>
        <v>0</v>
      </c>
      <c r="Y331" s="22">
        <f t="shared" si="110"/>
        <v>0</v>
      </c>
      <c r="Z331" s="22">
        <f t="shared" si="111"/>
        <v>2</v>
      </c>
    </row>
    <row r="332" spans="4:26">
      <c r="D332" s="1">
        <v>329</v>
      </c>
      <c r="E332" s="22">
        <v>24.2</v>
      </c>
      <c r="F332" s="22">
        <f t="shared" si="100"/>
        <v>38.946027999999998</v>
      </c>
      <c r="G332" s="22">
        <f t="shared" si="101"/>
        <v>10.818341111111112</v>
      </c>
      <c r="H332" s="22">
        <f t="shared" si="112"/>
        <v>1.5646361111111116</v>
      </c>
      <c r="I332" s="22">
        <f t="shared" si="113"/>
        <v>11.600659166666667</v>
      </c>
      <c r="J332" s="22">
        <f t="shared" si="114"/>
        <v>53.731619583350415</v>
      </c>
      <c r="K332" s="22">
        <f t="shared" si="115"/>
        <v>2</v>
      </c>
      <c r="L332" s="22">
        <f t="shared" si="102"/>
        <v>8.4698856000000013</v>
      </c>
      <c r="M332" s="22">
        <f t="shared" si="116"/>
        <v>455.10067097369773</v>
      </c>
      <c r="N332" s="22">
        <f t="shared" si="103"/>
        <v>4345.8928373291319</v>
      </c>
      <c r="O332" s="22">
        <f t="shared" si="104"/>
        <v>40.638704065348485</v>
      </c>
      <c r="P332" s="22">
        <f t="shared" si="105"/>
        <v>3148.656955315229</v>
      </c>
      <c r="Q332" s="22">
        <f t="shared" si="106"/>
        <v>45.11128173268424</v>
      </c>
      <c r="R332" s="22">
        <f t="shared" si="117"/>
        <v>268.42514400000005</v>
      </c>
      <c r="S332" s="22">
        <f t="shared" si="118"/>
        <v>3462.1933810479131</v>
      </c>
      <c r="T332" s="22">
        <f t="shared" si="119"/>
        <v>88.252378635225526</v>
      </c>
      <c r="U332" s="22">
        <f t="shared" si="107"/>
        <v>40.163716731915962</v>
      </c>
      <c r="V332" s="20">
        <f>'BSFC (Drive Cycle)'!C336</f>
        <v>176.34733499775757</v>
      </c>
      <c r="W332" s="22">
        <f t="shared" si="108"/>
        <v>1.9674345581328403</v>
      </c>
      <c r="X332" s="22">
        <f t="shared" si="109"/>
        <v>0</v>
      </c>
      <c r="Y332" s="22">
        <f t="shared" si="110"/>
        <v>0</v>
      </c>
      <c r="Z332" s="22">
        <f t="shared" si="111"/>
        <v>2</v>
      </c>
    </row>
    <row r="333" spans="4:26">
      <c r="D333" s="1">
        <v>330</v>
      </c>
      <c r="E333" s="22">
        <v>26.9</v>
      </c>
      <c r="F333" s="22">
        <f t="shared" si="100"/>
        <v>43.291246000000001</v>
      </c>
      <c r="G333" s="22">
        <f t="shared" si="101"/>
        <v>12.025346111111112</v>
      </c>
      <c r="H333" s="22">
        <f t="shared" si="112"/>
        <v>1.2070050000000005</v>
      </c>
      <c r="I333" s="22">
        <f t="shared" si="113"/>
        <v>12.628848611111113</v>
      </c>
      <c r="J333" s="22">
        <f t="shared" si="114"/>
        <v>58.493959662028892</v>
      </c>
      <c r="K333" s="22">
        <f t="shared" si="115"/>
        <v>2</v>
      </c>
      <c r="L333" s="22">
        <f t="shared" si="102"/>
        <v>8.4698856000000013</v>
      </c>
      <c r="M333" s="22">
        <f t="shared" si="116"/>
        <v>495.43714662839949</v>
      </c>
      <c r="N333" s="22">
        <f t="shared" si="103"/>
        <v>4731.0779442985759</v>
      </c>
      <c r="O333" s="22">
        <f t="shared" si="104"/>
        <v>40.638704065348485</v>
      </c>
      <c r="P333" s="22">
        <f t="shared" si="105"/>
        <v>2428.9639369574625</v>
      </c>
      <c r="Q333" s="22">
        <f t="shared" si="106"/>
        <v>55.738977143958138</v>
      </c>
      <c r="R333" s="22">
        <f t="shared" si="117"/>
        <v>268.42514400000005</v>
      </c>
      <c r="S333" s="22">
        <f t="shared" si="118"/>
        <v>2753.1280581014207</v>
      </c>
      <c r="T333" s="22">
        <f t="shared" si="119"/>
        <v>70.178084547457956</v>
      </c>
      <c r="U333" s="22">
        <f t="shared" si="107"/>
        <v>34.768829964039142</v>
      </c>
      <c r="V333" s="20">
        <f>'BSFC (Drive Cycle)'!C337</f>
        <v>394.56718992515016</v>
      </c>
      <c r="W333" s="22">
        <f t="shared" si="108"/>
        <v>3.8107332044156341</v>
      </c>
      <c r="X333" s="22">
        <f t="shared" si="109"/>
        <v>0</v>
      </c>
      <c r="Y333" s="22">
        <f t="shared" si="110"/>
        <v>0</v>
      </c>
      <c r="Z333" s="22">
        <f t="shared" si="111"/>
        <v>2</v>
      </c>
    </row>
    <row r="334" spans="4:26">
      <c r="D334" s="1">
        <v>331</v>
      </c>
      <c r="E334" s="22">
        <v>29.6</v>
      </c>
      <c r="F334" s="22">
        <f t="shared" si="100"/>
        <v>47.636464000000004</v>
      </c>
      <c r="G334" s="22">
        <f t="shared" si="101"/>
        <v>13.232351111111113</v>
      </c>
      <c r="H334" s="22">
        <f t="shared" si="112"/>
        <v>1.2070050000000005</v>
      </c>
      <c r="I334" s="22">
        <f t="shared" si="113"/>
        <v>13.835853611111112</v>
      </c>
      <c r="J334" s="22">
        <f t="shared" si="114"/>
        <v>64.084532797868803</v>
      </c>
      <c r="K334" s="22">
        <f t="shared" si="115"/>
        <v>2</v>
      </c>
      <c r="L334" s="22">
        <f t="shared" si="102"/>
        <v>8.4698856000000013</v>
      </c>
      <c r="M334" s="22">
        <f t="shared" si="116"/>
        <v>542.78866152739681</v>
      </c>
      <c r="N334" s="22">
        <f t="shared" si="103"/>
        <v>5183.2517655235706</v>
      </c>
      <c r="O334" s="22">
        <f t="shared" si="104"/>
        <v>40.638704065348485</v>
      </c>
      <c r="P334" s="22">
        <f t="shared" si="105"/>
        <v>2428.9639369574625</v>
      </c>
      <c r="Q334" s="22">
        <f t="shared" si="106"/>
        <v>67.489755827656296</v>
      </c>
      <c r="R334" s="22">
        <f t="shared" si="117"/>
        <v>268.42514400000005</v>
      </c>
      <c r="S334" s="22">
        <f t="shared" si="118"/>
        <v>2764.8788367851184</v>
      </c>
      <c r="T334" s="22">
        <f t="shared" si="119"/>
        <v>70.477615525516299</v>
      </c>
      <c r="U334" s="22">
        <f t="shared" si="107"/>
        <v>38.254450598737471</v>
      </c>
      <c r="V334" s="20">
        <f>'BSFC (Drive Cycle)'!C338</f>
        <v>1192.7729490032671</v>
      </c>
      <c r="W334" s="22">
        <f t="shared" si="108"/>
        <v>12.674687181432191</v>
      </c>
      <c r="X334" s="22">
        <f t="shared" si="109"/>
        <v>0</v>
      </c>
      <c r="Y334" s="22">
        <f t="shared" si="110"/>
        <v>1</v>
      </c>
      <c r="Z334" s="22">
        <f t="shared" si="111"/>
        <v>3</v>
      </c>
    </row>
    <row r="335" spans="4:26">
      <c r="D335" s="1">
        <v>332</v>
      </c>
      <c r="E335" s="22">
        <v>31.1</v>
      </c>
      <c r="F335" s="22">
        <f t="shared" si="100"/>
        <v>50.050474000000001</v>
      </c>
      <c r="G335" s="22">
        <f t="shared" si="101"/>
        <v>13.902909444444445</v>
      </c>
      <c r="H335" s="22">
        <f t="shared" si="112"/>
        <v>0.67055833333333226</v>
      </c>
      <c r="I335" s="22">
        <f t="shared" si="113"/>
        <v>14.238188611111111</v>
      </c>
      <c r="J335" s="22">
        <f t="shared" si="114"/>
        <v>65.948057176482109</v>
      </c>
      <c r="K335" s="22">
        <f t="shared" si="115"/>
        <v>3</v>
      </c>
      <c r="L335" s="22">
        <f t="shared" si="102"/>
        <v>5.4638999999999998</v>
      </c>
      <c r="M335" s="22">
        <f t="shared" si="116"/>
        <v>360.33358960658057</v>
      </c>
      <c r="N335" s="22">
        <f t="shared" si="103"/>
        <v>3440.93354723012</v>
      </c>
      <c r="O335" s="22">
        <f t="shared" si="104"/>
        <v>21.23863048170449</v>
      </c>
      <c r="P335" s="22">
        <f t="shared" si="105"/>
        <v>1289.1702129928697</v>
      </c>
      <c r="Q335" s="22">
        <f t="shared" si="106"/>
        <v>74.503249102980547</v>
      </c>
      <c r="R335" s="22">
        <f t="shared" si="117"/>
        <v>268.42514400000005</v>
      </c>
      <c r="S335" s="22">
        <f t="shared" si="118"/>
        <v>1632.0986060958503</v>
      </c>
      <c r="T335" s="22">
        <f t="shared" si="119"/>
        <v>64.490581646094199</v>
      </c>
      <c r="U335" s="22">
        <f t="shared" si="107"/>
        <v>23.238122780353383</v>
      </c>
      <c r="V335" s="20">
        <f>'BSFC (Drive Cycle)'!C339</f>
        <v>143.8722536762798</v>
      </c>
      <c r="W335" s="22">
        <f t="shared" si="108"/>
        <v>0.9287003043376495</v>
      </c>
      <c r="X335" s="22">
        <f t="shared" si="109"/>
        <v>0</v>
      </c>
      <c r="Y335" s="22">
        <f t="shared" si="110"/>
        <v>0</v>
      </c>
      <c r="Z335" s="22">
        <f t="shared" si="111"/>
        <v>3</v>
      </c>
    </row>
    <row r="336" spans="4:26">
      <c r="D336" s="1">
        <v>333</v>
      </c>
      <c r="E336" s="22">
        <v>32.6</v>
      </c>
      <c r="F336" s="22">
        <f t="shared" si="100"/>
        <v>52.464483999999999</v>
      </c>
      <c r="G336" s="22">
        <f t="shared" si="101"/>
        <v>14.573467777777777</v>
      </c>
      <c r="H336" s="22">
        <f t="shared" si="112"/>
        <v>0.67055833333333226</v>
      </c>
      <c r="I336" s="22">
        <f t="shared" si="113"/>
        <v>14.908746944444443</v>
      </c>
      <c r="J336" s="22">
        <f t="shared" si="114"/>
        <v>69.053931140837634</v>
      </c>
      <c r="K336" s="22">
        <f t="shared" si="115"/>
        <v>3</v>
      </c>
      <c r="L336" s="22">
        <f t="shared" si="102"/>
        <v>5.4638999999999998</v>
      </c>
      <c r="M336" s="22">
        <f t="shared" si="116"/>
        <v>377.30377436042272</v>
      </c>
      <c r="N336" s="22">
        <f t="shared" si="103"/>
        <v>3602.986932499985</v>
      </c>
      <c r="O336" s="22">
        <f t="shared" si="104"/>
        <v>21.23863048170449</v>
      </c>
      <c r="P336" s="22">
        <f t="shared" si="105"/>
        <v>1289.1702129928697</v>
      </c>
      <c r="Q336" s="22">
        <f t="shared" si="106"/>
        <v>81.86337301794191</v>
      </c>
      <c r="R336" s="22">
        <f t="shared" si="117"/>
        <v>268.42514400000005</v>
      </c>
      <c r="S336" s="22">
        <f t="shared" si="118"/>
        <v>1639.4587300108117</v>
      </c>
      <c r="T336" s="22">
        <f t="shared" si="119"/>
        <v>64.781408848868807</v>
      </c>
      <c r="U336" s="22">
        <f t="shared" si="107"/>
        <v>24.442270067063887</v>
      </c>
      <c r="V336" s="20">
        <f>'BSFC (Drive Cycle)'!C340</f>
        <v>151.85498610549257</v>
      </c>
      <c r="W336" s="22">
        <f t="shared" si="108"/>
        <v>1.0310223837279677</v>
      </c>
      <c r="X336" s="22">
        <f t="shared" si="109"/>
        <v>0</v>
      </c>
      <c r="Y336" s="22">
        <f t="shared" si="110"/>
        <v>0</v>
      </c>
      <c r="Z336" s="22">
        <f t="shared" si="111"/>
        <v>3</v>
      </c>
    </row>
    <row r="337" spans="4:26">
      <c r="D337" s="1">
        <v>334</v>
      </c>
      <c r="E337" s="22">
        <v>33.799999999999997</v>
      </c>
      <c r="F337" s="22">
        <f t="shared" si="100"/>
        <v>54.395691999999997</v>
      </c>
      <c r="G337" s="22">
        <f t="shared" si="101"/>
        <v>15.109914444444444</v>
      </c>
      <c r="H337" s="22">
        <f t="shared" si="112"/>
        <v>0.53644666666666652</v>
      </c>
      <c r="I337" s="22">
        <f t="shared" si="113"/>
        <v>15.378137777777777</v>
      </c>
      <c r="J337" s="22">
        <f t="shared" si="114"/>
        <v>71.228042915886491</v>
      </c>
      <c r="K337" s="22">
        <f t="shared" si="115"/>
        <v>3</v>
      </c>
      <c r="L337" s="22">
        <f t="shared" si="102"/>
        <v>5.4638999999999998</v>
      </c>
      <c r="M337" s="22">
        <f t="shared" si="116"/>
        <v>389.18290368811216</v>
      </c>
      <c r="N337" s="22">
        <f t="shared" si="103"/>
        <v>3716.4243021888897</v>
      </c>
      <c r="O337" s="22">
        <f t="shared" si="104"/>
        <v>21.23863048170449</v>
      </c>
      <c r="P337" s="22">
        <f t="shared" si="105"/>
        <v>1031.3361703942969</v>
      </c>
      <c r="Q337" s="22">
        <f t="shared" si="106"/>
        <v>88.001046210449715</v>
      </c>
      <c r="R337" s="22">
        <f t="shared" si="117"/>
        <v>268.42514400000005</v>
      </c>
      <c r="S337" s="22">
        <f t="shared" si="118"/>
        <v>1387.7623606047466</v>
      </c>
      <c r="T337" s="22">
        <f t="shared" si="119"/>
        <v>54.835903595337541</v>
      </c>
      <c r="U337" s="22">
        <f t="shared" si="107"/>
        <v>21.341196187594853</v>
      </c>
      <c r="V337" s="20">
        <f>'BSFC (Drive Cycle)'!C341</f>
        <v>262.21365464668088</v>
      </c>
      <c r="W337" s="22">
        <f t="shared" si="108"/>
        <v>1.5544314019114056</v>
      </c>
      <c r="X337" s="22">
        <f t="shared" si="109"/>
        <v>0</v>
      </c>
      <c r="Y337" s="22">
        <f t="shared" si="110"/>
        <v>0</v>
      </c>
      <c r="Z337" s="22">
        <f t="shared" si="111"/>
        <v>3</v>
      </c>
    </row>
    <row r="338" spans="4:26">
      <c r="D338" s="1">
        <v>335</v>
      </c>
      <c r="E338" s="22">
        <v>34.9</v>
      </c>
      <c r="F338" s="22">
        <f t="shared" si="100"/>
        <v>56.165965999999997</v>
      </c>
      <c r="G338" s="22">
        <f t="shared" si="101"/>
        <v>15.601657222222222</v>
      </c>
      <c r="H338" s="22">
        <f t="shared" si="112"/>
        <v>0.49174277777777853</v>
      </c>
      <c r="I338" s="22">
        <f t="shared" si="113"/>
        <v>15.847528611111112</v>
      </c>
      <c r="J338" s="22">
        <f t="shared" si="114"/>
        <v>73.402154690935348</v>
      </c>
      <c r="K338" s="22">
        <f t="shared" si="115"/>
        <v>3</v>
      </c>
      <c r="L338" s="22">
        <f t="shared" si="102"/>
        <v>5.4638999999999998</v>
      </c>
      <c r="M338" s="22">
        <f t="shared" si="116"/>
        <v>401.0620330158016</v>
      </c>
      <c r="N338" s="22">
        <f t="shared" si="103"/>
        <v>3829.8616718777944</v>
      </c>
      <c r="O338" s="22">
        <f t="shared" si="104"/>
        <v>21.23863048170449</v>
      </c>
      <c r="P338" s="22">
        <f t="shared" si="105"/>
        <v>945.39148952810717</v>
      </c>
      <c r="Q338" s="22">
        <f t="shared" si="106"/>
        <v>93.82213008542233</v>
      </c>
      <c r="R338" s="22">
        <f t="shared" si="117"/>
        <v>268.42514400000005</v>
      </c>
      <c r="S338" s="22">
        <f t="shared" si="118"/>
        <v>1307.6387636135296</v>
      </c>
      <c r="T338" s="22">
        <f t="shared" si="119"/>
        <v>51.669907769937417</v>
      </c>
      <c r="U338" s="22">
        <f t="shared" si="107"/>
        <v>20.722838255950066</v>
      </c>
      <c r="V338" s="20">
        <f>'BSFC (Drive Cycle)'!C342</f>
        <v>316.52279051079677</v>
      </c>
      <c r="W338" s="22">
        <f t="shared" si="108"/>
        <v>1.8220140533547797</v>
      </c>
      <c r="X338" s="22">
        <f t="shared" si="109"/>
        <v>0</v>
      </c>
      <c r="Y338" s="22">
        <f t="shared" si="110"/>
        <v>0</v>
      </c>
      <c r="Z338" s="22">
        <f t="shared" si="111"/>
        <v>3</v>
      </c>
    </row>
    <row r="339" spans="4:26">
      <c r="D339" s="1">
        <v>336</v>
      </c>
      <c r="E339" s="22">
        <v>36.9</v>
      </c>
      <c r="F339" s="22">
        <f t="shared" si="100"/>
        <v>59.384645999999996</v>
      </c>
      <c r="G339" s="22">
        <f t="shared" si="101"/>
        <v>16.495735</v>
      </c>
      <c r="H339" s="22">
        <f t="shared" si="112"/>
        <v>0.89407777777777753</v>
      </c>
      <c r="I339" s="22">
        <f t="shared" si="113"/>
        <v>16.942773888888887</v>
      </c>
      <c r="J339" s="22">
        <f t="shared" si="114"/>
        <v>78.475082166049347</v>
      </c>
      <c r="K339" s="22">
        <f t="shared" si="115"/>
        <v>3</v>
      </c>
      <c r="L339" s="22">
        <f t="shared" si="102"/>
        <v>5.4638999999999998</v>
      </c>
      <c r="M339" s="22">
        <f t="shared" si="116"/>
        <v>428.78000144707698</v>
      </c>
      <c r="N339" s="22">
        <f t="shared" si="103"/>
        <v>4094.5488678185725</v>
      </c>
      <c r="O339" s="22">
        <f t="shared" si="104"/>
        <v>21.23863048170449</v>
      </c>
      <c r="P339" s="22">
        <f t="shared" si="105"/>
        <v>1718.8936173238283</v>
      </c>
      <c r="Q339" s="22">
        <f t="shared" si="106"/>
        <v>104.88349894139776</v>
      </c>
      <c r="R339" s="22">
        <f t="shared" si="117"/>
        <v>268.42514400000005</v>
      </c>
      <c r="S339" s="22">
        <f t="shared" si="118"/>
        <v>2092.202260265226</v>
      </c>
      <c r="T339" s="22">
        <f t="shared" si="119"/>
        <v>82.671071577309675</v>
      </c>
      <c r="U339" s="22">
        <f t="shared" si="107"/>
        <v>35.447702190550245</v>
      </c>
      <c r="V339" s="20">
        <f>'BSFC (Drive Cycle)'!C343</f>
        <v>129.45709352155973</v>
      </c>
      <c r="W339" s="22">
        <f t="shared" si="108"/>
        <v>1.2747101382240167</v>
      </c>
      <c r="X339" s="22">
        <f t="shared" si="109"/>
        <v>0</v>
      </c>
      <c r="Y339" s="22">
        <f t="shared" si="110"/>
        <v>0</v>
      </c>
      <c r="Z339" s="22">
        <f t="shared" si="111"/>
        <v>3</v>
      </c>
    </row>
    <row r="340" spans="4:26">
      <c r="D340" s="1">
        <v>337</v>
      </c>
      <c r="E340" s="22">
        <v>39.200000000000003</v>
      </c>
      <c r="F340" s="22">
        <f t="shared" si="100"/>
        <v>63.086128000000002</v>
      </c>
      <c r="G340" s="22">
        <f t="shared" si="101"/>
        <v>17.523924444444447</v>
      </c>
      <c r="H340" s="22">
        <f t="shared" si="112"/>
        <v>1.0281894444444468</v>
      </c>
      <c r="I340" s="22">
        <f t="shared" si="113"/>
        <v>18.038019166666672</v>
      </c>
      <c r="J340" s="22">
        <f t="shared" si="114"/>
        <v>83.548009641163389</v>
      </c>
      <c r="K340" s="22">
        <f t="shared" si="115"/>
        <v>3</v>
      </c>
      <c r="L340" s="22">
        <f t="shared" si="102"/>
        <v>5.4638999999999998</v>
      </c>
      <c r="M340" s="22">
        <f t="shared" si="116"/>
        <v>456.49796987835265</v>
      </c>
      <c r="N340" s="22">
        <f t="shared" si="103"/>
        <v>4359.2360637593529</v>
      </c>
      <c r="O340" s="22">
        <f t="shared" si="104"/>
        <v>21.23863048170449</v>
      </c>
      <c r="P340" s="22">
        <f t="shared" si="105"/>
        <v>1976.7276599224076</v>
      </c>
      <c r="Q340" s="22">
        <f t="shared" si="106"/>
        <v>118.36589024266088</v>
      </c>
      <c r="R340" s="22">
        <f t="shared" si="117"/>
        <v>268.42514400000005</v>
      </c>
      <c r="S340" s="22">
        <f t="shared" si="118"/>
        <v>2363.5186941650682</v>
      </c>
      <c r="T340" s="22">
        <f t="shared" si="119"/>
        <v>93.391842103669219</v>
      </c>
      <c r="U340" s="22">
        <f t="shared" si="107"/>
        <v>42.633186323524654</v>
      </c>
      <c r="V340" s="20">
        <f>'BSFC (Drive Cycle)'!C344</f>
        <v>193.43334966759903</v>
      </c>
      <c r="W340" s="22">
        <f t="shared" si="108"/>
        <v>2.2907444548784017</v>
      </c>
      <c r="X340" s="22">
        <f t="shared" si="109"/>
        <v>0</v>
      </c>
      <c r="Y340" s="22">
        <f t="shared" si="110"/>
        <v>0</v>
      </c>
      <c r="Z340" s="22">
        <f t="shared" si="111"/>
        <v>3</v>
      </c>
    </row>
    <row r="341" spans="4:26">
      <c r="D341" s="1">
        <v>338</v>
      </c>
      <c r="E341" s="22">
        <v>41.1</v>
      </c>
      <c r="F341" s="22">
        <f t="shared" si="100"/>
        <v>66.143873999999997</v>
      </c>
      <c r="G341" s="22">
        <f t="shared" si="101"/>
        <v>18.373298333333334</v>
      </c>
      <c r="H341" s="22">
        <f t="shared" si="112"/>
        <v>0.84937388888888776</v>
      </c>
      <c r="I341" s="22">
        <f t="shared" si="113"/>
        <v>18.797985277777777</v>
      </c>
      <c r="J341" s="22">
        <f t="shared" si="114"/>
        <v>87.06800013409962</v>
      </c>
      <c r="K341" s="22">
        <f t="shared" si="115"/>
        <v>3</v>
      </c>
      <c r="L341" s="22">
        <f t="shared" si="102"/>
        <v>5.4638999999999998</v>
      </c>
      <c r="M341" s="22">
        <f t="shared" si="116"/>
        <v>475.73084593270687</v>
      </c>
      <c r="N341" s="22">
        <f t="shared" si="103"/>
        <v>4542.8965670651978</v>
      </c>
      <c r="O341" s="22">
        <f t="shared" si="104"/>
        <v>21.23863048170449</v>
      </c>
      <c r="P341" s="22">
        <f t="shared" si="105"/>
        <v>1632.9489364576352</v>
      </c>
      <c r="Q341" s="22">
        <f t="shared" si="106"/>
        <v>130.11820950697961</v>
      </c>
      <c r="R341" s="22">
        <f t="shared" si="117"/>
        <v>268.42514400000005</v>
      </c>
      <c r="S341" s="22">
        <f t="shared" si="118"/>
        <v>2031.4922899646149</v>
      </c>
      <c r="T341" s="22">
        <f t="shared" si="119"/>
        <v>80.272183861959476</v>
      </c>
      <c r="U341" s="22">
        <f t="shared" si="107"/>
        <v>38.187953933515757</v>
      </c>
      <c r="V341" s="20">
        <f>'BSFC (Drive Cycle)'!C345</f>
        <v>241.44936488482745</v>
      </c>
      <c r="W341" s="22">
        <f t="shared" si="108"/>
        <v>2.5612381176384522</v>
      </c>
      <c r="X341" s="22">
        <f t="shared" si="109"/>
        <v>0</v>
      </c>
      <c r="Y341" s="22">
        <f t="shared" si="110"/>
        <v>0</v>
      </c>
      <c r="Z341" s="22">
        <f t="shared" si="111"/>
        <v>3</v>
      </c>
    </row>
    <row r="342" spans="4:26">
      <c r="D342" s="1">
        <v>339</v>
      </c>
      <c r="E342" s="22">
        <v>43</v>
      </c>
      <c r="F342" s="22">
        <f t="shared" si="100"/>
        <v>69.201620000000005</v>
      </c>
      <c r="G342" s="22">
        <f t="shared" si="101"/>
        <v>19.222672222222226</v>
      </c>
      <c r="H342" s="22">
        <f t="shared" si="112"/>
        <v>0.84937388888889132</v>
      </c>
      <c r="I342" s="22">
        <f t="shared" si="113"/>
        <v>19.647359166666671</v>
      </c>
      <c r="J342" s="22">
        <f t="shared" si="114"/>
        <v>91.002107155616628</v>
      </c>
      <c r="K342" s="22">
        <f t="shared" si="115"/>
        <v>3</v>
      </c>
      <c r="L342" s="22">
        <f t="shared" si="102"/>
        <v>5.4638999999999998</v>
      </c>
      <c r="M342" s="22">
        <f t="shared" si="116"/>
        <v>497.22641328757368</v>
      </c>
      <c r="N342" s="22">
        <f t="shared" si="103"/>
        <v>4748.1641884070277</v>
      </c>
      <c r="O342" s="22">
        <f t="shared" si="104"/>
        <v>21.23863048170449</v>
      </c>
      <c r="P342" s="22">
        <f t="shared" si="105"/>
        <v>1632.948936457642</v>
      </c>
      <c r="Q342" s="22">
        <f t="shared" si="106"/>
        <v>142.42667837533841</v>
      </c>
      <c r="R342" s="22">
        <f t="shared" si="117"/>
        <v>268.42514400000005</v>
      </c>
      <c r="S342" s="22">
        <f t="shared" si="118"/>
        <v>2043.8007588329806</v>
      </c>
      <c r="T342" s="22">
        <f t="shared" si="119"/>
        <v>80.75853947400951</v>
      </c>
      <c r="U342" s="22">
        <f t="shared" si="107"/>
        <v>40.155278925004687</v>
      </c>
      <c r="V342" s="20">
        <f>'BSFC (Drive Cycle)'!C346</f>
        <v>386.08252042025924</v>
      </c>
      <c r="W342" s="22">
        <f t="shared" si="108"/>
        <v>4.3064586932067579</v>
      </c>
      <c r="X342" s="22">
        <f t="shared" si="109"/>
        <v>0</v>
      </c>
      <c r="Y342" s="22">
        <f t="shared" si="110"/>
        <v>0</v>
      </c>
      <c r="Z342" s="22">
        <f t="shared" si="111"/>
        <v>3</v>
      </c>
    </row>
    <row r="343" spans="4:26">
      <c r="D343" s="1">
        <v>340</v>
      </c>
      <c r="E343" s="22">
        <v>43.8</v>
      </c>
      <c r="F343" s="22">
        <f t="shared" si="100"/>
        <v>70.489091999999999</v>
      </c>
      <c r="G343" s="22">
        <f t="shared" si="101"/>
        <v>19.580303333333333</v>
      </c>
      <c r="H343" s="22">
        <f t="shared" si="112"/>
        <v>0.35763111111110746</v>
      </c>
      <c r="I343" s="22">
        <f t="shared" si="113"/>
        <v>19.759118888888885</v>
      </c>
      <c r="J343" s="22">
        <f t="shared" si="114"/>
        <v>91.519752816342518</v>
      </c>
      <c r="K343" s="22">
        <f t="shared" si="115"/>
        <v>3</v>
      </c>
      <c r="L343" s="22">
        <f t="shared" si="102"/>
        <v>5.4638999999999998</v>
      </c>
      <c r="M343" s="22">
        <f t="shared" si="116"/>
        <v>500.05477741321386</v>
      </c>
      <c r="N343" s="22">
        <f t="shared" si="103"/>
        <v>4775.173085952003</v>
      </c>
      <c r="O343" s="22">
        <f t="shared" si="104"/>
        <v>21.23863048170449</v>
      </c>
      <c r="P343" s="22">
        <f t="shared" si="105"/>
        <v>687.55744692952453</v>
      </c>
      <c r="Q343" s="22">
        <f t="shared" si="106"/>
        <v>147.77557429009414</v>
      </c>
      <c r="R343" s="22">
        <f t="shared" si="117"/>
        <v>268.42514400000005</v>
      </c>
      <c r="S343" s="22">
        <f t="shared" si="118"/>
        <v>1103.7581652196186</v>
      </c>
      <c r="T343" s="22">
        <f t="shared" si="119"/>
        <v>43.613790126267993</v>
      </c>
      <c r="U343" s="22">
        <f t="shared" si="107"/>
        <v>21.809284113737565</v>
      </c>
      <c r="V343" s="20">
        <f>'BSFC (Drive Cycle)'!C347</f>
        <v>780.63701185884202</v>
      </c>
      <c r="W343" s="22">
        <f t="shared" si="108"/>
        <v>4.7292039948135018</v>
      </c>
      <c r="X343" s="22">
        <f t="shared" si="109"/>
        <v>0</v>
      </c>
      <c r="Y343" s="22">
        <f t="shared" si="110"/>
        <v>0</v>
      </c>
      <c r="Z343" s="22">
        <f t="shared" si="111"/>
        <v>3</v>
      </c>
    </row>
    <row r="344" spans="4:26">
      <c r="D344" s="1">
        <v>341</v>
      </c>
      <c r="E344" s="22">
        <v>44.5</v>
      </c>
      <c r="F344" s="22">
        <f t="shared" si="100"/>
        <v>71.615629999999996</v>
      </c>
      <c r="G344" s="22">
        <f t="shared" si="101"/>
        <v>19.893230555555554</v>
      </c>
      <c r="H344" s="22">
        <f t="shared" si="112"/>
        <v>0.31292722222222125</v>
      </c>
      <c r="I344" s="22">
        <f t="shared" si="113"/>
        <v>20.049694166666665</v>
      </c>
      <c r="J344" s="22">
        <f t="shared" si="114"/>
        <v>92.865631534229905</v>
      </c>
      <c r="K344" s="22">
        <f t="shared" si="115"/>
        <v>3</v>
      </c>
      <c r="L344" s="22">
        <f t="shared" si="102"/>
        <v>5.4638999999999998</v>
      </c>
      <c r="M344" s="22">
        <f t="shared" si="116"/>
        <v>507.40852413987875</v>
      </c>
      <c r="N344" s="22">
        <f t="shared" si="103"/>
        <v>4845.3962195689446</v>
      </c>
      <c r="O344" s="22">
        <f t="shared" si="104"/>
        <v>21.23863048170449</v>
      </c>
      <c r="P344" s="22">
        <f t="shared" si="105"/>
        <v>601.6127660633382</v>
      </c>
      <c r="Q344" s="22">
        <f t="shared" si="106"/>
        <v>152.53673869808748</v>
      </c>
      <c r="R344" s="22">
        <f t="shared" si="117"/>
        <v>268.42514400000005</v>
      </c>
      <c r="S344" s="22">
        <f t="shared" si="118"/>
        <v>1022.5746487614257</v>
      </c>
      <c r="T344" s="22">
        <f t="shared" si="119"/>
        <v>40.40591274869449</v>
      </c>
      <c r="U344" s="22">
        <f t="shared" si="107"/>
        <v>20.502304554339783</v>
      </c>
      <c r="V344" s="20">
        <f>'BSFC (Drive Cycle)'!C348</f>
        <v>942.69839300549575</v>
      </c>
      <c r="W344" s="22">
        <f t="shared" si="108"/>
        <v>5.3687470989681589</v>
      </c>
      <c r="X344" s="22">
        <f t="shared" si="109"/>
        <v>0</v>
      </c>
      <c r="Y344" s="22">
        <f t="shared" si="110"/>
        <v>1</v>
      </c>
      <c r="Z344" s="22">
        <f t="shared" si="111"/>
        <v>4</v>
      </c>
    </row>
    <row r="345" spans="4:26">
      <c r="D345" s="1">
        <v>342</v>
      </c>
      <c r="E345" s="22">
        <v>45.3</v>
      </c>
      <c r="F345" s="22">
        <f t="shared" si="100"/>
        <v>72.90310199999999</v>
      </c>
      <c r="G345" s="22">
        <f t="shared" si="101"/>
        <v>20.250861666666665</v>
      </c>
      <c r="H345" s="22">
        <f t="shared" si="112"/>
        <v>0.35763111111111101</v>
      </c>
      <c r="I345" s="22">
        <f t="shared" si="113"/>
        <v>20.429677222222221</v>
      </c>
      <c r="J345" s="22">
        <f t="shared" si="114"/>
        <v>94.625626780698028</v>
      </c>
      <c r="K345" s="22">
        <f t="shared" si="115"/>
        <v>4</v>
      </c>
      <c r="L345" s="22">
        <f t="shared" si="102"/>
        <v>4.0797119999999998</v>
      </c>
      <c r="M345" s="22">
        <f t="shared" si="116"/>
        <v>386.04530508473511</v>
      </c>
      <c r="N345" s="22">
        <f t="shared" si="103"/>
        <v>3686.4624318456613</v>
      </c>
      <c r="O345" s="22">
        <f t="shared" si="104"/>
        <v>15.119986106041686</v>
      </c>
      <c r="P345" s="22">
        <f t="shared" si="105"/>
        <v>677.42211767264371</v>
      </c>
      <c r="Q345" s="22">
        <f t="shared" si="106"/>
        <v>158.07050428731642</v>
      </c>
      <c r="R345" s="22">
        <f t="shared" si="117"/>
        <v>268.42514400000005</v>
      </c>
      <c r="S345" s="22">
        <f t="shared" si="118"/>
        <v>1103.9177659599602</v>
      </c>
      <c r="T345" s="22">
        <f t="shared" si="119"/>
        <v>58.419772197340258</v>
      </c>
      <c r="U345" s="22">
        <f t="shared" si="107"/>
        <v>22.552678780902944</v>
      </c>
      <c r="V345" s="20">
        <f>'BSFC (Drive Cycle)'!C349</f>
        <v>981.63790046701251</v>
      </c>
      <c r="W345" s="22">
        <f t="shared" si="108"/>
        <v>6.1496011801090305</v>
      </c>
      <c r="X345" s="22">
        <f t="shared" si="109"/>
        <v>0</v>
      </c>
      <c r="Y345" s="22">
        <f t="shared" si="110"/>
        <v>0</v>
      </c>
      <c r="Z345" s="22">
        <f t="shared" si="111"/>
        <v>4</v>
      </c>
    </row>
    <row r="346" spans="4:26">
      <c r="D346" s="1">
        <v>343</v>
      </c>
      <c r="E346" s="22">
        <v>45.3</v>
      </c>
      <c r="F346" s="22">
        <f t="shared" si="100"/>
        <v>72.90310199999999</v>
      </c>
      <c r="G346" s="22">
        <f t="shared" si="101"/>
        <v>20.250861666666665</v>
      </c>
      <c r="H346" s="22">
        <f t="shared" si="112"/>
        <v>0</v>
      </c>
      <c r="I346" s="22">
        <f t="shared" si="113"/>
        <v>20.250861666666665</v>
      </c>
      <c r="J346" s="22">
        <f t="shared" si="114"/>
        <v>93.797393723536558</v>
      </c>
      <c r="K346" s="22">
        <f t="shared" si="115"/>
        <v>4</v>
      </c>
      <c r="L346" s="22">
        <f t="shared" si="102"/>
        <v>4.0797119999999998</v>
      </c>
      <c r="M346" s="22">
        <f t="shared" si="116"/>
        <v>382.66635274263678</v>
      </c>
      <c r="N346" s="22">
        <f t="shared" si="103"/>
        <v>3654.1958022452613</v>
      </c>
      <c r="O346" s="22">
        <f t="shared" si="104"/>
        <v>15.119986106041686</v>
      </c>
      <c r="P346" s="22">
        <f t="shared" si="105"/>
        <v>0</v>
      </c>
      <c r="Q346" s="22">
        <f t="shared" si="106"/>
        <v>158.07050428731642</v>
      </c>
      <c r="R346" s="22">
        <f t="shared" si="117"/>
        <v>268.42514400000005</v>
      </c>
      <c r="S346" s="22">
        <f t="shared" si="118"/>
        <v>426.4956482873165</v>
      </c>
      <c r="T346" s="22">
        <f t="shared" si="119"/>
        <v>22.5703212543512</v>
      </c>
      <c r="U346" s="22">
        <f t="shared" si="107"/>
        <v>8.6369025146321867</v>
      </c>
      <c r="V346" s="20">
        <f>'BSFC (Drive Cycle)'!C350</f>
        <v>2020.772119787438</v>
      </c>
      <c r="W346" s="22">
        <f t="shared" si="108"/>
        <v>4.8481143896918724</v>
      </c>
      <c r="X346" s="22">
        <f t="shared" si="109"/>
        <v>0</v>
      </c>
      <c r="Y346" s="22">
        <f t="shared" si="110"/>
        <v>0</v>
      </c>
      <c r="Z346" s="22">
        <f t="shared" si="111"/>
        <v>4</v>
      </c>
    </row>
    <row r="347" spans="4:26">
      <c r="D347" s="1">
        <v>344</v>
      </c>
      <c r="E347" s="22">
        <v>44.9</v>
      </c>
      <c r="F347" s="22">
        <f t="shared" si="100"/>
        <v>72.259366</v>
      </c>
      <c r="G347" s="22">
        <f t="shared" si="101"/>
        <v>20.072046111111113</v>
      </c>
      <c r="H347" s="22">
        <f t="shared" si="112"/>
        <v>-0.17881555555555195</v>
      </c>
      <c r="I347" s="22">
        <f t="shared" si="113"/>
        <v>19.982638333333337</v>
      </c>
      <c r="J347" s="22">
        <f t="shared" si="114"/>
        <v>92.555044137794383</v>
      </c>
      <c r="K347" s="22">
        <f t="shared" si="115"/>
        <v>4</v>
      </c>
      <c r="L347" s="22">
        <f t="shared" si="102"/>
        <v>4.0797119999999998</v>
      </c>
      <c r="M347" s="22">
        <f t="shared" si="116"/>
        <v>377.59792422948937</v>
      </c>
      <c r="N347" s="22">
        <f t="shared" si="103"/>
        <v>3605.7958578446628</v>
      </c>
      <c r="O347" s="22">
        <f t="shared" si="104"/>
        <v>15.119986106041686</v>
      </c>
      <c r="P347" s="22">
        <f t="shared" si="105"/>
        <v>-338.71105883631515</v>
      </c>
      <c r="Q347" s="22">
        <f t="shared" si="106"/>
        <v>155.29129684773713</v>
      </c>
      <c r="R347" s="22">
        <f t="shared" si="117"/>
        <v>268.42514400000005</v>
      </c>
      <c r="S347" s="22">
        <f t="shared" si="118"/>
        <v>85.005382011422029</v>
      </c>
      <c r="T347" s="22">
        <f t="shared" si="119"/>
        <v>0</v>
      </c>
      <c r="U347" s="22">
        <f t="shared" si="107"/>
        <v>0</v>
      </c>
      <c r="V347" s="20">
        <f>'BSFC (Drive Cycle)'!C351</f>
        <v>0</v>
      </c>
      <c r="W347" s="22">
        <f t="shared" si="108"/>
        <v>0</v>
      </c>
      <c r="X347" s="22">
        <f t="shared" si="109"/>
        <v>0</v>
      </c>
      <c r="Y347" s="22">
        <f t="shared" si="110"/>
        <v>0</v>
      </c>
      <c r="Z347" s="22">
        <f t="shared" si="111"/>
        <v>4</v>
      </c>
    </row>
    <row r="348" spans="4:26">
      <c r="D348" s="1">
        <v>345</v>
      </c>
      <c r="E348" s="22">
        <v>44.5</v>
      </c>
      <c r="F348" s="22">
        <f t="shared" si="100"/>
        <v>71.615629999999996</v>
      </c>
      <c r="G348" s="22">
        <f t="shared" si="101"/>
        <v>19.893230555555554</v>
      </c>
      <c r="H348" s="22">
        <f t="shared" si="112"/>
        <v>-0.17881555555555906</v>
      </c>
      <c r="I348" s="22">
        <f t="shared" si="113"/>
        <v>19.803822777777775</v>
      </c>
      <c r="J348" s="22">
        <f t="shared" si="114"/>
        <v>91.726811080632871</v>
      </c>
      <c r="K348" s="22">
        <f t="shared" si="115"/>
        <v>4</v>
      </c>
      <c r="L348" s="22">
        <f t="shared" si="102"/>
        <v>4.0797119999999998</v>
      </c>
      <c r="M348" s="22">
        <f t="shared" si="116"/>
        <v>374.21897188739086</v>
      </c>
      <c r="N348" s="22">
        <f t="shared" si="103"/>
        <v>3573.529228244262</v>
      </c>
      <c r="O348" s="22">
        <f t="shared" si="104"/>
        <v>15.119986106041686</v>
      </c>
      <c r="P348" s="22">
        <f t="shared" si="105"/>
        <v>-338.71105883632856</v>
      </c>
      <c r="Q348" s="22">
        <f t="shared" si="106"/>
        <v>152.53673869808748</v>
      </c>
      <c r="R348" s="22">
        <f t="shared" si="117"/>
        <v>268.42514400000005</v>
      </c>
      <c r="S348" s="22">
        <f t="shared" si="118"/>
        <v>82.25082386175896</v>
      </c>
      <c r="T348" s="22">
        <f t="shared" si="119"/>
        <v>0</v>
      </c>
      <c r="U348" s="22">
        <f t="shared" si="107"/>
        <v>0</v>
      </c>
      <c r="V348" s="20">
        <f>'BSFC (Drive Cycle)'!C352</f>
        <v>0</v>
      </c>
      <c r="W348" s="22">
        <f t="shared" si="108"/>
        <v>0</v>
      </c>
      <c r="X348" s="22">
        <f t="shared" si="109"/>
        <v>0</v>
      </c>
      <c r="Y348" s="22">
        <f t="shared" si="110"/>
        <v>0</v>
      </c>
      <c r="Z348" s="22">
        <f t="shared" si="111"/>
        <v>4</v>
      </c>
    </row>
    <row r="349" spans="4:26">
      <c r="D349" s="1">
        <v>346</v>
      </c>
      <c r="E349" s="22">
        <v>43.8</v>
      </c>
      <c r="F349" s="22">
        <f t="shared" si="100"/>
        <v>70.489091999999999</v>
      </c>
      <c r="G349" s="22">
        <f t="shared" si="101"/>
        <v>19.580303333333333</v>
      </c>
      <c r="H349" s="22">
        <f t="shared" si="112"/>
        <v>-0.31292722222222125</v>
      </c>
      <c r="I349" s="22">
        <f t="shared" si="113"/>
        <v>19.423839722222223</v>
      </c>
      <c r="J349" s="22">
        <f t="shared" si="114"/>
        <v>89.966815834164763</v>
      </c>
      <c r="K349" s="22">
        <f t="shared" si="115"/>
        <v>4</v>
      </c>
      <c r="L349" s="22">
        <f t="shared" si="102"/>
        <v>4.0797119999999998</v>
      </c>
      <c r="M349" s="22">
        <f t="shared" si="116"/>
        <v>367.03869816043198</v>
      </c>
      <c r="N349" s="22">
        <f t="shared" si="103"/>
        <v>3504.9626403434131</v>
      </c>
      <c r="O349" s="22">
        <f t="shared" si="104"/>
        <v>15.119986106041686</v>
      </c>
      <c r="P349" s="22">
        <f t="shared" si="105"/>
        <v>-592.74435296356148</v>
      </c>
      <c r="Q349" s="22">
        <f t="shared" si="106"/>
        <v>147.77557429009414</v>
      </c>
      <c r="R349" s="22">
        <f t="shared" si="117"/>
        <v>268.42514400000005</v>
      </c>
      <c r="S349" s="22">
        <f t="shared" si="118"/>
        <v>-176.5436346734673</v>
      </c>
      <c r="T349" s="22">
        <f t="shared" si="119"/>
        <v>0</v>
      </c>
      <c r="U349" s="22">
        <f t="shared" si="107"/>
        <v>0</v>
      </c>
      <c r="V349" s="20">
        <f>'BSFC (Drive Cycle)'!C353</f>
        <v>0</v>
      </c>
      <c r="W349" s="22">
        <f t="shared" si="108"/>
        <v>0</v>
      </c>
      <c r="X349" s="22">
        <f t="shared" si="109"/>
        <v>0</v>
      </c>
      <c r="Y349" s="22">
        <f t="shared" si="110"/>
        <v>0</v>
      </c>
      <c r="Z349" s="22">
        <f t="shared" si="111"/>
        <v>4</v>
      </c>
    </row>
    <row r="350" spans="4:26">
      <c r="D350" s="1">
        <v>347</v>
      </c>
      <c r="E350" s="22">
        <v>43.4</v>
      </c>
      <c r="F350" s="22">
        <f t="shared" si="100"/>
        <v>69.845355999999995</v>
      </c>
      <c r="G350" s="22">
        <f t="shared" si="101"/>
        <v>19.401487777777778</v>
      </c>
      <c r="H350" s="22">
        <f t="shared" si="112"/>
        <v>-0.17881555555555551</v>
      </c>
      <c r="I350" s="22">
        <f t="shared" si="113"/>
        <v>19.312080000000002</v>
      </c>
      <c r="J350" s="22">
        <f t="shared" si="114"/>
        <v>89.449170173438858</v>
      </c>
      <c r="K350" s="22">
        <f t="shared" si="115"/>
        <v>4</v>
      </c>
      <c r="L350" s="22">
        <f t="shared" si="102"/>
        <v>4.0797119999999998</v>
      </c>
      <c r="M350" s="22">
        <f t="shared" si="116"/>
        <v>364.92685294662056</v>
      </c>
      <c r="N350" s="22">
        <f t="shared" si="103"/>
        <v>3484.7959968431637</v>
      </c>
      <c r="O350" s="22">
        <f t="shared" si="104"/>
        <v>15.119986106041686</v>
      </c>
      <c r="P350" s="22">
        <f t="shared" si="105"/>
        <v>-338.71105883632185</v>
      </c>
      <c r="Q350" s="22">
        <f t="shared" si="106"/>
        <v>145.08880168775138</v>
      </c>
      <c r="R350" s="22">
        <f t="shared" si="117"/>
        <v>268.42514400000005</v>
      </c>
      <c r="S350" s="22">
        <f t="shared" si="118"/>
        <v>74.802886851429577</v>
      </c>
      <c r="T350" s="22">
        <f t="shared" si="119"/>
        <v>0</v>
      </c>
      <c r="U350" s="22">
        <f t="shared" si="107"/>
        <v>0</v>
      </c>
      <c r="V350" s="20">
        <f>'BSFC (Drive Cycle)'!C354</f>
        <v>0</v>
      </c>
      <c r="W350" s="22">
        <f t="shared" si="108"/>
        <v>0</v>
      </c>
      <c r="X350" s="22">
        <f t="shared" si="109"/>
        <v>0</v>
      </c>
      <c r="Y350" s="22">
        <f t="shared" si="110"/>
        <v>0</v>
      </c>
      <c r="Z350" s="22">
        <f t="shared" si="111"/>
        <v>4</v>
      </c>
    </row>
    <row r="351" spans="4:26">
      <c r="D351" s="1">
        <v>348</v>
      </c>
      <c r="E351" s="22">
        <v>42.6</v>
      </c>
      <c r="F351" s="22">
        <f t="shared" si="100"/>
        <v>68.557884000000001</v>
      </c>
      <c r="G351" s="22">
        <f t="shared" si="101"/>
        <v>19.043856666666667</v>
      </c>
      <c r="H351" s="22">
        <f t="shared" si="112"/>
        <v>-0.35763111111111101</v>
      </c>
      <c r="I351" s="22">
        <f t="shared" si="113"/>
        <v>18.865041111111111</v>
      </c>
      <c r="J351" s="22">
        <f t="shared" si="114"/>
        <v>87.378587530535171</v>
      </c>
      <c r="K351" s="22">
        <f t="shared" si="115"/>
        <v>4</v>
      </c>
      <c r="L351" s="22">
        <f t="shared" si="102"/>
        <v>4.0797119999999998</v>
      </c>
      <c r="M351" s="22">
        <f t="shared" si="116"/>
        <v>356.4794720913747</v>
      </c>
      <c r="N351" s="22">
        <f t="shared" si="103"/>
        <v>3404.1294228421648</v>
      </c>
      <c r="O351" s="22">
        <f t="shared" si="104"/>
        <v>15.119986106041686</v>
      </c>
      <c r="P351" s="22">
        <f t="shared" si="105"/>
        <v>-677.42211767264371</v>
      </c>
      <c r="Q351" s="22">
        <f t="shared" si="106"/>
        <v>139.78920435285508</v>
      </c>
      <c r="R351" s="22">
        <f t="shared" si="117"/>
        <v>268.42514400000005</v>
      </c>
      <c r="S351" s="22">
        <f t="shared" si="118"/>
        <v>-269.20776931978855</v>
      </c>
      <c r="T351" s="22">
        <f t="shared" si="119"/>
        <v>0</v>
      </c>
      <c r="U351" s="22">
        <f t="shared" si="107"/>
        <v>0</v>
      </c>
      <c r="V351" s="20">
        <f>'BSFC (Drive Cycle)'!C355</f>
        <v>0</v>
      </c>
      <c r="W351" s="22">
        <f t="shared" si="108"/>
        <v>0</v>
      </c>
      <c r="X351" s="22">
        <f t="shared" si="109"/>
        <v>0</v>
      </c>
      <c r="Y351" s="22">
        <f t="shared" si="110"/>
        <v>0</v>
      </c>
      <c r="Z351" s="22">
        <f t="shared" si="111"/>
        <v>4</v>
      </c>
    </row>
    <row r="352" spans="4:26">
      <c r="D352" s="1">
        <v>349</v>
      </c>
      <c r="E352" s="22">
        <v>41.9</v>
      </c>
      <c r="F352" s="22">
        <f t="shared" si="100"/>
        <v>67.431345999999991</v>
      </c>
      <c r="G352" s="22">
        <f t="shared" si="101"/>
        <v>18.730929444444442</v>
      </c>
      <c r="H352" s="22">
        <f t="shared" si="112"/>
        <v>-0.3129272222222248</v>
      </c>
      <c r="I352" s="22">
        <f t="shared" si="113"/>
        <v>18.574465833333328</v>
      </c>
      <c r="J352" s="22">
        <f t="shared" si="114"/>
        <v>86.032708812647755</v>
      </c>
      <c r="K352" s="22">
        <f t="shared" si="115"/>
        <v>4</v>
      </c>
      <c r="L352" s="22">
        <f t="shared" si="102"/>
        <v>4.0797119999999998</v>
      </c>
      <c r="M352" s="22">
        <f t="shared" si="116"/>
        <v>350.98867453546478</v>
      </c>
      <c r="N352" s="22">
        <f t="shared" si="103"/>
        <v>3351.6961497415141</v>
      </c>
      <c r="O352" s="22">
        <f t="shared" si="104"/>
        <v>15.119986106041686</v>
      </c>
      <c r="P352" s="22">
        <f t="shared" si="105"/>
        <v>-592.74435296356819</v>
      </c>
      <c r="Q352" s="22">
        <f t="shared" si="106"/>
        <v>135.23293716740275</v>
      </c>
      <c r="R352" s="22">
        <f t="shared" si="117"/>
        <v>268.42514400000005</v>
      </c>
      <c r="S352" s="22">
        <f t="shared" si="118"/>
        <v>-189.08627179616542</v>
      </c>
      <c r="T352" s="22">
        <f t="shared" si="119"/>
        <v>0</v>
      </c>
      <c r="U352" s="22">
        <f t="shared" si="107"/>
        <v>0</v>
      </c>
      <c r="V352" s="20">
        <f>'BSFC (Drive Cycle)'!C356</f>
        <v>0</v>
      </c>
      <c r="W352" s="22">
        <f t="shared" si="108"/>
        <v>0</v>
      </c>
      <c r="X352" s="22">
        <f t="shared" si="109"/>
        <v>0</v>
      </c>
      <c r="Y352" s="22">
        <f t="shared" si="110"/>
        <v>0</v>
      </c>
      <c r="Z352" s="22">
        <f t="shared" si="111"/>
        <v>4</v>
      </c>
    </row>
    <row r="353" spans="4:26">
      <c r="D353" s="1">
        <v>350</v>
      </c>
      <c r="E353" s="22">
        <v>41.5</v>
      </c>
      <c r="F353" s="22">
        <f t="shared" si="100"/>
        <v>66.787610000000001</v>
      </c>
      <c r="G353" s="22">
        <f t="shared" si="101"/>
        <v>18.55211388888889</v>
      </c>
      <c r="H353" s="22">
        <f t="shared" si="112"/>
        <v>-0.17881555555555195</v>
      </c>
      <c r="I353" s="22">
        <f t="shared" si="113"/>
        <v>18.462706111111114</v>
      </c>
      <c r="J353" s="22">
        <f t="shared" si="114"/>
        <v>85.515063151921879</v>
      </c>
      <c r="K353" s="22">
        <f t="shared" si="115"/>
        <v>4</v>
      </c>
      <c r="L353" s="22">
        <f t="shared" si="102"/>
        <v>4.0797119999999998</v>
      </c>
      <c r="M353" s="22">
        <f t="shared" si="116"/>
        <v>348.87682932165347</v>
      </c>
      <c r="N353" s="22">
        <f t="shared" si="103"/>
        <v>3331.5295062412656</v>
      </c>
      <c r="O353" s="22">
        <f t="shared" si="104"/>
        <v>15.119986106041686</v>
      </c>
      <c r="P353" s="22">
        <f t="shared" si="105"/>
        <v>-338.71105883631515</v>
      </c>
      <c r="Q353" s="22">
        <f t="shared" si="106"/>
        <v>132.66324869222635</v>
      </c>
      <c r="R353" s="22">
        <f t="shared" si="117"/>
        <v>268.42514400000005</v>
      </c>
      <c r="S353" s="22">
        <f t="shared" si="118"/>
        <v>62.377333855911246</v>
      </c>
      <c r="T353" s="22">
        <f t="shared" si="119"/>
        <v>0</v>
      </c>
      <c r="U353" s="22">
        <f t="shared" si="107"/>
        <v>0</v>
      </c>
      <c r="V353" s="20">
        <f>'BSFC (Drive Cycle)'!C357</f>
        <v>0</v>
      </c>
      <c r="W353" s="22">
        <f t="shared" si="108"/>
        <v>0</v>
      </c>
      <c r="X353" s="22">
        <f t="shared" si="109"/>
        <v>0</v>
      </c>
      <c r="Y353" s="22">
        <f t="shared" si="110"/>
        <v>0</v>
      </c>
      <c r="Z353" s="22">
        <f t="shared" si="111"/>
        <v>4</v>
      </c>
    </row>
    <row r="354" spans="4:26">
      <c r="D354" s="1">
        <v>351</v>
      </c>
      <c r="E354" s="22">
        <v>40.700000000000003</v>
      </c>
      <c r="F354" s="22">
        <f t="shared" si="100"/>
        <v>65.500138000000007</v>
      </c>
      <c r="G354" s="22">
        <f t="shared" si="101"/>
        <v>18.194482777777779</v>
      </c>
      <c r="H354" s="22">
        <f t="shared" si="112"/>
        <v>-0.35763111111111101</v>
      </c>
      <c r="I354" s="22">
        <f t="shared" si="113"/>
        <v>18.015667222222223</v>
      </c>
      <c r="J354" s="22">
        <f t="shared" si="114"/>
        <v>83.444480509018192</v>
      </c>
      <c r="K354" s="22">
        <f t="shared" si="115"/>
        <v>4</v>
      </c>
      <c r="L354" s="22">
        <f t="shared" si="102"/>
        <v>4.0797119999999998</v>
      </c>
      <c r="M354" s="22">
        <f t="shared" si="116"/>
        <v>340.42944846640762</v>
      </c>
      <c r="N354" s="22">
        <f t="shared" si="103"/>
        <v>3250.8629322402667</v>
      </c>
      <c r="O354" s="22">
        <f t="shared" si="104"/>
        <v>15.119986106041686</v>
      </c>
      <c r="P354" s="22">
        <f t="shared" si="105"/>
        <v>-677.42211767264371</v>
      </c>
      <c r="Q354" s="22">
        <f t="shared" si="106"/>
        <v>127.59781961166267</v>
      </c>
      <c r="R354" s="22">
        <f t="shared" si="117"/>
        <v>268.42514400000005</v>
      </c>
      <c r="S354" s="22">
        <f t="shared" si="118"/>
        <v>-281.399154060981</v>
      </c>
      <c r="T354" s="22">
        <f t="shared" si="119"/>
        <v>0</v>
      </c>
      <c r="U354" s="22">
        <f t="shared" si="107"/>
        <v>0</v>
      </c>
      <c r="V354" s="20">
        <f>'BSFC (Drive Cycle)'!C358</f>
        <v>0</v>
      </c>
      <c r="W354" s="22">
        <f t="shared" si="108"/>
        <v>0</v>
      </c>
      <c r="X354" s="22">
        <f t="shared" si="109"/>
        <v>0</v>
      </c>
      <c r="Y354" s="22">
        <f t="shared" si="110"/>
        <v>0</v>
      </c>
      <c r="Z354" s="22">
        <f t="shared" si="111"/>
        <v>4</v>
      </c>
    </row>
    <row r="355" spans="4:26">
      <c r="D355" s="1">
        <v>352</v>
      </c>
      <c r="E355" s="22">
        <v>40.299999999999997</v>
      </c>
      <c r="F355" s="22">
        <f t="shared" si="100"/>
        <v>64.856401999999989</v>
      </c>
      <c r="G355" s="22">
        <f t="shared" si="101"/>
        <v>18.01566722222222</v>
      </c>
      <c r="H355" s="22">
        <f t="shared" si="112"/>
        <v>-0.17881555555555906</v>
      </c>
      <c r="I355" s="22">
        <f t="shared" si="113"/>
        <v>17.92625944444444</v>
      </c>
      <c r="J355" s="22">
        <f t="shared" si="114"/>
        <v>83.030363980437428</v>
      </c>
      <c r="K355" s="22">
        <f t="shared" si="115"/>
        <v>4</v>
      </c>
      <c r="L355" s="22">
        <f t="shared" si="102"/>
        <v>4.0797119999999998</v>
      </c>
      <c r="M355" s="22">
        <f t="shared" si="116"/>
        <v>338.73997229535831</v>
      </c>
      <c r="N355" s="22">
        <f t="shared" si="103"/>
        <v>3234.7296174400653</v>
      </c>
      <c r="O355" s="22">
        <f t="shared" si="104"/>
        <v>15.119986106041686</v>
      </c>
      <c r="P355" s="22">
        <f t="shared" si="105"/>
        <v>-338.71105883632856</v>
      </c>
      <c r="Q355" s="22">
        <f t="shared" si="106"/>
        <v>125.1020790062754</v>
      </c>
      <c r="R355" s="22">
        <f t="shared" si="117"/>
        <v>268.42514400000005</v>
      </c>
      <c r="S355" s="22">
        <f t="shared" si="118"/>
        <v>54.816164169946887</v>
      </c>
      <c r="T355" s="22">
        <f t="shared" si="119"/>
        <v>0</v>
      </c>
      <c r="U355" s="22">
        <f t="shared" si="107"/>
        <v>0</v>
      </c>
      <c r="V355" s="20">
        <f>'BSFC (Drive Cycle)'!C359</f>
        <v>0</v>
      </c>
      <c r="W355" s="22">
        <f t="shared" si="108"/>
        <v>0</v>
      </c>
      <c r="X355" s="22">
        <f t="shared" si="109"/>
        <v>0</v>
      </c>
      <c r="Y355" s="22">
        <f t="shared" si="110"/>
        <v>0</v>
      </c>
      <c r="Z355" s="22">
        <f t="shared" si="111"/>
        <v>4</v>
      </c>
    </row>
    <row r="356" spans="4:26">
      <c r="D356" s="1">
        <v>353</v>
      </c>
      <c r="E356" s="22">
        <v>41.1</v>
      </c>
      <c r="F356" s="22">
        <f t="shared" si="100"/>
        <v>66.143873999999997</v>
      </c>
      <c r="G356" s="22">
        <f t="shared" si="101"/>
        <v>18.373298333333334</v>
      </c>
      <c r="H356" s="22">
        <f t="shared" si="112"/>
        <v>0.35763111111111456</v>
      </c>
      <c r="I356" s="22">
        <f t="shared" si="113"/>
        <v>18.55211388888889</v>
      </c>
      <c r="J356" s="22">
        <f t="shared" si="114"/>
        <v>85.9291796805026</v>
      </c>
      <c r="K356" s="22">
        <f t="shared" si="115"/>
        <v>4</v>
      </c>
      <c r="L356" s="22">
        <f t="shared" si="102"/>
        <v>4.0797119999999998</v>
      </c>
      <c r="M356" s="22">
        <f t="shared" si="116"/>
        <v>350.56630549270261</v>
      </c>
      <c r="N356" s="22">
        <f t="shared" si="103"/>
        <v>3347.6628210414651</v>
      </c>
      <c r="O356" s="22">
        <f t="shared" si="104"/>
        <v>15.119986106041686</v>
      </c>
      <c r="P356" s="22">
        <f t="shared" si="105"/>
        <v>677.42211767265042</v>
      </c>
      <c r="Q356" s="22">
        <f t="shared" si="106"/>
        <v>130.11820950697961</v>
      </c>
      <c r="R356" s="22">
        <f t="shared" si="117"/>
        <v>268.42514400000005</v>
      </c>
      <c r="S356" s="22">
        <f t="shared" si="118"/>
        <v>1075.9654711796302</v>
      </c>
      <c r="T356" s="22">
        <f t="shared" si="119"/>
        <v>56.940525514468227</v>
      </c>
      <c r="U356" s="22">
        <f t="shared" si="107"/>
        <v>19.961429662420095</v>
      </c>
      <c r="V356" s="20">
        <f>'BSFC (Drive Cycle)'!C360</f>
        <v>599.31188132640818</v>
      </c>
      <c r="W356" s="22">
        <f t="shared" si="108"/>
        <v>3.3230894347082658</v>
      </c>
      <c r="X356" s="22">
        <f t="shared" si="109"/>
        <v>0</v>
      </c>
      <c r="Y356" s="22">
        <f t="shared" si="110"/>
        <v>0</v>
      </c>
      <c r="Z356" s="22">
        <f t="shared" si="111"/>
        <v>4</v>
      </c>
    </row>
    <row r="357" spans="4:26">
      <c r="D357" s="1">
        <v>354</v>
      </c>
      <c r="E357" s="22">
        <v>41.5</v>
      </c>
      <c r="F357" s="22">
        <f t="shared" si="100"/>
        <v>66.787610000000001</v>
      </c>
      <c r="G357" s="22">
        <f t="shared" si="101"/>
        <v>18.55211388888889</v>
      </c>
      <c r="H357" s="22">
        <f t="shared" si="112"/>
        <v>0.17881555555555551</v>
      </c>
      <c r="I357" s="22">
        <f t="shared" si="113"/>
        <v>18.641521666666669</v>
      </c>
      <c r="J357" s="22">
        <f t="shared" si="114"/>
        <v>86.343296209083348</v>
      </c>
      <c r="K357" s="22">
        <f t="shared" si="115"/>
        <v>4</v>
      </c>
      <c r="L357" s="22">
        <f t="shared" si="102"/>
        <v>4.0797119999999998</v>
      </c>
      <c r="M357" s="22">
        <f t="shared" si="116"/>
        <v>352.2557816637518</v>
      </c>
      <c r="N357" s="22">
        <f t="shared" si="103"/>
        <v>3363.7961358416651</v>
      </c>
      <c r="O357" s="22">
        <f t="shared" si="104"/>
        <v>15.119986106041686</v>
      </c>
      <c r="P357" s="22">
        <f t="shared" si="105"/>
        <v>338.71105883632185</v>
      </c>
      <c r="Q357" s="22">
        <f t="shared" si="106"/>
        <v>132.66324869222635</v>
      </c>
      <c r="R357" s="22">
        <f t="shared" si="117"/>
        <v>268.42514400000005</v>
      </c>
      <c r="S357" s="22">
        <f t="shared" si="118"/>
        <v>739.79945152854827</v>
      </c>
      <c r="T357" s="22">
        <f t="shared" si="119"/>
        <v>39.150484540333622</v>
      </c>
      <c r="U357" s="22">
        <f t="shared" si="107"/>
        <v>13.79098453426985</v>
      </c>
      <c r="V357" s="20">
        <f>'BSFC (Drive Cycle)'!C361</f>
        <v>1046.385271732237</v>
      </c>
      <c r="W357" s="22">
        <f t="shared" si="108"/>
        <v>4.008523083151954</v>
      </c>
      <c r="X357" s="22">
        <f t="shared" si="109"/>
        <v>0</v>
      </c>
      <c r="Y357" s="22">
        <f t="shared" si="110"/>
        <v>0</v>
      </c>
      <c r="Z357" s="22">
        <f t="shared" si="111"/>
        <v>4</v>
      </c>
    </row>
    <row r="358" spans="4:26">
      <c r="D358" s="1">
        <v>355</v>
      </c>
      <c r="E358" s="22">
        <v>42.6</v>
      </c>
      <c r="F358" s="22">
        <f t="shared" si="100"/>
        <v>68.557884000000001</v>
      </c>
      <c r="G358" s="22">
        <f t="shared" si="101"/>
        <v>19.043856666666667</v>
      </c>
      <c r="H358" s="22">
        <f t="shared" si="112"/>
        <v>0.49174277777777675</v>
      </c>
      <c r="I358" s="22">
        <f t="shared" si="113"/>
        <v>19.289728055555557</v>
      </c>
      <c r="J358" s="22">
        <f t="shared" si="114"/>
        <v>89.345641041293675</v>
      </c>
      <c r="K358" s="22">
        <f t="shared" si="115"/>
        <v>4</v>
      </c>
      <c r="L358" s="22">
        <f t="shared" si="102"/>
        <v>4.0797119999999998</v>
      </c>
      <c r="M358" s="22">
        <f t="shared" si="116"/>
        <v>364.50448390385827</v>
      </c>
      <c r="N358" s="22">
        <f t="shared" si="103"/>
        <v>3480.7626681431138</v>
      </c>
      <c r="O358" s="22">
        <f t="shared" si="104"/>
        <v>15.119986106041686</v>
      </c>
      <c r="P358" s="22">
        <f t="shared" si="105"/>
        <v>931.45541179988334</v>
      </c>
      <c r="Q358" s="22">
        <f t="shared" si="106"/>
        <v>139.78920435285508</v>
      </c>
      <c r="R358" s="22">
        <f t="shared" si="117"/>
        <v>268.42514400000005</v>
      </c>
      <c r="S358" s="22">
        <f t="shared" si="118"/>
        <v>1339.6697601527385</v>
      </c>
      <c r="T358" s="22">
        <f t="shared" si="119"/>
        <v>70.895862555243184</v>
      </c>
      <c r="U358" s="22">
        <f t="shared" si="107"/>
        <v>25.841859791617786</v>
      </c>
      <c r="V358" s="20">
        <f>'BSFC (Drive Cycle)'!C362</f>
        <v>491.38163311604694</v>
      </c>
      <c r="W358" s="22">
        <f t="shared" si="108"/>
        <v>3.5272820186558489</v>
      </c>
      <c r="X358" s="22">
        <f t="shared" si="109"/>
        <v>0</v>
      </c>
      <c r="Y358" s="22">
        <f t="shared" si="110"/>
        <v>0</v>
      </c>
      <c r="Z358" s="22">
        <f t="shared" si="111"/>
        <v>4</v>
      </c>
    </row>
    <row r="359" spans="4:26">
      <c r="D359" s="1">
        <v>356</v>
      </c>
      <c r="E359" s="22">
        <v>43.4</v>
      </c>
      <c r="F359" s="22">
        <f t="shared" si="100"/>
        <v>69.845355999999995</v>
      </c>
      <c r="G359" s="22">
        <f t="shared" si="101"/>
        <v>19.401487777777778</v>
      </c>
      <c r="H359" s="22">
        <f t="shared" si="112"/>
        <v>0.35763111111111101</v>
      </c>
      <c r="I359" s="22">
        <f t="shared" si="113"/>
        <v>19.580303333333333</v>
      </c>
      <c r="J359" s="22">
        <f t="shared" si="114"/>
        <v>90.691519759181062</v>
      </c>
      <c r="K359" s="22">
        <f t="shared" si="115"/>
        <v>4</v>
      </c>
      <c r="L359" s="22">
        <f t="shared" si="102"/>
        <v>4.0797119999999998</v>
      </c>
      <c r="M359" s="22">
        <f t="shared" si="116"/>
        <v>369.99528145976808</v>
      </c>
      <c r="N359" s="22">
        <f t="shared" si="103"/>
        <v>3533.1959412437636</v>
      </c>
      <c r="O359" s="22">
        <f t="shared" si="104"/>
        <v>15.119986106041686</v>
      </c>
      <c r="P359" s="22">
        <f t="shared" si="105"/>
        <v>677.42211767264371</v>
      </c>
      <c r="Q359" s="22">
        <f t="shared" si="106"/>
        <v>145.08880168775138</v>
      </c>
      <c r="R359" s="22">
        <f t="shared" si="117"/>
        <v>268.42514400000005</v>
      </c>
      <c r="S359" s="22">
        <f t="shared" si="118"/>
        <v>1090.9360633603951</v>
      </c>
      <c r="T359" s="22">
        <f t="shared" si="119"/>
        <v>57.73277527421282</v>
      </c>
      <c r="U359" s="22">
        <f t="shared" si="107"/>
        <v>21.360854437035911</v>
      </c>
      <c r="V359" s="20">
        <f>'BSFC (Drive Cycle)'!C363</f>
        <v>741.46828172937603</v>
      </c>
      <c r="W359" s="22">
        <f t="shared" si="108"/>
        <v>4.399554454361204</v>
      </c>
      <c r="X359" s="22">
        <f t="shared" si="109"/>
        <v>0</v>
      </c>
      <c r="Y359" s="22">
        <f t="shared" si="110"/>
        <v>0</v>
      </c>
      <c r="Z359" s="22">
        <f t="shared" si="111"/>
        <v>4</v>
      </c>
    </row>
    <row r="360" spans="4:26">
      <c r="D360" s="1">
        <v>357</v>
      </c>
      <c r="E360" s="22">
        <v>44.2</v>
      </c>
      <c r="F360" s="22">
        <f t="shared" si="100"/>
        <v>71.132828000000003</v>
      </c>
      <c r="G360" s="22">
        <f t="shared" si="101"/>
        <v>19.759118888888892</v>
      </c>
      <c r="H360" s="22">
        <f t="shared" si="112"/>
        <v>0.35763111111111456</v>
      </c>
      <c r="I360" s="22">
        <f t="shared" si="113"/>
        <v>19.937934444444451</v>
      </c>
      <c r="J360" s="22">
        <f t="shared" si="114"/>
        <v>92.34798587350403</v>
      </c>
      <c r="K360" s="22">
        <f t="shared" si="115"/>
        <v>4</v>
      </c>
      <c r="L360" s="22">
        <f t="shared" si="102"/>
        <v>4.0797119999999998</v>
      </c>
      <c r="M360" s="22">
        <f t="shared" si="116"/>
        <v>376.75318614396485</v>
      </c>
      <c r="N360" s="22">
        <f t="shared" si="103"/>
        <v>3597.729200444564</v>
      </c>
      <c r="O360" s="22">
        <f t="shared" si="104"/>
        <v>15.119986106041686</v>
      </c>
      <c r="P360" s="22">
        <f t="shared" si="105"/>
        <v>677.42211767265042</v>
      </c>
      <c r="Q360" s="22">
        <f t="shared" si="106"/>
        <v>150.48699618236677</v>
      </c>
      <c r="R360" s="22">
        <f t="shared" si="117"/>
        <v>268.42514400000005</v>
      </c>
      <c r="S360" s="22">
        <f t="shared" si="118"/>
        <v>1096.3342578550173</v>
      </c>
      <c r="T360" s="22">
        <f t="shared" si="119"/>
        <v>58.018449898154152</v>
      </c>
      <c r="U360" s="22">
        <f t="shared" si="107"/>
        <v>21.858635854263571</v>
      </c>
      <c r="V360" s="20">
        <f>'BSFC (Drive Cycle)'!C364</f>
        <v>825.34681190205447</v>
      </c>
      <c r="W360" s="22">
        <f t="shared" si="108"/>
        <v>5.0113765041234384</v>
      </c>
      <c r="X360" s="22">
        <f t="shared" si="109"/>
        <v>0</v>
      </c>
      <c r="Y360" s="22">
        <f t="shared" si="110"/>
        <v>0</v>
      </c>
      <c r="Z360" s="22">
        <f t="shared" si="111"/>
        <v>4</v>
      </c>
    </row>
    <row r="361" spans="4:26">
      <c r="D361" s="1">
        <v>358</v>
      </c>
      <c r="E361" s="22">
        <v>44.9</v>
      </c>
      <c r="F361" s="22">
        <f t="shared" si="100"/>
        <v>72.259366</v>
      </c>
      <c r="G361" s="22">
        <f t="shared" si="101"/>
        <v>20.072046111111113</v>
      </c>
      <c r="H361" s="22">
        <f t="shared" si="112"/>
        <v>0.31292722222222125</v>
      </c>
      <c r="I361" s="22">
        <f t="shared" si="113"/>
        <v>20.228509722222224</v>
      </c>
      <c r="J361" s="22">
        <f t="shared" si="114"/>
        <v>93.693864591391389</v>
      </c>
      <c r="K361" s="22">
        <f t="shared" si="115"/>
        <v>4</v>
      </c>
      <c r="L361" s="22">
        <f t="shared" si="102"/>
        <v>4.0797119999999998</v>
      </c>
      <c r="M361" s="22">
        <f t="shared" si="116"/>
        <v>382.24398369987455</v>
      </c>
      <c r="N361" s="22">
        <f t="shared" si="103"/>
        <v>3650.1624735452124</v>
      </c>
      <c r="O361" s="22">
        <f t="shared" si="104"/>
        <v>15.119986106041686</v>
      </c>
      <c r="P361" s="22">
        <f t="shared" si="105"/>
        <v>592.74435296356148</v>
      </c>
      <c r="Q361" s="22">
        <f t="shared" si="106"/>
        <v>155.29129684773713</v>
      </c>
      <c r="R361" s="22">
        <f t="shared" si="117"/>
        <v>268.42514400000005</v>
      </c>
      <c r="S361" s="22">
        <f t="shared" si="118"/>
        <v>1016.4607938112987</v>
      </c>
      <c r="T361" s="22">
        <f t="shared" si="119"/>
        <v>53.791514053898759</v>
      </c>
      <c r="U361" s="22">
        <f t="shared" si="107"/>
        <v>20.56148262121005</v>
      </c>
      <c r="V361" s="20">
        <f>'BSFC (Drive Cycle)'!C365</f>
        <v>997.24421664998044</v>
      </c>
      <c r="W361" s="22">
        <f t="shared" si="108"/>
        <v>5.6957832304863345</v>
      </c>
      <c r="X361" s="22">
        <f t="shared" si="109"/>
        <v>0</v>
      </c>
      <c r="Y361" s="22">
        <f t="shared" si="110"/>
        <v>0</v>
      </c>
      <c r="Z361" s="22">
        <f t="shared" si="111"/>
        <v>4</v>
      </c>
    </row>
    <row r="362" spans="4:26">
      <c r="D362" s="1">
        <v>359</v>
      </c>
      <c r="E362" s="22">
        <v>45.7</v>
      </c>
      <c r="F362" s="22">
        <f t="shared" si="100"/>
        <v>73.546838000000008</v>
      </c>
      <c r="G362" s="22">
        <f t="shared" si="101"/>
        <v>20.429677222222224</v>
      </c>
      <c r="H362" s="22">
        <f t="shared" si="112"/>
        <v>0.35763111111111101</v>
      </c>
      <c r="I362" s="22">
        <f t="shared" si="113"/>
        <v>20.60849277777778</v>
      </c>
      <c r="J362" s="22">
        <f t="shared" si="114"/>
        <v>95.453859837859525</v>
      </c>
      <c r="K362" s="22">
        <f t="shared" si="115"/>
        <v>4</v>
      </c>
      <c r="L362" s="22">
        <f t="shared" si="102"/>
        <v>4.0797119999999998</v>
      </c>
      <c r="M362" s="22">
        <f t="shared" si="116"/>
        <v>389.42425742683355</v>
      </c>
      <c r="N362" s="22">
        <f t="shared" si="103"/>
        <v>3718.7290614460617</v>
      </c>
      <c r="O362" s="22">
        <f t="shared" si="104"/>
        <v>15.119986106041686</v>
      </c>
      <c r="P362" s="22">
        <f t="shared" si="105"/>
        <v>677.42211767264371</v>
      </c>
      <c r="Q362" s="22">
        <f t="shared" si="106"/>
        <v>160.87436101682556</v>
      </c>
      <c r="R362" s="22">
        <f t="shared" si="117"/>
        <v>268.42514400000005</v>
      </c>
      <c r="S362" s="22">
        <f t="shared" si="118"/>
        <v>1106.7216226894693</v>
      </c>
      <c r="T362" s="22">
        <f t="shared" si="119"/>
        <v>58.568153423245668</v>
      </c>
      <c r="U362" s="22">
        <f t="shared" si="107"/>
        <v>22.807859655708302</v>
      </c>
      <c r="V362" s="20">
        <f>'BSFC (Drive Cycle)'!C366</f>
        <v>1052.4998459758899</v>
      </c>
      <c r="W362" s="22">
        <f t="shared" si="108"/>
        <v>6.6681302151868618</v>
      </c>
      <c r="X362" s="22">
        <f t="shared" si="109"/>
        <v>0</v>
      </c>
      <c r="Y362" s="22">
        <f t="shared" si="110"/>
        <v>0</v>
      </c>
      <c r="Z362" s="22">
        <f t="shared" si="111"/>
        <v>4</v>
      </c>
    </row>
    <row r="363" spans="4:26">
      <c r="D363" s="1">
        <v>360</v>
      </c>
      <c r="E363" s="22">
        <v>46.5</v>
      </c>
      <c r="F363" s="22">
        <f t="shared" si="100"/>
        <v>74.834310000000002</v>
      </c>
      <c r="G363" s="22">
        <f t="shared" si="101"/>
        <v>20.787308333333335</v>
      </c>
      <c r="H363" s="22">
        <f t="shared" si="112"/>
        <v>0.35763111111111101</v>
      </c>
      <c r="I363" s="22">
        <f t="shared" si="113"/>
        <v>20.966123888888891</v>
      </c>
      <c r="J363" s="22">
        <f t="shared" si="114"/>
        <v>97.110325952182478</v>
      </c>
      <c r="K363" s="22">
        <f t="shared" si="115"/>
        <v>4</v>
      </c>
      <c r="L363" s="22">
        <f t="shared" si="102"/>
        <v>4.0797119999999998</v>
      </c>
      <c r="M363" s="22">
        <f t="shared" si="116"/>
        <v>396.18216211103027</v>
      </c>
      <c r="N363" s="22">
        <f t="shared" si="103"/>
        <v>3783.2623206468616</v>
      </c>
      <c r="O363" s="22">
        <f t="shared" si="104"/>
        <v>15.119986106041686</v>
      </c>
      <c r="P363" s="22">
        <f t="shared" si="105"/>
        <v>677.42211767264371</v>
      </c>
      <c r="Q363" s="22">
        <f t="shared" si="106"/>
        <v>166.55602234563301</v>
      </c>
      <c r="R363" s="22">
        <f t="shared" si="117"/>
        <v>268.42514400000005</v>
      </c>
      <c r="S363" s="22">
        <f t="shared" si="118"/>
        <v>1112.4032840182767</v>
      </c>
      <c r="T363" s="22">
        <f t="shared" si="119"/>
        <v>58.86882922606938</v>
      </c>
      <c r="U363" s="22">
        <f t="shared" si="107"/>
        <v>23.322780043729178</v>
      </c>
      <c r="V363" s="20">
        <f>'BSFC (Drive Cycle)'!C367</f>
        <v>1220.7759236780566</v>
      </c>
      <c r="W363" s="22">
        <f t="shared" si="108"/>
        <v>7.9088578751732319</v>
      </c>
      <c r="X363" s="22">
        <f t="shared" si="109"/>
        <v>0</v>
      </c>
      <c r="Y363" s="22">
        <f t="shared" si="110"/>
        <v>0</v>
      </c>
      <c r="Z363" s="22">
        <f t="shared" si="111"/>
        <v>4</v>
      </c>
    </row>
    <row r="364" spans="4:26">
      <c r="D364" s="1">
        <v>361</v>
      </c>
      <c r="E364" s="22">
        <v>46.8</v>
      </c>
      <c r="F364" s="22">
        <f t="shared" si="100"/>
        <v>75.317111999999995</v>
      </c>
      <c r="G364" s="22">
        <f t="shared" si="101"/>
        <v>20.921419999999998</v>
      </c>
      <c r="H364" s="22">
        <f t="shared" si="112"/>
        <v>0.13411166666666219</v>
      </c>
      <c r="I364" s="22">
        <f t="shared" si="113"/>
        <v>20.988475833333329</v>
      </c>
      <c r="J364" s="22">
        <f t="shared" si="114"/>
        <v>97.213855084327619</v>
      </c>
      <c r="K364" s="22">
        <f t="shared" si="115"/>
        <v>4</v>
      </c>
      <c r="L364" s="22">
        <f t="shared" si="102"/>
        <v>4.0797119999999998</v>
      </c>
      <c r="M364" s="22">
        <f t="shared" si="116"/>
        <v>396.60453115379238</v>
      </c>
      <c r="N364" s="22">
        <f t="shared" si="103"/>
        <v>3787.2956493469096</v>
      </c>
      <c r="O364" s="22">
        <f t="shared" si="104"/>
        <v>15.119986106041686</v>
      </c>
      <c r="P364" s="22">
        <f t="shared" si="105"/>
        <v>254.03329412723298</v>
      </c>
      <c r="Q364" s="22">
        <f t="shared" si="106"/>
        <v>168.71206492417576</v>
      </c>
      <c r="R364" s="22">
        <f t="shared" si="117"/>
        <v>268.42514400000005</v>
      </c>
      <c r="S364" s="22">
        <f t="shared" si="118"/>
        <v>691.17050305140879</v>
      </c>
      <c r="T364" s="22">
        <f t="shared" si="119"/>
        <v>36.577021027170339</v>
      </c>
      <c r="U364" s="22">
        <f t="shared" si="107"/>
        <v>14.506612275483297</v>
      </c>
      <c r="V364" s="20">
        <f>'BSFC (Drive Cycle)'!C368</f>
        <v>1789.1006805411889</v>
      </c>
      <c r="W364" s="22">
        <f t="shared" si="108"/>
        <v>7.2093860817817585</v>
      </c>
      <c r="X364" s="22">
        <f t="shared" si="109"/>
        <v>0</v>
      </c>
      <c r="Y364" s="22">
        <f t="shared" si="110"/>
        <v>0</v>
      </c>
      <c r="Z364" s="22">
        <f t="shared" si="111"/>
        <v>4</v>
      </c>
    </row>
    <row r="365" spans="4:26">
      <c r="D365" s="1">
        <v>362</v>
      </c>
      <c r="E365" s="22">
        <v>47.2</v>
      </c>
      <c r="F365" s="22">
        <f t="shared" si="100"/>
        <v>75.960847999999999</v>
      </c>
      <c r="G365" s="22">
        <f t="shared" si="101"/>
        <v>21.100235555555557</v>
      </c>
      <c r="H365" s="22">
        <f t="shared" si="112"/>
        <v>0.17881555555555906</v>
      </c>
      <c r="I365" s="22">
        <f t="shared" si="113"/>
        <v>21.189643333333336</v>
      </c>
      <c r="J365" s="22">
        <f t="shared" si="114"/>
        <v>98.145617273634315</v>
      </c>
      <c r="K365" s="22">
        <f t="shared" si="115"/>
        <v>4</v>
      </c>
      <c r="L365" s="22">
        <f t="shared" si="102"/>
        <v>4.0797119999999998</v>
      </c>
      <c r="M365" s="22">
        <f t="shared" si="116"/>
        <v>400.40585253865316</v>
      </c>
      <c r="N365" s="22">
        <f t="shared" si="103"/>
        <v>3823.5956076473608</v>
      </c>
      <c r="O365" s="22">
        <f t="shared" si="104"/>
        <v>15.119986106041686</v>
      </c>
      <c r="P365" s="22">
        <f t="shared" si="105"/>
        <v>338.71105883632856</v>
      </c>
      <c r="Q365" s="22">
        <f t="shared" si="106"/>
        <v>171.60835649092149</v>
      </c>
      <c r="R365" s="22">
        <f t="shared" si="117"/>
        <v>268.42514400000005</v>
      </c>
      <c r="S365" s="22">
        <f t="shared" si="118"/>
        <v>778.74455932725004</v>
      </c>
      <c r="T365" s="22">
        <f t="shared" si="119"/>
        <v>41.211475309716299</v>
      </c>
      <c r="U365" s="22">
        <f t="shared" si="107"/>
        <v>16.50131590576261</v>
      </c>
      <c r="V365" s="20">
        <f>'BSFC (Drive Cycle)'!C369</f>
        <v>1760.1380590592471</v>
      </c>
      <c r="W365" s="22">
        <f t="shared" si="108"/>
        <v>8.0679428195256904</v>
      </c>
      <c r="X365" s="22">
        <f t="shared" si="109"/>
        <v>0</v>
      </c>
      <c r="Y365" s="22">
        <f t="shared" si="110"/>
        <v>0</v>
      </c>
      <c r="Z365" s="22">
        <f t="shared" si="111"/>
        <v>4</v>
      </c>
    </row>
    <row r="366" spans="4:26">
      <c r="D366" s="1">
        <v>363</v>
      </c>
      <c r="E366" s="22">
        <v>48</v>
      </c>
      <c r="F366" s="22">
        <f t="shared" si="100"/>
        <v>77.248320000000007</v>
      </c>
      <c r="G366" s="22">
        <f t="shared" si="101"/>
        <v>21.457866666666668</v>
      </c>
      <c r="H366" s="22">
        <f t="shared" si="112"/>
        <v>0.35763111111111101</v>
      </c>
      <c r="I366" s="22">
        <f t="shared" si="113"/>
        <v>21.636682222222223</v>
      </c>
      <c r="J366" s="22">
        <f t="shared" si="114"/>
        <v>100.21619991653796</v>
      </c>
      <c r="K366" s="22">
        <f t="shared" si="115"/>
        <v>4</v>
      </c>
      <c r="L366" s="22">
        <f t="shared" si="102"/>
        <v>4.0797119999999998</v>
      </c>
      <c r="M366" s="22">
        <f t="shared" si="116"/>
        <v>408.8532333938989</v>
      </c>
      <c r="N366" s="22">
        <f t="shared" si="103"/>
        <v>3904.2621816483588</v>
      </c>
      <c r="O366" s="22">
        <f t="shared" si="104"/>
        <v>15.119986106041686</v>
      </c>
      <c r="P366" s="22">
        <f t="shared" si="105"/>
        <v>677.42211767264371</v>
      </c>
      <c r="Q366" s="22">
        <f t="shared" si="106"/>
        <v>177.47488749420205</v>
      </c>
      <c r="R366" s="22">
        <f t="shared" si="117"/>
        <v>268.42514400000005</v>
      </c>
      <c r="S366" s="22">
        <f t="shared" si="118"/>
        <v>1123.3221491668457</v>
      </c>
      <c r="T366" s="22">
        <f t="shared" si="119"/>
        <v>59.446659961566411</v>
      </c>
      <c r="U366" s="22">
        <f t="shared" si="107"/>
        <v>24.304959139754057</v>
      </c>
      <c r="V366" s="20">
        <f>'BSFC (Drive Cycle)'!C370</f>
        <v>215.40604306341811</v>
      </c>
      <c r="W366" s="22">
        <f t="shared" si="108"/>
        <v>1.4542875208645778</v>
      </c>
      <c r="X366" s="22">
        <f t="shared" si="109"/>
        <v>0</v>
      </c>
      <c r="Y366" s="22">
        <f t="shared" si="110"/>
        <v>0</v>
      </c>
      <c r="Z366" s="22">
        <f t="shared" si="111"/>
        <v>4</v>
      </c>
    </row>
    <row r="367" spans="4:26">
      <c r="D367" s="1">
        <v>364</v>
      </c>
      <c r="E367" s="22">
        <v>47.6</v>
      </c>
      <c r="F367" s="22">
        <f t="shared" si="100"/>
        <v>76.604584000000003</v>
      </c>
      <c r="G367" s="22">
        <f t="shared" si="101"/>
        <v>21.279051111111112</v>
      </c>
      <c r="H367" s="22">
        <f t="shared" si="112"/>
        <v>-0.17881555555555551</v>
      </c>
      <c r="I367" s="22">
        <f t="shared" si="113"/>
        <v>21.189643333333336</v>
      </c>
      <c r="J367" s="22">
        <f t="shared" si="114"/>
        <v>98.145617273634315</v>
      </c>
      <c r="K367" s="22">
        <f t="shared" si="115"/>
        <v>4</v>
      </c>
      <c r="L367" s="22">
        <f t="shared" si="102"/>
        <v>4.0797119999999998</v>
      </c>
      <c r="M367" s="22">
        <f t="shared" si="116"/>
        <v>400.40585253865316</v>
      </c>
      <c r="N367" s="22">
        <f t="shared" si="103"/>
        <v>3823.5956076473608</v>
      </c>
      <c r="O367" s="22">
        <f t="shared" si="104"/>
        <v>15.119986106041686</v>
      </c>
      <c r="P367" s="22">
        <f t="shared" si="105"/>
        <v>-338.71105883632185</v>
      </c>
      <c r="Q367" s="22">
        <f t="shared" si="106"/>
        <v>174.52929734759689</v>
      </c>
      <c r="R367" s="22">
        <f t="shared" si="117"/>
        <v>268.42514400000005</v>
      </c>
      <c r="S367" s="22">
        <f t="shared" si="118"/>
        <v>104.24338251127509</v>
      </c>
      <c r="T367" s="22">
        <f t="shared" si="119"/>
        <v>0</v>
      </c>
      <c r="U367" s="22">
        <f t="shared" si="107"/>
        <v>0</v>
      </c>
      <c r="V367" s="20">
        <f>'BSFC (Drive Cycle)'!C371</f>
        <v>0</v>
      </c>
      <c r="W367" s="22">
        <f t="shared" si="108"/>
        <v>0</v>
      </c>
      <c r="X367" s="22">
        <f t="shared" si="109"/>
        <v>0</v>
      </c>
      <c r="Y367" s="22">
        <f t="shared" si="110"/>
        <v>0</v>
      </c>
      <c r="Z367" s="22">
        <f t="shared" si="111"/>
        <v>4</v>
      </c>
    </row>
    <row r="368" spans="4:26">
      <c r="D368" s="1">
        <v>365</v>
      </c>
      <c r="E368" s="22">
        <v>48.4</v>
      </c>
      <c r="F368" s="22">
        <f t="shared" si="100"/>
        <v>77.892055999999997</v>
      </c>
      <c r="G368" s="22">
        <f t="shared" si="101"/>
        <v>21.636682222222223</v>
      </c>
      <c r="H368" s="22">
        <f t="shared" si="112"/>
        <v>0.35763111111111101</v>
      </c>
      <c r="I368" s="22">
        <f t="shared" si="113"/>
        <v>21.815497777777779</v>
      </c>
      <c r="J368" s="22">
        <f t="shared" si="114"/>
        <v>101.04443297369944</v>
      </c>
      <c r="K368" s="22">
        <f t="shared" si="115"/>
        <v>4</v>
      </c>
      <c r="L368" s="22">
        <f t="shared" si="102"/>
        <v>4.0797119999999998</v>
      </c>
      <c r="M368" s="22">
        <f t="shared" si="116"/>
        <v>412.23218573599729</v>
      </c>
      <c r="N368" s="22">
        <f t="shared" si="103"/>
        <v>3936.5288112487592</v>
      </c>
      <c r="O368" s="22">
        <f t="shared" si="104"/>
        <v>15.119986106041686</v>
      </c>
      <c r="P368" s="22">
        <f t="shared" si="105"/>
        <v>677.42211767264371</v>
      </c>
      <c r="Q368" s="22">
        <f t="shared" si="106"/>
        <v>180.44512693073696</v>
      </c>
      <c r="R368" s="22">
        <f t="shared" si="117"/>
        <v>268.42514400000005</v>
      </c>
      <c r="S368" s="22">
        <f t="shared" si="118"/>
        <v>1126.2923886033807</v>
      </c>
      <c r="T368" s="22">
        <f t="shared" si="119"/>
        <v>59.60384622725082</v>
      </c>
      <c r="U368" s="22">
        <f t="shared" si="107"/>
        <v>24.570623808531881</v>
      </c>
      <c r="V368" s="20">
        <f>'BSFC (Drive Cycle)'!C372</f>
        <v>215.7774486205617</v>
      </c>
      <c r="W368" s="22">
        <f t="shared" si="108"/>
        <v>1.4727184767835104</v>
      </c>
      <c r="X368" s="22">
        <f t="shared" si="109"/>
        <v>0</v>
      </c>
      <c r="Y368" s="22">
        <f t="shared" si="110"/>
        <v>0</v>
      </c>
      <c r="Z368" s="22">
        <f t="shared" si="111"/>
        <v>4</v>
      </c>
    </row>
    <row r="369" spans="4:26">
      <c r="D369" s="1">
        <v>366</v>
      </c>
      <c r="E369" s="22">
        <v>48</v>
      </c>
      <c r="F369" s="22">
        <f t="shared" si="100"/>
        <v>77.248320000000007</v>
      </c>
      <c r="G369" s="22">
        <f t="shared" si="101"/>
        <v>21.457866666666668</v>
      </c>
      <c r="H369" s="22">
        <f t="shared" si="112"/>
        <v>-0.17881555555555551</v>
      </c>
      <c r="I369" s="22">
        <f t="shared" si="113"/>
        <v>21.368458888888888</v>
      </c>
      <c r="J369" s="22">
        <f t="shared" si="114"/>
        <v>98.97385033079577</v>
      </c>
      <c r="K369" s="22">
        <f t="shared" si="115"/>
        <v>4</v>
      </c>
      <c r="L369" s="22">
        <f t="shared" si="102"/>
        <v>4.0797119999999998</v>
      </c>
      <c r="M369" s="22">
        <f t="shared" si="116"/>
        <v>403.78480488075144</v>
      </c>
      <c r="N369" s="22">
        <f t="shared" si="103"/>
        <v>3855.8622372477598</v>
      </c>
      <c r="O369" s="22">
        <f t="shared" si="104"/>
        <v>15.119986106041686</v>
      </c>
      <c r="P369" s="22">
        <f t="shared" si="105"/>
        <v>-338.71105883632185</v>
      </c>
      <c r="Q369" s="22">
        <f t="shared" si="106"/>
        <v>177.47488749420205</v>
      </c>
      <c r="R369" s="22">
        <f t="shared" si="117"/>
        <v>268.42514400000005</v>
      </c>
      <c r="S369" s="22">
        <f t="shared" si="118"/>
        <v>107.18897265788024</v>
      </c>
      <c r="T369" s="22">
        <f t="shared" si="119"/>
        <v>0</v>
      </c>
      <c r="U369" s="22">
        <f t="shared" si="107"/>
        <v>0</v>
      </c>
      <c r="V369" s="20">
        <f>'BSFC (Drive Cycle)'!C373</f>
        <v>0</v>
      </c>
      <c r="W369" s="22">
        <f t="shared" si="108"/>
        <v>0</v>
      </c>
      <c r="X369" s="22">
        <f t="shared" si="109"/>
        <v>0</v>
      </c>
      <c r="Y369" s="22">
        <f t="shared" si="110"/>
        <v>0</v>
      </c>
      <c r="Z369" s="22">
        <f t="shared" si="111"/>
        <v>4</v>
      </c>
    </row>
    <row r="370" spans="4:26">
      <c r="D370" s="1">
        <v>367</v>
      </c>
      <c r="E370" s="22">
        <v>47.2</v>
      </c>
      <c r="F370" s="22">
        <f t="shared" si="100"/>
        <v>75.960847999999999</v>
      </c>
      <c r="G370" s="22">
        <f t="shared" si="101"/>
        <v>21.100235555555557</v>
      </c>
      <c r="H370" s="22">
        <f t="shared" si="112"/>
        <v>-0.35763111111111101</v>
      </c>
      <c r="I370" s="22">
        <f t="shared" si="113"/>
        <v>20.921420000000001</v>
      </c>
      <c r="J370" s="22">
        <f t="shared" si="114"/>
        <v>96.903267687892082</v>
      </c>
      <c r="K370" s="22">
        <f t="shared" si="115"/>
        <v>4</v>
      </c>
      <c r="L370" s="22">
        <f t="shared" si="102"/>
        <v>4.0797119999999998</v>
      </c>
      <c r="M370" s="22">
        <f t="shared" si="116"/>
        <v>395.33742402550558</v>
      </c>
      <c r="N370" s="22">
        <f t="shared" si="103"/>
        <v>3775.1956632467609</v>
      </c>
      <c r="O370" s="22">
        <f t="shared" si="104"/>
        <v>15.119986106041686</v>
      </c>
      <c r="P370" s="22">
        <f t="shared" si="105"/>
        <v>-677.42211767264371</v>
      </c>
      <c r="Q370" s="22">
        <f t="shared" si="106"/>
        <v>171.60835649092149</v>
      </c>
      <c r="R370" s="22">
        <f t="shared" si="117"/>
        <v>268.42514400000005</v>
      </c>
      <c r="S370" s="22">
        <f t="shared" si="118"/>
        <v>-237.38861718172217</v>
      </c>
      <c r="T370" s="22">
        <f t="shared" si="119"/>
        <v>0</v>
      </c>
      <c r="U370" s="22">
        <f t="shared" si="107"/>
        <v>0</v>
      </c>
      <c r="V370" s="20">
        <f>'BSFC (Drive Cycle)'!C374</f>
        <v>0</v>
      </c>
      <c r="W370" s="22">
        <f t="shared" si="108"/>
        <v>0</v>
      </c>
      <c r="X370" s="22">
        <f t="shared" si="109"/>
        <v>0</v>
      </c>
      <c r="Y370" s="22">
        <f t="shared" si="110"/>
        <v>0</v>
      </c>
      <c r="Z370" s="22">
        <f t="shared" si="111"/>
        <v>4</v>
      </c>
    </row>
    <row r="371" spans="4:26">
      <c r="D371" s="1">
        <v>368</v>
      </c>
      <c r="E371" s="22">
        <v>46.1</v>
      </c>
      <c r="F371" s="22">
        <f t="shared" si="100"/>
        <v>74.190573999999998</v>
      </c>
      <c r="G371" s="22">
        <f t="shared" si="101"/>
        <v>20.608492777777776</v>
      </c>
      <c r="H371" s="22">
        <f t="shared" si="112"/>
        <v>-0.4917427777777803</v>
      </c>
      <c r="I371" s="22">
        <f t="shared" si="113"/>
        <v>20.362621388888886</v>
      </c>
      <c r="J371" s="22">
        <f t="shared" si="114"/>
        <v>94.315039384262477</v>
      </c>
      <c r="K371" s="22">
        <f t="shared" si="115"/>
        <v>4</v>
      </c>
      <c r="L371" s="22">
        <f t="shared" si="102"/>
        <v>4.0797119999999998</v>
      </c>
      <c r="M371" s="22">
        <f t="shared" si="116"/>
        <v>384.7781979564482</v>
      </c>
      <c r="N371" s="22">
        <f t="shared" si="103"/>
        <v>3674.3624457455112</v>
      </c>
      <c r="O371" s="22">
        <f t="shared" si="104"/>
        <v>15.119986106041686</v>
      </c>
      <c r="P371" s="22">
        <f t="shared" si="105"/>
        <v>-931.45541179989004</v>
      </c>
      <c r="Q371" s="22">
        <f t="shared" si="106"/>
        <v>163.70286703626434</v>
      </c>
      <c r="R371" s="22">
        <f t="shared" si="117"/>
        <v>268.42514400000005</v>
      </c>
      <c r="S371" s="22">
        <f t="shared" si="118"/>
        <v>-499.32740076362563</v>
      </c>
      <c r="T371" s="22">
        <f t="shared" si="119"/>
        <v>0</v>
      </c>
      <c r="U371" s="22">
        <f t="shared" si="107"/>
        <v>0</v>
      </c>
      <c r="V371" s="20">
        <f>'BSFC (Drive Cycle)'!C375</f>
        <v>0</v>
      </c>
      <c r="W371" s="22">
        <f t="shared" si="108"/>
        <v>0</v>
      </c>
      <c r="X371" s="22">
        <f t="shared" si="109"/>
        <v>0</v>
      </c>
      <c r="Y371" s="22">
        <f t="shared" si="110"/>
        <v>0</v>
      </c>
      <c r="Z371" s="22">
        <f t="shared" si="111"/>
        <v>4</v>
      </c>
    </row>
    <row r="372" spans="4:26">
      <c r="D372" s="1">
        <v>369</v>
      </c>
      <c r="E372" s="22">
        <v>45.7</v>
      </c>
      <c r="F372" s="22">
        <f t="shared" si="100"/>
        <v>73.546838000000008</v>
      </c>
      <c r="G372" s="22">
        <f t="shared" si="101"/>
        <v>20.429677222222224</v>
      </c>
      <c r="H372" s="22">
        <f t="shared" si="112"/>
        <v>-0.17881555555555195</v>
      </c>
      <c r="I372" s="22">
        <f t="shared" si="113"/>
        <v>20.340269444444449</v>
      </c>
      <c r="J372" s="22">
        <f t="shared" si="114"/>
        <v>94.211510252117321</v>
      </c>
      <c r="K372" s="22">
        <f t="shared" si="115"/>
        <v>4</v>
      </c>
      <c r="L372" s="22">
        <f t="shared" si="102"/>
        <v>4.0797119999999998</v>
      </c>
      <c r="M372" s="22">
        <f t="shared" si="116"/>
        <v>384.35582891368603</v>
      </c>
      <c r="N372" s="22">
        <f t="shared" si="103"/>
        <v>3670.3291170454622</v>
      </c>
      <c r="O372" s="22">
        <f t="shared" si="104"/>
        <v>15.119986106041686</v>
      </c>
      <c r="P372" s="22">
        <f t="shared" si="105"/>
        <v>-338.71105883631515</v>
      </c>
      <c r="Q372" s="22">
        <f t="shared" si="106"/>
        <v>160.87436101682556</v>
      </c>
      <c r="R372" s="22">
        <f t="shared" si="117"/>
        <v>268.42514400000005</v>
      </c>
      <c r="S372" s="22">
        <f t="shared" si="118"/>
        <v>90.588446180510459</v>
      </c>
      <c r="T372" s="22">
        <f t="shared" si="119"/>
        <v>0</v>
      </c>
      <c r="U372" s="22">
        <f t="shared" si="107"/>
        <v>0</v>
      </c>
      <c r="V372" s="20">
        <f>'BSFC (Drive Cycle)'!C376</f>
        <v>0</v>
      </c>
      <c r="W372" s="22">
        <f t="shared" si="108"/>
        <v>0</v>
      </c>
      <c r="X372" s="22">
        <f t="shared" si="109"/>
        <v>0</v>
      </c>
      <c r="Y372" s="22">
        <f t="shared" si="110"/>
        <v>0</v>
      </c>
      <c r="Z372" s="22">
        <f t="shared" si="111"/>
        <v>4</v>
      </c>
    </row>
    <row r="373" spans="4:26">
      <c r="D373" s="1">
        <v>370</v>
      </c>
      <c r="E373" s="22">
        <v>44.9</v>
      </c>
      <c r="F373" s="22">
        <f t="shared" si="100"/>
        <v>72.259366</v>
      </c>
      <c r="G373" s="22">
        <f t="shared" si="101"/>
        <v>20.072046111111113</v>
      </c>
      <c r="H373" s="22">
        <f t="shared" si="112"/>
        <v>-0.35763111111111101</v>
      </c>
      <c r="I373" s="22">
        <f t="shared" si="113"/>
        <v>19.893230555555558</v>
      </c>
      <c r="J373" s="22">
        <f t="shared" si="114"/>
        <v>92.140927609213648</v>
      </c>
      <c r="K373" s="22">
        <f t="shared" si="115"/>
        <v>4</v>
      </c>
      <c r="L373" s="22">
        <f t="shared" si="102"/>
        <v>4.0797119999999998</v>
      </c>
      <c r="M373" s="22">
        <f t="shared" si="116"/>
        <v>375.90844805844023</v>
      </c>
      <c r="N373" s="22">
        <f t="shared" si="103"/>
        <v>3589.6625430444633</v>
      </c>
      <c r="O373" s="22">
        <f t="shared" si="104"/>
        <v>15.119986106041686</v>
      </c>
      <c r="P373" s="22">
        <f t="shared" si="105"/>
        <v>-677.42211767264371</v>
      </c>
      <c r="Q373" s="22">
        <f t="shared" si="106"/>
        <v>155.29129684773713</v>
      </c>
      <c r="R373" s="22">
        <f t="shared" si="117"/>
        <v>268.42514400000005</v>
      </c>
      <c r="S373" s="22">
        <f t="shared" si="118"/>
        <v>-253.7056768249065</v>
      </c>
      <c r="T373" s="22">
        <f t="shared" si="119"/>
        <v>0</v>
      </c>
      <c r="U373" s="22">
        <f t="shared" si="107"/>
        <v>0</v>
      </c>
      <c r="V373" s="20">
        <f>'BSFC (Drive Cycle)'!C377</f>
        <v>0</v>
      </c>
      <c r="W373" s="22">
        <f t="shared" si="108"/>
        <v>0</v>
      </c>
      <c r="X373" s="22">
        <f t="shared" si="109"/>
        <v>0</v>
      </c>
      <c r="Y373" s="22">
        <f t="shared" si="110"/>
        <v>0</v>
      </c>
      <c r="Z373" s="22">
        <f t="shared" si="111"/>
        <v>4</v>
      </c>
    </row>
    <row r="374" spans="4:26">
      <c r="D374" s="1">
        <v>371</v>
      </c>
      <c r="E374" s="22">
        <v>44.2</v>
      </c>
      <c r="F374" s="22">
        <f t="shared" si="100"/>
        <v>71.132828000000003</v>
      </c>
      <c r="G374" s="22">
        <f t="shared" si="101"/>
        <v>19.759118888888892</v>
      </c>
      <c r="H374" s="22">
        <f t="shared" si="112"/>
        <v>-0.31292722222222125</v>
      </c>
      <c r="I374" s="22">
        <f t="shared" si="113"/>
        <v>19.602655277777782</v>
      </c>
      <c r="J374" s="22">
        <f t="shared" si="114"/>
        <v>90.79504889132626</v>
      </c>
      <c r="K374" s="22">
        <f t="shared" si="115"/>
        <v>4</v>
      </c>
      <c r="L374" s="22">
        <f t="shared" si="102"/>
        <v>4.0797119999999998</v>
      </c>
      <c r="M374" s="22">
        <f t="shared" si="116"/>
        <v>370.41765050253042</v>
      </c>
      <c r="N374" s="22">
        <f t="shared" si="103"/>
        <v>3537.229269943814</v>
      </c>
      <c r="O374" s="22">
        <f t="shared" si="104"/>
        <v>15.119986106041686</v>
      </c>
      <c r="P374" s="22">
        <f t="shared" si="105"/>
        <v>-592.74435296356148</v>
      </c>
      <c r="Q374" s="22">
        <f t="shared" si="106"/>
        <v>150.48699618236677</v>
      </c>
      <c r="R374" s="22">
        <f t="shared" si="117"/>
        <v>268.42514400000005</v>
      </c>
      <c r="S374" s="22">
        <f t="shared" si="118"/>
        <v>-173.8322127811947</v>
      </c>
      <c r="T374" s="22">
        <f t="shared" si="119"/>
        <v>0</v>
      </c>
      <c r="U374" s="22">
        <f t="shared" si="107"/>
        <v>0</v>
      </c>
      <c r="V374" s="20">
        <f>'BSFC (Drive Cycle)'!C378</f>
        <v>0</v>
      </c>
      <c r="W374" s="22">
        <f t="shared" si="108"/>
        <v>0</v>
      </c>
      <c r="X374" s="22">
        <f t="shared" si="109"/>
        <v>0</v>
      </c>
      <c r="Y374" s="22">
        <f t="shared" si="110"/>
        <v>0</v>
      </c>
      <c r="Z374" s="22">
        <f t="shared" si="111"/>
        <v>4</v>
      </c>
    </row>
    <row r="375" spans="4:26">
      <c r="D375" s="1">
        <v>372</v>
      </c>
      <c r="E375" s="22">
        <v>43.8</v>
      </c>
      <c r="F375" s="22">
        <f t="shared" si="100"/>
        <v>70.489091999999999</v>
      </c>
      <c r="G375" s="22">
        <f t="shared" si="101"/>
        <v>19.580303333333333</v>
      </c>
      <c r="H375" s="22">
        <f t="shared" si="112"/>
        <v>-0.17881555555555906</v>
      </c>
      <c r="I375" s="22">
        <f t="shared" si="113"/>
        <v>19.490895555555554</v>
      </c>
      <c r="J375" s="22">
        <f t="shared" si="114"/>
        <v>90.277403230600314</v>
      </c>
      <c r="K375" s="22">
        <f t="shared" si="115"/>
        <v>4</v>
      </c>
      <c r="L375" s="22">
        <f t="shared" si="102"/>
        <v>4.0797119999999998</v>
      </c>
      <c r="M375" s="22">
        <f t="shared" si="116"/>
        <v>368.30580528871883</v>
      </c>
      <c r="N375" s="22">
        <f t="shared" si="103"/>
        <v>3517.0626264435627</v>
      </c>
      <c r="O375" s="22">
        <f t="shared" si="104"/>
        <v>15.119986106041686</v>
      </c>
      <c r="P375" s="22">
        <f t="shared" si="105"/>
        <v>-338.71105883632856</v>
      </c>
      <c r="Q375" s="22">
        <f t="shared" si="106"/>
        <v>147.77557429009414</v>
      </c>
      <c r="R375" s="22">
        <f t="shared" si="117"/>
        <v>268.42514400000005</v>
      </c>
      <c r="S375" s="22">
        <f t="shared" si="118"/>
        <v>77.489659453765626</v>
      </c>
      <c r="T375" s="22">
        <f t="shared" si="119"/>
        <v>0</v>
      </c>
      <c r="U375" s="22">
        <f t="shared" si="107"/>
        <v>0</v>
      </c>
      <c r="V375" s="20">
        <f>'BSFC (Drive Cycle)'!C379</f>
        <v>0</v>
      </c>
      <c r="W375" s="22">
        <f t="shared" si="108"/>
        <v>0</v>
      </c>
      <c r="X375" s="22">
        <f t="shared" si="109"/>
        <v>0</v>
      </c>
      <c r="Y375" s="22">
        <f t="shared" si="110"/>
        <v>0</v>
      </c>
      <c r="Z375" s="22">
        <f t="shared" si="111"/>
        <v>4</v>
      </c>
    </row>
    <row r="376" spans="4:26">
      <c r="D376" s="1">
        <v>373</v>
      </c>
      <c r="E376" s="22">
        <v>44.5</v>
      </c>
      <c r="F376" s="22">
        <f t="shared" si="100"/>
        <v>71.615629999999996</v>
      </c>
      <c r="G376" s="22">
        <f t="shared" si="101"/>
        <v>19.893230555555554</v>
      </c>
      <c r="H376" s="22">
        <f t="shared" si="112"/>
        <v>0.31292722222222125</v>
      </c>
      <c r="I376" s="22">
        <f t="shared" si="113"/>
        <v>20.049694166666665</v>
      </c>
      <c r="J376" s="22">
        <f t="shared" si="114"/>
        <v>92.865631534229905</v>
      </c>
      <c r="K376" s="22">
        <f t="shared" si="115"/>
        <v>4</v>
      </c>
      <c r="L376" s="22">
        <f t="shared" si="102"/>
        <v>4.0797119999999998</v>
      </c>
      <c r="M376" s="22">
        <f t="shared" si="116"/>
        <v>378.86503135777616</v>
      </c>
      <c r="N376" s="22">
        <f t="shared" si="103"/>
        <v>3617.895843944812</v>
      </c>
      <c r="O376" s="22">
        <f t="shared" si="104"/>
        <v>15.119986106041686</v>
      </c>
      <c r="P376" s="22">
        <f t="shared" si="105"/>
        <v>592.74435296356148</v>
      </c>
      <c r="Q376" s="22">
        <f t="shared" si="106"/>
        <v>152.53673869808748</v>
      </c>
      <c r="R376" s="22">
        <f t="shared" si="117"/>
        <v>268.42514400000005</v>
      </c>
      <c r="S376" s="22">
        <f t="shared" si="118"/>
        <v>1013.706235661649</v>
      </c>
      <c r="T376" s="22">
        <f t="shared" si="119"/>
        <v>53.645741728668597</v>
      </c>
      <c r="U376" s="22">
        <f t="shared" si="107"/>
        <v>20.324495622243191</v>
      </c>
      <c r="V376" s="20">
        <f>'BSFC (Drive Cycle)'!C380</f>
        <v>272.56972428719746</v>
      </c>
      <c r="W376" s="22">
        <f t="shared" si="108"/>
        <v>1.5388450466753274</v>
      </c>
      <c r="X376" s="22">
        <f t="shared" si="109"/>
        <v>0</v>
      </c>
      <c r="Y376" s="22">
        <f t="shared" si="110"/>
        <v>0</v>
      </c>
      <c r="Z376" s="22">
        <f t="shared" si="111"/>
        <v>4</v>
      </c>
    </row>
    <row r="377" spans="4:26">
      <c r="D377" s="1">
        <v>374</v>
      </c>
      <c r="E377" s="22">
        <v>44.9</v>
      </c>
      <c r="F377" s="22">
        <f t="shared" si="100"/>
        <v>72.259366</v>
      </c>
      <c r="G377" s="22">
        <f t="shared" si="101"/>
        <v>20.072046111111113</v>
      </c>
      <c r="H377" s="22">
        <f t="shared" si="112"/>
        <v>0.17881555555555906</v>
      </c>
      <c r="I377" s="22">
        <f t="shared" si="113"/>
        <v>20.161453888888893</v>
      </c>
      <c r="J377" s="22">
        <f t="shared" si="114"/>
        <v>93.383277194955852</v>
      </c>
      <c r="K377" s="22">
        <f t="shared" si="115"/>
        <v>4</v>
      </c>
      <c r="L377" s="22">
        <f t="shared" si="102"/>
        <v>4.0797119999999998</v>
      </c>
      <c r="M377" s="22">
        <f t="shared" si="116"/>
        <v>380.9768765715877</v>
      </c>
      <c r="N377" s="22">
        <f t="shared" si="103"/>
        <v>3638.0624874450627</v>
      </c>
      <c r="O377" s="22">
        <f t="shared" si="104"/>
        <v>15.119986106041686</v>
      </c>
      <c r="P377" s="22">
        <f t="shared" si="105"/>
        <v>338.71105883632856</v>
      </c>
      <c r="Q377" s="22">
        <f t="shared" si="106"/>
        <v>155.29129684773713</v>
      </c>
      <c r="R377" s="22">
        <f t="shared" si="117"/>
        <v>268.42514400000005</v>
      </c>
      <c r="S377" s="22">
        <f t="shared" si="118"/>
        <v>762.42749968406576</v>
      </c>
      <c r="T377" s="22">
        <f t="shared" si="119"/>
        <v>40.347969950278312</v>
      </c>
      <c r="U377" s="22">
        <f t="shared" si="107"/>
        <v>15.371643567661309</v>
      </c>
      <c r="V377" s="20">
        <f>'BSFC (Drive Cycle)'!C381</f>
        <v>549.74672645523242</v>
      </c>
      <c r="W377" s="22">
        <f t="shared" si="108"/>
        <v>2.3473640920995651</v>
      </c>
      <c r="X377" s="22">
        <f t="shared" si="109"/>
        <v>0</v>
      </c>
      <c r="Y377" s="22">
        <f t="shared" si="110"/>
        <v>0</v>
      </c>
      <c r="Z377" s="22">
        <f t="shared" si="111"/>
        <v>4</v>
      </c>
    </row>
    <row r="378" spans="4:26">
      <c r="D378" s="1">
        <v>375</v>
      </c>
      <c r="E378" s="22">
        <v>45.3</v>
      </c>
      <c r="F378" s="22">
        <f t="shared" si="100"/>
        <v>72.90310199999999</v>
      </c>
      <c r="G378" s="22">
        <f t="shared" si="101"/>
        <v>20.250861666666665</v>
      </c>
      <c r="H378" s="22">
        <f t="shared" si="112"/>
        <v>0.17881555555555195</v>
      </c>
      <c r="I378" s="22">
        <f t="shared" si="113"/>
        <v>20.340269444444441</v>
      </c>
      <c r="J378" s="22">
        <f t="shared" si="114"/>
        <v>94.211510252117293</v>
      </c>
      <c r="K378" s="22">
        <f t="shared" si="115"/>
        <v>4</v>
      </c>
      <c r="L378" s="22">
        <f t="shared" si="102"/>
        <v>4.0797119999999998</v>
      </c>
      <c r="M378" s="22">
        <f t="shared" si="116"/>
        <v>384.35582891368591</v>
      </c>
      <c r="N378" s="22">
        <f t="shared" si="103"/>
        <v>3670.3291170454613</v>
      </c>
      <c r="O378" s="22">
        <f t="shared" si="104"/>
        <v>15.119986106041686</v>
      </c>
      <c r="P378" s="22">
        <f t="shared" si="105"/>
        <v>338.71105883631515</v>
      </c>
      <c r="Q378" s="22">
        <f t="shared" si="106"/>
        <v>158.07050428731642</v>
      </c>
      <c r="R378" s="22">
        <f t="shared" si="117"/>
        <v>268.42514400000005</v>
      </c>
      <c r="S378" s="22">
        <f t="shared" si="118"/>
        <v>765.20670712363165</v>
      </c>
      <c r="T378" s="22">
        <f t="shared" si="119"/>
        <v>40.495046725845377</v>
      </c>
      <c r="U378" s="22">
        <f t="shared" si="107"/>
        <v>15.564507251210742</v>
      </c>
      <c r="V378" s="20">
        <f>'BSFC (Drive Cycle)'!C382</f>
        <v>547.55876668920428</v>
      </c>
      <c r="W378" s="22">
        <f t="shared" si="108"/>
        <v>2.3673562207217032</v>
      </c>
      <c r="X378" s="22">
        <f t="shared" si="109"/>
        <v>0</v>
      </c>
      <c r="Y378" s="22">
        <f t="shared" si="110"/>
        <v>0</v>
      </c>
      <c r="Z378" s="22">
        <f t="shared" si="111"/>
        <v>4</v>
      </c>
    </row>
    <row r="379" spans="4:26">
      <c r="D379" s="1">
        <v>376</v>
      </c>
      <c r="E379" s="22">
        <v>46.5</v>
      </c>
      <c r="F379" s="22">
        <f t="shared" si="100"/>
        <v>74.834310000000002</v>
      </c>
      <c r="G379" s="22">
        <f t="shared" si="101"/>
        <v>20.787308333333335</v>
      </c>
      <c r="H379" s="22">
        <f t="shared" si="112"/>
        <v>0.53644666666667007</v>
      </c>
      <c r="I379" s="22">
        <f t="shared" si="113"/>
        <v>21.055531666666671</v>
      </c>
      <c r="J379" s="22">
        <f t="shared" si="114"/>
        <v>97.524442480763199</v>
      </c>
      <c r="K379" s="22">
        <f t="shared" si="115"/>
        <v>4</v>
      </c>
      <c r="L379" s="22">
        <f t="shared" si="102"/>
        <v>4.0797119999999998</v>
      </c>
      <c r="M379" s="22">
        <f t="shared" si="116"/>
        <v>397.87163828207935</v>
      </c>
      <c r="N379" s="22">
        <f t="shared" si="103"/>
        <v>3799.3956354470606</v>
      </c>
      <c r="O379" s="22">
        <f t="shared" si="104"/>
        <v>15.119986106041686</v>
      </c>
      <c r="P379" s="22">
        <f t="shared" si="105"/>
        <v>1016.1331765089723</v>
      </c>
      <c r="Q379" s="22">
        <f t="shared" si="106"/>
        <v>166.55602234563301</v>
      </c>
      <c r="R379" s="22">
        <f t="shared" si="117"/>
        <v>268.42514400000005</v>
      </c>
      <c r="S379" s="22">
        <f t="shared" si="118"/>
        <v>1451.1143428546054</v>
      </c>
      <c r="T379" s="22">
        <f t="shared" si="119"/>
        <v>76.793554697564275</v>
      </c>
      <c r="U379" s="22">
        <f t="shared" si="107"/>
        <v>30.55397741702437</v>
      </c>
      <c r="V379" s="20">
        <f>'BSFC (Drive Cycle)'!C383</f>
        <v>111.76018361124807</v>
      </c>
      <c r="W379" s="22">
        <f t="shared" si="108"/>
        <v>0.94853281282793622</v>
      </c>
      <c r="X379" s="22">
        <f t="shared" si="109"/>
        <v>0</v>
      </c>
      <c r="Y379" s="22">
        <f t="shared" si="110"/>
        <v>0</v>
      </c>
      <c r="Z379" s="22">
        <f t="shared" si="111"/>
        <v>4</v>
      </c>
    </row>
    <row r="380" spans="4:26">
      <c r="D380" s="1">
        <v>377</v>
      </c>
      <c r="E380" s="22">
        <v>48</v>
      </c>
      <c r="F380" s="22">
        <f t="shared" si="100"/>
        <v>77.248320000000007</v>
      </c>
      <c r="G380" s="22">
        <f t="shared" si="101"/>
        <v>21.457866666666668</v>
      </c>
      <c r="H380" s="22">
        <f t="shared" si="112"/>
        <v>0.67055833333333226</v>
      </c>
      <c r="I380" s="22">
        <f t="shared" si="113"/>
        <v>21.793145833333334</v>
      </c>
      <c r="J380" s="22">
        <f t="shared" si="114"/>
        <v>100.94090384155426</v>
      </c>
      <c r="K380" s="22">
        <f t="shared" si="115"/>
        <v>4</v>
      </c>
      <c r="L380" s="22">
        <f t="shared" si="102"/>
        <v>4.0797119999999998</v>
      </c>
      <c r="M380" s="22">
        <f t="shared" si="116"/>
        <v>411.80981669323501</v>
      </c>
      <c r="N380" s="22">
        <f t="shared" si="103"/>
        <v>3932.4954825487093</v>
      </c>
      <c r="O380" s="22">
        <f t="shared" si="104"/>
        <v>15.119986106041686</v>
      </c>
      <c r="P380" s="22">
        <f t="shared" si="105"/>
        <v>1270.1664706362053</v>
      </c>
      <c r="Q380" s="22">
        <f t="shared" si="106"/>
        <v>177.47488749420205</v>
      </c>
      <c r="R380" s="22">
        <f t="shared" si="117"/>
        <v>268.42514400000005</v>
      </c>
      <c r="S380" s="22">
        <f t="shared" si="118"/>
        <v>1716.0665021304073</v>
      </c>
      <c r="T380" s="22">
        <f t="shared" si="119"/>
        <v>90.814929536681746</v>
      </c>
      <c r="U380" s="22">
        <f t="shared" si="107"/>
        <v>37.398479485509959</v>
      </c>
      <c r="V380" s="20">
        <f>'BSFC (Drive Cycle)'!C384</f>
        <v>129.58576131535483</v>
      </c>
      <c r="W380" s="22">
        <f t="shared" si="108"/>
        <v>1.3461973433795797</v>
      </c>
      <c r="X380" s="22">
        <f t="shared" si="109"/>
        <v>0</v>
      </c>
      <c r="Y380" s="22">
        <f t="shared" si="110"/>
        <v>0</v>
      </c>
      <c r="Z380" s="22">
        <f t="shared" si="111"/>
        <v>4</v>
      </c>
    </row>
    <row r="381" spans="4:26">
      <c r="D381" s="1">
        <v>378</v>
      </c>
      <c r="E381" s="22">
        <v>48.8</v>
      </c>
      <c r="F381" s="22">
        <f t="shared" si="100"/>
        <v>78.535792000000001</v>
      </c>
      <c r="G381" s="22">
        <f t="shared" si="101"/>
        <v>21.815497777777779</v>
      </c>
      <c r="H381" s="22">
        <f t="shared" si="112"/>
        <v>0.35763111111111101</v>
      </c>
      <c r="I381" s="22">
        <f t="shared" si="113"/>
        <v>21.994313333333334</v>
      </c>
      <c r="J381" s="22">
        <f t="shared" si="114"/>
        <v>101.87266603086091</v>
      </c>
      <c r="K381" s="22">
        <f t="shared" si="115"/>
        <v>4</v>
      </c>
      <c r="L381" s="22">
        <f t="shared" si="102"/>
        <v>4.0797119999999998</v>
      </c>
      <c r="M381" s="22">
        <f t="shared" si="116"/>
        <v>415.61113807809562</v>
      </c>
      <c r="N381" s="22">
        <f t="shared" si="103"/>
        <v>3968.7954408491587</v>
      </c>
      <c r="O381" s="22">
        <f t="shared" si="104"/>
        <v>15.119986106041686</v>
      </c>
      <c r="P381" s="22">
        <f t="shared" si="105"/>
        <v>677.42211767264371</v>
      </c>
      <c r="Q381" s="22">
        <f t="shared" si="106"/>
        <v>183.44001565720163</v>
      </c>
      <c r="R381" s="22">
        <f t="shared" si="117"/>
        <v>268.42514400000005</v>
      </c>
      <c r="S381" s="22">
        <f t="shared" si="118"/>
        <v>1129.2872773298454</v>
      </c>
      <c r="T381" s="22">
        <f t="shared" si="119"/>
        <v>59.762336943272878</v>
      </c>
      <c r="U381" s="22">
        <f t="shared" si="107"/>
        <v>24.83789287120026</v>
      </c>
      <c r="V381" s="20">
        <f>'BSFC (Drive Cycle)'!C385</f>
        <v>216.28404270497958</v>
      </c>
      <c r="W381" s="22">
        <f t="shared" si="108"/>
        <v>1.4922333006823292</v>
      </c>
      <c r="X381" s="22">
        <f t="shared" si="109"/>
        <v>0</v>
      </c>
      <c r="Y381" s="22">
        <f t="shared" si="110"/>
        <v>0</v>
      </c>
      <c r="Z381" s="22">
        <f t="shared" si="111"/>
        <v>4</v>
      </c>
    </row>
    <row r="382" spans="4:26">
      <c r="D382" s="1">
        <v>379</v>
      </c>
      <c r="E382" s="22">
        <v>49.5</v>
      </c>
      <c r="F382" s="22">
        <f t="shared" si="100"/>
        <v>79.662329999999997</v>
      </c>
      <c r="G382" s="22">
        <f t="shared" si="101"/>
        <v>22.128425</v>
      </c>
      <c r="H382" s="22">
        <f t="shared" si="112"/>
        <v>0.31292722222222125</v>
      </c>
      <c r="I382" s="22">
        <f t="shared" si="113"/>
        <v>22.284888611111111</v>
      </c>
      <c r="J382" s="22">
        <f t="shared" si="114"/>
        <v>103.2185447487483</v>
      </c>
      <c r="K382" s="22">
        <f t="shared" si="115"/>
        <v>4</v>
      </c>
      <c r="L382" s="22">
        <f t="shared" si="102"/>
        <v>4.0797119999999998</v>
      </c>
      <c r="M382" s="22">
        <f t="shared" si="116"/>
        <v>421.10193563400543</v>
      </c>
      <c r="N382" s="22">
        <f t="shared" si="103"/>
        <v>4021.2287139498085</v>
      </c>
      <c r="O382" s="22">
        <f t="shared" si="104"/>
        <v>15.119986106041686</v>
      </c>
      <c r="P382" s="22">
        <f t="shared" si="105"/>
        <v>592.74435296356148</v>
      </c>
      <c r="Q382" s="22">
        <f t="shared" si="106"/>
        <v>188.7403832824082</v>
      </c>
      <c r="R382" s="22">
        <f t="shared" si="117"/>
        <v>268.42514400000005</v>
      </c>
      <c r="S382" s="22">
        <f t="shared" si="118"/>
        <v>1049.9098802459698</v>
      </c>
      <c r="T382" s="22">
        <f t="shared" si="119"/>
        <v>55.56165316206264</v>
      </c>
      <c r="U382" s="22">
        <f t="shared" si="107"/>
        <v>23.397119693569834</v>
      </c>
      <c r="V382" s="20">
        <f>'BSFC (Drive Cycle)'!C386</f>
        <v>269.8011737537181</v>
      </c>
      <c r="W382" s="22">
        <f t="shared" si="108"/>
        <v>1.7534917654948263</v>
      </c>
      <c r="X382" s="22">
        <f t="shared" si="109"/>
        <v>0</v>
      </c>
      <c r="Y382" s="22">
        <f t="shared" si="110"/>
        <v>0</v>
      </c>
      <c r="Z382" s="22">
        <f t="shared" si="111"/>
        <v>4</v>
      </c>
    </row>
    <row r="383" spans="4:26">
      <c r="D383" s="1">
        <v>380</v>
      </c>
      <c r="E383" s="22">
        <v>49.9</v>
      </c>
      <c r="F383" s="22">
        <f t="shared" si="100"/>
        <v>80.306066000000001</v>
      </c>
      <c r="G383" s="22">
        <f t="shared" si="101"/>
        <v>22.307240555555556</v>
      </c>
      <c r="H383" s="22">
        <f t="shared" si="112"/>
        <v>0.17881555555555551</v>
      </c>
      <c r="I383" s="22">
        <f t="shared" si="113"/>
        <v>22.396648333333331</v>
      </c>
      <c r="J383" s="22">
        <f t="shared" si="114"/>
        <v>103.7361904094742</v>
      </c>
      <c r="K383" s="22">
        <f t="shared" si="115"/>
        <v>4</v>
      </c>
      <c r="L383" s="22">
        <f t="shared" si="102"/>
        <v>4.0797119999999998</v>
      </c>
      <c r="M383" s="22">
        <f t="shared" si="116"/>
        <v>423.21378084781679</v>
      </c>
      <c r="N383" s="22">
        <f t="shared" si="103"/>
        <v>4041.395357450057</v>
      </c>
      <c r="O383" s="22">
        <f t="shared" si="104"/>
        <v>15.119986106041686</v>
      </c>
      <c r="P383" s="22">
        <f t="shared" si="105"/>
        <v>338.71105883632185</v>
      </c>
      <c r="Q383" s="22">
        <f t="shared" si="106"/>
        <v>191.80305755617968</v>
      </c>
      <c r="R383" s="22">
        <f t="shared" si="117"/>
        <v>268.42514400000005</v>
      </c>
      <c r="S383" s="22">
        <f t="shared" si="118"/>
        <v>798.93926039250164</v>
      </c>
      <c r="T383" s="22">
        <f t="shared" si="119"/>
        <v>42.280187012892362</v>
      </c>
      <c r="U383" s="22">
        <f t="shared" si="107"/>
        <v>17.893557800678938</v>
      </c>
      <c r="V383" s="20">
        <f>'BSFC (Drive Cycle)'!C387</f>
        <v>523.50652958725914</v>
      </c>
      <c r="W383" s="22">
        <f t="shared" si="108"/>
        <v>2.602053985056239</v>
      </c>
      <c r="X383" s="22">
        <f t="shared" si="109"/>
        <v>0</v>
      </c>
      <c r="Y383" s="22">
        <f t="shared" si="110"/>
        <v>0</v>
      </c>
      <c r="Z383" s="22">
        <f t="shared" si="111"/>
        <v>4</v>
      </c>
    </row>
    <row r="384" spans="4:26">
      <c r="D384" s="1">
        <v>381</v>
      </c>
      <c r="E384" s="22">
        <v>49.9</v>
      </c>
      <c r="F384" s="22">
        <f t="shared" si="100"/>
        <v>80.306066000000001</v>
      </c>
      <c r="G384" s="22">
        <f t="shared" si="101"/>
        <v>22.307240555555556</v>
      </c>
      <c r="H384" s="22">
        <f t="shared" si="112"/>
        <v>0</v>
      </c>
      <c r="I384" s="22">
        <f t="shared" si="113"/>
        <v>22.307240555555556</v>
      </c>
      <c r="J384" s="22">
        <f t="shared" si="114"/>
        <v>103.32207388089348</v>
      </c>
      <c r="K384" s="22">
        <f t="shared" si="115"/>
        <v>4</v>
      </c>
      <c r="L384" s="22">
        <f t="shared" si="102"/>
        <v>4.0797119999999998</v>
      </c>
      <c r="M384" s="22">
        <f t="shared" si="116"/>
        <v>421.52430467676771</v>
      </c>
      <c r="N384" s="22">
        <f t="shared" si="103"/>
        <v>4025.2620426498584</v>
      </c>
      <c r="O384" s="22">
        <f t="shared" si="104"/>
        <v>15.119986106041686</v>
      </c>
      <c r="P384" s="22">
        <f t="shared" si="105"/>
        <v>0</v>
      </c>
      <c r="Q384" s="22">
        <f t="shared" si="106"/>
        <v>191.80305755617968</v>
      </c>
      <c r="R384" s="22">
        <f t="shared" si="117"/>
        <v>268.42514400000005</v>
      </c>
      <c r="S384" s="22">
        <f t="shared" si="118"/>
        <v>460.22820155617973</v>
      </c>
      <c r="T384" s="22">
        <f t="shared" si="119"/>
        <v>24.355461541397826</v>
      </c>
      <c r="U384" s="22">
        <f t="shared" si="107"/>
        <v>10.266418991319474</v>
      </c>
      <c r="V384" s="20">
        <f>'BSFC (Drive Cycle)'!C388</f>
        <v>1172.0030992631891</v>
      </c>
      <c r="W384" s="22">
        <f t="shared" si="108"/>
        <v>3.3422985767113578</v>
      </c>
      <c r="X384" s="22">
        <f t="shared" si="109"/>
        <v>0</v>
      </c>
      <c r="Y384" s="22">
        <f t="shared" si="110"/>
        <v>0</v>
      </c>
      <c r="Z384" s="22">
        <f t="shared" si="111"/>
        <v>4</v>
      </c>
    </row>
    <row r="385" spans="4:26">
      <c r="D385" s="1">
        <v>382</v>
      </c>
      <c r="E385" s="22">
        <v>49.9</v>
      </c>
      <c r="F385" s="22">
        <f t="shared" si="100"/>
        <v>80.306066000000001</v>
      </c>
      <c r="G385" s="22">
        <f t="shared" si="101"/>
        <v>22.307240555555556</v>
      </c>
      <c r="H385" s="22">
        <f t="shared" si="112"/>
        <v>0</v>
      </c>
      <c r="I385" s="22">
        <f t="shared" si="113"/>
        <v>22.307240555555556</v>
      </c>
      <c r="J385" s="22">
        <f t="shared" si="114"/>
        <v>103.32207388089348</v>
      </c>
      <c r="K385" s="22">
        <f t="shared" si="115"/>
        <v>4</v>
      </c>
      <c r="L385" s="22">
        <f t="shared" si="102"/>
        <v>4.0797119999999998</v>
      </c>
      <c r="M385" s="22">
        <f t="shared" si="116"/>
        <v>421.52430467676771</v>
      </c>
      <c r="N385" s="22">
        <f t="shared" si="103"/>
        <v>4025.2620426498584</v>
      </c>
      <c r="O385" s="22">
        <f t="shared" si="104"/>
        <v>15.119986106041686</v>
      </c>
      <c r="P385" s="22">
        <f t="shared" si="105"/>
        <v>0</v>
      </c>
      <c r="Q385" s="22">
        <f t="shared" si="106"/>
        <v>191.80305755617968</v>
      </c>
      <c r="R385" s="22">
        <f t="shared" si="117"/>
        <v>268.42514400000005</v>
      </c>
      <c r="S385" s="22">
        <f t="shared" si="118"/>
        <v>460.22820155617973</v>
      </c>
      <c r="T385" s="22">
        <f t="shared" si="119"/>
        <v>24.355461541397826</v>
      </c>
      <c r="U385" s="22">
        <f t="shared" si="107"/>
        <v>10.266418991319474</v>
      </c>
      <c r="V385" s="20">
        <f>'BSFC (Drive Cycle)'!C389</f>
        <v>1172.0030992631891</v>
      </c>
      <c r="W385" s="22">
        <f t="shared" si="108"/>
        <v>3.3422985767113578</v>
      </c>
      <c r="X385" s="22">
        <f t="shared" si="109"/>
        <v>0</v>
      </c>
      <c r="Y385" s="22">
        <f t="shared" si="110"/>
        <v>0</v>
      </c>
      <c r="Z385" s="22">
        <f t="shared" si="111"/>
        <v>4</v>
      </c>
    </row>
    <row r="386" spans="4:26">
      <c r="D386" s="1">
        <v>383</v>
      </c>
      <c r="E386" s="22">
        <v>49.5</v>
      </c>
      <c r="F386" s="22">
        <f t="shared" si="100"/>
        <v>79.662329999999997</v>
      </c>
      <c r="G386" s="22">
        <f t="shared" si="101"/>
        <v>22.128425</v>
      </c>
      <c r="H386" s="22">
        <f t="shared" si="112"/>
        <v>-0.17881555555555551</v>
      </c>
      <c r="I386" s="22">
        <f t="shared" si="113"/>
        <v>22.03901722222222</v>
      </c>
      <c r="J386" s="22">
        <f t="shared" si="114"/>
        <v>102.07972429515128</v>
      </c>
      <c r="K386" s="22">
        <f t="shared" si="115"/>
        <v>4</v>
      </c>
      <c r="L386" s="22">
        <f t="shared" si="102"/>
        <v>4.0797119999999998</v>
      </c>
      <c r="M386" s="22">
        <f t="shared" si="116"/>
        <v>416.45587616362019</v>
      </c>
      <c r="N386" s="22">
        <f t="shared" si="103"/>
        <v>3976.8620982492585</v>
      </c>
      <c r="O386" s="22">
        <f t="shared" si="104"/>
        <v>15.119986106041686</v>
      </c>
      <c r="P386" s="22">
        <f t="shared" si="105"/>
        <v>-338.71105883632185</v>
      </c>
      <c r="Q386" s="22">
        <f t="shared" si="106"/>
        <v>188.7403832824082</v>
      </c>
      <c r="R386" s="22">
        <f t="shared" si="117"/>
        <v>268.42514400000005</v>
      </c>
      <c r="S386" s="22">
        <f t="shared" si="118"/>
        <v>118.45446844608639</v>
      </c>
      <c r="T386" s="22">
        <f t="shared" si="119"/>
        <v>0</v>
      </c>
      <c r="U386" s="22">
        <f t="shared" si="107"/>
        <v>0</v>
      </c>
      <c r="V386" s="20">
        <f>'BSFC (Drive Cycle)'!C390</f>
        <v>0</v>
      </c>
      <c r="W386" s="22">
        <f t="shared" si="108"/>
        <v>0</v>
      </c>
      <c r="X386" s="22">
        <f t="shared" si="109"/>
        <v>0</v>
      </c>
      <c r="Y386" s="22">
        <f t="shared" si="110"/>
        <v>0</v>
      </c>
      <c r="Z386" s="22">
        <f t="shared" si="111"/>
        <v>4</v>
      </c>
    </row>
    <row r="387" spans="4:26">
      <c r="D387" s="1">
        <v>384</v>
      </c>
      <c r="E387" s="22">
        <v>49.5</v>
      </c>
      <c r="F387" s="22">
        <f t="shared" si="100"/>
        <v>79.662329999999997</v>
      </c>
      <c r="G387" s="22">
        <f t="shared" si="101"/>
        <v>22.128425</v>
      </c>
      <c r="H387" s="22">
        <f t="shared" si="112"/>
        <v>0</v>
      </c>
      <c r="I387" s="22">
        <f t="shared" si="113"/>
        <v>22.128425</v>
      </c>
      <c r="J387" s="22">
        <f t="shared" si="114"/>
        <v>102.493840823732</v>
      </c>
      <c r="K387" s="22">
        <f t="shared" si="115"/>
        <v>4</v>
      </c>
      <c r="L387" s="22">
        <f t="shared" si="102"/>
        <v>4.0797119999999998</v>
      </c>
      <c r="M387" s="22">
        <f t="shared" si="116"/>
        <v>418.14535233466933</v>
      </c>
      <c r="N387" s="22">
        <f t="shared" si="103"/>
        <v>3992.995413049458</v>
      </c>
      <c r="O387" s="22">
        <f t="shared" si="104"/>
        <v>15.119986106041686</v>
      </c>
      <c r="P387" s="22">
        <f t="shared" si="105"/>
        <v>0</v>
      </c>
      <c r="Q387" s="22">
        <f t="shared" si="106"/>
        <v>188.7403832824082</v>
      </c>
      <c r="R387" s="22">
        <f t="shared" si="117"/>
        <v>268.42514400000005</v>
      </c>
      <c r="S387" s="22">
        <f t="shared" si="118"/>
        <v>457.16552728240822</v>
      </c>
      <c r="T387" s="22">
        <f t="shared" si="119"/>
        <v>24.193383586947302</v>
      </c>
      <c r="U387" s="22">
        <f t="shared" si="107"/>
        <v>10.116350904131885</v>
      </c>
      <c r="V387" s="20">
        <f>'BSFC (Drive Cycle)'!C391</f>
        <v>1177.4579077523067</v>
      </c>
      <c r="W387" s="22">
        <f t="shared" si="108"/>
        <v>3.3087714915742459</v>
      </c>
      <c r="X387" s="22">
        <f t="shared" si="109"/>
        <v>0</v>
      </c>
      <c r="Y387" s="22">
        <f t="shared" si="110"/>
        <v>0</v>
      </c>
      <c r="Z387" s="22">
        <f t="shared" si="111"/>
        <v>4</v>
      </c>
    </row>
    <row r="388" spans="4:26">
      <c r="D388" s="1">
        <v>385</v>
      </c>
      <c r="E388" s="22">
        <v>48.8</v>
      </c>
      <c r="F388" s="22">
        <f t="shared" ref="F388:F451" si="120">E388*1.60934</f>
        <v>78.535792000000001</v>
      </c>
      <c r="G388" s="22">
        <f t="shared" ref="G388:G451" si="121">F388*(1000/3600)</f>
        <v>21.815497777777779</v>
      </c>
      <c r="H388" s="22">
        <f t="shared" si="112"/>
        <v>-0.31292722222222125</v>
      </c>
      <c r="I388" s="22">
        <f t="shared" si="113"/>
        <v>21.659034166666668</v>
      </c>
      <c r="J388" s="22">
        <f t="shared" si="114"/>
        <v>100.31972904868317</v>
      </c>
      <c r="K388" s="22">
        <f t="shared" si="115"/>
        <v>4</v>
      </c>
      <c r="L388" s="22">
        <f t="shared" ref="L388:L451" si="122">LOOKUP(K388,$A$5:$B$12)*$B$13</f>
        <v>4.0797119999999998</v>
      </c>
      <c r="M388" s="22">
        <f t="shared" si="116"/>
        <v>409.2756024366613</v>
      </c>
      <c r="N388" s="22">
        <f t="shared" ref="N388:N451" si="123">M388*9.5493</f>
        <v>3908.2955103484101</v>
      </c>
      <c r="O388" s="22">
        <f t="shared" ref="O388:O451" si="124">(POWER(L388,2)*$B$28+4*$B$29)/$B$27</f>
        <v>15.119986106041686</v>
      </c>
      <c r="P388" s="22">
        <f t="shared" ref="P388:P451" si="125">(H388*(O388+$B$26*$B$27))/$B$27</f>
        <v>-592.74435296356148</v>
      </c>
      <c r="Q388" s="22">
        <f t="shared" ref="Q388:Q451" si="126">($B$34*$B$31*$B$30*POWER(G388,2))/2</f>
        <v>183.44001565720163</v>
      </c>
      <c r="R388" s="22">
        <f t="shared" si="117"/>
        <v>268.42514400000005</v>
      </c>
      <c r="S388" s="22">
        <f t="shared" si="118"/>
        <v>-140.87919330635981</v>
      </c>
      <c r="T388" s="22">
        <f t="shared" si="119"/>
        <v>0</v>
      </c>
      <c r="U388" s="22">
        <f t="shared" ref="U388:U451" si="127">(T388*M388)/1000</f>
        <v>0</v>
      </c>
      <c r="V388" s="20">
        <f>'BSFC (Drive Cycle)'!C392</f>
        <v>0</v>
      </c>
      <c r="W388" s="22">
        <f t="shared" ref="W388:W451" si="128">(V388*U388)/3600</f>
        <v>0</v>
      </c>
      <c r="X388" s="22">
        <f t="shared" ref="X388:X451" si="129">IF(AND(K388&gt;1,(N388&lt;$B$15)),1,0)</f>
        <v>0</v>
      </c>
      <c r="Y388" s="22">
        <f t="shared" ref="Y388:Y451" si="130">IF(N388&gt;$B$14,1,0)</f>
        <v>0</v>
      </c>
      <c r="Z388" s="22">
        <f t="shared" ref="Z388:Z451" si="131">IF(AND(X388=0,Y388=0),K388,IF(AND(X388=0,Y388=1),K388+1, IF(AND(X388=1,Y388=0),K388-1)))</f>
        <v>4</v>
      </c>
    </row>
    <row r="389" spans="4:26">
      <c r="D389" s="1">
        <v>386</v>
      </c>
      <c r="E389" s="22">
        <v>48.8</v>
      </c>
      <c r="F389" s="22">
        <f t="shared" si="120"/>
        <v>78.535792000000001</v>
      </c>
      <c r="G389" s="22">
        <f t="shared" si="121"/>
        <v>21.815497777777779</v>
      </c>
      <c r="H389" s="22">
        <f t="shared" ref="H389:H452" si="132">(G389-G388)/(D389-D388)</f>
        <v>0</v>
      </c>
      <c r="I389" s="22">
        <f t="shared" ref="I389:I452" si="133">G389*(D389-D388)+0.5*H389*POWER(D389-D388,2)</f>
        <v>21.815497777777779</v>
      </c>
      <c r="J389" s="22">
        <f t="shared" ref="J389:J452" si="134">(2*PI()*I389)/($B$2*(D389-D388))</f>
        <v>101.04443297369944</v>
      </c>
      <c r="K389" s="22">
        <f t="shared" ref="K389:K452" si="135">Z388</f>
        <v>4</v>
      </c>
      <c r="L389" s="22">
        <f t="shared" si="122"/>
        <v>4.0797119999999998</v>
      </c>
      <c r="M389" s="22">
        <f t="shared" ref="M389:M452" si="136">J389*L389</f>
        <v>412.23218573599729</v>
      </c>
      <c r="N389" s="22">
        <f t="shared" si="123"/>
        <v>3936.5288112487592</v>
      </c>
      <c r="O389" s="22">
        <f t="shared" si="124"/>
        <v>15.119986106041686</v>
      </c>
      <c r="P389" s="22">
        <f t="shared" si="125"/>
        <v>0</v>
      </c>
      <c r="Q389" s="22">
        <f t="shared" si="126"/>
        <v>183.44001565720163</v>
      </c>
      <c r="R389" s="22">
        <f t="shared" ref="R389:R452" si="137">$B$32*$B$26*9.81</f>
        <v>268.42514400000005</v>
      </c>
      <c r="S389" s="22">
        <f t="shared" ref="S389:S452" si="138">P389+Q389+R389</f>
        <v>451.86515965720167</v>
      </c>
      <c r="T389" s="22">
        <f t="shared" ref="T389:T452" si="139">IF(H389&lt;0,0,(S389*$B$27)/L389)</f>
        <v>23.912886000283805</v>
      </c>
      <c r="U389" s="22">
        <f t="shared" si="127"/>
        <v>9.857661263152723</v>
      </c>
      <c r="V389" s="20">
        <f>'BSFC (Drive Cycle)'!C393</f>
        <v>1187.399666440122</v>
      </c>
      <c r="W389" s="22">
        <f t="shared" si="128"/>
        <v>3.2513843599297929</v>
      </c>
      <c r="X389" s="22">
        <f t="shared" si="129"/>
        <v>0</v>
      </c>
      <c r="Y389" s="22">
        <f t="shared" si="130"/>
        <v>0</v>
      </c>
      <c r="Z389" s="22">
        <f t="shared" si="131"/>
        <v>4</v>
      </c>
    </row>
    <row r="390" spans="4:26">
      <c r="D390" s="1">
        <v>387</v>
      </c>
      <c r="E390" s="22">
        <v>48.8</v>
      </c>
      <c r="F390" s="22">
        <f t="shared" si="120"/>
        <v>78.535792000000001</v>
      </c>
      <c r="G390" s="22">
        <f t="shared" si="121"/>
        <v>21.815497777777779</v>
      </c>
      <c r="H390" s="22">
        <f t="shared" si="132"/>
        <v>0</v>
      </c>
      <c r="I390" s="22">
        <f t="shared" si="133"/>
        <v>21.815497777777779</v>
      </c>
      <c r="J390" s="22">
        <f t="shared" si="134"/>
        <v>101.04443297369944</v>
      </c>
      <c r="K390" s="22">
        <f t="shared" si="135"/>
        <v>4</v>
      </c>
      <c r="L390" s="22">
        <f t="shared" si="122"/>
        <v>4.0797119999999998</v>
      </c>
      <c r="M390" s="22">
        <f t="shared" si="136"/>
        <v>412.23218573599729</v>
      </c>
      <c r="N390" s="22">
        <f t="shared" si="123"/>
        <v>3936.5288112487592</v>
      </c>
      <c r="O390" s="22">
        <f t="shared" si="124"/>
        <v>15.119986106041686</v>
      </c>
      <c r="P390" s="22">
        <f t="shared" si="125"/>
        <v>0</v>
      </c>
      <c r="Q390" s="22">
        <f t="shared" si="126"/>
        <v>183.44001565720163</v>
      </c>
      <c r="R390" s="22">
        <f t="shared" si="137"/>
        <v>268.42514400000005</v>
      </c>
      <c r="S390" s="22">
        <f t="shared" si="138"/>
        <v>451.86515965720167</v>
      </c>
      <c r="T390" s="22">
        <f t="shared" si="139"/>
        <v>23.912886000283805</v>
      </c>
      <c r="U390" s="22">
        <f t="shared" si="127"/>
        <v>9.857661263152723</v>
      </c>
      <c r="V390" s="20">
        <f>'BSFC (Drive Cycle)'!C394</f>
        <v>1187.399666440122</v>
      </c>
      <c r="W390" s="22">
        <f t="shared" si="128"/>
        <v>3.2513843599297929</v>
      </c>
      <c r="X390" s="22">
        <f t="shared" si="129"/>
        <v>0</v>
      </c>
      <c r="Y390" s="22">
        <f t="shared" si="130"/>
        <v>0</v>
      </c>
      <c r="Z390" s="22">
        <f t="shared" si="131"/>
        <v>4</v>
      </c>
    </row>
    <row r="391" spans="4:26">
      <c r="D391" s="1">
        <v>388</v>
      </c>
      <c r="E391" s="22">
        <v>48.4</v>
      </c>
      <c r="F391" s="22">
        <f t="shared" si="120"/>
        <v>77.892055999999997</v>
      </c>
      <c r="G391" s="22">
        <f t="shared" si="121"/>
        <v>21.636682222222223</v>
      </c>
      <c r="H391" s="22">
        <f t="shared" si="132"/>
        <v>-0.17881555555555551</v>
      </c>
      <c r="I391" s="22">
        <f t="shared" si="133"/>
        <v>21.547274444444447</v>
      </c>
      <c r="J391" s="22">
        <f t="shared" si="134"/>
        <v>99.802083387957239</v>
      </c>
      <c r="K391" s="22">
        <f t="shared" si="135"/>
        <v>4</v>
      </c>
      <c r="L391" s="22">
        <f t="shared" si="122"/>
        <v>4.0797119999999998</v>
      </c>
      <c r="M391" s="22">
        <f t="shared" si="136"/>
        <v>407.16375722284977</v>
      </c>
      <c r="N391" s="22">
        <f t="shared" si="123"/>
        <v>3888.1288668481593</v>
      </c>
      <c r="O391" s="22">
        <f t="shared" si="124"/>
        <v>15.119986106041686</v>
      </c>
      <c r="P391" s="22">
        <f t="shared" si="125"/>
        <v>-338.71105883632185</v>
      </c>
      <c r="Q391" s="22">
        <f t="shared" si="126"/>
        <v>180.44512693073696</v>
      </c>
      <c r="R391" s="22">
        <f t="shared" si="137"/>
        <v>268.42514400000005</v>
      </c>
      <c r="S391" s="22">
        <f t="shared" si="138"/>
        <v>110.15921209441515</v>
      </c>
      <c r="T391" s="22">
        <f t="shared" si="139"/>
        <v>0</v>
      </c>
      <c r="U391" s="22">
        <f t="shared" si="127"/>
        <v>0</v>
      </c>
      <c r="V391" s="20">
        <f>'BSFC (Drive Cycle)'!C395</f>
        <v>0</v>
      </c>
      <c r="W391" s="22">
        <f t="shared" si="128"/>
        <v>0</v>
      </c>
      <c r="X391" s="22">
        <f t="shared" si="129"/>
        <v>0</v>
      </c>
      <c r="Y391" s="22">
        <f t="shared" si="130"/>
        <v>0</v>
      </c>
      <c r="Z391" s="22">
        <f t="shared" si="131"/>
        <v>4</v>
      </c>
    </row>
    <row r="392" spans="4:26">
      <c r="D392" s="1">
        <v>389</v>
      </c>
      <c r="E392" s="22">
        <v>48.8</v>
      </c>
      <c r="F392" s="22">
        <f t="shared" si="120"/>
        <v>78.535792000000001</v>
      </c>
      <c r="G392" s="22">
        <f t="shared" si="121"/>
        <v>21.815497777777779</v>
      </c>
      <c r="H392" s="22">
        <f t="shared" si="132"/>
        <v>0.17881555555555551</v>
      </c>
      <c r="I392" s="22">
        <f t="shared" si="133"/>
        <v>21.904905555555558</v>
      </c>
      <c r="J392" s="22">
        <f t="shared" si="134"/>
        <v>101.45854950228019</v>
      </c>
      <c r="K392" s="22">
        <f t="shared" si="135"/>
        <v>4</v>
      </c>
      <c r="L392" s="22">
        <f t="shared" si="122"/>
        <v>4.0797119999999998</v>
      </c>
      <c r="M392" s="22">
        <f t="shared" si="136"/>
        <v>413.92166190704648</v>
      </c>
      <c r="N392" s="22">
        <f t="shared" si="123"/>
        <v>3952.6621260489592</v>
      </c>
      <c r="O392" s="22">
        <f t="shared" si="124"/>
        <v>15.119986106041686</v>
      </c>
      <c r="P392" s="22">
        <f t="shared" si="125"/>
        <v>338.71105883632185</v>
      </c>
      <c r="Q392" s="22">
        <f t="shared" si="126"/>
        <v>183.44001565720163</v>
      </c>
      <c r="R392" s="22">
        <f t="shared" si="137"/>
        <v>268.42514400000005</v>
      </c>
      <c r="S392" s="22">
        <f t="shared" si="138"/>
        <v>790.57621849352358</v>
      </c>
      <c r="T392" s="22">
        <f t="shared" si="139"/>
        <v>41.837611471778345</v>
      </c>
      <c r="U392" s="22">
        <f t="shared" si="127"/>
        <v>17.317493670619807</v>
      </c>
      <c r="V392" s="20">
        <f>'BSFC (Drive Cycle)'!C396</f>
        <v>528.19109158852552</v>
      </c>
      <c r="W392" s="22">
        <f t="shared" si="128"/>
        <v>2.5408183015172381</v>
      </c>
      <c r="X392" s="22">
        <f t="shared" si="129"/>
        <v>0</v>
      </c>
      <c r="Y392" s="22">
        <f t="shared" si="130"/>
        <v>0</v>
      </c>
      <c r="Z392" s="22">
        <f t="shared" si="131"/>
        <v>4</v>
      </c>
    </row>
    <row r="393" spans="4:26">
      <c r="D393" s="1">
        <v>390</v>
      </c>
      <c r="E393" s="22">
        <v>49.5</v>
      </c>
      <c r="F393" s="22">
        <f t="shared" si="120"/>
        <v>79.662329999999997</v>
      </c>
      <c r="G393" s="22">
        <f t="shared" si="121"/>
        <v>22.128425</v>
      </c>
      <c r="H393" s="22">
        <f t="shared" si="132"/>
        <v>0.31292722222222125</v>
      </c>
      <c r="I393" s="22">
        <f t="shared" si="133"/>
        <v>22.284888611111111</v>
      </c>
      <c r="J393" s="22">
        <f t="shared" si="134"/>
        <v>103.2185447487483</v>
      </c>
      <c r="K393" s="22">
        <f t="shared" si="135"/>
        <v>4</v>
      </c>
      <c r="L393" s="22">
        <f t="shared" si="122"/>
        <v>4.0797119999999998</v>
      </c>
      <c r="M393" s="22">
        <f t="shared" si="136"/>
        <v>421.10193563400543</v>
      </c>
      <c r="N393" s="22">
        <f t="shared" si="123"/>
        <v>4021.2287139498085</v>
      </c>
      <c r="O393" s="22">
        <f t="shared" si="124"/>
        <v>15.119986106041686</v>
      </c>
      <c r="P393" s="22">
        <f t="shared" si="125"/>
        <v>592.74435296356148</v>
      </c>
      <c r="Q393" s="22">
        <f t="shared" si="126"/>
        <v>188.7403832824082</v>
      </c>
      <c r="R393" s="22">
        <f t="shared" si="137"/>
        <v>268.42514400000005</v>
      </c>
      <c r="S393" s="22">
        <f t="shared" si="138"/>
        <v>1049.9098802459698</v>
      </c>
      <c r="T393" s="22">
        <f t="shared" si="139"/>
        <v>55.56165316206264</v>
      </c>
      <c r="U393" s="22">
        <f t="shared" si="127"/>
        <v>23.397119693569834</v>
      </c>
      <c r="V393" s="20">
        <f>'BSFC (Drive Cycle)'!C397</f>
        <v>269.8011737537181</v>
      </c>
      <c r="W393" s="22">
        <f t="shared" si="128"/>
        <v>1.7534917654948263</v>
      </c>
      <c r="X393" s="22">
        <f t="shared" si="129"/>
        <v>0</v>
      </c>
      <c r="Y393" s="22">
        <f t="shared" si="130"/>
        <v>0</v>
      </c>
      <c r="Z393" s="22">
        <f t="shared" si="131"/>
        <v>4</v>
      </c>
    </row>
    <row r="394" spans="4:26">
      <c r="D394" s="1">
        <v>391</v>
      </c>
      <c r="E394" s="22">
        <v>50.3</v>
      </c>
      <c r="F394" s="22">
        <f t="shared" si="120"/>
        <v>80.949801999999991</v>
      </c>
      <c r="G394" s="22">
        <f t="shared" si="121"/>
        <v>22.486056111111111</v>
      </c>
      <c r="H394" s="22">
        <f t="shared" si="132"/>
        <v>0.35763111111111101</v>
      </c>
      <c r="I394" s="22">
        <f t="shared" si="133"/>
        <v>22.664871666666667</v>
      </c>
      <c r="J394" s="22">
        <f t="shared" si="134"/>
        <v>104.97853999521644</v>
      </c>
      <c r="K394" s="22">
        <f t="shared" si="135"/>
        <v>4</v>
      </c>
      <c r="L394" s="22">
        <f t="shared" si="122"/>
        <v>4.0797119999999998</v>
      </c>
      <c r="M394" s="22">
        <f t="shared" si="136"/>
        <v>428.28220936096443</v>
      </c>
      <c r="N394" s="22">
        <f t="shared" si="123"/>
        <v>4089.7953018506578</v>
      </c>
      <c r="O394" s="22">
        <f t="shared" si="124"/>
        <v>15.119986106041686</v>
      </c>
      <c r="P394" s="22">
        <f t="shared" si="125"/>
        <v>677.42211767264371</v>
      </c>
      <c r="Q394" s="22">
        <f t="shared" si="126"/>
        <v>194.89038111988091</v>
      </c>
      <c r="R394" s="22">
        <f t="shared" si="137"/>
        <v>268.42514400000005</v>
      </c>
      <c r="S394" s="22">
        <f t="shared" si="138"/>
        <v>1140.7376427925246</v>
      </c>
      <c r="T394" s="22">
        <f t="shared" si="139"/>
        <v>60.368294889175047</v>
      </c>
      <c r="U394" s="22">
        <f t="shared" si="127"/>
        <v>25.854666710490108</v>
      </c>
      <c r="V394" s="20">
        <f>'BSFC (Drive Cycle)'!C398</f>
        <v>220.05033016725974</v>
      </c>
      <c r="W394" s="22">
        <f t="shared" si="128"/>
        <v>1.5803688738910575</v>
      </c>
      <c r="X394" s="22">
        <f t="shared" si="129"/>
        <v>0</v>
      </c>
      <c r="Y394" s="22">
        <f t="shared" si="130"/>
        <v>0</v>
      </c>
      <c r="Z394" s="22">
        <f t="shared" si="131"/>
        <v>4</v>
      </c>
    </row>
    <row r="395" spans="4:26">
      <c r="D395" s="1">
        <v>392</v>
      </c>
      <c r="E395" s="22">
        <v>50.7</v>
      </c>
      <c r="F395" s="22">
        <f t="shared" si="120"/>
        <v>81.593538000000009</v>
      </c>
      <c r="G395" s="22">
        <f t="shared" si="121"/>
        <v>22.66487166666667</v>
      </c>
      <c r="H395" s="22">
        <f t="shared" si="132"/>
        <v>0.17881555555555906</v>
      </c>
      <c r="I395" s="22">
        <f t="shared" si="133"/>
        <v>22.75427944444445</v>
      </c>
      <c r="J395" s="22">
        <f t="shared" si="134"/>
        <v>105.39265652379719</v>
      </c>
      <c r="K395" s="22">
        <f t="shared" si="135"/>
        <v>4</v>
      </c>
      <c r="L395" s="22">
        <f t="shared" si="122"/>
        <v>4.0797119999999998</v>
      </c>
      <c r="M395" s="22">
        <f t="shared" si="136"/>
        <v>429.97168553201362</v>
      </c>
      <c r="N395" s="22">
        <f t="shared" si="123"/>
        <v>4105.9286166508582</v>
      </c>
      <c r="O395" s="22">
        <f t="shared" si="124"/>
        <v>15.119986106041686</v>
      </c>
      <c r="P395" s="22">
        <f t="shared" si="125"/>
        <v>338.71105883632856</v>
      </c>
      <c r="Q395" s="22">
        <f t="shared" si="126"/>
        <v>198.00235397351193</v>
      </c>
      <c r="R395" s="22">
        <f t="shared" si="137"/>
        <v>268.42514400000005</v>
      </c>
      <c r="S395" s="22">
        <f t="shared" si="138"/>
        <v>805.13855680984057</v>
      </c>
      <c r="T395" s="22">
        <f t="shared" si="139"/>
        <v>42.608256272806656</v>
      </c>
      <c r="U395" s="22">
        <f t="shared" si="127"/>
        <v>18.320343767198672</v>
      </c>
      <c r="V395" s="20">
        <f>'BSFC (Drive Cycle)'!C399</f>
        <v>521.27853309185775</v>
      </c>
      <c r="W395" s="22">
        <f t="shared" si="128"/>
        <v>2.6527783124177455</v>
      </c>
      <c r="X395" s="22">
        <f t="shared" si="129"/>
        <v>0</v>
      </c>
      <c r="Y395" s="22">
        <f t="shared" si="130"/>
        <v>0</v>
      </c>
      <c r="Z395" s="22">
        <f t="shared" si="131"/>
        <v>4</v>
      </c>
    </row>
    <row r="396" spans="4:26">
      <c r="D396" s="1">
        <v>393</v>
      </c>
      <c r="E396" s="22">
        <v>51.8</v>
      </c>
      <c r="F396" s="22">
        <f t="shared" si="120"/>
        <v>83.363811999999996</v>
      </c>
      <c r="G396" s="22">
        <f t="shared" si="121"/>
        <v>23.156614444444443</v>
      </c>
      <c r="H396" s="22">
        <f t="shared" si="132"/>
        <v>0.4917427777777732</v>
      </c>
      <c r="I396" s="22">
        <f t="shared" si="133"/>
        <v>23.40248583333333</v>
      </c>
      <c r="J396" s="22">
        <f t="shared" si="134"/>
        <v>108.39500135600747</v>
      </c>
      <c r="K396" s="22">
        <f t="shared" si="135"/>
        <v>4</v>
      </c>
      <c r="L396" s="22">
        <f t="shared" si="122"/>
        <v>4.0797119999999998</v>
      </c>
      <c r="M396" s="22">
        <f t="shared" si="136"/>
        <v>442.22038777211992</v>
      </c>
      <c r="N396" s="22">
        <f t="shared" si="123"/>
        <v>4222.8951489523051</v>
      </c>
      <c r="O396" s="22">
        <f t="shared" si="124"/>
        <v>15.119986106041686</v>
      </c>
      <c r="P396" s="22">
        <f t="shared" si="125"/>
        <v>931.45541179987663</v>
      </c>
      <c r="Q396" s="22">
        <f t="shared" si="126"/>
        <v>206.68737722219731</v>
      </c>
      <c r="R396" s="22">
        <f t="shared" si="137"/>
        <v>268.42514400000005</v>
      </c>
      <c r="S396" s="22">
        <f t="shared" si="138"/>
        <v>1406.5679330220739</v>
      </c>
      <c r="T396" s="22">
        <f t="shared" si="139"/>
        <v>74.436140771570592</v>
      </c>
      <c r="U396" s="22">
        <f t="shared" si="127"/>
        <v>32.917179036264052</v>
      </c>
      <c r="V396" s="20">
        <f>'BSFC (Drive Cycle)'!C400</f>
        <v>153.24435963085307</v>
      </c>
      <c r="W396" s="22">
        <f t="shared" si="128"/>
        <v>1.4012144506295627</v>
      </c>
      <c r="X396" s="22">
        <f t="shared" si="129"/>
        <v>0</v>
      </c>
      <c r="Y396" s="22">
        <f t="shared" si="130"/>
        <v>0</v>
      </c>
      <c r="Z396" s="22">
        <f t="shared" si="131"/>
        <v>4</v>
      </c>
    </row>
    <row r="397" spans="4:26">
      <c r="D397" s="1">
        <v>394</v>
      </c>
      <c r="E397" s="22">
        <v>52.6</v>
      </c>
      <c r="F397" s="22">
        <f t="shared" si="120"/>
        <v>84.651284000000004</v>
      </c>
      <c r="G397" s="22">
        <f t="shared" si="121"/>
        <v>23.514245555555558</v>
      </c>
      <c r="H397" s="22">
        <f t="shared" si="132"/>
        <v>0.35763111111111456</v>
      </c>
      <c r="I397" s="22">
        <f t="shared" si="133"/>
        <v>23.693061111111113</v>
      </c>
      <c r="J397" s="22">
        <f t="shared" si="134"/>
        <v>109.7408800738949</v>
      </c>
      <c r="K397" s="22">
        <f t="shared" si="135"/>
        <v>4</v>
      </c>
      <c r="L397" s="22">
        <f t="shared" si="122"/>
        <v>4.0797119999999998</v>
      </c>
      <c r="M397" s="22">
        <f t="shared" si="136"/>
        <v>447.7111853280299</v>
      </c>
      <c r="N397" s="22">
        <f t="shared" si="123"/>
        <v>4275.3284220529558</v>
      </c>
      <c r="O397" s="22">
        <f t="shared" si="124"/>
        <v>15.119986106041686</v>
      </c>
      <c r="P397" s="22">
        <f t="shared" si="125"/>
        <v>677.42211767265042</v>
      </c>
      <c r="Q397" s="22">
        <f t="shared" si="126"/>
        <v>213.12084189386221</v>
      </c>
      <c r="R397" s="22">
        <f t="shared" si="137"/>
        <v>268.42514400000005</v>
      </c>
      <c r="S397" s="22">
        <f t="shared" si="138"/>
        <v>1158.9681035665126</v>
      </c>
      <c r="T397" s="22">
        <f t="shared" si="139"/>
        <v>61.333058206071925</v>
      </c>
      <c r="U397" s="22">
        <f t="shared" si="127"/>
        <v>27.459496189233512</v>
      </c>
      <c r="V397" s="20">
        <f>'BSFC (Drive Cycle)'!C401</f>
        <v>236.53585736158129</v>
      </c>
      <c r="W397" s="22">
        <f t="shared" si="128"/>
        <v>1.8042098538437288</v>
      </c>
      <c r="X397" s="22">
        <f t="shared" si="129"/>
        <v>0</v>
      </c>
      <c r="Y397" s="22">
        <f t="shared" si="130"/>
        <v>0</v>
      </c>
      <c r="Z397" s="22">
        <f t="shared" si="131"/>
        <v>4</v>
      </c>
    </row>
    <row r="398" spans="4:26">
      <c r="D398" s="1">
        <v>395</v>
      </c>
      <c r="E398" s="22">
        <v>53.4</v>
      </c>
      <c r="F398" s="22">
        <f t="shared" si="120"/>
        <v>85.938755999999998</v>
      </c>
      <c r="G398" s="22">
        <f t="shared" si="121"/>
        <v>23.871876666666669</v>
      </c>
      <c r="H398" s="22">
        <f t="shared" si="132"/>
        <v>0.35763111111111101</v>
      </c>
      <c r="I398" s="22">
        <f t="shared" si="133"/>
        <v>24.050692222222224</v>
      </c>
      <c r="J398" s="22">
        <f t="shared" si="134"/>
        <v>111.39734618821784</v>
      </c>
      <c r="K398" s="22">
        <f t="shared" si="135"/>
        <v>4</v>
      </c>
      <c r="L398" s="22">
        <f t="shared" si="122"/>
        <v>4.0797119999999998</v>
      </c>
      <c r="M398" s="22">
        <f t="shared" si="136"/>
        <v>454.46909001222656</v>
      </c>
      <c r="N398" s="22">
        <f t="shared" si="123"/>
        <v>4339.8616812537557</v>
      </c>
      <c r="O398" s="22">
        <f t="shared" si="124"/>
        <v>15.119986106041686</v>
      </c>
      <c r="P398" s="22">
        <f t="shared" si="125"/>
        <v>677.42211767264371</v>
      </c>
      <c r="Q398" s="22">
        <f t="shared" si="126"/>
        <v>219.65290372524603</v>
      </c>
      <c r="R398" s="22">
        <f t="shared" si="137"/>
        <v>268.42514400000005</v>
      </c>
      <c r="S398" s="22">
        <f t="shared" si="138"/>
        <v>1165.5001653978898</v>
      </c>
      <c r="T398" s="22">
        <f t="shared" si="139"/>
        <v>61.67873754554352</v>
      </c>
      <c r="U398" s="22">
        <f t="shared" si="127"/>
        <v>28.031079725426117</v>
      </c>
      <c r="V398" s="20">
        <f>'BSFC (Drive Cycle)'!C402</f>
        <v>247.35293379798532</v>
      </c>
      <c r="W398" s="22">
        <f t="shared" si="128"/>
        <v>1.9259916132248265</v>
      </c>
      <c r="X398" s="22">
        <f t="shared" si="129"/>
        <v>0</v>
      </c>
      <c r="Y398" s="22">
        <f t="shared" si="130"/>
        <v>0</v>
      </c>
      <c r="Z398" s="22">
        <f t="shared" si="131"/>
        <v>4</v>
      </c>
    </row>
    <row r="399" spans="4:26">
      <c r="D399" s="1">
        <v>396</v>
      </c>
      <c r="E399" s="22">
        <v>54.1</v>
      </c>
      <c r="F399" s="22">
        <f t="shared" si="120"/>
        <v>87.065294000000009</v>
      </c>
      <c r="G399" s="22">
        <f t="shared" si="121"/>
        <v>24.184803888888894</v>
      </c>
      <c r="H399" s="22">
        <f t="shared" si="132"/>
        <v>0.3129272222222248</v>
      </c>
      <c r="I399" s="22">
        <f t="shared" si="133"/>
        <v>24.341267500000008</v>
      </c>
      <c r="J399" s="22">
        <f t="shared" si="134"/>
        <v>112.74322490610525</v>
      </c>
      <c r="K399" s="22">
        <f t="shared" si="135"/>
        <v>4</v>
      </c>
      <c r="L399" s="22">
        <f t="shared" si="122"/>
        <v>4.0797119999999998</v>
      </c>
      <c r="M399" s="22">
        <f t="shared" si="136"/>
        <v>459.95988756813648</v>
      </c>
      <c r="N399" s="22">
        <f t="shared" si="123"/>
        <v>4392.2949543544064</v>
      </c>
      <c r="O399" s="22">
        <f t="shared" si="124"/>
        <v>15.119986106041686</v>
      </c>
      <c r="P399" s="22">
        <f t="shared" si="125"/>
        <v>592.74435296356819</v>
      </c>
      <c r="Q399" s="22">
        <f t="shared" si="126"/>
        <v>225.44933831028894</v>
      </c>
      <c r="R399" s="22">
        <f t="shared" si="137"/>
        <v>268.42514400000005</v>
      </c>
      <c r="S399" s="22">
        <f t="shared" si="138"/>
        <v>1086.6188352738573</v>
      </c>
      <c r="T399" s="22">
        <f t="shared" si="139"/>
        <v>57.504305827378452</v>
      </c>
      <c r="U399" s="22">
        <f t="shared" si="127"/>
        <v>26.449674043044727</v>
      </c>
      <c r="V399" s="20">
        <f>'BSFC (Drive Cycle)'!C403</f>
        <v>305.21695187001751</v>
      </c>
      <c r="W399" s="22">
        <f t="shared" si="128"/>
        <v>2.2424691359371205</v>
      </c>
      <c r="X399" s="22">
        <f t="shared" si="129"/>
        <v>0</v>
      </c>
      <c r="Y399" s="22">
        <f t="shared" si="130"/>
        <v>0</v>
      </c>
      <c r="Z399" s="22">
        <f t="shared" si="131"/>
        <v>4</v>
      </c>
    </row>
    <row r="400" spans="4:26">
      <c r="D400" s="1">
        <v>397</v>
      </c>
      <c r="E400" s="22">
        <v>55.3</v>
      </c>
      <c r="F400" s="22">
        <f t="shared" si="120"/>
        <v>88.996501999999992</v>
      </c>
      <c r="G400" s="22">
        <f t="shared" si="121"/>
        <v>24.721250555555553</v>
      </c>
      <c r="H400" s="22">
        <f t="shared" si="132"/>
        <v>0.53644666666665941</v>
      </c>
      <c r="I400" s="22">
        <f t="shared" si="133"/>
        <v>24.989473888888881</v>
      </c>
      <c r="J400" s="22">
        <f t="shared" si="134"/>
        <v>115.74556973831552</v>
      </c>
      <c r="K400" s="22">
        <f t="shared" si="135"/>
        <v>4</v>
      </c>
      <c r="L400" s="22">
        <f t="shared" si="122"/>
        <v>4.0797119999999998</v>
      </c>
      <c r="M400" s="22">
        <f t="shared" si="136"/>
        <v>472.20858980824266</v>
      </c>
      <c r="N400" s="22">
        <f t="shared" si="123"/>
        <v>4509.2614866558515</v>
      </c>
      <c r="O400" s="22">
        <f t="shared" si="124"/>
        <v>15.119986106041686</v>
      </c>
      <c r="P400" s="22">
        <f t="shared" si="125"/>
        <v>1016.133176508952</v>
      </c>
      <c r="Q400" s="22">
        <f t="shared" si="126"/>
        <v>235.56170950396881</v>
      </c>
      <c r="R400" s="22">
        <f t="shared" si="137"/>
        <v>268.42514400000005</v>
      </c>
      <c r="S400" s="22">
        <f t="shared" si="138"/>
        <v>1520.120030012921</v>
      </c>
      <c r="T400" s="22">
        <f t="shared" si="139"/>
        <v>80.44536341775833</v>
      </c>
      <c r="U400" s="22">
        <f t="shared" si="127"/>
        <v>37.986991616111254</v>
      </c>
      <c r="V400" s="20">
        <f>'BSFC (Drive Cycle)'!C404</f>
        <v>225.49331226800132</v>
      </c>
      <c r="W400" s="22">
        <f t="shared" si="128"/>
        <v>2.379392378503812</v>
      </c>
      <c r="X400" s="22">
        <f t="shared" si="129"/>
        <v>0</v>
      </c>
      <c r="Y400" s="22">
        <f t="shared" si="130"/>
        <v>0</v>
      </c>
      <c r="Z400" s="22">
        <f t="shared" si="131"/>
        <v>4</v>
      </c>
    </row>
    <row r="401" spans="4:26">
      <c r="D401" s="1">
        <v>398</v>
      </c>
      <c r="E401" s="22">
        <v>55.3</v>
      </c>
      <c r="F401" s="22">
        <f t="shared" si="120"/>
        <v>88.996501999999992</v>
      </c>
      <c r="G401" s="22">
        <f t="shared" si="121"/>
        <v>24.721250555555553</v>
      </c>
      <c r="H401" s="22">
        <f t="shared" si="132"/>
        <v>0</v>
      </c>
      <c r="I401" s="22">
        <f t="shared" si="133"/>
        <v>24.721250555555553</v>
      </c>
      <c r="J401" s="22">
        <f t="shared" si="134"/>
        <v>114.50322015257333</v>
      </c>
      <c r="K401" s="22">
        <f t="shared" si="135"/>
        <v>4</v>
      </c>
      <c r="L401" s="22">
        <f t="shared" si="122"/>
        <v>4.0797119999999998</v>
      </c>
      <c r="M401" s="22">
        <f t="shared" si="136"/>
        <v>467.14016129509525</v>
      </c>
      <c r="N401" s="22">
        <f t="shared" si="123"/>
        <v>4460.861542255253</v>
      </c>
      <c r="O401" s="22">
        <f t="shared" si="124"/>
        <v>15.119986106041686</v>
      </c>
      <c r="P401" s="22">
        <f t="shared" si="125"/>
        <v>0</v>
      </c>
      <c r="Q401" s="22">
        <f t="shared" si="126"/>
        <v>235.56170950396881</v>
      </c>
      <c r="R401" s="22">
        <f t="shared" si="137"/>
        <v>268.42514400000005</v>
      </c>
      <c r="S401" s="22">
        <f t="shared" si="138"/>
        <v>503.98685350396886</v>
      </c>
      <c r="T401" s="22">
        <f t="shared" si="139"/>
        <v>26.671187003275449</v>
      </c>
      <c r="U401" s="22">
        <f t="shared" si="127"/>
        <v>12.459182598641741</v>
      </c>
      <c r="V401" s="20">
        <f>'BSFC (Drive Cycle)'!C405</f>
        <v>1145.7467486244932</v>
      </c>
      <c r="W401" s="22">
        <f t="shared" si="128"/>
        <v>3.9652966535868441</v>
      </c>
      <c r="X401" s="22">
        <f t="shared" si="129"/>
        <v>0</v>
      </c>
      <c r="Y401" s="22">
        <f t="shared" si="130"/>
        <v>0</v>
      </c>
      <c r="Z401" s="22">
        <f t="shared" si="131"/>
        <v>4</v>
      </c>
    </row>
    <row r="402" spans="4:26">
      <c r="D402" s="1">
        <v>399</v>
      </c>
      <c r="E402" s="22">
        <v>56.1</v>
      </c>
      <c r="F402" s="22">
        <f t="shared" si="120"/>
        <v>90.283974000000001</v>
      </c>
      <c r="G402" s="22">
        <f t="shared" si="121"/>
        <v>25.078881666666668</v>
      </c>
      <c r="H402" s="22">
        <f t="shared" si="132"/>
        <v>0.35763111111111456</v>
      </c>
      <c r="I402" s="22">
        <f t="shared" si="133"/>
        <v>25.257697222222227</v>
      </c>
      <c r="J402" s="22">
        <f t="shared" si="134"/>
        <v>116.98791932405778</v>
      </c>
      <c r="K402" s="22">
        <f t="shared" si="135"/>
        <v>4</v>
      </c>
      <c r="L402" s="22">
        <f t="shared" si="122"/>
        <v>4.0797119999999998</v>
      </c>
      <c r="M402" s="22">
        <f t="shared" si="136"/>
        <v>477.27701832139041</v>
      </c>
      <c r="N402" s="22">
        <f t="shared" si="123"/>
        <v>4557.6614310564537</v>
      </c>
      <c r="O402" s="22">
        <f t="shared" si="124"/>
        <v>15.119986106041686</v>
      </c>
      <c r="P402" s="22">
        <f t="shared" si="125"/>
        <v>677.42211767265042</v>
      </c>
      <c r="Q402" s="22">
        <f t="shared" si="126"/>
        <v>242.42653674940436</v>
      </c>
      <c r="R402" s="22">
        <f t="shared" si="137"/>
        <v>268.42514400000005</v>
      </c>
      <c r="S402" s="22">
        <f t="shared" si="138"/>
        <v>1188.2737984220548</v>
      </c>
      <c r="T402" s="22">
        <f t="shared" si="139"/>
        <v>62.883927365294817</v>
      </c>
      <c r="U402" s="22">
        <f t="shared" si="127"/>
        <v>30.0130533532468</v>
      </c>
      <c r="V402" s="20">
        <f>'BSFC (Drive Cycle)'!C406</f>
        <v>317.19197753324988</v>
      </c>
      <c r="W402" s="22">
        <f t="shared" si="128"/>
        <v>2.6444165958131358</v>
      </c>
      <c r="X402" s="22">
        <f t="shared" si="129"/>
        <v>0</v>
      </c>
      <c r="Y402" s="22">
        <f t="shared" si="130"/>
        <v>0</v>
      </c>
      <c r="Z402" s="22">
        <f t="shared" si="131"/>
        <v>4</v>
      </c>
    </row>
    <row r="403" spans="4:26">
      <c r="D403" s="1">
        <v>400</v>
      </c>
      <c r="E403" s="22">
        <v>56.4</v>
      </c>
      <c r="F403" s="22">
        <f t="shared" si="120"/>
        <v>90.766775999999993</v>
      </c>
      <c r="G403" s="22">
        <f t="shared" si="121"/>
        <v>25.212993333333333</v>
      </c>
      <c r="H403" s="22">
        <f t="shared" si="132"/>
        <v>0.13411166666666574</v>
      </c>
      <c r="I403" s="22">
        <f t="shared" si="133"/>
        <v>25.280049166666664</v>
      </c>
      <c r="J403" s="22">
        <f t="shared" si="134"/>
        <v>117.09144845620293</v>
      </c>
      <c r="K403" s="22">
        <f t="shared" si="135"/>
        <v>4</v>
      </c>
      <c r="L403" s="22">
        <f t="shared" si="122"/>
        <v>4.0797119999999998</v>
      </c>
      <c r="M403" s="22">
        <f t="shared" si="136"/>
        <v>477.69938736415253</v>
      </c>
      <c r="N403" s="22">
        <f t="shared" si="123"/>
        <v>4561.6947597565022</v>
      </c>
      <c r="O403" s="22">
        <f t="shared" si="124"/>
        <v>15.119986106041686</v>
      </c>
      <c r="P403" s="22">
        <f t="shared" si="125"/>
        <v>254.03329412723971</v>
      </c>
      <c r="Q403" s="22">
        <f t="shared" si="126"/>
        <v>245.02626654668268</v>
      </c>
      <c r="R403" s="22">
        <f t="shared" si="137"/>
        <v>268.42514400000005</v>
      </c>
      <c r="S403" s="22">
        <f t="shared" si="138"/>
        <v>767.48470467392247</v>
      </c>
      <c r="T403" s="22">
        <f t="shared" si="139"/>
        <v>40.615599272473119</v>
      </c>
      <c r="U403" s="22">
        <f t="shared" si="127"/>
        <v>19.402046889888325</v>
      </c>
      <c r="V403" s="20">
        <f>'BSFC (Drive Cycle)'!C407</f>
        <v>693.73394160382304</v>
      </c>
      <c r="W403" s="22">
        <f t="shared" si="128"/>
        <v>3.7388495733623399</v>
      </c>
      <c r="X403" s="22">
        <f t="shared" si="129"/>
        <v>0</v>
      </c>
      <c r="Y403" s="22">
        <f t="shared" si="130"/>
        <v>0</v>
      </c>
      <c r="Z403" s="22">
        <f t="shared" si="131"/>
        <v>4</v>
      </c>
    </row>
    <row r="404" spans="4:26">
      <c r="D404" s="1">
        <v>401</v>
      </c>
      <c r="E404" s="22">
        <v>56.4</v>
      </c>
      <c r="F404" s="22">
        <f t="shared" si="120"/>
        <v>90.766775999999993</v>
      </c>
      <c r="G404" s="22">
        <f t="shared" si="121"/>
        <v>25.212993333333333</v>
      </c>
      <c r="H404" s="22">
        <f t="shared" si="132"/>
        <v>0</v>
      </c>
      <c r="I404" s="22">
        <f t="shared" si="133"/>
        <v>25.212993333333333</v>
      </c>
      <c r="J404" s="22">
        <f t="shared" si="134"/>
        <v>116.78086105976737</v>
      </c>
      <c r="K404" s="22">
        <f t="shared" si="135"/>
        <v>4</v>
      </c>
      <c r="L404" s="22">
        <f t="shared" si="122"/>
        <v>4.0797119999999998</v>
      </c>
      <c r="M404" s="22">
        <f t="shared" si="136"/>
        <v>476.43228023586568</v>
      </c>
      <c r="N404" s="22">
        <f t="shared" si="123"/>
        <v>4549.5947736563521</v>
      </c>
      <c r="O404" s="22">
        <f t="shared" si="124"/>
        <v>15.119986106041686</v>
      </c>
      <c r="P404" s="22">
        <f t="shared" si="125"/>
        <v>0</v>
      </c>
      <c r="Q404" s="22">
        <f t="shared" si="126"/>
        <v>245.02626654668268</v>
      </c>
      <c r="R404" s="22">
        <f t="shared" si="137"/>
        <v>268.42514400000005</v>
      </c>
      <c r="S404" s="22">
        <f t="shared" si="138"/>
        <v>513.45141054668272</v>
      </c>
      <c r="T404" s="22">
        <f t="shared" si="139"/>
        <v>27.172055168852314</v>
      </c>
      <c r="U404" s="22">
        <f t="shared" si="127"/>
        <v>12.945644202791049</v>
      </c>
      <c r="V404" s="20">
        <f>'BSFC (Drive Cycle)'!C408</f>
        <v>1162.410402573807</v>
      </c>
      <c r="W404" s="22">
        <f t="shared" si="128"/>
        <v>4.1800420803732266</v>
      </c>
      <c r="X404" s="22">
        <f t="shared" si="129"/>
        <v>0</v>
      </c>
      <c r="Y404" s="22">
        <f t="shared" si="130"/>
        <v>0</v>
      </c>
      <c r="Z404" s="22">
        <f t="shared" si="131"/>
        <v>4</v>
      </c>
    </row>
    <row r="405" spans="4:26">
      <c r="D405" s="1">
        <v>402</v>
      </c>
      <c r="E405" s="22">
        <v>56.4</v>
      </c>
      <c r="F405" s="22">
        <f t="shared" si="120"/>
        <v>90.766775999999993</v>
      </c>
      <c r="G405" s="22">
        <f t="shared" si="121"/>
        <v>25.212993333333333</v>
      </c>
      <c r="H405" s="22">
        <f t="shared" si="132"/>
        <v>0</v>
      </c>
      <c r="I405" s="22">
        <f t="shared" si="133"/>
        <v>25.212993333333333</v>
      </c>
      <c r="J405" s="22">
        <f t="shared" si="134"/>
        <v>116.78086105976737</v>
      </c>
      <c r="K405" s="22">
        <f t="shared" si="135"/>
        <v>4</v>
      </c>
      <c r="L405" s="22">
        <f t="shared" si="122"/>
        <v>4.0797119999999998</v>
      </c>
      <c r="M405" s="22">
        <f t="shared" si="136"/>
        <v>476.43228023586568</v>
      </c>
      <c r="N405" s="22">
        <f t="shared" si="123"/>
        <v>4549.5947736563521</v>
      </c>
      <c r="O405" s="22">
        <f t="shared" si="124"/>
        <v>15.119986106041686</v>
      </c>
      <c r="P405" s="22">
        <f t="shared" si="125"/>
        <v>0</v>
      </c>
      <c r="Q405" s="22">
        <f t="shared" si="126"/>
        <v>245.02626654668268</v>
      </c>
      <c r="R405" s="22">
        <f t="shared" si="137"/>
        <v>268.42514400000005</v>
      </c>
      <c r="S405" s="22">
        <f t="shared" si="138"/>
        <v>513.45141054668272</v>
      </c>
      <c r="T405" s="22">
        <f t="shared" si="139"/>
        <v>27.172055168852314</v>
      </c>
      <c r="U405" s="22">
        <f t="shared" si="127"/>
        <v>12.945644202791049</v>
      </c>
      <c r="V405" s="20">
        <f>'BSFC (Drive Cycle)'!C409</f>
        <v>1162.410402573807</v>
      </c>
      <c r="W405" s="22">
        <f t="shared" si="128"/>
        <v>4.1800420803732266</v>
      </c>
      <c r="X405" s="22">
        <f t="shared" si="129"/>
        <v>0</v>
      </c>
      <c r="Y405" s="22">
        <f t="shared" si="130"/>
        <v>0</v>
      </c>
      <c r="Z405" s="22">
        <f t="shared" si="131"/>
        <v>4</v>
      </c>
    </row>
    <row r="406" spans="4:26">
      <c r="D406" s="1">
        <v>403</v>
      </c>
      <c r="E406" s="22">
        <v>57.2</v>
      </c>
      <c r="F406" s="22">
        <f t="shared" si="120"/>
        <v>92.054248000000001</v>
      </c>
      <c r="G406" s="22">
        <f t="shared" si="121"/>
        <v>25.570624444444444</v>
      </c>
      <c r="H406" s="22">
        <f t="shared" si="132"/>
        <v>0.35763111111111101</v>
      </c>
      <c r="I406" s="22">
        <f t="shared" si="133"/>
        <v>25.74944</v>
      </c>
      <c r="J406" s="22">
        <f t="shared" si="134"/>
        <v>119.2655602312518</v>
      </c>
      <c r="K406" s="22">
        <f t="shared" si="135"/>
        <v>4</v>
      </c>
      <c r="L406" s="22">
        <f t="shared" si="122"/>
        <v>4.0797119999999998</v>
      </c>
      <c r="M406" s="22">
        <f t="shared" si="136"/>
        <v>486.56913726216072</v>
      </c>
      <c r="N406" s="22">
        <f t="shared" si="123"/>
        <v>4646.3946624575519</v>
      </c>
      <c r="O406" s="22">
        <f t="shared" si="124"/>
        <v>15.119986106041686</v>
      </c>
      <c r="P406" s="22">
        <f t="shared" si="125"/>
        <v>677.42211767264371</v>
      </c>
      <c r="Q406" s="22">
        <f t="shared" si="126"/>
        <v>252.02666488673179</v>
      </c>
      <c r="R406" s="22">
        <f t="shared" si="137"/>
        <v>268.42514400000005</v>
      </c>
      <c r="S406" s="22">
        <f t="shared" si="138"/>
        <v>1197.8739265593756</v>
      </c>
      <c r="T406" s="22">
        <f t="shared" si="139"/>
        <v>63.391970007728304</v>
      </c>
      <c r="U406" s="22">
        <f t="shared" si="127"/>
        <v>30.844576156009129</v>
      </c>
      <c r="V406" s="20">
        <f>'BSFC (Drive Cycle)'!C410</f>
        <v>366.92347428385619</v>
      </c>
      <c r="W406" s="22">
        <f t="shared" si="128"/>
        <v>3.1437775127710723</v>
      </c>
      <c r="X406" s="22">
        <f t="shared" si="129"/>
        <v>0</v>
      </c>
      <c r="Y406" s="22">
        <f t="shared" si="130"/>
        <v>0</v>
      </c>
      <c r="Z406" s="22">
        <f t="shared" si="131"/>
        <v>4</v>
      </c>
    </row>
    <row r="407" spans="4:26">
      <c r="D407" s="1">
        <v>404</v>
      </c>
      <c r="E407" s="22">
        <v>56.8</v>
      </c>
      <c r="F407" s="22">
        <f t="shared" si="120"/>
        <v>91.410511999999997</v>
      </c>
      <c r="G407" s="22">
        <f t="shared" si="121"/>
        <v>25.391808888888889</v>
      </c>
      <c r="H407" s="22">
        <f t="shared" si="132"/>
        <v>-0.17881555555555551</v>
      </c>
      <c r="I407" s="22">
        <f t="shared" si="133"/>
        <v>25.302401111111109</v>
      </c>
      <c r="J407" s="22">
        <f t="shared" si="134"/>
        <v>117.19497758834811</v>
      </c>
      <c r="K407" s="22">
        <f t="shared" si="135"/>
        <v>4</v>
      </c>
      <c r="L407" s="22">
        <f t="shared" si="122"/>
        <v>4.0797119999999998</v>
      </c>
      <c r="M407" s="22">
        <f t="shared" si="136"/>
        <v>478.12175640691481</v>
      </c>
      <c r="N407" s="22">
        <f t="shared" si="123"/>
        <v>4565.7280884565516</v>
      </c>
      <c r="O407" s="22">
        <f t="shared" si="124"/>
        <v>15.119986106041686</v>
      </c>
      <c r="P407" s="22">
        <f t="shared" si="125"/>
        <v>-338.71105883632185</v>
      </c>
      <c r="Q407" s="22">
        <f t="shared" si="126"/>
        <v>248.51414107174239</v>
      </c>
      <c r="R407" s="22">
        <f t="shared" si="137"/>
        <v>268.42514400000005</v>
      </c>
      <c r="S407" s="22">
        <f t="shared" si="138"/>
        <v>178.22822623542058</v>
      </c>
      <c r="T407" s="22">
        <f t="shared" si="139"/>
        <v>0</v>
      </c>
      <c r="U407" s="22">
        <f t="shared" si="127"/>
        <v>0</v>
      </c>
      <c r="V407" s="20">
        <f>'BSFC (Drive Cycle)'!C411</f>
        <v>0</v>
      </c>
      <c r="W407" s="22">
        <f t="shared" si="128"/>
        <v>0</v>
      </c>
      <c r="X407" s="22">
        <f t="shared" si="129"/>
        <v>0</v>
      </c>
      <c r="Y407" s="22">
        <f t="shared" si="130"/>
        <v>0</v>
      </c>
      <c r="Z407" s="22">
        <f t="shared" si="131"/>
        <v>4</v>
      </c>
    </row>
    <row r="408" spans="4:26">
      <c r="D408" s="1">
        <v>405</v>
      </c>
      <c r="E408" s="22">
        <v>57.6</v>
      </c>
      <c r="F408" s="22">
        <f t="shared" si="120"/>
        <v>92.697984000000005</v>
      </c>
      <c r="G408" s="22">
        <f t="shared" si="121"/>
        <v>25.749440000000003</v>
      </c>
      <c r="H408" s="22">
        <f t="shared" si="132"/>
        <v>0.35763111111111456</v>
      </c>
      <c r="I408" s="22">
        <f t="shared" si="133"/>
        <v>25.928255555555559</v>
      </c>
      <c r="J408" s="22">
        <f t="shared" si="134"/>
        <v>120.09379328841328</v>
      </c>
      <c r="K408" s="22">
        <f t="shared" si="135"/>
        <v>4</v>
      </c>
      <c r="L408" s="22">
        <f t="shared" si="122"/>
        <v>4.0797119999999998</v>
      </c>
      <c r="M408" s="22">
        <f t="shared" si="136"/>
        <v>489.94808960425911</v>
      </c>
      <c r="N408" s="22">
        <f t="shared" si="123"/>
        <v>4678.6612920579519</v>
      </c>
      <c r="O408" s="22">
        <f t="shared" si="124"/>
        <v>15.119986106041686</v>
      </c>
      <c r="P408" s="22">
        <f t="shared" si="125"/>
        <v>677.42211767265042</v>
      </c>
      <c r="Q408" s="22">
        <f t="shared" si="126"/>
        <v>255.56383799165101</v>
      </c>
      <c r="R408" s="22">
        <f t="shared" si="137"/>
        <v>268.42514400000005</v>
      </c>
      <c r="S408" s="22">
        <f t="shared" si="138"/>
        <v>1201.4110996643014</v>
      </c>
      <c r="T408" s="22">
        <f t="shared" si="139"/>
        <v>63.579158631178551</v>
      </c>
      <c r="U408" s="22">
        <f t="shared" si="127"/>
        <v>31.150487309992073</v>
      </c>
      <c r="V408" s="20">
        <f>'BSFC (Drive Cycle)'!C412</f>
        <v>389.09713327937061</v>
      </c>
      <c r="W408" s="22">
        <f t="shared" si="128"/>
        <v>3.3668236979370354</v>
      </c>
      <c r="X408" s="22">
        <f t="shared" si="129"/>
        <v>0</v>
      </c>
      <c r="Y408" s="22">
        <f t="shared" si="130"/>
        <v>0</v>
      </c>
      <c r="Z408" s="22">
        <f t="shared" si="131"/>
        <v>4</v>
      </c>
    </row>
    <row r="409" spans="4:26">
      <c r="D409" s="1">
        <v>406</v>
      </c>
      <c r="E409" s="22">
        <v>57.6</v>
      </c>
      <c r="F409" s="22">
        <f t="shared" si="120"/>
        <v>92.697984000000005</v>
      </c>
      <c r="G409" s="22">
        <f t="shared" si="121"/>
        <v>25.749440000000003</v>
      </c>
      <c r="H409" s="22">
        <f t="shared" si="132"/>
        <v>0</v>
      </c>
      <c r="I409" s="22">
        <f t="shared" si="133"/>
        <v>25.749440000000003</v>
      </c>
      <c r="J409" s="22">
        <f t="shared" si="134"/>
        <v>119.26556023125183</v>
      </c>
      <c r="K409" s="22">
        <f t="shared" si="135"/>
        <v>4</v>
      </c>
      <c r="L409" s="22">
        <f t="shared" si="122"/>
        <v>4.0797119999999998</v>
      </c>
      <c r="M409" s="22">
        <f t="shared" si="136"/>
        <v>486.56913726216084</v>
      </c>
      <c r="N409" s="22">
        <f t="shared" si="123"/>
        <v>4646.3946624575528</v>
      </c>
      <c r="O409" s="22">
        <f t="shared" si="124"/>
        <v>15.119986106041686</v>
      </c>
      <c r="P409" s="22">
        <f t="shared" si="125"/>
        <v>0</v>
      </c>
      <c r="Q409" s="22">
        <f t="shared" si="126"/>
        <v>255.56383799165101</v>
      </c>
      <c r="R409" s="22">
        <f t="shared" si="137"/>
        <v>268.42514400000005</v>
      </c>
      <c r="S409" s="22">
        <f t="shared" si="138"/>
        <v>523.98898199165103</v>
      </c>
      <c r="T409" s="22">
        <f t="shared" si="139"/>
        <v>27.729707688189134</v>
      </c>
      <c r="U409" s="22">
        <f t="shared" si="127"/>
        <v>13.492419946374095</v>
      </c>
      <c r="V409" s="20">
        <f>'BSFC (Drive Cycle)'!C413</f>
        <v>1195.9158541099696</v>
      </c>
      <c r="W409" s="22">
        <f t="shared" si="128"/>
        <v>4.4821663678273245</v>
      </c>
      <c r="X409" s="22">
        <f t="shared" si="129"/>
        <v>0</v>
      </c>
      <c r="Y409" s="22">
        <f t="shared" si="130"/>
        <v>0</v>
      </c>
      <c r="Z409" s="22">
        <f t="shared" si="131"/>
        <v>4</v>
      </c>
    </row>
    <row r="410" spans="4:26">
      <c r="D410" s="1">
        <v>407</v>
      </c>
      <c r="E410" s="22">
        <v>57.6</v>
      </c>
      <c r="F410" s="22">
        <f t="shared" si="120"/>
        <v>92.697984000000005</v>
      </c>
      <c r="G410" s="22">
        <f t="shared" si="121"/>
        <v>25.749440000000003</v>
      </c>
      <c r="H410" s="22">
        <f t="shared" si="132"/>
        <v>0</v>
      </c>
      <c r="I410" s="22">
        <f t="shared" si="133"/>
        <v>25.749440000000003</v>
      </c>
      <c r="J410" s="22">
        <f t="shared" si="134"/>
        <v>119.26556023125183</v>
      </c>
      <c r="K410" s="22">
        <f t="shared" si="135"/>
        <v>4</v>
      </c>
      <c r="L410" s="22">
        <f t="shared" si="122"/>
        <v>4.0797119999999998</v>
      </c>
      <c r="M410" s="22">
        <f t="shared" si="136"/>
        <v>486.56913726216084</v>
      </c>
      <c r="N410" s="22">
        <f t="shared" si="123"/>
        <v>4646.3946624575528</v>
      </c>
      <c r="O410" s="22">
        <f t="shared" si="124"/>
        <v>15.119986106041686</v>
      </c>
      <c r="P410" s="22">
        <f t="shared" si="125"/>
        <v>0</v>
      </c>
      <c r="Q410" s="22">
        <f t="shared" si="126"/>
        <v>255.56383799165101</v>
      </c>
      <c r="R410" s="22">
        <f t="shared" si="137"/>
        <v>268.42514400000005</v>
      </c>
      <c r="S410" s="22">
        <f t="shared" si="138"/>
        <v>523.98898199165103</v>
      </c>
      <c r="T410" s="22">
        <f t="shared" si="139"/>
        <v>27.729707688189134</v>
      </c>
      <c r="U410" s="22">
        <f t="shared" si="127"/>
        <v>13.492419946374095</v>
      </c>
      <c r="V410" s="20">
        <f>'BSFC (Drive Cycle)'!C414</f>
        <v>1195.9158541099696</v>
      </c>
      <c r="W410" s="22">
        <f t="shared" si="128"/>
        <v>4.4821663678273245</v>
      </c>
      <c r="X410" s="22">
        <f t="shared" si="129"/>
        <v>0</v>
      </c>
      <c r="Y410" s="22">
        <f t="shared" si="130"/>
        <v>0</v>
      </c>
      <c r="Z410" s="22">
        <f t="shared" si="131"/>
        <v>4</v>
      </c>
    </row>
    <row r="411" spans="4:26">
      <c r="D411" s="1">
        <v>408</v>
      </c>
      <c r="E411" s="22">
        <v>58</v>
      </c>
      <c r="F411" s="22">
        <f t="shared" si="120"/>
        <v>93.341719999999995</v>
      </c>
      <c r="G411" s="22">
        <f t="shared" si="121"/>
        <v>25.928255555555555</v>
      </c>
      <c r="H411" s="22">
        <f t="shared" si="132"/>
        <v>0.17881555555555195</v>
      </c>
      <c r="I411" s="22">
        <f t="shared" si="133"/>
        <v>26.017663333333331</v>
      </c>
      <c r="J411" s="22">
        <f t="shared" si="134"/>
        <v>120.507909816994</v>
      </c>
      <c r="K411" s="22">
        <f t="shared" si="135"/>
        <v>4</v>
      </c>
      <c r="L411" s="22">
        <f t="shared" si="122"/>
        <v>4.0797119999999998</v>
      </c>
      <c r="M411" s="22">
        <f t="shared" si="136"/>
        <v>491.63756577530819</v>
      </c>
      <c r="N411" s="22">
        <f t="shared" si="123"/>
        <v>4694.7946068581505</v>
      </c>
      <c r="O411" s="22">
        <f t="shared" si="124"/>
        <v>15.119986106041686</v>
      </c>
      <c r="P411" s="22">
        <f t="shared" si="125"/>
        <v>338.71105883631515</v>
      </c>
      <c r="Q411" s="22">
        <f t="shared" si="126"/>
        <v>259.12566038649982</v>
      </c>
      <c r="R411" s="22">
        <f t="shared" si="137"/>
        <v>268.42514400000005</v>
      </c>
      <c r="S411" s="22">
        <f t="shared" si="138"/>
        <v>866.26186322281501</v>
      </c>
      <c r="T411" s="22">
        <f t="shared" si="139"/>
        <v>45.842926233470834</v>
      </c>
      <c r="U411" s="22">
        <f t="shared" si="127"/>
        <v>22.53810466144062</v>
      </c>
      <c r="V411" s="20">
        <f>'BSFC (Drive Cycle)'!C415</f>
        <v>654.73153316733988</v>
      </c>
      <c r="W411" s="22">
        <f t="shared" si="128"/>
        <v>4.0990021721308301</v>
      </c>
      <c r="X411" s="22">
        <f t="shared" si="129"/>
        <v>0</v>
      </c>
      <c r="Y411" s="22">
        <f t="shared" si="130"/>
        <v>0</v>
      </c>
      <c r="Z411" s="22">
        <f t="shared" si="131"/>
        <v>4</v>
      </c>
    </row>
    <row r="412" spans="4:26">
      <c r="D412" s="1">
        <v>409</v>
      </c>
      <c r="E412" s="22">
        <v>58</v>
      </c>
      <c r="F412" s="22">
        <f t="shared" si="120"/>
        <v>93.341719999999995</v>
      </c>
      <c r="G412" s="22">
        <f t="shared" si="121"/>
        <v>25.928255555555555</v>
      </c>
      <c r="H412" s="22">
        <f t="shared" si="132"/>
        <v>0</v>
      </c>
      <c r="I412" s="22">
        <f t="shared" si="133"/>
        <v>25.928255555555555</v>
      </c>
      <c r="J412" s="22">
        <f t="shared" si="134"/>
        <v>120.09379328841328</v>
      </c>
      <c r="K412" s="22">
        <f t="shared" si="135"/>
        <v>4</v>
      </c>
      <c r="L412" s="22">
        <f t="shared" si="122"/>
        <v>4.0797119999999998</v>
      </c>
      <c r="M412" s="22">
        <f t="shared" si="136"/>
        <v>489.94808960425911</v>
      </c>
      <c r="N412" s="22">
        <f t="shared" si="123"/>
        <v>4678.6612920579519</v>
      </c>
      <c r="O412" s="22">
        <f t="shared" si="124"/>
        <v>15.119986106041686</v>
      </c>
      <c r="P412" s="22">
        <f t="shared" si="125"/>
        <v>0</v>
      </c>
      <c r="Q412" s="22">
        <f t="shared" si="126"/>
        <v>259.12566038649982</v>
      </c>
      <c r="R412" s="22">
        <f t="shared" si="137"/>
        <v>268.42514400000005</v>
      </c>
      <c r="S412" s="22">
        <f t="shared" si="138"/>
        <v>527.55080438649986</v>
      </c>
      <c r="T412" s="22">
        <f t="shared" si="139"/>
        <v>27.918200761976664</v>
      </c>
      <c r="U412" s="22">
        <f t="shared" si="127"/>
        <v>13.678469128518639</v>
      </c>
      <c r="V412" s="20">
        <f>'BSFC (Drive Cycle)'!C416</f>
        <v>1211.3863409587066</v>
      </c>
      <c r="W412" s="22">
        <f t="shared" si="128"/>
        <v>4.6027529631980055</v>
      </c>
      <c r="X412" s="22">
        <f t="shared" si="129"/>
        <v>0</v>
      </c>
      <c r="Y412" s="22">
        <f t="shared" si="130"/>
        <v>0</v>
      </c>
      <c r="Z412" s="22">
        <f t="shared" si="131"/>
        <v>4</v>
      </c>
    </row>
    <row r="413" spans="4:26">
      <c r="D413" s="1">
        <v>410</v>
      </c>
      <c r="E413" s="22">
        <v>58.4</v>
      </c>
      <c r="F413" s="22">
        <f t="shared" si="120"/>
        <v>93.985455999999999</v>
      </c>
      <c r="G413" s="22">
        <f t="shared" si="121"/>
        <v>26.107071111111111</v>
      </c>
      <c r="H413" s="22">
        <f t="shared" si="132"/>
        <v>0.17881555555555551</v>
      </c>
      <c r="I413" s="22">
        <f t="shared" si="133"/>
        <v>26.19647888888889</v>
      </c>
      <c r="J413" s="22">
        <f t="shared" si="134"/>
        <v>121.33614287415548</v>
      </c>
      <c r="K413" s="22">
        <f t="shared" si="135"/>
        <v>4</v>
      </c>
      <c r="L413" s="22">
        <f t="shared" si="122"/>
        <v>4.0797119999999998</v>
      </c>
      <c r="M413" s="22">
        <f t="shared" si="136"/>
        <v>495.01651811740658</v>
      </c>
      <c r="N413" s="22">
        <f t="shared" si="123"/>
        <v>4727.0612364585513</v>
      </c>
      <c r="O413" s="22">
        <f t="shared" si="124"/>
        <v>15.119986106041686</v>
      </c>
      <c r="P413" s="22">
        <f t="shared" si="125"/>
        <v>338.71105883632185</v>
      </c>
      <c r="Q413" s="22">
        <f t="shared" si="126"/>
        <v>262.71213207127852</v>
      </c>
      <c r="R413" s="22">
        <f t="shared" si="137"/>
        <v>268.42514400000005</v>
      </c>
      <c r="S413" s="22">
        <f t="shared" si="138"/>
        <v>869.84833490760047</v>
      </c>
      <c r="T413" s="22">
        <f t="shared" si="139"/>
        <v>46.032723757596358</v>
      </c>
      <c r="U413" s="22">
        <f t="shared" si="127"/>
        <v>22.786958633945773</v>
      </c>
      <c r="V413" s="20">
        <f>'BSFC (Drive Cycle)'!C417</f>
        <v>678.07235558292996</v>
      </c>
      <c r="W413" s="22">
        <f t="shared" si="128"/>
        <v>4.2920018659695538</v>
      </c>
      <c r="X413" s="22">
        <f t="shared" si="129"/>
        <v>0</v>
      </c>
      <c r="Y413" s="22">
        <f t="shared" si="130"/>
        <v>0</v>
      </c>
      <c r="Z413" s="22">
        <f t="shared" si="131"/>
        <v>4</v>
      </c>
    </row>
    <row r="414" spans="4:26">
      <c r="D414" s="1">
        <v>411</v>
      </c>
      <c r="E414" s="22">
        <v>58.4</v>
      </c>
      <c r="F414" s="22">
        <f t="shared" si="120"/>
        <v>93.985455999999999</v>
      </c>
      <c r="G414" s="22">
        <f t="shared" si="121"/>
        <v>26.107071111111111</v>
      </c>
      <c r="H414" s="22">
        <f t="shared" si="132"/>
        <v>0</v>
      </c>
      <c r="I414" s="22">
        <f t="shared" si="133"/>
        <v>26.107071111111111</v>
      </c>
      <c r="J414" s="22">
        <f t="shared" si="134"/>
        <v>120.92202634557474</v>
      </c>
      <c r="K414" s="22">
        <f t="shared" si="135"/>
        <v>4</v>
      </c>
      <c r="L414" s="22">
        <f t="shared" si="122"/>
        <v>4.0797119999999998</v>
      </c>
      <c r="M414" s="22">
        <f t="shared" si="136"/>
        <v>493.32704194635738</v>
      </c>
      <c r="N414" s="22">
        <f t="shared" si="123"/>
        <v>4710.9279216583509</v>
      </c>
      <c r="O414" s="22">
        <f t="shared" si="124"/>
        <v>15.119986106041686</v>
      </c>
      <c r="P414" s="22">
        <f t="shared" si="125"/>
        <v>0</v>
      </c>
      <c r="Q414" s="22">
        <f t="shared" si="126"/>
        <v>262.71213207127852</v>
      </c>
      <c r="R414" s="22">
        <f t="shared" si="137"/>
        <v>268.42514400000005</v>
      </c>
      <c r="S414" s="22">
        <f t="shared" si="138"/>
        <v>531.13727607127862</v>
      </c>
      <c r="T414" s="22">
        <f t="shared" si="139"/>
        <v>28.107998286101829</v>
      </c>
      <c r="U414" s="22">
        <f t="shared" si="127"/>
        <v>13.8664356495159</v>
      </c>
      <c r="V414" s="20">
        <f>'BSFC (Drive Cycle)'!C418</f>
        <v>1229.316582661042</v>
      </c>
      <c r="W414" s="22">
        <f t="shared" si="128"/>
        <v>4.7350664684311488</v>
      </c>
      <c r="X414" s="22">
        <f t="shared" si="129"/>
        <v>0</v>
      </c>
      <c r="Y414" s="22">
        <f t="shared" si="130"/>
        <v>0</v>
      </c>
      <c r="Z414" s="22">
        <f t="shared" si="131"/>
        <v>4</v>
      </c>
    </row>
    <row r="415" spans="4:26">
      <c r="D415" s="1">
        <v>412</v>
      </c>
      <c r="E415" s="22">
        <v>58.8</v>
      </c>
      <c r="F415" s="22">
        <f t="shared" si="120"/>
        <v>94.629191999999989</v>
      </c>
      <c r="G415" s="22">
        <f t="shared" si="121"/>
        <v>26.285886666666666</v>
      </c>
      <c r="H415" s="22">
        <f t="shared" si="132"/>
        <v>0.17881555555555551</v>
      </c>
      <c r="I415" s="22">
        <f t="shared" si="133"/>
        <v>26.375294444444442</v>
      </c>
      <c r="J415" s="22">
        <f t="shared" si="134"/>
        <v>122.16437593131694</v>
      </c>
      <c r="K415" s="22">
        <f t="shared" si="135"/>
        <v>4</v>
      </c>
      <c r="L415" s="22">
        <f t="shared" si="122"/>
        <v>4.0797119999999998</v>
      </c>
      <c r="M415" s="22">
        <f t="shared" si="136"/>
        <v>498.39547045950485</v>
      </c>
      <c r="N415" s="22">
        <f t="shared" si="123"/>
        <v>4759.3278660589503</v>
      </c>
      <c r="O415" s="22">
        <f t="shared" si="124"/>
        <v>15.119986106041686</v>
      </c>
      <c r="P415" s="22">
        <f t="shared" si="125"/>
        <v>338.71105883632185</v>
      </c>
      <c r="Q415" s="22">
        <f t="shared" si="126"/>
        <v>266.32325304598697</v>
      </c>
      <c r="R415" s="22">
        <f t="shared" si="137"/>
        <v>268.42514400000005</v>
      </c>
      <c r="S415" s="22">
        <f t="shared" si="138"/>
        <v>873.45945588230893</v>
      </c>
      <c r="T415" s="22">
        <f t="shared" si="139"/>
        <v>46.223825732059154</v>
      </c>
      <c r="U415" s="22">
        <f t="shared" si="127"/>
        <v>23.037745372167787</v>
      </c>
      <c r="V415" s="20">
        <f>'BSFC (Drive Cycle)'!C419</f>
        <v>704.18809225997393</v>
      </c>
      <c r="W415" s="22">
        <f t="shared" si="128"/>
        <v>4.5063627676660767</v>
      </c>
      <c r="X415" s="22">
        <f t="shared" si="129"/>
        <v>0</v>
      </c>
      <c r="Y415" s="22">
        <f t="shared" si="130"/>
        <v>0</v>
      </c>
      <c r="Z415" s="22">
        <f t="shared" si="131"/>
        <v>4</v>
      </c>
    </row>
    <row r="416" spans="4:26">
      <c r="D416" s="1">
        <v>413</v>
      </c>
      <c r="E416" s="22">
        <v>59.1</v>
      </c>
      <c r="F416" s="22">
        <f t="shared" si="120"/>
        <v>95.111993999999996</v>
      </c>
      <c r="G416" s="22">
        <f t="shared" si="121"/>
        <v>26.419998333333332</v>
      </c>
      <c r="H416" s="22">
        <f t="shared" si="132"/>
        <v>0.13411166666666574</v>
      </c>
      <c r="I416" s="22">
        <f t="shared" si="133"/>
        <v>26.487054166666667</v>
      </c>
      <c r="J416" s="22">
        <f t="shared" si="134"/>
        <v>122.68202159204286</v>
      </c>
      <c r="K416" s="22">
        <f t="shared" si="135"/>
        <v>4</v>
      </c>
      <c r="L416" s="22">
        <f t="shared" si="122"/>
        <v>4.0797119999999998</v>
      </c>
      <c r="M416" s="22">
        <f t="shared" si="136"/>
        <v>500.50731567331633</v>
      </c>
      <c r="N416" s="22">
        <f t="shared" si="123"/>
        <v>4779.4945095592002</v>
      </c>
      <c r="O416" s="22">
        <f t="shared" si="124"/>
        <v>15.119986106041686</v>
      </c>
      <c r="P416" s="22">
        <f t="shared" si="125"/>
        <v>254.03329412723971</v>
      </c>
      <c r="Q416" s="22">
        <f t="shared" si="126"/>
        <v>269.04776987353461</v>
      </c>
      <c r="R416" s="22">
        <f t="shared" si="137"/>
        <v>268.42514400000005</v>
      </c>
      <c r="S416" s="22">
        <f t="shared" si="138"/>
        <v>791.50620800077434</v>
      </c>
      <c r="T416" s="22">
        <f t="shared" si="139"/>
        <v>41.886826890566581</v>
      </c>
      <c r="U416" s="22">
        <f t="shared" si="127"/>
        <v>20.964663289070362</v>
      </c>
      <c r="V416" s="20">
        <f>'BSFC (Drive Cycle)'!C420</f>
        <v>826.37281919400448</v>
      </c>
      <c r="W416" s="22">
        <f t="shared" si="128"/>
        <v>4.8123966404561465</v>
      </c>
      <c r="X416" s="22">
        <f t="shared" si="129"/>
        <v>0</v>
      </c>
      <c r="Y416" s="22">
        <f t="shared" si="130"/>
        <v>0</v>
      </c>
      <c r="Z416" s="22">
        <f t="shared" si="131"/>
        <v>4</v>
      </c>
    </row>
    <row r="417" spans="4:26">
      <c r="D417" s="1">
        <v>414</v>
      </c>
      <c r="E417" s="22">
        <v>58.8</v>
      </c>
      <c r="F417" s="22">
        <f t="shared" si="120"/>
        <v>94.629191999999989</v>
      </c>
      <c r="G417" s="22">
        <f t="shared" si="121"/>
        <v>26.285886666666666</v>
      </c>
      <c r="H417" s="22">
        <f t="shared" si="132"/>
        <v>-0.13411166666666574</v>
      </c>
      <c r="I417" s="22">
        <f t="shared" si="133"/>
        <v>26.218830833333335</v>
      </c>
      <c r="J417" s="22">
        <f t="shared" si="134"/>
        <v>121.43967200630065</v>
      </c>
      <c r="K417" s="22">
        <f t="shared" si="135"/>
        <v>4</v>
      </c>
      <c r="L417" s="22">
        <f t="shared" si="122"/>
        <v>4.0797119999999998</v>
      </c>
      <c r="M417" s="22">
        <f t="shared" si="136"/>
        <v>495.4388871601688</v>
      </c>
      <c r="N417" s="22">
        <f t="shared" si="123"/>
        <v>4731.0945651585998</v>
      </c>
      <c r="O417" s="22">
        <f t="shared" si="124"/>
        <v>15.119986106041686</v>
      </c>
      <c r="P417" s="22">
        <f t="shared" si="125"/>
        <v>-254.03329412723971</v>
      </c>
      <c r="Q417" s="22">
        <f t="shared" si="126"/>
        <v>266.32325304598697</v>
      </c>
      <c r="R417" s="22">
        <f t="shared" si="137"/>
        <v>268.42514400000005</v>
      </c>
      <c r="S417" s="22">
        <f t="shared" si="138"/>
        <v>280.71510291874733</v>
      </c>
      <c r="T417" s="22">
        <f t="shared" si="139"/>
        <v>0</v>
      </c>
      <c r="U417" s="22">
        <f t="shared" si="127"/>
        <v>0</v>
      </c>
      <c r="V417" s="20">
        <f>'BSFC (Drive Cycle)'!C421</f>
        <v>0</v>
      </c>
      <c r="W417" s="22">
        <f t="shared" si="128"/>
        <v>0</v>
      </c>
      <c r="X417" s="22">
        <f t="shared" si="129"/>
        <v>0</v>
      </c>
      <c r="Y417" s="22">
        <f t="shared" si="130"/>
        <v>0</v>
      </c>
      <c r="Z417" s="22">
        <f t="shared" si="131"/>
        <v>4</v>
      </c>
    </row>
    <row r="418" spans="4:26">
      <c r="D418" s="1">
        <v>415</v>
      </c>
      <c r="E418" s="22">
        <v>58.8</v>
      </c>
      <c r="F418" s="22">
        <f t="shared" si="120"/>
        <v>94.629191999999989</v>
      </c>
      <c r="G418" s="22">
        <f t="shared" si="121"/>
        <v>26.285886666666666</v>
      </c>
      <c r="H418" s="22">
        <f t="shared" si="132"/>
        <v>0</v>
      </c>
      <c r="I418" s="22">
        <f t="shared" si="133"/>
        <v>26.285886666666666</v>
      </c>
      <c r="J418" s="22">
        <f t="shared" si="134"/>
        <v>121.75025940273621</v>
      </c>
      <c r="K418" s="22">
        <f t="shared" si="135"/>
        <v>4</v>
      </c>
      <c r="L418" s="22">
        <f t="shared" si="122"/>
        <v>4.0797119999999998</v>
      </c>
      <c r="M418" s="22">
        <f t="shared" si="136"/>
        <v>496.70599428845571</v>
      </c>
      <c r="N418" s="22">
        <f t="shared" si="123"/>
        <v>4743.1945512587508</v>
      </c>
      <c r="O418" s="22">
        <f t="shared" si="124"/>
        <v>15.119986106041686</v>
      </c>
      <c r="P418" s="22">
        <f t="shared" si="125"/>
        <v>0</v>
      </c>
      <c r="Q418" s="22">
        <f t="shared" si="126"/>
        <v>266.32325304598697</v>
      </c>
      <c r="R418" s="22">
        <f t="shared" si="137"/>
        <v>268.42514400000005</v>
      </c>
      <c r="S418" s="22">
        <f t="shared" si="138"/>
        <v>534.74839704598708</v>
      </c>
      <c r="T418" s="22">
        <f t="shared" si="139"/>
        <v>28.299100260564622</v>
      </c>
      <c r="U418" s="22">
        <f t="shared" si="127"/>
        <v>14.056332732392447</v>
      </c>
      <c r="V418" s="20">
        <f>'BSFC (Drive Cycle)'!C422</f>
        <v>1249.907477790106</v>
      </c>
      <c r="W418" s="22">
        <f t="shared" si="128"/>
        <v>4.8803098312564313</v>
      </c>
      <c r="X418" s="22">
        <f t="shared" si="129"/>
        <v>0</v>
      </c>
      <c r="Y418" s="22">
        <f t="shared" si="130"/>
        <v>0</v>
      </c>
      <c r="Z418" s="22">
        <f t="shared" si="131"/>
        <v>4</v>
      </c>
    </row>
    <row r="419" spans="4:26">
      <c r="D419" s="1">
        <v>416</v>
      </c>
      <c r="E419" s="22">
        <v>58</v>
      </c>
      <c r="F419" s="22">
        <f t="shared" si="120"/>
        <v>93.341719999999995</v>
      </c>
      <c r="G419" s="22">
        <f t="shared" si="121"/>
        <v>25.928255555555555</v>
      </c>
      <c r="H419" s="22">
        <f t="shared" si="132"/>
        <v>-0.35763111111111101</v>
      </c>
      <c r="I419" s="22">
        <f t="shared" si="133"/>
        <v>25.74944</v>
      </c>
      <c r="J419" s="22">
        <f t="shared" si="134"/>
        <v>119.2655602312518</v>
      </c>
      <c r="K419" s="22">
        <f t="shared" si="135"/>
        <v>4</v>
      </c>
      <c r="L419" s="22">
        <f t="shared" si="122"/>
        <v>4.0797119999999998</v>
      </c>
      <c r="M419" s="22">
        <f t="shared" si="136"/>
        <v>486.56913726216072</v>
      </c>
      <c r="N419" s="22">
        <f t="shared" si="123"/>
        <v>4646.3946624575519</v>
      </c>
      <c r="O419" s="22">
        <f t="shared" si="124"/>
        <v>15.119986106041686</v>
      </c>
      <c r="P419" s="22">
        <f t="shared" si="125"/>
        <v>-677.42211767264371</v>
      </c>
      <c r="Q419" s="22">
        <f t="shared" si="126"/>
        <v>259.12566038649982</v>
      </c>
      <c r="R419" s="22">
        <f t="shared" si="137"/>
        <v>268.42514400000005</v>
      </c>
      <c r="S419" s="22">
        <f t="shared" si="138"/>
        <v>-149.87131328614385</v>
      </c>
      <c r="T419" s="22">
        <f t="shared" si="139"/>
        <v>0</v>
      </c>
      <c r="U419" s="22">
        <f t="shared" si="127"/>
        <v>0</v>
      </c>
      <c r="V419" s="20">
        <f>'BSFC (Drive Cycle)'!C423</f>
        <v>0</v>
      </c>
      <c r="W419" s="22">
        <f t="shared" si="128"/>
        <v>0</v>
      </c>
      <c r="X419" s="22">
        <f t="shared" si="129"/>
        <v>0</v>
      </c>
      <c r="Y419" s="22">
        <f t="shared" si="130"/>
        <v>0</v>
      </c>
      <c r="Z419" s="22">
        <f t="shared" si="131"/>
        <v>4</v>
      </c>
    </row>
    <row r="420" spans="4:26">
      <c r="D420" s="1">
        <v>417</v>
      </c>
      <c r="E420" s="22">
        <v>58</v>
      </c>
      <c r="F420" s="22">
        <f t="shared" si="120"/>
        <v>93.341719999999995</v>
      </c>
      <c r="G420" s="22">
        <f t="shared" si="121"/>
        <v>25.928255555555555</v>
      </c>
      <c r="H420" s="22">
        <f t="shared" si="132"/>
        <v>0</v>
      </c>
      <c r="I420" s="22">
        <f t="shared" si="133"/>
        <v>25.928255555555555</v>
      </c>
      <c r="J420" s="22">
        <f t="shared" si="134"/>
        <v>120.09379328841328</v>
      </c>
      <c r="K420" s="22">
        <f t="shared" si="135"/>
        <v>4</v>
      </c>
      <c r="L420" s="22">
        <f t="shared" si="122"/>
        <v>4.0797119999999998</v>
      </c>
      <c r="M420" s="22">
        <f t="shared" si="136"/>
        <v>489.94808960425911</v>
      </c>
      <c r="N420" s="22">
        <f t="shared" si="123"/>
        <v>4678.6612920579519</v>
      </c>
      <c r="O420" s="22">
        <f t="shared" si="124"/>
        <v>15.119986106041686</v>
      </c>
      <c r="P420" s="22">
        <f t="shared" si="125"/>
        <v>0</v>
      </c>
      <c r="Q420" s="22">
        <f t="shared" si="126"/>
        <v>259.12566038649982</v>
      </c>
      <c r="R420" s="22">
        <f t="shared" si="137"/>
        <v>268.42514400000005</v>
      </c>
      <c r="S420" s="22">
        <f t="shared" si="138"/>
        <v>527.55080438649986</v>
      </c>
      <c r="T420" s="22">
        <f t="shared" si="139"/>
        <v>27.918200761976664</v>
      </c>
      <c r="U420" s="22">
        <f t="shared" si="127"/>
        <v>13.678469128518639</v>
      </c>
      <c r="V420" s="20">
        <f>'BSFC (Drive Cycle)'!C424</f>
        <v>1211.3863409587066</v>
      </c>
      <c r="W420" s="22">
        <f t="shared" si="128"/>
        <v>4.6027529631980055</v>
      </c>
      <c r="X420" s="22">
        <f t="shared" si="129"/>
        <v>0</v>
      </c>
      <c r="Y420" s="22">
        <f t="shared" si="130"/>
        <v>0</v>
      </c>
      <c r="Z420" s="22">
        <f t="shared" si="131"/>
        <v>4</v>
      </c>
    </row>
    <row r="421" spans="4:26">
      <c r="D421" s="1">
        <v>418</v>
      </c>
      <c r="E421" s="22">
        <v>57.6</v>
      </c>
      <c r="F421" s="22">
        <f t="shared" si="120"/>
        <v>92.697984000000005</v>
      </c>
      <c r="G421" s="22">
        <f t="shared" si="121"/>
        <v>25.749440000000003</v>
      </c>
      <c r="H421" s="22">
        <f t="shared" si="132"/>
        <v>-0.17881555555555195</v>
      </c>
      <c r="I421" s="22">
        <f t="shared" si="133"/>
        <v>25.660032222222227</v>
      </c>
      <c r="J421" s="22">
        <f t="shared" si="134"/>
        <v>118.85144370267109</v>
      </c>
      <c r="K421" s="22">
        <f t="shared" si="135"/>
        <v>4</v>
      </c>
      <c r="L421" s="22">
        <f t="shared" si="122"/>
        <v>4.0797119999999998</v>
      </c>
      <c r="M421" s="22">
        <f t="shared" si="136"/>
        <v>484.87966109111164</v>
      </c>
      <c r="N421" s="22">
        <f t="shared" si="123"/>
        <v>4630.2613476573524</v>
      </c>
      <c r="O421" s="22">
        <f t="shared" si="124"/>
        <v>15.119986106041686</v>
      </c>
      <c r="P421" s="22">
        <f t="shared" si="125"/>
        <v>-338.71105883631515</v>
      </c>
      <c r="Q421" s="22">
        <f t="shared" si="126"/>
        <v>255.56383799165101</v>
      </c>
      <c r="R421" s="22">
        <f t="shared" si="137"/>
        <v>268.42514400000005</v>
      </c>
      <c r="S421" s="22">
        <f t="shared" si="138"/>
        <v>185.27792315533591</v>
      </c>
      <c r="T421" s="22">
        <f t="shared" si="139"/>
        <v>0</v>
      </c>
      <c r="U421" s="22">
        <f t="shared" si="127"/>
        <v>0</v>
      </c>
      <c r="V421" s="20">
        <f>'BSFC (Drive Cycle)'!C425</f>
        <v>0</v>
      </c>
      <c r="W421" s="22">
        <f t="shared" si="128"/>
        <v>0</v>
      </c>
      <c r="X421" s="22">
        <f t="shared" si="129"/>
        <v>0</v>
      </c>
      <c r="Y421" s="22">
        <f t="shared" si="130"/>
        <v>0</v>
      </c>
      <c r="Z421" s="22">
        <f t="shared" si="131"/>
        <v>4</v>
      </c>
    </row>
    <row r="422" spans="4:26">
      <c r="D422" s="1">
        <v>419</v>
      </c>
      <c r="E422" s="22">
        <v>57.6</v>
      </c>
      <c r="F422" s="22">
        <f t="shared" si="120"/>
        <v>92.697984000000005</v>
      </c>
      <c r="G422" s="22">
        <f t="shared" si="121"/>
        <v>25.749440000000003</v>
      </c>
      <c r="H422" s="22">
        <f t="shared" si="132"/>
        <v>0</v>
      </c>
      <c r="I422" s="22">
        <f t="shared" si="133"/>
        <v>25.749440000000003</v>
      </c>
      <c r="J422" s="22">
        <f t="shared" si="134"/>
        <v>119.26556023125183</v>
      </c>
      <c r="K422" s="22">
        <f t="shared" si="135"/>
        <v>4</v>
      </c>
      <c r="L422" s="22">
        <f t="shared" si="122"/>
        <v>4.0797119999999998</v>
      </c>
      <c r="M422" s="22">
        <f t="shared" si="136"/>
        <v>486.56913726216084</v>
      </c>
      <c r="N422" s="22">
        <f t="shared" si="123"/>
        <v>4646.3946624575528</v>
      </c>
      <c r="O422" s="22">
        <f t="shared" si="124"/>
        <v>15.119986106041686</v>
      </c>
      <c r="P422" s="22">
        <f t="shared" si="125"/>
        <v>0</v>
      </c>
      <c r="Q422" s="22">
        <f t="shared" si="126"/>
        <v>255.56383799165101</v>
      </c>
      <c r="R422" s="22">
        <f t="shared" si="137"/>
        <v>268.42514400000005</v>
      </c>
      <c r="S422" s="22">
        <f t="shared" si="138"/>
        <v>523.98898199165103</v>
      </c>
      <c r="T422" s="22">
        <f t="shared" si="139"/>
        <v>27.729707688189134</v>
      </c>
      <c r="U422" s="22">
        <f t="shared" si="127"/>
        <v>13.492419946374095</v>
      </c>
      <c r="V422" s="20">
        <f>'BSFC (Drive Cycle)'!C426</f>
        <v>1195.9158541099696</v>
      </c>
      <c r="W422" s="22">
        <f t="shared" si="128"/>
        <v>4.4821663678273245</v>
      </c>
      <c r="X422" s="22">
        <f t="shared" si="129"/>
        <v>0</v>
      </c>
      <c r="Y422" s="22">
        <f t="shared" si="130"/>
        <v>0</v>
      </c>
      <c r="Z422" s="22">
        <f t="shared" si="131"/>
        <v>4</v>
      </c>
    </row>
    <row r="423" spans="4:26">
      <c r="D423" s="1">
        <v>420</v>
      </c>
      <c r="E423" s="22">
        <v>57.6</v>
      </c>
      <c r="F423" s="22">
        <f t="shared" si="120"/>
        <v>92.697984000000005</v>
      </c>
      <c r="G423" s="22">
        <f t="shared" si="121"/>
        <v>25.749440000000003</v>
      </c>
      <c r="H423" s="22">
        <f t="shared" si="132"/>
        <v>0</v>
      </c>
      <c r="I423" s="22">
        <f t="shared" si="133"/>
        <v>25.749440000000003</v>
      </c>
      <c r="J423" s="22">
        <f t="shared" si="134"/>
        <v>119.26556023125183</v>
      </c>
      <c r="K423" s="22">
        <f t="shared" si="135"/>
        <v>4</v>
      </c>
      <c r="L423" s="22">
        <f t="shared" si="122"/>
        <v>4.0797119999999998</v>
      </c>
      <c r="M423" s="22">
        <f t="shared" si="136"/>
        <v>486.56913726216084</v>
      </c>
      <c r="N423" s="22">
        <f t="shared" si="123"/>
        <v>4646.3946624575528</v>
      </c>
      <c r="O423" s="22">
        <f t="shared" si="124"/>
        <v>15.119986106041686</v>
      </c>
      <c r="P423" s="22">
        <f t="shared" si="125"/>
        <v>0</v>
      </c>
      <c r="Q423" s="22">
        <f t="shared" si="126"/>
        <v>255.56383799165101</v>
      </c>
      <c r="R423" s="22">
        <f t="shared" si="137"/>
        <v>268.42514400000005</v>
      </c>
      <c r="S423" s="22">
        <f t="shared" si="138"/>
        <v>523.98898199165103</v>
      </c>
      <c r="T423" s="22">
        <f t="shared" si="139"/>
        <v>27.729707688189134</v>
      </c>
      <c r="U423" s="22">
        <f t="shared" si="127"/>
        <v>13.492419946374095</v>
      </c>
      <c r="V423" s="20">
        <f>'BSFC (Drive Cycle)'!C427</f>
        <v>1195.9158541099696</v>
      </c>
      <c r="W423" s="22">
        <f t="shared" si="128"/>
        <v>4.4821663678273245</v>
      </c>
      <c r="X423" s="22">
        <f t="shared" si="129"/>
        <v>0</v>
      </c>
      <c r="Y423" s="22">
        <f t="shared" si="130"/>
        <v>0</v>
      </c>
      <c r="Z423" s="22">
        <f t="shared" si="131"/>
        <v>4</v>
      </c>
    </row>
    <row r="424" spans="4:26">
      <c r="D424" s="1">
        <v>421</v>
      </c>
      <c r="E424" s="22">
        <v>57.6</v>
      </c>
      <c r="F424" s="22">
        <f t="shared" si="120"/>
        <v>92.697984000000005</v>
      </c>
      <c r="G424" s="22">
        <f t="shared" si="121"/>
        <v>25.749440000000003</v>
      </c>
      <c r="H424" s="22">
        <f t="shared" si="132"/>
        <v>0</v>
      </c>
      <c r="I424" s="22">
        <f t="shared" si="133"/>
        <v>25.749440000000003</v>
      </c>
      <c r="J424" s="22">
        <f t="shared" si="134"/>
        <v>119.26556023125183</v>
      </c>
      <c r="K424" s="22">
        <f t="shared" si="135"/>
        <v>4</v>
      </c>
      <c r="L424" s="22">
        <f t="shared" si="122"/>
        <v>4.0797119999999998</v>
      </c>
      <c r="M424" s="22">
        <f t="shared" si="136"/>
        <v>486.56913726216084</v>
      </c>
      <c r="N424" s="22">
        <f t="shared" si="123"/>
        <v>4646.3946624575528</v>
      </c>
      <c r="O424" s="22">
        <f t="shared" si="124"/>
        <v>15.119986106041686</v>
      </c>
      <c r="P424" s="22">
        <f t="shared" si="125"/>
        <v>0</v>
      </c>
      <c r="Q424" s="22">
        <f t="shared" si="126"/>
        <v>255.56383799165101</v>
      </c>
      <c r="R424" s="22">
        <f t="shared" si="137"/>
        <v>268.42514400000005</v>
      </c>
      <c r="S424" s="22">
        <f t="shared" si="138"/>
        <v>523.98898199165103</v>
      </c>
      <c r="T424" s="22">
        <f t="shared" si="139"/>
        <v>27.729707688189134</v>
      </c>
      <c r="U424" s="22">
        <f t="shared" si="127"/>
        <v>13.492419946374095</v>
      </c>
      <c r="V424" s="20">
        <f>'BSFC (Drive Cycle)'!C428</f>
        <v>1195.9158541099696</v>
      </c>
      <c r="W424" s="22">
        <f t="shared" si="128"/>
        <v>4.4821663678273245</v>
      </c>
      <c r="X424" s="22">
        <f t="shared" si="129"/>
        <v>0</v>
      </c>
      <c r="Y424" s="22">
        <f t="shared" si="130"/>
        <v>0</v>
      </c>
      <c r="Z424" s="22">
        <f t="shared" si="131"/>
        <v>4</v>
      </c>
    </row>
    <row r="425" spans="4:26">
      <c r="D425" s="1">
        <v>422</v>
      </c>
      <c r="E425" s="22">
        <v>57.6</v>
      </c>
      <c r="F425" s="22">
        <f t="shared" si="120"/>
        <v>92.697984000000005</v>
      </c>
      <c r="G425" s="22">
        <f t="shared" si="121"/>
        <v>25.749440000000003</v>
      </c>
      <c r="H425" s="22">
        <f t="shared" si="132"/>
        <v>0</v>
      </c>
      <c r="I425" s="22">
        <f t="shared" si="133"/>
        <v>25.749440000000003</v>
      </c>
      <c r="J425" s="22">
        <f t="shared" si="134"/>
        <v>119.26556023125183</v>
      </c>
      <c r="K425" s="22">
        <f t="shared" si="135"/>
        <v>4</v>
      </c>
      <c r="L425" s="22">
        <f t="shared" si="122"/>
        <v>4.0797119999999998</v>
      </c>
      <c r="M425" s="22">
        <f t="shared" si="136"/>
        <v>486.56913726216084</v>
      </c>
      <c r="N425" s="22">
        <f t="shared" si="123"/>
        <v>4646.3946624575528</v>
      </c>
      <c r="O425" s="22">
        <f t="shared" si="124"/>
        <v>15.119986106041686</v>
      </c>
      <c r="P425" s="22">
        <f t="shared" si="125"/>
        <v>0</v>
      </c>
      <c r="Q425" s="22">
        <f t="shared" si="126"/>
        <v>255.56383799165101</v>
      </c>
      <c r="R425" s="22">
        <f t="shared" si="137"/>
        <v>268.42514400000005</v>
      </c>
      <c r="S425" s="22">
        <f t="shared" si="138"/>
        <v>523.98898199165103</v>
      </c>
      <c r="T425" s="22">
        <f t="shared" si="139"/>
        <v>27.729707688189134</v>
      </c>
      <c r="U425" s="22">
        <f t="shared" si="127"/>
        <v>13.492419946374095</v>
      </c>
      <c r="V425" s="20">
        <f>'BSFC (Drive Cycle)'!C429</f>
        <v>1195.9158541099696</v>
      </c>
      <c r="W425" s="22">
        <f t="shared" si="128"/>
        <v>4.4821663678273245</v>
      </c>
      <c r="X425" s="22">
        <f t="shared" si="129"/>
        <v>0</v>
      </c>
      <c r="Y425" s="22">
        <f t="shared" si="130"/>
        <v>0</v>
      </c>
      <c r="Z425" s="22">
        <f t="shared" si="131"/>
        <v>4</v>
      </c>
    </row>
    <row r="426" spans="4:26">
      <c r="D426" s="1">
        <v>423</v>
      </c>
      <c r="E426" s="22">
        <v>59.1</v>
      </c>
      <c r="F426" s="22">
        <f t="shared" si="120"/>
        <v>95.111993999999996</v>
      </c>
      <c r="G426" s="22">
        <f t="shared" si="121"/>
        <v>26.419998333333332</v>
      </c>
      <c r="H426" s="22">
        <f t="shared" si="132"/>
        <v>0.6705583333333287</v>
      </c>
      <c r="I426" s="22">
        <f t="shared" si="133"/>
        <v>26.755277499999998</v>
      </c>
      <c r="J426" s="22">
        <f t="shared" si="134"/>
        <v>123.92437117778506</v>
      </c>
      <c r="K426" s="22">
        <f t="shared" si="135"/>
        <v>4</v>
      </c>
      <c r="L426" s="22">
        <f t="shared" si="122"/>
        <v>4.0797119999999998</v>
      </c>
      <c r="M426" s="22">
        <f t="shared" si="136"/>
        <v>505.57574418646385</v>
      </c>
      <c r="N426" s="22">
        <f t="shared" si="123"/>
        <v>4827.8944539597996</v>
      </c>
      <c r="O426" s="22">
        <f t="shared" si="124"/>
        <v>15.119986106041686</v>
      </c>
      <c r="P426" s="22">
        <f t="shared" si="125"/>
        <v>1270.1664706361985</v>
      </c>
      <c r="Q426" s="22">
        <f t="shared" si="126"/>
        <v>269.04776987353461</v>
      </c>
      <c r="R426" s="22">
        <f t="shared" si="137"/>
        <v>268.42514400000005</v>
      </c>
      <c r="S426" s="22">
        <f t="shared" si="138"/>
        <v>1807.6393845097332</v>
      </c>
      <c r="T426" s="22">
        <f t="shared" si="139"/>
        <v>95.661003305049817</v>
      </c>
      <c r="U426" s="22">
        <f t="shared" si="127"/>
        <v>48.363882935574338</v>
      </c>
      <c r="V426" s="20">
        <f>'BSFC (Drive Cycle)'!C430</f>
        <v>499.09450756316073</v>
      </c>
      <c r="W426" s="22">
        <f t="shared" si="128"/>
        <v>6.7050412048813408</v>
      </c>
      <c r="X426" s="22">
        <f t="shared" si="129"/>
        <v>0</v>
      </c>
      <c r="Y426" s="22">
        <f t="shared" si="130"/>
        <v>1</v>
      </c>
      <c r="Z426" s="22">
        <f t="shared" si="131"/>
        <v>5</v>
      </c>
    </row>
    <row r="427" spans="4:26">
      <c r="D427" s="1">
        <v>424</v>
      </c>
      <c r="E427" s="22">
        <v>59.5</v>
      </c>
      <c r="F427" s="22">
        <f t="shared" si="120"/>
        <v>95.75573</v>
      </c>
      <c r="G427" s="22">
        <f t="shared" si="121"/>
        <v>26.598813888888891</v>
      </c>
      <c r="H427" s="22">
        <f t="shared" si="132"/>
        <v>0.17881555555555906</v>
      </c>
      <c r="I427" s="22">
        <f t="shared" si="133"/>
        <v>26.688221666666671</v>
      </c>
      <c r="J427" s="22">
        <f t="shared" si="134"/>
        <v>123.61378378134954</v>
      </c>
      <c r="K427" s="22">
        <f t="shared" si="135"/>
        <v>5</v>
      </c>
      <c r="L427" s="22">
        <f t="shared" si="122"/>
        <v>3.4184399999999999</v>
      </c>
      <c r="M427" s="22">
        <f t="shared" si="136"/>
        <v>422.56630302951652</v>
      </c>
      <c r="N427" s="22">
        <f t="shared" si="123"/>
        <v>4035.2123975197624</v>
      </c>
      <c r="O427" s="22">
        <f t="shared" si="124"/>
        <v>12.823405295785085</v>
      </c>
      <c r="P427" s="22">
        <f t="shared" si="125"/>
        <v>336.80895428114439</v>
      </c>
      <c r="Q427" s="22">
        <f t="shared" si="126"/>
        <v>272.70202710562018</v>
      </c>
      <c r="R427" s="22">
        <f t="shared" si="137"/>
        <v>268.42514400000005</v>
      </c>
      <c r="S427" s="22">
        <f t="shared" si="138"/>
        <v>877.93612538676462</v>
      </c>
      <c r="T427" s="22">
        <f t="shared" si="139"/>
        <v>55.448218915938988</v>
      </c>
      <c r="U427" s="22">
        <f t="shared" si="127"/>
        <v>23.430548876879644</v>
      </c>
      <c r="V427" s="20">
        <f>'BSFC (Drive Cycle)'!C431</f>
        <v>757.22722340333712</v>
      </c>
      <c r="W427" s="22">
        <f t="shared" si="128"/>
        <v>4.9284026302377093</v>
      </c>
      <c r="X427" s="22">
        <f t="shared" si="129"/>
        <v>0</v>
      </c>
      <c r="Y427" s="22">
        <f t="shared" si="130"/>
        <v>0</v>
      </c>
      <c r="Z427" s="22">
        <f t="shared" si="131"/>
        <v>5</v>
      </c>
    </row>
    <row r="428" spans="4:26">
      <c r="D428" s="1">
        <v>425</v>
      </c>
      <c r="E428" s="22">
        <v>59.9</v>
      </c>
      <c r="F428" s="22">
        <f t="shared" si="120"/>
        <v>96.399466000000004</v>
      </c>
      <c r="G428" s="22">
        <f t="shared" si="121"/>
        <v>26.777629444444447</v>
      </c>
      <c r="H428" s="22">
        <f t="shared" si="132"/>
        <v>0.17881555555555551</v>
      </c>
      <c r="I428" s="22">
        <f t="shared" si="133"/>
        <v>26.867037222222223</v>
      </c>
      <c r="J428" s="22">
        <f t="shared" si="134"/>
        <v>124.44201683851099</v>
      </c>
      <c r="K428" s="22">
        <f t="shared" si="135"/>
        <v>5</v>
      </c>
      <c r="L428" s="22">
        <f t="shared" si="122"/>
        <v>3.4184399999999999</v>
      </c>
      <c r="M428" s="22">
        <f t="shared" si="136"/>
        <v>425.39756804143951</v>
      </c>
      <c r="N428" s="22">
        <f t="shared" si="123"/>
        <v>4062.2489964981187</v>
      </c>
      <c r="O428" s="22">
        <f t="shared" si="124"/>
        <v>12.823405295785085</v>
      </c>
      <c r="P428" s="22">
        <f t="shared" si="125"/>
        <v>336.80895428113769</v>
      </c>
      <c r="Q428" s="22">
        <f t="shared" si="126"/>
        <v>276.38093362763539</v>
      </c>
      <c r="R428" s="22">
        <f t="shared" si="137"/>
        <v>268.42514400000005</v>
      </c>
      <c r="S428" s="22">
        <f t="shared" si="138"/>
        <v>881.61503190877306</v>
      </c>
      <c r="T428" s="22">
        <f t="shared" si="139"/>
        <v>55.680569320831765</v>
      </c>
      <c r="U428" s="22">
        <f t="shared" si="127"/>
        <v>23.68637877624462</v>
      </c>
      <c r="V428" s="20">
        <f>'BSFC (Drive Cycle)'!C432</f>
        <v>792.12809604711765</v>
      </c>
      <c r="W428" s="22">
        <f t="shared" si="128"/>
        <v>5.211846145077085</v>
      </c>
      <c r="X428" s="22">
        <f t="shared" si="129"/>
        <v>0</v>
      </c>
      <c r="Y428" s="22">
        <f t="shared" si="130"/>
        <v>0</v>
      </c>
      <c r="Z428" s="22">
        <f t="shared" si="131"/>
        <v>5</v>
      </c>
    </row>
    <row r="429" spans="4:26">
      <c r="D429" s="1">
        <v>426</v>
      </c>
      <c r="E429" s="22">
        <v>60.3</v>
      </c>
      <c r="F429" s="22">
        <f t="shared" si="120"/>
        <v>97.043201999999994</v>
      </c>
      <c r="G429" s="22">
        <f t="shared" si="121"/>
        <v>26.956444999999999</v>
      </c>
      <c r="H429" s="22">
        <f t="shared" si="132"/>
        <v>0.17881555555555195</v>
      </c>
      <c r="I429" s="22">
        <f t="shared" si="133"/>
        <v>27.045852777777775</v>
      </c>
      <c r="J429" s="22">
        <f t="shared" si="134"/>
        <v>125.27024989567245</v>
      </c>
      <c r="K429" s="22">
        <f t="shared" si="135"/>
        <v>5</v>
      </c>
      <c r="L429" s="22">
        <f t="shared" si="122"/>
        <v>3.4184399999999999</v>
      </c>
      <c r="M429" s="22">
        <f t="shared" si="136"/>
        <v>428.22883305336251</v>
      </c>
      <c r="N429" s="22">
        <f t="shared" si="123"/>
        <v>4089.285595476475</v>
      </c>
      <c r="O429" s="22">
        <f t="shared" si="124"/>
        <v>12.823405295785085</v>
      </c>
      <c r="P429" s="22">
        <f t="shared" si="125"/>
        <v>336.80895428113098</v>
      </c>
      <c r="Q429" s="22">
        <f t="shared" si="126"/>
        <v>280.0844894395803</v>
      </c>
      <c r="R429" s="22">
        <f t="shared" si="137"/>
        <v>268.42514400000005</v>
      </c>
      <c r="S429" s="22">
        <f t="shared" si="138"/>
        <v>885.31858772071132</v>
      </c>
      <c r="T429" s="22">
        <f t="shared" si="139"/>
        <v>55.914476512356977</v>
      </c>
      <c r="U429" s="22">
        <f t="shared" si="127"/>
        <v>23.944191027676275</v>
      </c>
      <c r="V429" s="20">
        <f>'BSFC (Drive Cycle)'!C433</f>
        <v>830.67824468479557</v>
      </c>
      <c r="W429" s="22">
        <f t="shared" si="128"/>
        <v>5.5249773814632119</v>
      </c>
      <c r="X429" s="22">
        <f t="shared" si="129"/>
        <v>0</v>
      </c>
      <c r="Y429" s="22">
        <f t="shared" si="130"/>
        <v>0</v>
      </c>
      <c r="Z429" s="22">
        <f t="shared" si="131"/>
        <v>5</v>
      </c>
    </row>
    <row r="430" spans="4:26">
      <c r="D430" s="1">
        <v>427</v>
      </c>
      <c r="E430" s="22">
        <v>60.3</v>
      </c>
      <c r="F430" s="22">
        <f t="shared" si="120"/>
        <v>97.043201999999994</v>
      </c>
      <c r="G430" s="22">
        <f t="shared" si="121"/>
        <v>26.956444999999999</v>
      </c>
      <c r="H430" s="22">
        <f t="shared" si="132"/>
        <v>0</v>
      </c>
      <c r="I430" s="22">
        <f t="shared" si="133"/>
        <v>26.956444999999999</v>
      </c>
      <c r="J430" s="22">
        <f t="shared" si="134"/>
        <v>124.85613336709172</v>
      </c>
      <c r="K430" s="22">
        <f t="shared" si="135"/>
        <v>5</v>
      </c>
      <c r="L430" s="22">
        <f t="shared" si="122"/>
        <v>3.4184399999999999</v>
      </c>
      <c r="M430" s="22">
        <f t="shared" si="136"/>
        <v>426.81320054740098</v>
      </c>
      <c r="N430" s="22">
        <f t="shared" si="123"/>
        <v>4075.7672959872966</v>
      </c>
      <c r="O430" s="22">
        <f t="shared" si="124"/>
        <v>12.823405295785085</v>
      </c>
      <c r="P430" s="22">
        <f t="shared" si="125"/>
        <v>0</v>
      </c>
      <c r="Q430" s="22">
        <f t="shared" si="126"/>
        <v>280.0844894395803</v>
      </c>
      <c r="R430" s="22">
        <f t="shared" si="137"/>
        <v>268.42514400000005</v>
      </c>
      <c r="S430" s="22">
        <f t="shared" si="138"/>
        <v>548.50963343958028</v>
      </c>
      <c r="T430" s="22">
        <f t="shared" si="139"/>
        <v>34.642477229264045</v>
      </c>
      <c r="U430" s="22">
        <f t="shared" si="127"/>
        <v>14.785866581112646</v>
      </c>
      <c r="V430" s="20">
        <f>'BSFC (Drive Cycle)'!C434</f>
        <v>1354.5696116555264</v>
      </c>
      <c r="W430" s="22">
        <f t="shared" si="128"/>
        <v>5.5634682091022727</v>
      </c>
      <c r="X430" s="22">
        <f t="shared" si="129"/>
        <v>0</v>
      </c>
      <c r="Y430" s="22">
        <f t="shared" si="130"/>
        <v>0</v>
      </c>
      <c r="Z430" s="22">
        <f t="shared" si="131"/>
        <v>5</v>
      </c>
    </row>
    <row r="431" spans="4:26">
      <c r="D431" s="1">
        <v>428</v>
      </c>
      <c r="E431" s="22">
        <v>61.1</v>
      </c>
      <c r="F431" s="22">
        <f t="shared" si="120"/>
        <v>98.330674000000002</v>
      </c>
      <c r="G431" s="22">
        <f t="shared" si="121"/>
        <v>27.314076111111113</v>
      </c>
      <c r="H431" s="22">
        <f t="shared" si="132"/>
        <v>0.35763111111111456</v>
      </c>
      <c r="I431" s="22">
        <f t="shared" si="133"/>
        <v>27.492891666666672</v>
      </c>
      <c r="J431" s="22">
        <f t="shared" si="134"/>
        <v>127.34083253857617</v>
      </c>
      <c r="K431" s="22">
        <f t="shared" si="135"/>
        <v>5</v>
      </c>
      <c r="L431" s="22">
        <f t="shared" si="122"/>
        <v>3.4184399999999999</v>
      </c>
      <c r="M431" s="22">
        <f t="shared" si="136"/>
        <v>435.30699558317031</v>
      </c>
      <c r="N431" s="22">
        <f t="shared" si="123"/>
        <v>4156.8770929223683</v>
      </c>
      <c r="O431" s="22">
        <f t="shared" si="124"/>
        <v>12.823405295785085</v>
      </c>
      <c r="P431" s="22">
        <f t="shared" si="125"/>
        <v>673.61790856228208</v>
      </c>
      <c r="Q431" s="22">
        <f t="shared" si="126"/>
        <v>287.56554893325961</v>
      </c>
      <c r="R431" s="22">
        <f t="shared" si="137"/>
        <v>268.42514400000005</v>
      </c>
      <c r="S431" s="22">
        <f t="shared" si="138"/>
        <v>1229.6086014955417</v>
      </c>
      <c r="T431" s="22">
        <f t="shared" si="139"/>
        <v>77.658960538399825</v>
      </c>
      <c r="U431" s="22">
        <f t="shared" si="127"/>
        <v>33.805488792082812</v>
      </c>
      <c r="V431" s="20">
        <f>'BSFC (Drive Cycle)'!C435</f>
        <v>712.85487510035455</v>
      </c>
      <c r="W431" s="22">
        <f t="shared" si="128"/>
        <v>6.6940020807185077</v>
      </c>
      <c r="X431" s="22">
        <f t="shared" si="129"/>
        <v>0</v>
      </c>
      <c r="Y431" s="22">
        <f t="shared" si="130"/>
        <v>0</v>
      </c>
      <c r="Z431" s="22">
        <f t="shared" si="131"/>
        <v>5</v>
      </c>
    </row>
    <row r="432" spans="4:26">
      <c r="D432" s="1">
        <v>429</v>
      </c>
      <c r="E432" s="22">
        <v>60.3</v>
      </c>
      <c r="F432" s="22">
        <f t="shared" si="120"/>
        <v>97.043201999999994</v>
      </c>
      <c r="G432" s="22">
        <f t="shared" si="121"/>
        <v>26.956444999999999</v>
      </c>
      <c r="H432" s="22">
        <f t="shared" si="132"/>
        <v>-0.35763111111111456</v>
      </c>
      <c r="I432" s="22">
        <f t="shared" si="133"/>
        <v>26.777629444444443</v>
      </c>
      <c r="J432" s="22">
        <f t="shared" si="134"/>
        <v>124.02790030993025</v>
      </c>
      <c r="K432" s="22">
        <f t="shared" si="135"/>
        <v>5</v>
      </c>
      <c r="L432" s="22">
        <f t="shared" si="122"/>
        <v>3.4184399999999999</v>
      </c>
      <c r="M432" s="22">
        <f t="shared" si="136"/>
        <v>423.98193553547793</v>
      </c>
      <c r="N432" s="22">
        <f t="shared" si="123"/>
        <v>4048.7306970089398</v>
      </c>
      <c r="O432" s="22">
        <f t="shared" si="124"/>
        <v>12.823405295785085</v>
      </c>
      <c r="P432" s="22">
        <f t="shared" si="125"/>
        <v>-673.61790856228208</v>
      </c>
      <c r="Q432" s="22">
        <f t="shared" si="126"/>
        <v>280.0844894395803</v>
      </c>
      <c r="R432" s="22">
        <f t="shared" si="137"/>
        <v>268.42514400000005</v>
      </c>
      <c r="S432" s="22">
        <f t="shared" si="138"/>
        <v>-125.10827512270174</v>
      </c>
      <c r="T432" s="22">
        <f t="shared" si="139"/>
        <v>0</v>
      </c>
      <c r="U432" s="22">
        <f t="shared" si="127"/>
        <v>0</v>
      </c>
      <c r="V432" s="20">
        <f>'BSFC (Drive Cycle)'!C436</f>
        <v>0</v>
      </c>
      <c r="W432" s="22">
        <f t="shared" si="128"/>
        <v>0</v>
      </c>
      <c r="X432" s="22">
        <f t="shared" si="129"/>
        <v>0</v>
      </c>
      <c r="Y432" s="22">
        <f t="shared" si="130"/>
        <v>0</v>
      </c>
      <c r="Z432" s="22">
        <f t="shared" si="131"/>
        <v>5</v>
      </c>
    </row>
    <row r="433" spans="4:26">
      <c r="D433" s="1">
        <v>430</v>
      </c>
      <c r="E433" s="22">
        <v>59.9</v>
      </c>
      <c r="F433" s="22">
        <f t="shared" si="120"/>
        <v>96.399466000000004</v>
      </c>
      <c r="G433" s="22">
        <f t="shared" si="121"/>
        <v>26.777629444444447</v>
      </c>
      <c r="H433" s="22">
        <f t="shared" si="132"/>
        <v>-0.17881555555555195</v>
      </c>
      <c r="I433" s="22">
        <f t="shared" si="133"/>
        <v>26.688221666666671</v>
      </c>
      <c r="J433" s="22">
        <f t="shared" si="134"/>
        <v>123.61378378134954</v>
      </c>
      <c r="K433" s="22">
        <f t="shared" si="135"/>
        <v>5</v>
      </c>
      <c r="L433" s="22">
        <f t="shared" si="122"/>
        <v>3.4184399999999999</v>
      </c>
      <c r="M433" s="22">
        <f t="shared" si="136"/>
        <v>422.56630302951652</v>
      </c>
      <c r="N433" s="22">
        <f t="shared" si="123"/>
        <v>4035.2123975197624</v>
      </c>
      <c r="O433" s="22">
        <f t="shared" si="124"/>
        <v>12.823405295785085</v>
      </c>
      <c r="P433" s="22">
        <f t="shared" si="125"/>
        <v>-336.80895428113098</v>
      </c>
      <c r="Q433" s="22">
        <f t="shared" si="126"/>
        <v>276.38093362763539</v>
      </c>
      <c r="R433" s="22">
        <f t="shared" si="137"/>
        <v>268.42514400000005</v>
      </c>
      <c r="S433" s="22">
        <f t="shared" si="138"/>
        <v>207.99712334650445</v>
      </c>
      <c r="T433" s="22">
        <f t="shared" si="139"/>
        <v>0</v>
      </c>
      <c r="U433" s="22">
        <f t="shared" si="127"/>
        <v>0</v>
      </c>
      <c r="V433" s="20">
        <f>'BSFC (Drive Cycle)'!C437</f>
        <v>0</v>
      </c>
      <c r="W433" s="22">
        <f t="shared" si="128"/>
        <v>0</v>
      </c>
      <c r="X433" s="22">
        <f t="shared" si="129"/>
        <v>0</v>
      </c>
      <c r="Y433" s="22">
        <f t="shared" si="130"/>
        <v>0</v>
      </c>
      <c r="Z433" s="22">
        <f t="shared" si="131"/>
        <v>5</v>
      </c>
    </row>
    <row r="434" spans="4:26">
      <c r="D434" s="1">
        <v>431</v>
      </c>
      <c r="E434" s="22">
        <v>59.5</v>
      </c>
      <c r="F434" s="22">
        <f t="shared" si="120"/>
        <v>95.75573</v>
      </c>
      <c r="G434" s="22">
        <f t="shared" si="121"/>
        <v>26.598813888888891</v>
      </c>
      <c r="H434" s="22">
        <f t="shared" si="132"/>
        <v>-0.17881555555555551</v>
      </c>
      <c r="I434" s="22">
        <f t="shared" si="133"/>
        <v>26.509406111111112</v>
      </c>
      <c r="J434" s="22">
        <f t="shared" si="134"/>
        <v>122.78555072418804</v>
      </c>
      <c r="K434" s="22">
        <f t="shared" si="135"/>
        <v>5</v>
      </c>
      <c r="L434" s="22">
        <f t="shared" si="122"/>
        <v>3.4184399999999999</v>
      </c>
      <c r="M434" s="22">
        <f t="shared" si="136"/>
        <v>419.73503801759335</v>
      </c>
      <c r="N434" s="22">
        <f t="shared" si="123"/>
        <v>4008.1757985414047</v>
      </c>
      <c r="O434" s="22">
        <f t="shared" si="124"/>
        <v>12.823405295785085</v>
      </c>
      <c r="P434" s="22">
        <f t="shared" si="125"/>
        <v>-336.80895428113769</v>
      </c>
      <c r="Q434" s="22">
        <f t="shared" si="126"/>
        <v>272.70202710562018</v>
      </c>
      <c r="R434" s="22">
        <f t="shared" si="137"/>
        <v>268.42514400000005</v>
      </c>
      <c r="S434" s="22">
        <f t="shared" si="138"/>
        <v>204.31821682448253</v>
      </c>
      <c r="T434" s="22">
        <f t="shared" si="139"/>
        <v>0</v>
      </c>
      <c r="U434" s="22">
        <f t="shared" si="127"/>
        <v>0</v>
      </c>
      <c r="V434" s="20">
        <f>'BSFC (Drive Cycle)'!C438</f>
        <v>0</v>
      </c>
      <c r="W434" s="22">
        <f t="shared" si="128"/>
        <v>0</v>
      </c>
      <c r="X434" s="22">
        <f t="shared" si="129"/>
        <v>0</v>
      </c>
      <c r="Y434" s="22">
        <f t="shared" si="130"/>
        <v>0</v>
      </c>
      <c r="Z434" s="22">
        <f t="shared" si="131"/>
        <v>5</v>
      </c>
    </row>
    <row r="435" spans="4:26">
      <c r="D435" s="1">
        <v>432</v>
      </c>
      <c r="E435" s="22">
        <v>59.1</v>
      </c>
      <c r="F435" s="22">
        <f t="shared" si="120"/>
        <v>95.111993999999996</v>
      </c>
      <c r="G435" s="22">
        <f t="shared" si="121"/>
        <v>26.419998333333332</v>
      </c>
      <c r="H435" s="22">
        <f t="shared" si="132"/>
        <v>-0.17881555555555906</v>
      </c>
      <c r="I435" s="22">
        <f t="shared" si="133"/>
        <v>26.330590555555553</v>
      </c>
      <c r="J435" s="22">
        <f t="shared" si="134"/>
        <v>121.95731766702657</v>
      </c>
      <c r="K435" s="22">
        <f t="shared" si="135"/>
        <v>5</v>
      </c>
      <c r="L435" s="22">
        <f t="shared" si="122"/>
        <v>3.4184399999999999</v>
      </c>
      <c r="M435" s="22">
        <f t="shared" si="136"/>
        <v>416.9037730056703</v>
      </c>
      <c r="N435" s="22">
        <f t="shared" si="123"/>
        <v>3981.1391995630474</v>
      </c>
      <c r="O435" s="22">
        <f t="shared" si="124"/>
        <v>12.823405295785085</v>
      </c>
      <c r="P435" s="22">
        <f t="shared" si="125"/>
        <v>-336.80895428114439</v>
      </c>
      <c r="Q435" s="22">
        <f t="shared" si="126"/>
        <v>269.04776987353461</v>
      </c>
      <c r="R435" s="22">
        <f t="shared" si="137"/>
        <v>268.42514400000005</v>
      </c>
      <c r="S435" s="22">
        <f t="shared" si="138"/>
        <v>200.66395959239026</v>
      </c>
      <c r="T435" s="22">
        <f t="shared" si="139"/>
        <v>0</v>
      </c>
      <c r="U435" s="22">
        <f t="shared" si="127"/>
        <v>0</v>
      </c>
      <c r="V435" s="20">
        <f>'BSFC (Drive Cycle)'!C439</f>
        <v>0</v>
      </c>
      <c r="W435" s="22">
        <f t="shared" si="128"/>
        <v>0</v>
      </c>
      <c r="X435" s="22">
        <f t="shared" si="129"/>
        <v>0</v>
      </c>
      <c r="Y435" s="22">
        <f t="shared" si="130"/>
        <v>0</v>
      </c>
      <c r="Z435" s="22">
        <f t="shared" si="131"/>
        <v>5</v>
      </c>
    </row>
    <row r="436" spans="4:26">
      <c r="D436" s="1">
        <v>433</v>
      </c>
      <c r="E436" s="22">
        <v>59.1</v>
      </c>
      <c r="F436" s="22">
        <f t="shared" si="120"/>
        <v>95.111993999999996</v>
      </c>
      <c r="G436" s="22">
        <f t="shared" si="121"/>
        <v>26.419998333333332</v>
      </c>
      <c r="H436" s="22">
        <f t="shared" si="132"/>
        <v>0</v>
      </c>
      <c r="I436" s="22">
        <f t="shared" si="133"/>
        <v>26.419998333333332</v>
      </c>
      <c r="J436" s="22">
        <f t="shared" si="134"/>
        <v>122.37143419560732</v>
      </c>
      <c r="K436" s="22">
        <f t="shared" si="135"/>
        <v>5</v>
      </c>
      <c r="L436" s="22">
        <f t="shared" si="122"/>
        <v>3.4184399999999999</v>
      </c>
      <c r="M436" s="22">
        <f t="shared" si="136"/>
        <v>418.31940551163189</v>
      </c>
      <c r="N436" s="22">
        <f t="shared" si="123"/>
        <v>3994.6574990522267</v>
      </c>
      <c r="O436" s="22">
        <f t="shared" si="124"/>
        <v>12.823405295785085</v>
      </c>
      <c r="P436" s="22">
        <f t="shared" si="125"/>
        <v>0</v>
      </c>
      <c r="Q436" s="22">
        <f t="shared" si="126"/>
        <v>269.04776987353461</v>
      </c>
      <c r="R436" s="22">
        <f t="shared" si="137"/>
        <v>268.42514400000005</v>
      </c>
      <c r="S436" s="22">
        <f t="shared" si="138"/>
        <v>537.47291387353471</v>
      </c>
      <c r="T436" s="22">
        <f t="shared" si="139"/>
        <v>33.945426014584477</v>
      </c>
      <c r="U436" s="22">
        <f t="shared" si="127"/>
        <v>14.200030430260062</v>
      </c>
      <c r="V436" s="20">
        <f>'BSFC (Drive Cycle)'!C440</f>
        <v>1267.2237070997562</v>
      </c>
      <c r="W436" s="22">
        <f t="shared" si="128"/>
        <v>4.9985042229898617</v>
      </c>
      <c r="X436" s="22">
        <f t="shared" si="129"/>
        <v>0</v>
      </c>
      <c r="Y436" s="22">
        <f t="shared" si="130"/>
        <v>0</v>
      </c>
      <c r="Z436" s="22">
        <f t="shared" si="131"/>
        <v>5</v>
      </c>
    </row>
    <row r="437" spans="4:26">
      <c r="D437" s="1">
        <v>434</v>
      </c>
      <c r="E437" s="22">
        <v>59.5</v>
      </c>
      <c r="F437" s="22">
        <f t="shared" si="120"/>
        <v>95.75573</v>
      </c>
      <c r="G437" s="22">
        <f t="shared" si="121"/>
        <v>26.598813888888891</v>
      </c>
      <c r="H437" s="22">
        <f t="shared" si="132"/>
        <v>0.17881555555555906</v>
      </c>
      <c r="I437" s="22">
        <f t="shared" si="133"/>
        <v>26.688221666666671</v>
      </c>
      <c r="J437" s="22">
        <f t="shared" si="134"/>
        <v>123.61378378134954</v>
      </c>
      <c r="K437" s="22">
        <f t="shared" si="135"/>
        <v>5</v>
      </c>
      <c r="L437" s="22">
        <f t="shared" si="122"/>
        <v>3.4184399999999999</v>
      </c>
      <c r="M437" s="22">
        <f t="shared" si="136"/>
        <v>422.56630302951652</v>
      </c>
      <c r="N437" s="22">
        <f t="shared" si="123"/>
        <v>4035.2123975197624</v>
      </c>
      <c r="O437" s="22">
        <f t="shared" si="124"/>
        <v>12.823405295785085</v>
      </c>
      <c r="P437" s="22">
        <f t="shared" si="125"/>
        <v>336.80895428114439</v>
      </c>
      <c r="Q437" s="22">
        <f t="shared" si="126"/>
        <v>272.70202710562018</v>
      </c>
      <c r="R437" s="22">
        <f t="shared" si="137"/>
        <v>268.42514400000005</v>
      </c>
      <c r="S437" s="22">
        <f t="shared" si="138"/>
        <v>877.93612538676462</v>
      </c>
      <c r="T437" s="22">
        <f t="shared" si="139"/>
        <v>55.448218915938988</v>
      </c>
      <c r="U437" s="22">
        <f t="shared" si="127"/>
        <v>23.430548876879644</v>
      </c>
      <c r="V437" s="20">
        <f>'BSFC (Drive Cycle)'!C441</f>
        <v>757.22722340333712</v>
      </c>
      <c r="W437" s="22">
        <f t="shared" si="128"/>
        <v>4.9284026302377093</v>
      </c>
      <c r="X437" s="22">
        <f t="shared" si="129"/>
        <v>0</v>
      </c>
      <c r="Y437" s="22">
        <f t="shared" si="130"/>
        <v>0</v>
      </c>
      <c r="Z437" s="22">
        <f t="shared" si="131"/>
        <v>5</v>
      </c>
    </row>
    <row r="438" spans="4:26">
      <c r="D438" s="1">
        <v>435</v>
      </c>
      <c r="E438" s="22">
        <v>59.5</v>
      </c>
      <c r="F438" s="22">
        <f t="shared" si="120"/>
        <v>95.75573</v>
      </c>
      <c r="G438" s="22">
        <f t="shared" si="121"/>
        <v>26.598813888888891</v>
      </c>
      <c r="H438" s="22">
        <f t="shared" si="132"/>
        <v>0</v>
      </c>
      <c r="I438" s="22">
        <f t="shared" si="133"/>
        <v>26.598813888888891</v>
      </c>
      <c r="J438" s="22">
        <f t="shared" si="134"/>
        <v>123.19966725276879</v>
      </c>
      <c r="K438" s="22">
        <f t="shared" si="135"/>
        <v>5</v>
      </c>
      <c r="L438" s="22">
        <f t="shared" si="122"/>
        <v>3.4184399999999999</v>
      </c>
      <c r="M438" s="22">
        <f t="shared" si="136"/>
        <v>421.15067052355494</v>
      </c>
      <c r="N438" s="22">
        <f t="shared" si="123"/>
        <v>4021.6940980305835</v>
      </c>
      <c r="O438" s="22">
        <f t="shared" si="124"/>
        <v>12.823405295785085</v>
      </c>
      <c r="P438" s="22">
        <f t="shared" si="125"/>
        <v>0</v>
      </c>
      <c r="Q438" s="22">
        <f t="shared" si="126"/>
        <v>272.70202710562018</v>
      </c>
      <c r="R438" s="22">
        <f t="shared" si="137"/>
        <v>268.42514400000005</v>
      </c>
      <c r="S438" s="22">
        <f t="shared" si="138"/>
        <v>541.12717110562016</v>
      </c>
      <c r="T438" s="22">
        <f t="shared" si="139"/>
        <v>34.176219632845218</v>
      </c>
      <c r="U438" s="22">
        <f t="shared" si="127"/>
        <v>14.393337814333046</v>
      </c>
      <c r="V438" s="20">
        <f>'BSFC (Drive Cycle)'!C442</f>
        <v>1292.9872206382261</v>
      </c>
      <c r="W438" s="22">
        <f t="shared" si="128"/>
        <v>5.1695560711837674</v>
      </c>
      <c r="X438" s="22">
        <f t="shared" si="129"/>
        <v>0</v>
      </c>
      <c r="Y438" s="22">
        <f t="shared" si="130"/>
        <v>0</v>
      </c>
      <c r="Z438" s="22">
        <f t="shared" si="131"/>
        <v>5</v>
      </c>
    </row>
    <row r="439" spans="4:26">
      <c r="D439" s="1">
        <v>436</v>
      </c>
      <c r="E439" s="22">
        <v>59.5</v>
      </c>
      <c r="F439" s="22">
        <f t="shared" si="120"/>
        <v>95.75573</v>
      </c>
      <c r="G439" s="22">
        <f t="shared" si="121"/>
        <v>26.598813888888891</v>
      </c>
      <c r="H439" s="22">
        <f t="shared" si="132"/>
        <v>0</v>
      </c>
      <c r="I439" s="22">
        <f t="shared" si="133"/>
        <v>26.598813888888891</v>
      </c>
      <c r="J439" s="22">
        <f t="shared" si="134"/>
        <v>123.19966725276879</v>
      </c>
      <c r="K439" s="22">
        <f t="shared" si="135"/>
        <v>5</v>
      </c>
      <c r="L439" s="22">
        <f t="shared" si="122"/>
        <v>3.4184399999999999</v>
      </c>
      <c r="M439" s="22">
        <f t="shared" si="136"/>
        <v>421.15067052355494</v>
      </c>
      <c r="N439" s="22">
        <f t="shared" si="123"/>
        <v>4021.6940980305835</v>
      </c>
      <c r="O439" s="22">
        <f t="shared" si="124"/>
        <v>12.823405295785085</v>
      </c>
      <c r="P439" s="22">
        <f t="shared" si="125"/>
        <v>0</v>
      </c>
      <c r="Q439" s="22">
        <f t="shared" si="126"/>
        <v>272.70202710562018</v>
      </c>
      <c r="R439" s="22">
        <f t="shared" si="137"/>
        <v>268.42514400000005</v>
      </c>
      <c r="S439" s="22">
        <f t="shared" si="138"/>
        <v>541.12717110562016</v>
      </c>
      <c r="T439" s="22">
        <f t="shared" si="139"/>
        <v>34.176219632845218</v>
      </c>
      <c r="U439" s="22">
        <f t="shared" si="127"/>
        <v>14.393337814333046</v>
      </c>
      <c r="V439" s="20">
        <f>'BSFC (Drive Cycle)'!C443</f>
        <v>1292.9872206382261</v>
      </c>
      <c r="W439" s="22">
        <f t="shared" si="128"/>
        <v>5.1695560711837674</v>
      </c>
      <c r="X439" s="22">
        <f t="shared" si="129"/>
        <v>0</v>
      </c>
      <c r="Y439" s="22">
        <f t="shared" si="130"/>
        <v>0</v>
      </c>
      <c r="Z439" s="22">
        <f t="shared" si="131"/>
        <v>5</v>
      </c>
    </row>
    <row r="440" spans="4:26">
      <c r="D440" s="1">
        <v>437</v>
      </c>
      <c r="E440" s="22">
        <v>59.9</v>
      </c>
      <c r="F440" s="22">
        <f t="shared" si="120"/>
        <v>96.399466000000004</v>
      </c>
      <c r="G440" s="22">
        <f t="shared" si="121"/>
        <v>26.777629444444447</v>
      </c>
      <c r="H440" s="22">
        <f t="shared" si="132"/>
        <v>0.17881555555555551</v>
      </c>
      <c r="I440" s="22">
        <f t="shared" si="133"/>
        <v>26.867037222222223</v>
      </c>
      <c r="J440" s="22">
        <f t="shared" si="134"/>
        <v>124.44201683851099</v>
      </c>
      <c r="K440" s="22">
        <f t="shared" si="135"/>
        <v>5</v>
      </c>
      <c r="L440" s="22">
        <f t="shared" si="122"/>
        <v>3.4184399999999999</v>
      </c>
      <c r="M440" s="22">
        <f t="shared" si="136"/>
        <v>425.39756804143951</v>
      </c>
      <c r="N440" s="22">
        <f t="shared" si="123"/>
        <v>4062.2489964981187</v>
      </c>
      <c r="O440" s="22">
        <f t="shared" si="124"/>
        <v>12.823405295785085</v>
      </c>
      <c r="P440" s="22">
        <f t="shared" si="125"/>
        <v>336.80895428113769</v>
      </c>
      <c r="Q440" s="22">
        <f t="shared" si="126"/>
        <v>276.38093362763539</v>
      </c>
      <c r="R440" s="22">
        <f t="shared" si="137"/>
        <v>268.42514400000005</v>
      </c>
      <c r="S440" s="22">
        <f t="shared" si="138"/>
        <v>881.61503190877306</v>
      </c>
      <c r="T440" s="22">
        <f t="shared" si="139"/>
        <v>55.680569320831765</v>
      </c>
      <c r="U440" s="22">
        <f t="shared" si="127"/>
        <v>23.68637877624462</v>
      </c>
      <c r="V440" s="20">
        <f>'BSFC (Drive Cycle)'!C444</f>
        <v>792.12809604711765</v>
      </c>
      <c r="W440" s="22">
        <f t="shared" si="128"/>
        <v>5.211846145077085</v>
      </c>
      <c r="X440" s="22">
        <f t="shared" si="129"/>
        <v>0</v>
      </c>
      <c r="Y440" s="22">
        <f t="shared" si="130"/>
        <v>0</v>
      </c>
      <c r="Z440" s="22">
        <f t="shared" si="131"/>
        <v>5</v>
      </c>
    </row>
    <row r="441" spans="4:26">
      <c r="D441" s="1">
        <v>438</v>
      </c>
      <c r="E441" s="22">
        <v>60.3</v>
      </c>
      <c r="F441" s="22">
        <f t="shared" si="120"/>
        <v>97.043201999999994</v>
      </c>
      <c r="G441" s="22">
        <f t="shared" si="121"/>
        <v>26.956444999999999</v>
      </c>
      <c r="H441" s="22">
        <f t="shared" si="132"/>
        <v>0.17881555555555195</v>
      </c>
      <c r="I441" s="22">
        <f t="shared" si="133"/>
        <v>27.045852777777775</v>
      </c>
      <c r="J441" s="22">
        <f t="shared" si="134"/>
        <v>125.27024989567245</v>
      </c>
      <c r="K441" s="22">
        <f t="shared" si="135"/>
        <v>5</v>
      </c>
      <c r="L441" s="22">
        <f t="shared" si="122"/>
        <v>3.4184399999999999</v>
      </c>
      <c r="M441" s="22">
        <f t="shared" si="136"/>
        <v>428.22883305336251</v>
      </c>
      <c r="N441" s="22">
        <f t="shared" si="123"/>
        <v>4089.285595476475</v>
      </c>
      <c r="O441" s="22">
        <f t="shared" si="124"/>
        <v>12.823405295785085</v>
      </c>
      <c r="P441" s="22">
        <f t="shared" si="125"/>
        <v>336.80895428113098</v>
      </c>
      <c r="Q441" s="22">
        <f t="shared" si="126"/>
        <v>280.0844894395803</v>
      </c>
      <c r="R441" s="22">
        <f t="shared" si="137"/>
        <v>268.42514400000005</v>
      </c>
      <c r="S441" s="22">
        <f t="shared" si="138"/>
        <v>885.31858772071132</v>
      </c>
      <c r="T441" s="22">
        <f t="shared" si="139"/>
        <v>55.914476512356977</v>
      </c>
      <c r="U441" s="22">
        <f t="shared" si="127"/>
        <v>23.944191027676275</v>
      </c>
      <c r="V441" s="20">
        <f>'BSFC (Drive Cycle)'!C445</f>
        <v>830.67824468479557</v>
      </c>
      <c r="W441" s="22">
        <f t="shared" si="128"/>
        <v>5.5249773814632119</v>
      </c>
      <c r="X441" s="22">
        <f t="shared" si="129"/>
        <v>0</v>
      </c>
      <c r="Y441" s="22">
        <f t="shared" si="130"/>
        <v>0</v>
      </c>
      <c r="Z441" s="22">
        <f t="shared" si="131"/>
        <v>5</v>
      </c>
    </row>
    <row r="442" spans="4:26">
      <c r="D442" s="1">
        <v>439</v>
      </c>
      <c r="E442" s="22">
        <v>60.7</v>
      </c>
      <c r="F442" s="22">
        <f t="shared" si="120"/>
        <v>97.686937999999998</v>
      </c>
      <c r="G442" s="22">
        <f t="shared" si="121"/>
        <v>27.135260555555558</v>
      </c>
      <c r="H442" s="22">
        <f t="shared" si="132"/>
        <v>0.17881555555555906</v>
      </c>
      <c r="I442" s="22">
        <f t="shared" si="133"/>
        <v>27.224668333333337</v>
      </c>
      <c r="J442" s="22">
        <f t="shared" si="134"/>
        <v>126.09848295283395</v>
      </c>
      <c r="K442" s="22">
        <f t="shared" si="135"/>
        <v>5</v>
      </c>
      <c r="L442" s="22">
        <f t="shared" si="122"/>
        <v>3.4184399999999999</v>
      </c>
      <c r="M442" s="22">
        <f t="shared" si="136"/>
        <v>431.06009806528567</v>
      </c>
      <c r="N442" s="22">
        <f t="shared" si="123"/>
        <v>4116.3221944548332</v>
      </c>
      <c r="O442" s="22">
        <f t="shared" si="124"/>
        <v>12.823405295785085</v>
      </c>
      <c r="P442" s="22">
        <f t="shared" si="125"/>
        <v>336.80895428114439</v>
      </c>
      <c r="Q442" s="22">
        <f t="shared" si="126"/>
        <v>283.81269454145507</v>
      </c>
      <c r="R442" s="22">
        <f t="shared" si="137"/>
        <v>268.42514400000005</v>
      </c>
      <c r="S442" s="22">
        <f t="shared" si="138"/>
        <v>889.04679282259951</v>
      </c>
      <c r="T442" s="22">
        <f t="shared" si="139"/>
        <v>56.149940490515917</v>
      </c>
      <c r="U442" s="22">
        <f t="shared" si="127"/>
        <v>24.203998854201746</v>
      </c>
      <c r="V442" s="20">
        <f>'BSFC (Drive Cycle)'!C446</f>
        <v>873.1396839210538</v>
      </c>
      <c r="W442" s="22">
        <f t="shared" si="128"/>
        <v>5.8704088636620169</v>
      </c>
      <c r="X442" s="22">
        <f t="shared" si="129"/>
        <v>0</v>
      </c>
      <c r="Y442" s="22">
        <f t="shared" si="130"/>
        <v>0</v>
      </c>
      <c r="Z442" s="22">
        <f t="shared" si="131"/>
        <v>5</v>
      </c>
    </row>
    <row r="443" spans="4:26">
      <c r="D443" s="1">
        <v>440</v>
      </c>
      <c r="E443" s="22">
        <v>60.7</v>
      </c>
      <c r="F443" s="22">
        <f t="shared" si="120"/>
        <v>97.686937999999998</v>
      </c>
      <c r="G443" s="22">
        <f t="shared" si="121"/>
        <v>27.135260555555558</v>
      </c>
      <c r="H443" s="22">
        <f t="shared" si="132"/>
        <v>0</v>
      </c>
      <c r="I443" s="22">
        <f t="shared" si="133"/>
        <v>27.135260555555558</v>
      </c>
      <c r="J443" s="22">
        <f t="shared" si="134"/>
        <v>125.68436642425321</v>
      </c>
      <c r="K443" s="22">
        <f t="shared" si="135"/>
        <v>5</v>
      </c>
      <c r="L443" s="22">
        <f t="shared" si="122"/>
        <v>3.4184399999999999</v>
      </c>
      <c r="M443" s="22">
        <f t="shared" si="136"/>
        <v>429.64446555932415</v>
      </c>
      <c r="N443" s="22">
        <f t="shared" si="123"/>
        <v>4102.8038949656548</v>
      </c>
      <c r="O443" s="22">
        <f t="shared" si="124"/>
        <v>12.823405295785085</v>
      </c>
      <c r="P443" s="22">
        <f t="shared" si="125"/>
        <v>0</v>
      </c>
      <c r="Q443" s="22">
        <f t="shared" si="126"/>
        <v>283.81269454145507</v>
      </c>
      <c r="R443" s="22">
        <f t="shared" si="137"/>
        <v>268.42514400000005</v>
      </c>
      <c r="S443" s="22">
        <f t="shared" si="138"/>
        <v>552.23783854145518</v>
      </c>
      <c r="T443" s="22">
        <f t="shared" si="139"/>
        <v>34.877941207422154</v>
      </c>
      <c r="U443" s="22">
        <f t="shared" si="127"/>
        <v>14.98511440987242</v>
      </c>
      <c r="V443" s="20">
        <f>'BSFC (Drive Cycle)'!C447</f>
        <v>1390.8882707221292</v>
      </c>
      <c r="W443" s="22">
        <f t="shared" si="128"/>
        <v>5.7896166300335308</v>
      </c>
      <c r="X443" s="22">
        <f t="shared" si="129"/>
        <v>0</v>
      </c>
      <c r="Y443" s="22">
        <f t="shared" si="130"/>
        <v>0</v>
      </c>
      <c r="Z443" s="22">
        <f t="shared" si="131"/>
        <v>5</v>
      </c>
    </row>
    <row r="444" spans="4:26">
      <c r="D444" s="1">
        <v>441</v>
      </c>
      <c r="E444" s="22">
        <v>61.4</v>
      </c>
      <c r="F444" s="22">
        <f t="shared" si="120"/>
        <v>98.813475999999994</v>
      </c>
      <c r="G444" s="22">
        <f t="shared" si="121"/>
        <v>27.448187777777779</v>
      </c>
      <c r="H444" s="22">
        <f t="shared" si="132"/>
        <v>0.31292722222222125</v>
      </c>
      <c r="I444" s="22">
        <f t="shared" si="133"/>
        <v>27.60465138888889</v>
      </c>
      <c r="J444" s="22">
        <f t="shared" si="134"/>
        <v>127.85847819930206</v>
      </c>
      <c r="K444" s="22">
        <f t="shared" si="135"/>
        <v>5</v>
      </c>
      <c r="L444" s="22">
        <f t="shared" si="122"/>
        <v>3.4184399999999999</v>
      </c>
      <c r="M444" s="22">
        <f t="shared" si="136"/>
        <v>437.07653621562213</v>
      </c>
      <c r="N444" s="22">
        <f t="shared" si="123"/>
        <v>4173.7749672838409</v>
      </c>
      <c r="O444" s="22">
        <f t="shared" si="124"/>
        <v>12.823405295785085</v>
      </c>
      <c r="P444" s="22">
        <f t="shared" si="125"/>
        <v>589.41566999198926</v>
      </c>
      <c r="Q444" s="22">
        <f t="shared" si="126"/>
        <v>290.39636582362931</v>
      </c>
      <c r="R444" s="22">
        <f t="shared" si="137"/>
        <v>268.42514400000005</v>
      </c>
      <c r="S444" s="22">
        <f t="shared" si="138"/>
        <v>1148.2371798156187</v>
      </c>
      <c r="T444" s="22">
        <f t="shared" si="139"/>
        <v>72.519747932446407</v>
      </c>
      <c r="U444" s="22">
        <f t="shared" si="127"/>
        <v>31.696680233543699</v>
      </c>
      <c r="V444" s="20">
        <f>'BSFC (Drive Cycle)'!C448</f>
        <v>783.91310281051847</v>
      </c>
      <c r="W444" s="22">
        <f t="shared" si="128"/>
        <v>6.9020674862972413</v>
      </c>
      <c r="X444" s="22">
        <f t="shared" si="129"/>
        <v>0</v>
      </c>
      <c r="Y444" s="22">
        <f t="shared" si="130"/>
        <v>0</v>
      </c>
      <c r="Z444" s="22">
        <f t="shared" si="131"/>
        <v>5</v>
      </c>
    </row>
    <row r="445" spans="4:26">
      <c r="D445" s="1">
        <v>442</v>
      </c>
      <c r="E445" s="22">
        <v>61.8</v>
      </c>
      <c r="F445" s="22">
        <f t="shared" si="120"/>
        <v>99.457211999999998</v>
      </c>
      <c r="G445" s="22">
        <f t="shared" si="121"/>
        <v>27.627003333333334</v>
      </c>
      <c r="H445" s="22">
        <f t="shared" si="132"/>
        <v>0.17881555555555551</v>
      </c>
      <c r="I445" s="22">
        <f t="shared" si="133"/>
        <v>27.716411111111114</v>
      </c>
      <c r="J445" s="22">
        <f t="shared" si="134"/>
        <v>128.37612386002797</v>
      </c>
      <c r="K445" s="22">
        <f t="shared" si="135"/>
        <v>5</v>
      </c>
      <c r="L445" s="22">
        <f t="shared" si="122"/>
        <v>3.4184399999999999</v>
      </c>
      <c r="M445" s="22">
        <f t="shared" si="136"/>
        <v>438.84607684807401</v>
      </c>
      <c r="N445" s="22">
        <f t="shared" si="123"/>
        <v>4190.6728416453134</v>
      </c>
      <c r="O445" s="22">
        <f t="shared" si="124"/>
        <v>12.823405295785085</v>
      </c>
      <c r="P445" s="22">
        <f t="shared" si="125"/>
        <v>336.80895428113769</v>
      </c>
      <c r="Q445" s="22">
        <f t="shared" si="126"/>
        <v>294.19235647281084</v>
      </c>
      <c r="R445" s="22">
        <f t="shared" si="137"/>
        <v>268.42514400000005</v>
      </c>
      <c r="S445" s="22">
        <f t="shared" si="138"/>
        <v>899.42645475394852</v>
      </c>
      <c r="T445" s="22">
        <f t="shared" si="139"/>
        <v>56.805493611523822</v>
      </c>
      <c r="U445" s="22">
        <f t="shared" si="127"/>
        <v>24.928868014835558</v>
      </c>
      <c r="V445" s="20">
        <f>'BSFC (Drive Cycle)'!C449</f>
        <v>1012.3680394722905</v>
      </c>
      <c r="W445" s="22">
        <f t="shared" si="128"/>
        <v>7.0103303440118241</v>
      </c>
      <c r="X445" s="22">
        <f t="shared" si="129"/>
        <v>0</v>
      </c>
      <c r="Y445" s="22">
        <f t="shared" si="130"/>
        <v>0</v>
      </c>
      <c r="Z445" s="22">
        <f t="shared" si="131"/>
        <v>5</v>
      </c>
    </row>
    <row r="446" spans="4:26">
      <c r="D446" s="1">
        <v>443</v>
      </c>
      <c r="E446" s="22">
        <v>61.8</v>
      </c>
      <c r="F446" s="22">
        <f t="shared" si="120"/>
        <v>99.457211999999998</v>
      </c>
      <c r="G446" s="22">
        <f t="shared" si="121"/>
        <v>27.627003333333334</v>
      </c>
      <c r="H446" s="22">
        <f t="shared" si="132"/>
        <v>0</v>
      </c>
      <c r="I446" s="22">
        <f t="shared" si="133"/>
        <v>27.627003333333334</v>
      </c>
      <c r="J446" s="22">
        <f t="shared" si="134"/>
        <v>127.96200733144725</v>
      </c>
      <c r="K446" s="22">
        <f t="shared" si="135"/>
        <v>5</v>
      </c>
      <c r="L446" s="22">
        <f t="shared" si="122"/>
        <v>3.4184399999999999</v>
      </c>
      <c r="M446" s="22">
        <f t="shared" si="136"/>
        <v>437.43044434211254</v>
      </c>
      <c r="N446" s="22">
        <f t="shared" si="123"/>
        <v>4177.1545421561359</v>
      </c>
      <c r="O446" s="22">
        <f t="shared" si="124"/>
        <v>12.823405295785085</v>
      </c>
      <c r="P446" s="22">
        <f t="shared" si="125"/>
        <v>0</v>
      </c>
      <c r="Q446" s="22">
        <f t="shared" si="126"/>
        <v>294.19235647281084</v>
      </c>
      <c r="R446" s="22">
        <f t="shared" si="137"/>
        <v>268.42514400000005</v>
      </c>
      <c r="S446" s="22">
        <f t="shared" si="138"/>
        <v>562.61750047281089</v>
      </c>
      <c r="T446" s="22">
        <f t="shared" si="139"/>
        <v>35.533494328430479</v>
      </c>
      <c r="U446" s="22">
        <f t="shared" si="127"/>
        <v>15.543432213113279</v>
      </c>
      <c r="V446" s="20">
        <f>'BSFC (Drive Cycle)'!C450</f>
        <v>1512.4460953595553</v>
      </c>
      <c r="W446" s="22">
        <f t="shared" si="128"/>
        <v>6.5301675997803086</v>
      </c>
      <c r="X446" s="22">
        <f t="shared" si="129"/>
        <v>0</v>
      </c>
      <c r="Y446" s="22">
        <f t="shared" si="130"/>
        <v>0</v>
      </c>
      <c r="Z446" s="22">
        <f t="shared" si="131"/>
        <v>5</v>
      </c>
    </row>
    <row r="447" spans="4:26">
      <c r="D447" s="1">
        <v>444</v>
      </c>
      <c r="E447" s="22">
        <v>61.8</v>
      </c>
      <c r="F447" s="22">
        <f t="shared" si="120"/>
        <v>99.457211999999998</v>
      </c>
      <c r="G447" s="22">
        <f t="shared" si="121"/>
        <v>27.627003333333334</v>
      </c>
      <c r="H447" s="22">
        <f t="shared" si="132"/>
        <v>0</v>
      </c>
      <c r="I447" s="22">
        <f t="shared" si="133"/>
        <v>27.627003333333334</v>
      </c>
      <c r="J447" s="22">
        <f t="shared" si="134"/>
        <v>127.96200733144725</v>
      </c>
      <c r="K447" s="22">
        <f t="shared" si="135"/>
        <v>5</v>
      </c>
      <c r="L447" s="22">
        <f t="shared" si="122"/>
        <v>3.4184399999999999</v>
      </c>
      <c r="M447" s="22">
        <f t="shared" si="136"/>
        <v>437.43044434211254</v>
      </c>
      <c r="N447" s="22">
        <f t="shared" si="123"/>
        <v>4177.1545421561359</v>
      </c>
      <c r="O447" s="22">
        <f t="shared" si="124"/>
        <v>12.823405295785085</v>
      </c>
      <c r="P447" s="22">
        <f t="shared" si="125"/>
        <v>0</v>
      </c>
      <c r="Q447" s="22">
        <f t="shared" si="126"/>
        <v>294.19235647281084</v>
      </c>
      <c r="R447" s="22">
        <f t="shared" si="137"/>
        <v>268.42514400000005</v>
      </c>
      <c r="S447" s="22">
        <f t="shared" si="138"/>
        <v>562.61750047281089</v>
      </c>
      <c r="T447" s="22">
        <f t="shared" si="139"/>
        <v>35.533494328430479</v>
      </c>
      <c r="U447" s="22">
        <f t="shared" si="127"/>
        <v>15.543432213113279</v>
      </c>
      <c r="V447" s="20">
        <f>'BSFC (Drive Cycle)'!C451</f>
        <v>1512.4460953595553</v>
      </c>
      <c r="W447" s="22">
        <f t="shared" si="128"/>
        <v>6.5301675997803086</v>
      </c>
      <c r="X447" s="22">
        <f t="shared" si="129"/>
        <v>0</v>
      </c>
      <c r="Y447" s="22">
        <f t="shared" si="130"/>
        <v>0</v>
      </c>
      <c r="Z447" s="22">
        <f t="shared" si="131"/>
        <v>5</v>
      </c>
    </row>
    <row r="448" spans="4:26">
      <c r="D448" s="1">
        <v>445</v>
      </c>
      <c r="E448" s="22">
        <v>61.8</v>
      </c>
      <c r="F448" s="22">
        <f t="shared" si="120"/>
        <v>99.457211999999998</v>
      </c>
      <c r="G448" s="22">
        <f t="shared" si="121"/>
        <v>27.627003333333334</v>
      </c>
      <c r="H448" s="22">
        <f t="shared" si="132"/>
        <v>0</v>
      </c>
      <c r="I448" s="22">
        <f t="shared" si="133"/>
        <v>27.627003333333334</v>
      </c>
      <c r="J448" s="22">
        <f t="shared" si="134"/>
        <v>127.96200733144725</v>
      </c>
      <c r="K448" s="22">
        <f t="shared" si="135"/>
        <v>5</v>
      </c>
      <c r="L448" s="22">
        <f t="shared" si="122"/>
        <v>3.4184399999999999</v>
      </c>
      <c r="M448" s="22">
        <f t="shared" si="136"/>
        <v>437.43044434211254</v>
      </c>
      <c r="N448" s="22">
        <f t="shared" si="123"/>
        <v>4177.1545421561359</v>
      </c>
      <c r="O448" s="22">
        <f t="shared" si="124"/>
        <v>12.823405295785085</v>
      </c>
      <c r="P448" s="22">
        <f t="shared" si="125"/>
        <v>0</v>
      </c>
      <c r="Q448" s="22">
        <f t="shared" si="126"/>
        <v>294.19235647281084</v>
      </c>
      <c r="R448" s="22">
        <f t="shared" si="137"/>
        <v>268.42514400000005</v>
      </c>
      <c r="S448" s="22">
        <f t="shared" si="138"/>
        <v>562.61750047281089</v>
      </c>
      <c r="T448" s="22">
        <f t="shared" si="139"/>
        <v>35.533494328430479</v>
      </c>
      <c r="U448" s="22">
        <f t="shared" si="127"/>
        <v>15.543432213113279</v>
      </c>
      <c r="V448" s="20">
        <f>'BSFC (Drive Cycle)'!C452</f>
        <v>1512.4460953595553</v>
      </c>
      <c r="W448" s="22">
        <f t="shared" si="128"/>
        <v>6.5301675997803086</v>
      </c>
      <c r="X448" s="22">
        <f t="shared" si="129"/>
        <v>0</v>
      </c>
      <c r="Y448" s="22">
        <f t="shared" si="130"/>
        <v>0</v>
      </c>
      <c r="Z448" s="22">
        <f t="shared" si="131"/>
        <v>5</v>
      </c>
    </row>
    <row r="449" spans="4:26">
      <c r="D449" s="1">
        <v>446</v>
      </c>
      <c r="E449" s="22">
        <v>61.1</v>
      </c>
      <c r="F449" s="22">
        <f t="shared" si="120"/>
        <v>98.330674000000002</v>
      </c>
      <c r="G449" s="22">
        <f t="shared" si="121"/>
        <v>27.314076111111113</v>
      </c>
      <c r="H449" s="22">
        <f t="shared" si="132"/>
        <v>-0.31292722222222125</v>
      </c>
      <c r="I449" s="22">
        <f t="shared" si="133"/>
        <v>27.157612500000003</v>
      </c>
      <c r="J449" s="22">
        <f t="shared" si="134"/>
        <v>125.7878955563984</v>
      </c>
      <c r="K449" s="22">
        <f t="shared" si="135"/>
        <v>5</v>
      </c>
      <c r="L449" s="22">
        <f t="shared" si="122"/>
        <v>3.4184399999999999</v>
      </c>
      <c r="M449" s="22">
        <f t="shared" si="136"/>
        <v>429.9983736858145</v>
      </c>
      <c r="N449" s="22">
        <f t="shared" si="123"/>
        <v>4106.1834698379489</v>
      </c>
      <c r="O449" s="22">
        <f t="shared" si="124"/>
        <v>12.823405295785085</v>
      </c>
      <c r="P449" s="22">
        <f t="shared" si="125"/>
        <v>-589.41566999198926</v>
      </c>
      <c r="Q449" s="22">
        <f t="shared" si="126"/>
        <v>287.56554893325961</v>
      </c>
      <c r="R449" s="22">
        <f t="shared" si="137"/>
        <v>268.42514400000005</v>
      </c>
      <c r="S449" s="22">
        <f t="shared" si="138"/>
        <v>-33.42497705872961</v>
      </c>
      <c r="T449" s="22">
        <f t="shared" si="139"/>
        <v>0</v>
      </c>
      <c r="U449" s="22">
        <f t="shared" si="127"/>
        <v>0</v>
      </c>
      <c r="V449" s="20">
        <f>'BSFC (Drive Cycle)'!C453</f>
        <v>0</v>
      </c>
      <c r="W449" s="22">
        <f t="shared" si="128"/>
        <v>0</v>
      </c>
      <c r="X449" s="22">
        <f t="shared" si="129"/>
        <v>0</v>
      </c>
      <c r="Y449" s="22">
        <f t="shared" si="130"/>
        <v>0</v>
      </c>
      <c r="Z449" s="22">
        <f t="shared" si="131"/>
        <v>5</v>
      </c>
    </row>
    <row r="450" spans="4:26">
      <c r="D450" s="1">
        <v>447</v>
      </c>
      <c r="E450" s="22">
        <v>60.7</v>
      </c>
      <c r="F450" s="22">
        <f t="shared" si="120"/>
        <v>97.686937999999998</v>
      </c>
      <c r="G450" s="22">
        <f t="shared" si="121"/>
        <v>27.135260555555558</v>
      </c>
      <c r="H450" s="22">
        <f t="shared" si="132"/>
        <v>-0.17881555555555551</v>
      </c>
      <c r="I450" s="22">
        <f t="shared" si="133"/>
        <v>27.045852777777782</v>
      </c>
      <c r="J450" s="22">
        <f t="shared" si="134"/>
        <v>125.27024989567249</v>
      </c>
      <c r="K450" s="22">
        <f t="shared" si="135"/>
        <v>5</v>
      </c>
      <c r="L450" s="22">
        <f t="shared" si="122"/>
        <v>3.4184399999999999</v>
      </c>
      <c r="M450" s="22">
        <f t="shared" si="136"/>
        <v>428.22883305336268</v>
      </c>
      <c r="N450" s="22">
        <f t="shared" si="123"/>
        <v>4089.2855954764764</v>
      </c>
      <c r="O450" s="22">
        <f t="shared" si="124"/>
        <v>12.823405295785085</v>
      </c>
      <c r="P450" s="22">
        <f t="shared" si="125"/>
        <v>-336.80895428113769</v>
      </c>
      <c r="Q450" s="22">
        <f t="shared" si="126"/>
        <v>283.81269454145507</v>
      </c>
      <c r="R450" s="22">
        <f t="shared" si="137"/>
        <v>268.42514400000005</v>
      </c>
      <c r="S450" s="22">
        <f t="shared" si="138"/>
        <v>215.42888426031743</v>
      </c>
      <c r="T450" s="22">
        <f t="shared" si="139"/>
        <v>0</v>
      </c>
      <c r="U450" s="22">
        <f t="shared" si="127"/>
        <v>0</v>
      </c>
      <c r="V450" s="20">
        <f>'BSFC (Drive Cycle)'!C454</f>
        <v>0</v>
      </c>
      <c r="W450" s="22">
        <f t="shared" si="128"/>
        <v>0</v>
      </c>
      <c r="X450" s="22">
        <f t="shared" si="129"/>
        <v>0</v>
      </c>
      <c r="Y450" s="22">
        <f t="shared" si="130"/>
        <v>0</v>
      </c>
      <c r="Z450" s="22">
        <f t="shared" si="131"/>
        <v>5</v>
      </c>
    </row>
    <row r="451" spans="4:26">
      <c r="D451" s="1">
        <v>448</v>
      </c>
      <c r="E451" s="22">
        <v>60.3</v>
      </c>
      <c r="F451" s="22">
        <f t="shared" si="120"/>
        <v>97.043201999999994</v>
      </c>
      <c r="G451" s="22">
        <f t="shared" si="121"/>
        <v>26.956444999999999</v>
      </c>
      <c r="H451" s="22">
        <f t="shared" si="132"/>
        <v>-0.17881555555555906</v>
      </c>
      <c r="I451" s="22">
        <f t="shared" si="133"/>
        <v>26.867037222222219</v>
      </c>
      <c r="J451" s="22">
        <f t="shared" si="134"/>
        <v>124.44201683851097</v>
      </c>
      <c r="K451" s="22">
        <f t="shared" si="135"/>
        <v>5</v>
      </c>
      <c r="L451" s="22">
        <f t="shared" si="122"/>
        <v>3.4184399999999999</v>
      </c>
      <c r="M451" s="22">
        <f t="shared" si="136"/>
        <v>425.3975680414394</v>
      </c>
      <c r="N451" s="22">
        <f t="shared" si="123"/>
        <v>4062.2489964981173</v>
      </c>
      <c r="O451" s="22">
        <f t="shared" si="124"/>
        <v>12.823405295785085</v>
      </c>
      <c r="P451" s="22">
        <f t="shared" si="125"/>
        <v>-336.80895428114439</v>
      </c>
      <c r="Q451" s="22">
        <f t="shared" si="126"/>
        <v>280.0844894395803</v>
      </c>
      <c r="R451" s="22">
        <f t="shared" si="137"/>
        <v>268.42514400000005</v>
      </c>
      <c r="S451" s="22">
        <f t="shared" si="138"/>
        <v>211.70067915843595</v>
      </c>
      <c r="T451" s="22">
        <f t="shared" si="139"/>
        <v>0</v>
      </c>
      <c r="U451" s="22">
        <f t="shared" si="127"/>
        <v>0</v>
      </c>
      <c r="V451" s="20">
        <f>'BSFC (Drive Cycle)'!C455</f>
        <v>0</v>
      </c>
      <c r="W451" s="22">
        <f t="shared" si="128"/>
        <v>0</v>
      </c>
      <c r="X451" s="22">
        <f t="shared" si="129"/>
        <v>0</v>
      </c>
      <c r="Y451" s="22">
        <f t="shared" si="130"/>
        <v>0</v>
      </c>
      <c r="Z451" s="22">
        <f t="shared" si="131"/>
        <v>5</v>
      </c>
    </row>
    <row r="452" spans="4:26">
      <c r="D452" s="1">
        <v>449</v>
      </c>
      <c r="E452" s="22">
        <v>60.3</v>
      </c>
      <c r="F452" s="22">
        <f t="shared" ref="F452:F515" si="140">E452*1.60934</f>
        <v>97.043201999999994</v>
      </c>
      <c r="G452" s="22">
        <f t="shared" ref="G452:G515" si="141">F452*(1000/3600)</f>
        <v>26.956444999999999</v>
      </c>
      <c r="H452" s="22">
        <f t="shared" si="132"/>
        <v>0</v>
      </c>
      <c r="I452" s="22">
        <f t="shared" si="133"/>
        <v>26.956444999999999</v>
      </c>
      <c r="J452" s="22">
        <f t="shared" si="134"/>
        <v>124.85613336709172</v>
      </c>
      <c r="K452" s="22">
        <f t="shared" si="135"/>
        <v>5</v>
      </c>
      <c r="L452" s="22">
        <f t="shared" ref="L452:L515" si="142">LOOKUP(K452,$A$5:$B$12)*$B$13</f>
        <v>3.4184399999999999</v>
      </c>
      <c r="M452" s="22">
        <f t="shared" si="136"/>
        <v>426.81320054740098</v>
      </c>
      <c r="N452" s="22">
        <f t="shared" ref="N452:N515" si="143">M452*9.5493</f>
        <v>4075.7672959872966</v>
      </c>
      <c r="O452" s="22">
        <f t="shared" ref="O452:O515" si="144">(POWER(L452,2)*$B$28+4*$B$29)/$B$27</f>
        <v>12.823405295785085</v>
      </c>
      <c r="P452" s="22">
        <f t="shared" ref="P452:P515" si="145">(H452*(O452+$B$26*$B$27))/$B$27</f>
        <v>0</v>
      </c>
      <c r="Q452" s="22">
        <f t="shared" ref="Q452:Q515" si="146">($B$34*$B$31*$B$30*POWER(G452,2))/2</f>
        <v>280.0844894395803</v>
      </c>
      <c r="R452" s="22">
        <f t="shared" si="137"/>
        <v>268.42514400000005</v>
      </c>
      <c r="S452" s="22">
        <f t="shared" si="138"/>
        <v>548.50963343958028</v>
      </c>
      <c r="T452" s="22">
        <f t="shared" si="139"/>
        <v>34.642477229264045</v>
      </c>
      <c r="U452" s="22">
        <f t="shared" ref="U452:U515" si="147">(T452*M452)/1000</f>
        <v>14.785866581112646</v>
      </c>
      <c r="V452" s="20">
        <f>'BSFC (Drive Cycle)'!C456</f>
        <v>1354.5696116555264</v>
      </c>
      <c r="W452" s="22">
        <f t="shared" ref="W452:W515" si="148">(V452*U452)/3600</f>
        <v>5.5634682091022727</v>
      </c>
      <c r="X452" s="22">
        <f t="shared" ref="X452:X515" si="149">IF(AND(K452&gt;1,(N452&lt;$B$15)),1,0)</f>
        <v>0</v>
      </c>
      <c r="Y452" s="22">
        <f t="shared" ref="Y452:Y515" si="150">IF(N452&gt;$B$14,1,0)</f>
        <v>0</v>
      </c>
      <c r="Z452" s="22">
        <f t="shared" ref="Z452:Z515" si="151">IF(AND(X452=0,Y452=0),K452,IF(AND(X452=0,Y452=1),K452+1, IF(AND(X452=1,Y452=0),K452-1)))</f>
        <v>5</v>
      </c>
    </row>
    <row r="453" spans="4:26">
      <c r="D453" s="1">
        <v>450</v>
      </c>
      <c r="E453" s="22">
        <v>60.3</v>
      </c>
      <c r="F453" s="22">
        <f t="shared" si="140"/>
        <v>97.043201999999994</v>
      </c>
      <c r="G453" s="22">
        <f t="shared" si="141"/>
        <v>26.956444999999999</v>
      </c>
      <c r="H453" s="22">
        <f t="shared" ref="H453:H516" si="152">(G453-G452)/(D453-D452)</f>
        <v>0</v>
      </c>
      <c r="I453" s="22">
        <f t="shared" ref="I453:I516" si="153">G453*(D453-D452)+0.5*H453*POWER(D453-D452,2)</f>
        <v>26.956444999999999</v>
      </c>
      <c r="J453" s="22">
        <f t="shared" ref="J453:J516" si="154">(2*PI()*I453)/($B$2*(D453-D452))</f>
        <v>124.85613336709172</v>
      </c>
      <c r="K453" s="22">
        <f t="shared" ref="K453:K516" si="155">Z452</f>
        <v>5</v>
      </c>
      <c r="L453" s="22">
        <f t="shared" si="142"/>
        <v>3.4184399999999999</v>
      </c>
      <c r="M453" s="22">
        <f t="shared" ref="M453:M516" si="156">J453*L453</f>
        <v>426.81320054740098</v>
      </c>
      <c r="N453" s="22">
        <f t="shared" si="143"/>
        <v>4075.7672959872966</v>
      </c>
      <c r="O453" s="22">
        <f t="shared" si="144"/>
        <v>12.823405295785085</v>
      </c>
      <c r="P453" s="22">
        <f t="shared" si="145"/>
        <v>0</v>
      </c>
      <c r="Q453" s="22">
        <f t="shared" si="146"/>
        <v>280.0844894395803</v>
      </c>
      <c r="R453" s="22">
        <f t="shared" ref="R453:R516" si="157">$B$32*$B$26*9.81</f>
        <v>268.42514400000005</v>
      </c>
      <c r="S453" s="22">
        <f t="shared" ref="S453:S516" si="158">P453+Q453+R453</f>
        <v>548.50963343958028</v>
      </c>
      <c r="T453" s="22">
        <f t="shared" ref="T453:T516" si="159">IF(H453&lt;0,0,(S453*$B$27)/L453)</f>
        <v>34.642477229264045</v>
      </c>
      <c r="U453" s="22">
        <f t="shared" si="147"/>
        <v>14.785866581112646</v>
      </c>
      <c r="V453" s="20">
        <f>'BSFC (Drive Cycle)'!C457</f>
        <v>1354.5696116555264</v>
      </c>
      <c r="W453" s="22">
        <f t="shared" si="148"/>
        <v>5.5634682091022727</v>
      </c>
      <c r="X453" s="22">
        <f t="shared" si="149"/>
        <v>0</v>
      </c>
      <c r="Y453" s="22">
        <f t="shared" si="150"/>
        <v>0</v>
      </c>
      <c r="Z453" s="22">
        <f t="shared" si="151"/>
        <v>5</v>
      </c>
    </row>
    <row r="454" spans="4:26">
      <c r="D454" s="1">
        <v>451</v>
      </c>
      <c r="E454" s="22">
        <v>59.5</v>
      </c>
      <c r="F454" s="22">
        <f t="shared" si="140"/>
        <v>95.75573</v>
      </c>
      <c r="G454" s="22">
        <f t="shared" si="141"/>
        <v>26.598813888888891</v>
      </c>
      <c r="H454" s="22">
        <f t="shared" si="152"/>
        <v>-0.35763111111110746</v>
      </c>
      <c r="I454" s="22">
        <f t="shared" si="153"/>
        <v>26.419998333333339</v>
      </c>
      <c r="J454" s="22">
        <f t="shared" si="154"/>
        <v>122.37143419560734</v>
      </c>
      <c r="K454" s="22">
        <f t="shared" si="155"/>
        <v>5</v>
      </c>
      <c r="L454" s="22">
        <f t="shared" si="142"/>
        <v>3.4184399999999999</v>
      </c>
      <c r="M454" s="22">
        <f t="shared" si="156"/>
        <v>418.31940551163194</v>
      </c>
      <c r="N454" s="22">
        <f t="shared" si="143"/>
        <v>3994.6574990522272</v>
      </c>
      <c r="O454" s="22">
        <f t="shared" si="144"/>
        <v>12.823405295785085</v>
      </c>
      <c r="P454" s="22">
        <f t="shared" si="145"/>
        <v>-673.61790856226867</v>
      </c>
      <c r="Q454" s="22">
        <f t="shared" si="146"/>
        <v>272.70202710562018</v>
      </c>
      <c r="R454" s="22">
        <f t="shared" si="157"/>
        <v>268.42514400000005</v>
      </c>
      <c r="S454" s="22">
        <f t="shared" si="158"/>
        <v>-132.49073745664845</v>
      </c>
      <c r="T454" s="22">
        <f t="shared" si="159"/>
        <v>0</v>
      </c>
      <c r="U454" s="22">
        <f t="shared" si="147"/>
        <v>0</v>
      </c>
      <c r="V454" s="20">
        <f>'BSFC (Drive Cycle)'!C458</f>
        <v>0</v>
      </c>
      <c r="W454" s="22">
        <f t="shared" si="148"/>
        <v>0</v>
      </c>
      <c r="X454" s="22">
        <f t="shared" si="149"/>
        <v>0</v>
      </c>
      <c r="Y454" s="22">
        <f t="shared" si="150"/>
        <v>0</v>
      </c>
      <c r="Z454" s="22">
        <f t="shared" si="151"/>
        <v>5</v>
      </c>
    </row>
    <row r="455" spans="4:26">
      <c r="D455" s="1">
        <v>452</v>
      </c>
      <c r="E455" s="22">
        <v>58.8</v>
      </c>
      <c r="F455" s="22">
        <f t="shared" si="140"/>
        <v>94.629191999999989</v>
      </c>
      <c r="G455" s="22">
        <f t="shared" si="141"/>
        <v>26.285886666666666</v>
      </c>
      <c r="H455" s="22">
        <f t="shared" si="152"/>
        <v>-0.3129272222222248</v>
      </c>
      <c r="I455" s="22">
        <f t="shared" si="153"/>
        <v>26.129423055555556</v>
      </c>
      <c r="J455" s="22">
        <f t="shared" si="154"/>
        <v>121.02555547771993</v>
      </c>
      <c r="K455" s="22">
        <f t="shared" si="155"/>
        <v>5</v>
      </c>
      <c r="L455" s="22">
        <f t="shared" si="142"/>
        <v>3.4184399999999999</v>
      </c>
      <c r="M455" s="22">
        <f t="shared" si="156"/>
        <v>413.7185998672569</v>
      </c>
      <c r="N455" s="22">
        <f t="shared" si="143"/>
        <v>3950.7230257123965</v>
      </c>
      <c r="O455" s="22">
        <f t="shared" si="144"/>
        <v>12.823405295785085</v>
      </c>
      <c r="P455" s="22">
        <f t="shared" si="145"/>
        <v>-589.41566999199597</v>
      </c>
      <c r="Q455" s="22">
        <f t="shared" si="146"/>
        <v>266.32325304598697</v>
      </c>
      <c r="R455" s="22">
        <f t="shared" si="157"/>
        <v>268.42514400000005</v>
      </c>
      <c r="S455" s="22">
        <f t="shared" si="158"/>
        <v>-54.66727294600895</v>
      </c>
      <c r="T455" s="22">
        <f t="shared" si="159"/>
        <v>0</v>
      </c>
      <c r="U455" s="22">
        <f t="shared" si="147"/>
        <v>0</v>
      </c>
      <c r="V455" s="20">
        <f>'BSFC (Drive Cycle)'!C459</f>
        <v>0</v>
      </c>
      <c r="W455" s="22">
        <f t="shared" si="148"/>
        <v>0</v>
      </c>
      <c r="X455" s="22">
        <f t="shared" si="149"/>
        <v>0</v>
      </c>
      <c r="Y455" s="22">
        <f t="shared" si="150"/>
        <v>0</v>
      </c>
      <c r="Z455" s="22">
        <f t="shared" si="151"/>
        <v>5</v>
      </c>
    </row>
    <row r="456" spans="4:26">
      <c r="D456" s="1">
        <v>453</v>
      </c>
      <c r="E456" s="22">
        <v>59.1</v>
      </c>
      <c r="F456" s="22">
        <f t="shared" si="140"/>
        <v>95.111993999999996</v>
      </c>
      <c r="G456" s="22">
        <f t="shared" si="141"/>
        <v>26.419998333333332</v>
      </c>
      <c r="H456" s="22">
        <f t="shared" si="152"/>
        <v>0.13411166666666574</v>
      </c>
      <c r="I456" s="22">
        <f t="shared" si="153"/>
        <v>26.487054166666667</v>
      </c>
      <c r="J456" s="22">
        <f t="shared" si="154"/>
        <v>122.68202159204286</v>
      </c>
      <c r="K456" s="22">
        <f t="shared" si="155"/>
        <v>5</v>
      </c>
      <c r="L456" s="22">
        <f t="shared" si="142"/>
        <v>3.4184399999999999</v>
      </c>
      <c r="M456" s="22">
        <f t="shared" si="156"/>
        <v>419.381129891103</v>
      </c>
      <c r="N456" s="22">
        <f t="shared" si="143"/>
        <v>4004.7962236691101</v>
      </c>
      <c r="O456" s="22">
        <f t="shared" si="144"/>
        <v>12.823405295785085</v>
      </c>
      <c r="P456" s="22">
        <f t="shared" si="145"/>
        <v>252.6067157108516</v>
      </c>
      <c r="Q456" s="22">
        <f t="shared" si="146"/>
        <v>269.04776987353461</v>
      </c>
      <c r="R456" s="22">
        <f t="shared" si="157"/>
        <v>268.42514400000005</v>
      </c>
      <c r="S456" s="22">
        <f t="shared" si="158"/>
        <v>790.07962958438623</v>
      </c>
      <c r="T456" s="22">
        <f t="shared" si="159"/>
        <v>49.899425476904376</v>
      </c>
      <c r="U456" s="22">
        <f t="shared" si="147"/>
        <v>20.926877437421048</v>
      </c>
      <c r="V456" s="20">
        <f>'BSFC (Drive Cycle)'!C460</f>
        <v>826.37281919400448</v>
      </c>
      <c r="W456" s="22">
        <f t="shared" si="148"/>
        <v>4.8037229735802871</v>
      </c>
      <c r="X456" s="22">
        <f t="shared" si="149"/>
        <v>0</v>
      </c>
      <c r="Y456" s="22">
        <f t="shared" si="150"/>
        <v>0</v>
      </c>
      <c r="Z456" s="22">
        <f t="shared" si="151"/>
        <v>5</v>
      </c>
    </row>
    <row r="457" spans="4:26">
      <c r="D457" s="1">
        <v>454</v>
      </c>
      <c r="E457" s="22">
        <v>58.8</v>
      </c>
      <c r="F457" s="22">
        <f t="shared" si="140"/>
        <v>94.629191999999989</v>
      </c>
      <c r="G457" s="22">
        <f t="shared" si="141"/>
        <v>26.285886666666666</v>
      </c>
      <c r="H457" s="22">
        <f t="shared" si="152"/>
        <v>-0.13411166666666574</v>
      </c>
      <c r="I457" s="22">
        <f t="shared" si="153"/>
        <v>26.218830833333335</v>
      </c>
      <c r="J457" s="22">
        <f t="shared" si="154"/>
        <v>121.43967200630065</v>
      </c>
      <c r="K457" s="22">
        <f t="shared" si="155"/>
        <v>5</v>
      </c>
      <c r="L457" s="22">
        <f t="shared" si="142"/>
        <v>3.4184399999999999</v>
      </c>
      <c r="M457" s="22">
        <f t="shared" si="156"/>
        <v>415.13423237321842</v>
      </c>
      <c r="N457" s="22">
        <f t="shared" si="143"/>
        <v>3964.2413252015749</v>
      </c>
      <c r="O457" s="22">
        <f t="shared" si="144"/>
        <v>12.823405295785085</v>
      </c>
      <c r="P457" s="22">
        <f t="shared" si="145"/>
        <v>-252.6067157108516</v>
      </c>
      <c r="Q457" s="22">
        <f t="shared" si="146"/>
        <v>266.32325304598697</v>
      </c>
      <c r="R457" s="22">
        <f t="shared" si="157"/>
        <v>268.42514400000005</v>
      </c>
      <c r="S457" s="22">
        <f t="shared" si="158"/>
        <v>282.14168133513544</v>
      </c>
      <c r="T457" s="22">
        <f t="shared" si="159"/>
        <v>0</v>
      </c>
      <c r="U457" s="22">
        <f t="shared" si="147"/>
        <v>0</v>
      </c>
      <c r="V457" s="20">
        <f>'BSFC (Drive Cycle)'!C461</f>
        <v>0</v>
      </c>
      <c r="W457" s="22">
        <f t="shared" si="148"/>
        <v>0</v>
      </c>
      <c r="X457" s="22">
        <f t="shared" si="149"/>
        <v>0</v>
      </c>
      <c r="Y457" s="22">
        <f t="shared" si="150"/>
        <v>0</v>
      </c>
      <c r="Z457" s="22">
        <f t="shared" si="151"/>
        <v>5</v>
      </c>
    </row>
    <row r="458" spans="4:26">
      <c r="D458" s="1">
        <v>455</v>
      </c>
      <c r="E458" s="22">
        <v>58.8</v>
      </c>
      <c r="F458" s="22">
        <f t="shared" si="140"/>
        <v>94.629191999999989</v>
      </c>
      <c r="G458" s="22">
        <f t="shared" si="141"/>
        <v>26.285886666666666</v>
      </c>
      <c r="H458" s="22">
        <f t="shared" si="152"/>
        <v>0</v>
      </c>
      <c r="I458" s="22">
        <f t="shared" si="153"/>
        <v>26.285886666666666</v>
      </c>
      <c r="J458" s="22">
        <f t="shared" si="154"/>
        <v>121.75025940273621</v>
      </c>
      <c r="K458" s="22">
        <f t="shared" si="155"/>
        <v>5</v>
      </c>
      <c r="L458" s="22">
        <f t="shared" si="142"/>
        <v>3.4184399999999999</v>
      </c>
      <c r="M458" s="22">
        <f t="shared" si="156"/>
        <v>416.19595675268954</v>
      </c>
      <c r="N458" s="22">
        <f t="shared" si="143"/>
        <v>3974.3800498184582</v>
      </c>
      <c r="O458" s="22">
        <f t="shared" si="144"/>
        <v>12.823405295785085</v>
      </c>
      <c r="P458" s="22">
        <f t="shared" si="145"/>
        <v>0</v>
      </c>
      <c r="Q458" s="22">
        <f t="shared" si="146"/>
        <v>266.32325304598697</v>
      </c>
      <c r="R458" s="22">
        <f t="shared" si="157"/>
        <v>268.42514400000005</v>
      </c>
      <c r="S458" s="22">
        <f t="shared" si="158"/>
        <v>534.74839704598708</v>
      </c>
      <c r="T458" s="22">
        <f t="shared" si="159"/>
        <v>33.773352442116469</v>
      </c>
      <c r="U458" s="22">
        <f t="shared" si="147"/>
        <v>14.056332732392448</v>
      </c>
      <c r="V458" s="20">
        <f>'BSFC (Drive Cycle)'!C462</f>
        <v>1249.907477790106</v>
      </c>
      <c r="W458" s="22">
        <f t="shared" si="148"/>
        <v>4.8803098312564321</v>
      </c>
      <c r="X458" s="22">
        <f t="shared" si="149"/>
        <v>0</v>
      </c>
      <c r="Y458" s="22">
        <f t="shared" si="150"/>
        <v>0</v>
      </c>
      <c r="Z458" s="22">
        <f t="shared" si="151"/>
        <v>5</v>
      </c>
    </row>
    <row r="459" spans="4:26">
      <c r="D459" s="1">
        <v>456</v>
      </c>
      <c r="E459" s="22">
        <v>58.8</v>
      </c>
      <c r="F459" s="22">
        <f t="shared" si="140"/>
        <v>94.629191999999989</v>
      </c>
      <c r="G459" s="22">
        <f t="shared" si="141"/>
        <v>26.285886666666666</v>
      </c>
      <c r="H459" s="22">
        <f t="shared" si="152"/>
        <v>0</v>
      </c>
      <c r="I459" s="22">
        <f t="shared" si="153"/>
        <v>26.285886666666666</v>
      </c>
      <c r="J459" s="22">
        <f t="shared" si="154"/>
        <v>121.75025940273621</v>
      </c>
      <c r="K459" s="22">
        <f t="shared" si="155"/>
        <v>5</v>
      </c>
      <c r="L459" s="22">
        <f t="shared" si="142"/>
        <v>3.4184399999999999</v>
      </c>
      <c r="M459" s="22">
        <f t="shared" si="156"/>
        <v>416.19595675268954</v>
      </c>
      <c r="N459" s="22">
        <f t="shared" si="143"/>
        <v>3974.3800498184582</v>
      </c>
      <c r="O459" s="22">
        <f t="shared" si="144"/>
        <v>12.823405295785085</v>
      </c>
      <c r="P459" s="22">
        <f t="shared" si="145"/>
        <v>0</v>
      </c>
      <c r="Q459" s="22">
        <f t="shared" si="146"/>
        <v>266.32325304598697</v>
      </c>
      <c r="R459" s="22">
        <f t="shared" si="157"/>
        <v>268.42514400000005</v>
      </c>
      <c r="S459" s="22">
        <f t="shared" si="158"/>
        <v>534.74839704598708</v>
      </c>
      <c r="T459" s="22">
        <f t="shared" si="159"/>
        <v>33.773352442116469</v>
      </c>
      <c r="U459" s="22">
        <f t="shared" si="147"/>
        <v>14.056332732392448</v>
      </c>
      <c r="V459" s="20">
        <f>'BSFC (Drive Cycle)'!C463</f>
        <v>1249.907477790106</v>
      </c>
      <c r="W459" s="22">
        <f t="shared" si="148"/>
        <v>4.8803098312564321</v>
      </c>
      <c r="X459" s="22">
        <f t="shared" si="149"/>
        <v>0</v>
      </c>
      <c r="Y459" s="22">
        <f t="shared" si="150"/>
        <v>0</v>
      </c>
      <c r="Z459" s="22">
        <f t="shared" si="151"/>
        <v>5</v>
      </c>
    </row>
    <row r="460" spans="4:26">
      <c r="D460" s="1">
        <v>457</v>
      </c>
      <c r="E460" s="22">
        <v>58.4</v>
      </c>
      <c r="F460" s="22">
        <f t="shared" si="140"/>
        <v>93.985455999999999</v>
      </c>
      <c r="G460" s="22">
        <f t="shared" si="141"/>
        <v>26.107071111111111</v>
      </c>
      <c r="H460" s="22">
        <f t="shared" si="152"/>
        <v>-0.17881555555555551</v>
      </c>
      <c r="I460" s="22">
        <f t="shared" si="153"/>
        <v>26.017663333333331</v>
      </c>
      <c r="J460" s="22">
        <f t="shared" si="154"/>
        <v>120.507909816994</v>
      </c>
      <c r="K460" s="22">
        <f t="shared" si="155"/>
        <v>5</v>
      </c>
      <c r="L460" s="22">
        <f t="shared" si="142"/>
        <v>3.4184399999999999</v>
      </c>
      <c r="M460" s="22">
        <f t="shared" si="156"/>
        <v>411.94905923480496</v>
      </c>
      <c r="N460" s="22">
        <f t="shared" si="143"/>
        <v>3933.8251513509231</v>
      </c>
      <c r="O460" s="22">
        <f t="shared" si="144"/>
        <v>12.823405295785085</v>
      </c>
      <c r="P460" s="22">
        <f t="shared" si="145"/>
        <v>-336.80895428113769</v>
      </c>
      <c r="Q460" s="22">
        <f t="shared" si="146"/>
        <v>262.71213207127852</v>
      </c>
      <c r="R460" s="22">
        <f t="shared" si="157"/>
        <v>268.42514400000005</v>
      </c>
      <c r="S460" s="22">
        <f t="shared" si="158"/>
        <v>194.32832179014088</v>
      </c>
      <c r="T460" s="22">
        <f t="shared" si="159"/>
        <v>0</v>
      </c>
      <c r="U460" s="22">
        <f t="shared" si="147"/>
        <v>0</v>
      </c>
      <c r="V460" s="20">
        <f>'BSFC (Drive Cycle)'!C464</f>
        <v>0</v>
      </c>
      <c r="W460" s="22">
        <f t="shared" si="148"/>
        <v>0</v>
      </c>
      <c r="X460" s="22">
        <f t="shared" si="149"/>
        <v>0</v>
      </c>
      <c r="Y460" s="22">
        <f t="shared" si="150"/>
        <v>0</v>
      </c>
      <c r="Z460" s="22">
        <f t="shared" si="151"/>
        <v>5</v>
      </c>
    </row>
    <row r="461" spans="4:26">
      <c r="D461" s="1">
        <v>458</v>
      </c>
      <c r="E461" s="22">
        <v>58</v>
      </c>
      <c r="F461" s="22">
        <f t="shared" si="140"/>
        <v>93.341719999999995</v>
      </c>
      <c r="G461" s="22">
        <f t="shared" si="141"/>
        <v>25.928255555555555</v>
      </c>
      <c r="H461" s="22">
        <f t="shared" si="152"/>
        <v>-0.17881555555555551</v>
      </c>
      <c r="I461" s="22">
        <f t="shared" si="153"/>
        <v>25.838847777777779</v>
      </c>
      <c r="J461" s="22">
        <f t="shared" si="154"/>
        <v>119.67967675983255</v>
      </c>
      <c r="K461" s="22">
        <f t="shared" si="155"/>
        <v>5</v>
      </c>
      <c r="L461" s="22">
        <f t="shared" si="142"/>
        <v>3.4184399999999999</v>
      </c>
      <c r="M461" s="22">
        <f t="shared" si="156"/>
        <v>409.11779422288197</v>
      </c>
      <c r="N461" s="22">
        <f t="shared" si="143"/>
        <v>3906.7885523725672</v>
      </c>
      <c r="O461" s="22">
        <f t="shared" si="144"/>
        <v>12.823405295785085</v>
      </c>
      <c r="P461" s="22">
        <f t="shared" si="145"/>
        <v>-336.80895428113769</v>
      </c>
      <c r="Q461" s="22">
        <f t="shared" si="146"/>
        <v>259.12566038649982</v>
      </c>
      <c r="R461" s="22">
        <f t="shared" si="157"/>
        <v>268.42514400000005</v>
      </c>
      <c r="S461" s="22">
        <f t="shared" si="158"/>
        <v>190.74185010536218</v>
      </c>
      <c r="T461" s="22">
        <f t="shared" si="159"/>
        <v>0</v>
      </c>
      <c r="U461" s="22">
        <f t="shared" si="147"/>
        <v>0</v>
      </c>
      <c r="V461" s="20">
        <f>'BSFC (Drive Cycle)'!C465</f>
        <v>0</v>
      </c>
      <c r="W461" s="22">
        <f t="shared" si="148"/>
        <v>0</v>
      </c>
      <c r="X461" s="22">
        <f t="shared" si="149"/>
        <v>0</v>
      </c>
      <c r="Y461" s="22">
        <f t="shared" si="150"/>
        <v>0</v>
      </c>
      <c r="Z461" s="22">
        <f t="shared" si="151"/>
        <v>5</v>
      </c>
    </row>
    <row r="462" spans="4:26">
      <c r="D462" s="1">
        <v>459</v>
      </c>
      <c r="E462" s="22">
        <v>58</v>
      </c>
      <c r="F462" s="22">
        <f t="shared" si="140"/>
        <v>93.341719999999995</v>
      </c>
      <c r="G462" s="22">
        <f t="shared" si="141"/>
        <v>25.928255555555555</v>
      </c>
      <c r="H462" s="22">
        <f t="shared" si="152"/>
        <v>0</v>
      </c>
      <c r="I462" s="22">
        <f t="shared" si="153"/>
        <v>25.928255555555555</v>
      </c>
      <c r="J462" s="22">
        <f t="shared" si="154"/>
        <v>120.09379328841328</v>
      </c>
      <c r="K462" s="22">
        <f t="shared" si="155"/>
        <v>5</v>
      </c>
      <c r="L462" s="22">
        <f t="shared" si="142"/>
        <v>3.4184399999999999</v>
      </c>
      <c r="M462" s="22">
        <f t="shared" si="156"/>
        <v>410.53342672884349</v>
      </c>
      <c r="N462" s="22">
        <f t="shared" si="143"/>
        <v>3920.3068518617456</v>
      </c>
      <c r="O462" s="22">
        <f t="shared" si="144"/>
        <v>12.823405295785085</v>
      </c>
      <c r="P462" s="22">
        <f t="shared" si="145"/>
        <v>0</v>
      </c>
      <c r="Q462" s="22">
        <f t="shared" si="146"/>
        <v>259.12566038649982</v>
      </c>
      <c r="R462" s="22">
        <f t="shared" si="157"/>
        <v>268.42514400000005</v>
      </c>
      <c r="S462" s="22">
        <f t="shared" si="158"/>
        <v>527.55080438649986</v>
      </c>
      <c r="T462" s="22">
        <f t="shared" si="159"/>
        <v>33.318770745441</v>
      </c>
      <c r="U462" s="22">
        <f t="shared" si="147"/>
        <v>13.678469128518636</v>
      </c>
      <c r="V462" s="20">
        <f>'BSFC (Drive Cycle)'!C466</f>
        <v>1211.3863409587066</v>
      </c>
      <c r="W462" s="22">
        <f t="shared" si="148"/>
        <v>4.6027529631980046</v>
      </c>
      <c r="X462" s="22">
        <f t="shared" si="149"/>
        <v>0</v>
      </c>
      <c r="Y462" s="22">
        <f t="shared" si="150"/>
        <v>0</v>
      </c>
      <c r="Z462" s="22">
        <f t="shared" si="151"/>
        <v>5</v>
      </c>
    </row>
    <row r="463" spans="4:26">
      <c r="D463" s="1">
        <v>460</v>
      </c>
      <c r="E463" s="22">
        <v>58</v>
      </c>
      <c r="F463" s="22">
        <f t="shared" si="140"/>
        <v>93.341719999999995</v>
      </c>
      <c r="G463" s="22">
        <f t="shared" si="141"/>
        <v>25.928255555555555</v>
      </c>
      <c r="H463" s="22">
        <f t="shared" si="152"/>
        <v>0</v>
      </c>
      <c r="I463" s="22">
        <f t="shared" si="153"/>
        <v>25.928255555555555</v>
      </c>
      <c r="J463" s="22">
        <f t="shared" si="154"/>
        <v>120.09379328841328</v>
      </c>
      <c r="K463" s="22">
        <f t="shared" si="155"/>
        <v>5</v>
      </c>
      <c r="L463" s="22">
        <f t="shared" si="142"/>
        <v>3.4184399999999999</v>
      </c>
      <c r="M463" s="22">
        <f t="shared" si="156"/>
        <v>410.53342672884349</v>
      </c>
      <c r="N463" s="22">
        <f t="shared" si="143"/>
        <v>3920.3068518617456</v>
      </c>
      <c r="O463" s="22">
        <f t="shared" si="144"/>
        <v>12.823405295785085</v>
      </c>
      <c r="P463" s="22">
        <f t="shared" si="145"/>
        <v>0</v>
      </c>
      <c r="Q463" s="22">
        <f t="shared" si="146"/>
        <v>259.12566038649982</v>
      </c>
      <c r="R463" s="22">
        <f t="shared" si="157"/>
        <v>268.42514400000005</v>
      </c>
      <c r="S463" s="22">
        <f t="shared" si="158"/>
        <v>527.55080438649986</v>
      </c>
      <c r="T463" s="22">
        <f t="shared" si="159"/>
        <v>33.318770745441</v>
      </c>
      <c r="U463" s="22">
        <f t="shared" si="147"/>
        <v>13.678469128518636</v>
      </c>
      <c r="V463" s="20">
        <f>'BSFC (Drive Cycle)'!C467</f>
        <v>1211.3863409587066</v>
      </c>
      <c r="W463" s="22">
        <f t="shared" si="148"/>
        <v>4.6027529631980046</v>
      </c>
      <c r="X463" s="22">
        <f t="shared" si="149"/>
        <v>0</v>
      </c>
      <c r="Y463" s="22">
        <f t="shared" si="150"/>
        <v>0</v>
      </c>
      <c r="Z463" s="22">
        <f t="shared" si="151"/>
        <v>5</v>
      </c>
    </row>
    <row r="464" spans="4:26">
      <c r="D464" s="1">
        <v>461</v>
      </c>
      <c r="E464" s="22">
        <v>58.4</v>
      </c>
      <c r="F464" s="22">
        <f t="shared" si="140"/>
        <v>93.985455999999999</v>
      </c>
      <c r="G464" s="22">
        <f t="shared" si="141"/>
        <v>26.107071111111111</v>
      </c>
      <c r="H464" s="22">
        <f t="shared" si="152"/>
        <v>0.17881555555555551</v>
      </c>
      <c r="I464" s="22">
        <f t="shared" si="153"/>
        <v>26.19647888888889</v>
      </c>
      <c r="J464" s="22">
        <f t="shared" si="154"/>
        <v>121.33614287415548</v>
      </c>
      <c r="K464" s="22">
        <f t="shared" si="155"/>
        <v>5</v>
      </c>
      <c r="L464" s="22">
        <f t="shared" si="142"/>
        <v>3.4184399999999999</v>
      </c>
      <c r="M464" s="22">
        <f t="shared" si="156"/>
        <v>414.78032424672807</v>
      </c>
      <c r="N464" s="22">
        <f t="shared" si="143"/>
        <v>3960.8617503292808</v>
      </c>
      <c r="O464" s="22">
        <f t="shared" si="144"/>
        <v>12.823405295785085</v>
      </c>
      <c r="P464" s="22">
        <f t="shared" si="145"/>
        <v>336.80895428113769</v>
      </c>
      <c r="Q464" s="22">
        <f t="shared" si="146"/>
        <v>262.71213207127852</v>
      </c>
      <c r="R464" s="22">
        <f t="shared" si="157"/>
        <v>268.42514400000005</v>
      </c>
      <c r="S464" s="22">
        <f t="shared" si="158"/>
        <v>867.94623035241625</v>
      </c>
      <c r="T464" s="22">
        <f t="shared" si="159"/>
        <v>54.817282483555857</v>
      </c>
      <c r="U464" s="22">
        <f t="shared" si="147"/>
        <v>22.737130202853788</v>
      </c>
      <c r="V464" s="20">
        <f>'BSFC (Drive Cycle)'!C468</f>
        <v>678.07235558292996</v>
      </c>
      <c r="W464" s="22">
        <f t="shared" si="148"/>
        <v>4.2826165099569025</v>
      </c>
      <c r="X464" s="22">
        <f t="shared" si="149"/>
        <v>0</v>
      </c>
      <c r="Y464" s="22">
        <f t="shared" si="150"/>
        <v>0</v>
      </c>
      <c r="Z464" s="22">
        <f t="shared" si="151"/>
        <v>5</v>
      </c>
    </row>
    <row r="465" spans="4:26">
      <c r="D465" s="1">
        <v>462</v>
      </c>
      <c r="E465" s="22">
        <v>59.1</v>
      </c>
      <c r="F465" s="22">
        <f t="shared" si="140"/>
        <v>95.111993999999996</v>
      </c>
      <c r="G465" s="22">
        <f t="shared" si="141"/>
        <v>26.419998333333332</v>
      </c>
      <c r="H465" s="22">
        <f t="shared" si="152"/>
        <v>0.31292722222222125</v>
      </c>
      <c r="I465" s="22">
        <f t="shared" si="153"/>
        <v>26.576461944444443</v>
      </c>
      <c r="J465" s="22">
        <f t="shared" si="154"/>
        <v>123.09613812062359</v>
      </c>
      <c r="K465" s="22">
        <f t="shared" si="155"/>
        <v>5</v>
      </c>
      <c r="L465" s="22">
        <f t="shared" si="142"/>
        <v>3.4184399999999999</v>
      </c>
      <c r="M465" s="22">
        <f t="shared" si="156"/>
        <v>420.79676239706453</v>
      </c>
      <c r="N465" s="22">
        <f t="shared" si="143"/>
        <v>4018.3145231582885</v>
      </c>
      <c r="O465" s="22">
        <f t="shared" si="144"/>
        <v>12.823405295785085</v>
      </c>
      <c r="P465" s="22">
        <f t="shared" si="145"/>
        <v>589.41566999198926</v>
      </c>
      <c r="Q465" s="22">
        <f t="shared" si="146"/>
        <v>269.04776987353461</v>
      </c>
      <c r="R465" s="22">
        <f t="shared" si="157"/>
        <v>268.42514400000005</v>
      </c>
      <c r="S465" s="22">
        <f t="shared" si="158"/>
        <v>1126.888583865524</v>
      </c>
      <c r="T465" s="22">
        <f t="shared" si="159"/>
        <v>71.171424759997734</v>
      </c>
      <c r="U465" s="22">
        <f t="shared" si="147"/>
        <v>29.948705114193324</v>
      </c>
      <c r="V465" s="20">
        <f>'BSFC (Drive Cycle)'!C469</f>
        <v>531.37215603816549</v>
      </c>
      <c r="W465" s="22">
        <f t="shared" si="148"/>
        <v>4.4205300019667053</v>
      </c>
      <c r="X465" s="22">
        <f t="shared" si="149"/>
        <v>0</v>
      </c>
      <c r="Y465" s="22">
        <f t="shared" si="150"/>
        <v>0</v>
      </c>
      <c r="Z465" s="22">
        <f t="shared" si="151"/>
        <v>5</v>
      </c>
    </row>
    <row r="466" spans="4:26">
      <c r="D466" s="1">
        <v>463</v>
      </c>
      <c r="E466" s="22">
        <v>59.5</v>
      </c>
      <c r="F466" s="22">
        <f t="shared" si="140"/>
        <v>95.75573</v>
      </c>
      <c r="G466" s="22">
        <f t="shared" si="141"/>
        <v>26.598813888888891</v>
      </c>
      <c r="H466" s="22">
        <f t="shared" si="152"/>
        <v>0.17881555555555906</v>
      </c>
      <c r="I466" s="22">
        <f t="shared" si="153"/>
        <v>26.688221666666671</v>
      </c>
      <c r="J466" s="22">
        <f t="shared" si="154"/>
        <v>123.61378378134954</v>
      </c>
      <c r="K466" s="22">
        <f t="shared" si="155"/>
        <v>5</v>
      </c>
      <c r="L466" s="22">
        <f t="shared" si="142"/>
        <v>3.4184399999999999</v>
      </c>
      <c r="M466" s="22">
        <f t="shared" si="156"/>
        <v>422.56630302951652</v>
      </c>
      <c r="N466" s="22">
        <f t="shared" si="143"/>
        <v>4035.2123975197624</v>
      </c>
      <c r="O466" s="22">
        <f t="shared" si="144"/>
        <v>12.823405295785085</v>
      </c>
      <c r="P466" s="22">
        <f t="shared" si="145"/>
        <v>336.80895428114439</v>
      </c>
      <c r="Q466" s="22">
        <f t="shared" si="146"/>
        <v>272.70202710562018</v>
      </c>
      <c r="R466" s="22">
        <f t="shared" si="157"/>
        <v>268.42514400000005</v>
      </c>
      <c r="S466" s="22">
        <f t="shared" si="158"/>
        <v>877.93612538676462</v>
      </c>
      <c r="T466" s="22">
        <f t="shared" si="159"/>
        <v>55.448218915938988</v>
      </c>
      <c r="U466" s="22">
        <f t="shared" si="147"/>
        <v>23.430548876879644</v>
      </c>
      <c r="V466" s="20">
        <f>'BSFC (Drive Cycle)'!C470</f>
        <v>757.22722340333712</v>
      </c>
      <c r="W466" s="22">
        <f t="shared" si="148"/>
        <v>4.9284026302377093</v>
      </c>
      <c r="X466" s="22">
        <f t="shared" si="149"/>
        <v>0</v>
      </c>
      <c r="Y466" s="22">
        <f t="shared" si="150"/>
        <v>0</v>
      </c>
      <c r="Z466" s="22">
        <f t="shared" si="151"/>
        <v>5</v>
      </c>
    </row>
    <row r="467" spans="4:26">
      <c r="D467" s="1">
        <v>464</v>
      </c>
      <c r="E467" s="22">
        <v>59.9</v>
      </c>
      <c r="F467" s="22">
        <f t="shared" si="140"/>
        <v>96.399466000000004</v>
      </c>
      <c r="G467" s="22">
        <f t="shared" si="141"/>
        <v>26.777629444444447</v>
      </c>
      <c r="H467" s="22">
        <f t="shared" si="152"/>
        <v>0.17881555555555551</v>
      </c>
      <c r="I467" s="22">
        <f t="shared" si="153"/>
        <v>26.867037222222223</v>
      </c>
      <c r="J467" s="22">
        <f t="shared" si="154"/>
        <v>124.44201683851099</v>
      </c>
      <c r="K467" s="22">
        <f t="shared" si="155"/>
        <v>5</v>
      </c>
      <c r="L467" s="22">
        <f t="shared" si="142"/>
        <v>3.4184399999999999</v>
      </c>
      <c r="M467" s="22">
        <f t="shared" si="156"/>
        <v>425.39756804143951</v>
      </c>
      <c r="N467" s="22">
        <f t="shared" si="143"/>
        <v>4062.2489964981187</v>
      </c>
      <c r="O467" s="22">
        <f t="shared" si="144"/>
        <v>12.823405295785085</v>
      </c>
      <c r="P467" s="22">
        <f t="shared" si="145"/>
        <v>336.80895428113769</v>
      </c>
      <c r="Q467" s="22">
        <f t="shared" si="146"/>
        <v>276.38093362763539</v>
      </c>
      <c r="R467" s="22">
        <f t="shared" si="157"/>
        <v>268.42514400000005</v>
      </c>
      <c r="S467" s="22">
        <f t="shared" si="158"/>
        <v>881.61503190877306</v>
      </c>
      <c r="T467" s="22">
        <f t="shared" si="159"/>
        <v>55.680569320831765</v>
      </c>
      <c r="U467" s="22">
        <f t="shared" si="147"/>
        <v>23.68637877624462</v>
      </c>
      <c r="V467" s="20">
        <f>'BSFC (Drive Cycle)'!C471</f>
        <v>792.12809604711765</v>
      </c>
      <c r="W467" s="22">
        <f t="shared" si="148"/>
        <v>5.211846145077085</v>
      </c>
      <c r="X467" s="22">
        <f t="shared" si="149"/>
        <v>0</v>
      </c>
      <c r="Y467" s="22">
        <f t="shared" si="150"/>
        <v>0</v>
      </c>
      <c r="Z467" s="22">
        <f t="shared" si="151"/>
        <v>5</v>
      </c>
    </row>
    <row r="468" spans="4:26">
      <c r="D468" s="1">
        <v>465</v>
      </c>
      <c r="E468" s="22">
        <v>59.9</v>
      </c>
      <c r="F468" s="22">
        <f t="shared" si="140"/>
        <v>96.399466000000004</v>
      </c>
      <c r="G468" s="22">
        <f t="shared" si="141"/>
        <v>26.777629444444447</v>
      </c>
      <c r="H468" s="22">
        <f t="shared" si="152"/>
        <v>0</v>
      </c>
      <c r="I468" s="22">
        <f t="shared" si="153"/>
        <v>26.777629444444447</v>
      </c>
      <c r="J468" s="22">
        <f t="shared" si="154"/>
        <v>124.02790030993027</v>
      </c>
      <c r="K468" s="22">
        <f t="shared" si="155"/>
        <v>5</v>
      </c>
      <c r="L468" s="22">
        <f t="shared" si="142"/>
        <v>3.4184399999999999</v>
      </c>
      <c r="M468" s="22">
        <f t="shared" si="156"/>
        <v>423.98193553547804</v>
      </c>
      <c r="N468" s="22">
        <f t="shared" si="143"/>
        <v>4048.7306970089408</v>
      </c>
      <c r="O468" s="22">
        <f t="shared" si="144"/>
        <v>12.823405295785085</v>
      </c>
      <c r="P468" s="22">
        <f t="shared" si="145"/>
        <v>0</v>
      </c>
      <c r="Q468" s="22">
        <f t="shared" si="146"/>
        <v>276.38093362763539</v>
      </c>
      <c r="R468" s="22">
        <f t="shared" si="157"/>
        <v>268.42514400000005</v>
      </c>
      <c r="S468" s="22">
        <f t="shared" si="158"/>
        <v>544.80607762763543</v>
      </c>
      <c r="T468" s="22">
        <f t="shared" si="159"/>
        <v>34.408570037738414</v>
      </c>
      <c r="U468" s="22">
        <f t="shared" si="147"/>
        <v>14.588612123608389</v>
      </c>
      <c r="V468" s="20">
        <f>'BSFC (Drive Cycle)'!C472</f>
        <v>1322.0212757168065</v>
      </c>
      <c r="W468" s="22">
        <f t="shared" si="148"/>
        <v>5.3573487807195637</v>
      </c>
      <c r="X468" s="22">
        <f t="shared" si="149"/>
        <v>0</v>
      </c>
      <c r="Y468" s="22">
        <f t="shared" si="150"/>
        <v>0</v>
      </c>
      <c r="Z468" s="22">
        <f t="shared" si="151"/>
        <v>5</v>
      </c>
    </row>
    <row r="469" spans="4:26">
      <c r="D469" s="1">
        <v>466</v>
      </c>
      <c r="E469" s="22">
        <v>60.3</v>
      </c>
      <c r="F469" s="22">
        <f t="shared" si="140"/>
        <v>97.043201999999994</v>
      </c>
      <c r="G469" s="22">
        <f t="shared" si="141"/>
        <v>26.956444999999999</v>
      </c>
      <c r="H469" s="22">
        <f t="shared" si="152"/>
        <v>0.17881555555555195</v>
      </c>
      <c r="I469" s="22">
        <f t="shared" si="153"/>
        <v>27.045852777777775</v>
      </c>
      <c r="J469" s="22">
        <f t="shared" si="154"/>
        <v>125.27024989567245</v>
      </c>
      <c r="K469" s="22">
        <f t="shared" si="155"/>
        <v>5</v>
      </c>
      <c r="L469" s="22">
        <f t="shared" si="142"/>
        <v>3.4184399999999999</v>
      </c>
      <c r="M469" s="22">
        <f t="shared" si="156"/>
        <v>428.22883305336251</v>
      </c>
      <c r="N469" s="22">
        <f t="shared" si="143"/>
        <v>4089.285595476475</v>
      </c>
      <c r="O469" s="22">
        <f t="shared" si="144"/>
        <v>12.823405295785085</v>
      </c>
      <c r="P469" s="22">
        <f t="shared" si="145"/>
        <v>336.80895428113098</v>
      </c>
      <c r="Q469" s="22">
        <f t="shared" si="146"/>
        <v>280.0844894395803</v>
      </c>
      <c r="R469" s="22">
        <f t="shared" si="157"/>
        <v>268.42514400000005</v>
      </c>
      <c r="S469" s="22">
        <f t="shared" si="158"/>
        <v>885.31858772071132</v>
      </c>
      <c r="T469" s="22">
        <f t="shared" si="159"/>
        <v>55.914476512356977</v>
      </c>
      <c r="U469" s="22">
        <f t="shared" si="147"/>
        <v>23.944191027676275</v>
      </c>
      <c r="V469" s="20">
        <f>'BSFC (Drive Cycle)'!C473</f>
        <v>830.67824468479557</v>
      </c>
      <c r="W469" s="22">
        <f t="shared" si="148"/>
        <v>5.5249773814632119</v>
      </c>
      <c r="X469" s="22">
        <f t="shared" si="149"/>
        <v>0</v>
      </c>
      <c r="Y469" s="22">
        <f t="shared" si="150"/>
        <v>0</v>
      </c>
      <c r="Z469" s="22">
        <f t="shared" si="151"/>
        <v>5</v>
      </c>
    </row>
    <row r="470" spans="4:26">
      <c r="D470" s="1">
        <v>467</v>
      </c>
      <c r="E470" s="22">
        <v>61.1</v>
      </c>
      <c r="F470" s="22">
        <f t="shared" si="140"/>
        <v>98.330674000000002</v>
      </c>
      <c r="G470" s="22">
        <f t="shared" si="141"/>
        <v>27.314076111111113</v>
      </c>
      <c r="H470" s="22">
        <f t="shared" si="152"/>
        <v>0.35763111111111456</v>
      </c>
      <c r="I470" s="22">
        <f t="shared" si="153"/>
        <v>27.492891666666672</v>
      </c>
      <c r="J470" s="22">
        <f t="shared" si="154"/>
        <v>127.34083253857617</v>
      </c>
      <c r="K470" s="22">
        <f t="shared" si="155"/>
        <v>5</v>
      </c>
      <c r="L470" s="22">
        <f t="shared" si="142"/>
        <v>3.4184399999999999</v>
      </c>
      <c r="M470" s="22">
        <f t="shared" si="156"/>
        <v>435.30699558317031</v>
      </c>
      <c r="N470" s="22">
        <f t="shared" si="143"/>
        <v>4156.8770929223683</v>
      </c>
      <c r="O470" s="22">
        <f t="shared" si="144"/>
        <v>12.823405295785085</v>
      </c>
      <c r="P470" s="22">
        <f t="shared" si="145"/>
        <v>673.61790856228208</v>
      </c>
      <c r="Q470" s="22">
        <f t="shared" si="146"/>
        <v>287.56554893325961</v>
      </c>
      <c r="R470" s="22">
        <f t="shared" si="157"/>
        <v>268.42514400000005</v>
      </c>
      <c r="S470" s="22">
        <f t="shared" si="158"/>
        <v>1229.6086014955417</v>
      </c>
      <c r="T470" s="22">
        <f t="shared" si="159"/>
        <v>77.658960538399825</v>
      </c>
      <c r="U470" s="22">
        <f t="shared" si="147"/>
        <v>33.805488792082812</v>
      </c>
      <c r="V470" s="20">
        <f>'BSFC (Drive Cycle)'!C474</f>
        <v>712.85487510035455</v>
      </c>
      <c r="W470" s="22">
        <f t="shared" si="148"/>
        <v>6.6940020807185077</v>
      </c>
      <c r="X470" s="22">
        <f t="shared" si="149"/>
        <v>0</v>
      </c>
      <c r="Y470" s="22">
        <f t="shared" si="150"/>
        <v>0</v>
      </c>
      <c r="Z470" s="22">
        <f t="shared" si="151"/>
        <v>5</v>
      </c>
    </row>
    <row r="471" spans="4:26">
      <c r="D471" s="1">
        <v>468</v>
      </c>
      <c r="E471" s="22">
        <v>61.1</v>
      </c>
      <c r="F471" s="22">
        <f t="shared" si="140"/>
        <v>98.330674000000002</v>
      </c>
      <c r="G471" s="22">
        <f t="shared" si="141"/>
        <v>27.314076111111113</v>
      </c>
      <c r="H471" s="22">
        <f t="shared" si="152"/>
        <v>0</v>
      </c>
      <c r="I471" s="22">
        <f t="shared" si="153"/>
        <v>27.314076111111113</v>
      </c>
      <c r="J471" s="22">
        <f t="shared" si="154"/>
        <v>126.51259948141467</v>
      </c>
      <c r="K471" s="22">
        <f t="shared" si="155"/>
        <v>5</v>
      </c>
      <c r="L471" s="22">
        <f t="shared" si="142"/>
        <v>3.4184399999999999</v>
      </c>
      <c r="M471" s="22">
        <f t="shared" si="156"/>
        <v>432.47573057124714</v>
      </c>
      <c r="N471" s="22">
        <f t="shared" si="143"/>
        <v>4129.8404939440106</v>
      </c>
      <c r="O471" s="22">
        <f t="shared" si="144"/>
        <v>12.823405295785085</v>
      </c>
      <c r="P471" s="22">
        <f t="shared" si="145"/>
        <v>0</v>
      </c>
      <c r="Q471" s="22">
        <f t="shared" si="146"/>
        <v>287.56554893325961</v>
      </c>
      <c r="R471" s="22">
        <f t="shared" si="157"/>
        <v>268.42514400000005</v>
      </c>
      <c r="S471" s="22">
        <f t="shared" si="158"/>
        <v>555.99069293325965</v>
      </c>
      <c r="T471" s="22">
        <f t="shared" si="159"/>
        <v>35.114961972212697</v>
      </c>
      <c r="U471" s="22">
        <f t="shared" si="147"/>
        <v>15.186368832914248</v>
      </c>
      <c r="V471" s="20">
        <f>'BSFC (Drive Cycle)'!C475</f>
        <v>1431.2459785964729</v>
      </c>
      <c r="W471" s="22">
        <f t="shared" si="148"/>
        <v>6.0376192559975914</v>
      </c>
      <c r="X471" s="22">
        <f t="shared" si="149"/>
        <v>0</v>
      </c>
      <c r="Y471" s="22">
        <f t="shared" si="150"/>
        <v>0</v>
      </c>
      <c r="Z471" s="22">
        <f t="shared" si="151"/>
        <v>5</v>
      </c>
    </row>
    <row r="472" spans="4:26">
      <c r="D472" s="1">
        <v>469</v>
      </c>
      <c r="E472" s="22">
        <v>61.1</v>
      </c>
      <c r="F472" s="22">
        <f t="shared" si="140"/>
        <v>98.330674000000002</v>
      </c>
      <c r="G472" s="22">
        <f t="shared" si="141"/>
        <v>27.314076111111113</v>
      </c>
      <c r="H472" s="22">
        <f t="shared" si="152"/>
        <v>0</v>
      </c>
      <c r="I472" s="22">
        <f t="shared" si="153"/>
        <v>27.314076111111113</v>
      </c>
      <c r="J472" s="22">
        <f t="shared" si="154"/>
        <v>126.51259948141467</v>
      </c>
      <c r="K472" s="22">
        <f t="shared" si="155"/>
        <v>5</v>
      </c>
      <c r="L472" s="22">
        <f t="shared" si="142"/>
        <v>3.4184399999999999</v>
      </c>
      <c r="M472" s="22">
        <f t="shared" si="156"/>
        <v>432.47573057124714</v>
      </c>
      <c r="N472" s="22">
        <f t="shared" si="143"/>
        <v>4129.8404939440106</v>
      </c>
      <c r="O472" s="22">
        <f t="shared" si="144"/>
        <v>12.823405295785085</v>
      </c>
      <c r="P472" s="22">
        <f t="shared" si="145"/>
        <v>0</v>
      </c>
      <c r="Q472" s="22">
        <f t="shared" si="146"/>
        <v>287.56554893325961</v>
      </c>
      <c r="R472" s="22">
        <f t="shared" si="157"/>
        <v>268.42514400000005</v>
      </c>
      <c r="S472" s="22">
        <f t="shared" si="158"/>
        <v>555.99069293325965</v>
      </c>
      <c r="T472" s="22">
        <f t="shared" si="159"/>
        <v>35.114961972212697</v>
      </c>
      <c r="U472" s="22">
        <f t="shared" si="147"/>
        <v>15.186368832914248</v>
      </c>
      <c r="V472" s="20">
        <f>'BSFC (Drive Cycle)'!C476</f>
        <v>1431.2459785964729</v>
      </c>
      <c r="W472" s="22">
        <f t="shared" si="148"/>
        <v>6.0376192559975914</v>
      </c>
      <c r="X472" s="22">
        <f t="shared" si="149"/>
        <v>0</v>
      </c>
      <c r="Y472" s="22">
        <f t="shared" si="150"/>
        <v>0</v>
      </c>
      <c r="Z472" s="22">
        <f t="shared" si="151"/>
        <v>5</v>
      </c>
    </row>
    <row r="473" spans="4:26">
      <c r="D473" s="1">
        <v>470</v>
      </c>
      <c r="E473" s="22">
        <v>61.4</v>
      </c>
      <c r="F473" s="22">
        <f t="shared" si="140"/>
        <v>98.813475999999994</v>
      </c>
      <c r="G473" s="22">
        <f t="shared" si="141"/>
        <v>27.448187777777779</v>
      </c>
      <c r="H473" s="22">
        <f t="shared" si="152"/>
        <v>0.13411166666666574</v>
      </c>
      <c r="I473" s="22">
        <f t="shared" si="153"/>
        <v>27.51524361111111</v>
      </c>
      <c r="J473" s="22">
        <f t="shared" si="154"/>
        <v>127.44436167072132</v>
      </c>
      <c r="K473" s="22">
        <f t="shared" si="155"/>
        <v>5</v>
      </c>
      <c r="L473" s="22">
        <f t="shared" si="142"/>
        <v>3.4184399999999999</v>
      </c>
      <c r="M473" s="22">
        <f t="shared" si="156"/>
        <v>435.6609037096606</v>
      </c>
      <c r="N473" s="22">
        <f t="shared" si="143"/>
        <v>4160.2566677946625</v>
      </c>
      <c r="O473" s="22">
        <f t="shared" si="144"/>
        <v>12.823405295785085</v>
      </c>
      <c r="P473" s="22">
        <f t="shared" si="145"/>
        <v>252.6067157108516</v>
      </c>
      <c r="Q473" s="22">
        <f t="shared" si="146"/>
        <v>290.39636582362931</v>
      </c>
      <c r="R473" s="22">
        <f t="shared" si="157"/>
        <v>268.42514400000005</v>
      </c>
      <c r="S473" s="22">
        <f t="shared" si="158"/>
        <v>811.42822553448093</v>
      </c>
      <c r="T473" s="22">
        <f t="shared" si="159"/>
        <v>51.247748649353049</v>
      </c>
      <c r="U473" s="22">
        <f t="shared" si="147"/>
        <v>22.326640489662687</v>
      </c>
      <c r="V473" s="20">
        <f>'BSFC (Drive Cycle)'!C477</f>
        <v>1050.4970943006247</v>
      </c>
      <c r="W473" s="22">
        <f t="shared" si="148"/>
        <v>6.5150197110792583</v>
      </c>
      <c r="X473" s="22">
        <f t="shared" si="149"/>
        <v>0</v>
      </c>
      <c r="Y473" s="22">
        <f t="shared" si="150"/>
        <v>0</v>
      </c>
      <c r="Z473" s="22">
        <f t="shared" si="151"/>
        <v>5</v>
      </c>
    </row>
    <row r="474" spans="4:26">
      <c r="D474" s="1">
        <v>471</v>
      </c>
      <c r="E474" s="22">
        <v>61.4</v>
      </c>
      <c r="F474" s="22">
        <f t="shared" si="140"/>
        <v>98.813475999999994</v>
      </c>
      <c r="G474" s="22">
        <f t="shared" si="141"/>
        <v>27.448187777777779</v>
      </c>
      <c r="H474" s="22">
        <f t="shared" si="152"/>
        <v>0</v>
      </c>
      <c r="I474" s="22">
        <f t="shared" si="153"/>
        <v>27.448187777777779</v>
      </c>
      <c r="J474" s="22">
        <f t="shared" si="154"/>
        <v>127.13377427428578</v>
      </c>
      <c r="K474" s="22">
        <f t="shared" si="155"/>
        <v>5</v>
      </c>
      <c r="L474" s="22">
        <f t="shared" si="142"/>
        <v>3.4184399999999999</v>
      </c>
      <c r="M474" s="22">
        <f t="shared" si="156"/>
        <v>434.59917933018949</v>
      </c>
      <c r="N474" s="22">
        <f t="shared" si="143"/>
        <v>4150.1179431777791</v>
      </c>
      <c r="O474" s="22">
        <f t="shared" si="144"/>
        <v>12.823405295785085</v>
      </c>
      <c r="P474" s="22">
        <f t="shared" si="145"/>
        <v>0</v>
      </c>
      <c r="Q474" s="22">
        <f t="shared" si="146"/>
        <v>290.39636582362931</v>
      </c>
      <c r="R474" s="22">
        <f t="shared" si="157"/>
        <v>268.42514400000005</v>
      </c>
      <c r="S474" s="22">
        <f t="shared" si="158"/>
        <v>558.82150982362941</v>
      </c>
      <c r="T474" s="22">
        <f t="shared" si="159"/>
        <v>35.29374918703315</v>
      </c>
      <c r="U474" s="22">
        <f t="shared" si="147"/>
        <v>15.338634432170149</v>
      </c>
      <c r="V474" s="20">
        <f>'BSFC (Drive Cycle)'!C478</f>
        <v>1464.3339002164266</v>
      </c>
      <c r="W474" s="22">
        <f t="shared" si="148"/>
        <v>6.2391339950149138</v>
      </c>
      <c r="X474" s="22">
        <f t="shared" si="149"/>
        <v>0</v>
      </c>
      <c r="Y474" s="22">
        <f t="shared" si="150"/>
        <v>0</v>
      </c>
      <c r="Z474" s="22">
        <f t="shared" si="151"/>
        <v>5</v>
      </c>
    </row>
    <row r="475" spans="4:26">
      <c r="D475" s="1">
        <v>472</v>
      </c>
      <c r="E475" s="22">
        <v>61.1</v>
      </c>
      <c r="F475" s="22">
        <f t="shared" si="140"/>
        <v>98.330674000000002</v>
      </c>
      <c r="G475" s="22">
        <f t="shared" si="141"/>
        <v>27.314076111111113</v>
      </c>
      <c r="H475" s="22">
        <f t="shared" si="152"/>
        <v>-0.13411166666666574</v>
      </c>
      <c r="I475" s="22">
        <f t="shared" si="153"/>
        <v>27.247020277777779</v>
      </c>
      <c r="J475" s="22">
        <f t="shared" si="154"/>
        <v>126.20201208497913</v>
      </c>
      <c r="K475" s="22">
        <f t="shared" si="155"/>
        <v>5</v>
      </c>
      <c r="L475" s="22">
        <f t="shared" si="142"/>
        <v>3.4184399999999999</v>
      </c>
      <c r="M475" s="22">
        <f t="shared" si="156"/>
        <v>431.41400619177602</v>
      </c>
      <c r="N475" s="22">
        <f t="shared" si="143"/>
        <v>4119.7017693271273</v>
      </c>
      <c r="O475" s="22">
        <f t="shared" si="144"/>
        <v>12.823405295785085</v>
      </c>
      <c r="P475" s="22">
        <f t="shared" si="145"/>
        <v>-252.6067157108516</v>
      </c>
      <c r="Q475" s="22">
        <f t="shared" si="146"/>
        <v>287.56554893325961</v>
      </c>
      <c r="R475" s="22">
        <f t="shared" si="157"/>
        <v>268.42514400000005</v>
      </c>
      <c r="S475" s="22">
        <f t="shared" si="158"/>
        <v>303.38397722240802</v>
      </c>
      <c r="T475" s="22">
        <f t="shared" si="159"/>
        <v>0</v>
      </c>
      <c r="U475" s="22">
        <f t="shared" si="147"/>
        <v>0</v>
      </c>
      <c r="V475" s="20">
        <f>'BSFC (Drive Cycle)'!C479</f>
        <v>0</v>
      </c>
      <c r="W475" s="22">
        <f t="shared" si="148"/>
        <v>0</v>
      </c>
      <c r="X475" s="22">
        <f t="shared" si="149"/>
        <v>0</v>
      </c>
      <c r="Y475" s="22">
        <f t="shared" si="150"/>
        <v>0</v>
      </c>
      <c r="Z475" s="22">
        <f t="shared" si="151"/>
        <v>5</v>
      </c>
    </row>
    <row r="476" spans="4:26">
      <c r="D476" s="1">
        <v>473</v>
      </c>
      <c r="E476" s="22">
        <v>60.7</v>
      </c>
      <c r="F476" s="22">
        <f t="shared" si="140"/>
        <v>97.686937999999998</v>
      </c>
      <c r="G476" s="22">
        <f t="shared" si="141"/>
        <v>27.135260555555558</v>
      </c>
      <c r="H476" s="22">
        <f t="shared" si="152"/>
        <v>-0.17881555555555551</v>
      </c>
      <c r="I476" s="22">
        <f t="shared" si="153"/>
        <v>27.045852777777782</v>
      </c>
      <c r="J476" s="22">
        <f t="shared" si="154"/>
        <v>125.27024989567249</v>
      </c>
      <c r="K476" s="22">
        <f t="shared" si="155"/>
        <v>5</v>
      </c>
      <c r="L476" s="22">
        <f t="shared" si="142"/>
        <v>3.4184399999999999</v>
      </c>
      <c r="M476" s="22">
        <f t="shared" si="156"/>
        <v>428.22883305336268</v>
      </c>
      <c r="N476" s="22">
        <f t="shared" si="143"/>
        <v>4089.2855954764764</v>
      </c>
      <c r="O476" s="22">
        <f t="shared" si="144"/>
        <v>12.823405295785085</v>
      </c>
      <c r="P476" s="22">
        <f t="shared" si="145"/>
        <v>-336.80895428113769</v>
      </c>
      <c r="Q476" s="22">
        <f t="shared" si="146"/>
        <v>283.81269454145507</v>
      </c>
      <c r="R476" s="22">
        <f t="shared" si="157"/>
        <v>268.42514400000005</v>
      </c>
      <c r="S476" s="22">
        <f t="shared" si="158"/>
        <v>215.42888426031743</v>
      </c>
      <c r="T476" s="22">
        <f t="shared" si="159"/>
        <v>0</v>
      </c>
      <c r="U476" s="22">
        <f t="shared" si="147"/>
        <v>0</v>
      </c>
      <c r="V476" s="20">
        <f>'BSFC (Drive Cycle)'!C480</f>
        <v>0</v>
      </c>
      <c r="W476" s="22">
        <f t="shared" si="148"/>
        <v>0</v>
      </c>
      <c r="X476" s="22">
        <f t="shared" si="149"/>
        <v>0</v>
      </c>
      <c r="Y476" s="22">
        <f t="shared" si="150"/>
        <v>0</v>
      </c>
      <c r="Z476" s="22">
        <f t="shared" si="151"/>
        <v>5</v>
      </c>
    </row>
    <row r="477" spans="4:26">
      <c r="D477" s="1">
        <v>474</v>
      </c>
      <c r="E477" s="22">
        <v>59.9</v>
      </c>
      <c r="F477" s="22">
        <f t="shared" si="140"/>
        <v>96.399466000000004</v>
      </c>
      <c r="G477" s="22">
        <f t="shared" si="141"/>
        <v>26.777629444444447</v>
      </c>
      <c r="H477" s="22">
        <f t="shared" si="152"/>
        <v>-0.35763111111111101</v>
      </c>
      <c r="I477" s="22">
        <f t="shared" si="153"/>
        <v>26.598813888888891</v>
      </c>
      <c r="J477" s="22">
        <f t="shared" si="154"/>
        <v>123.19966725276879</v>
      </c>
      <c r="K477" s="22">
        <f t="shared" si="155"/>
        <v>5</v>
      </c>
      <c r="L477" s="22">
        <f t="shared" si="142"/>
        <v>3.4184399999999999</v>
      </c>
      <c r="M477" s="22">
        <f t="shared" si="156"/>
        <v>421.15067052355494</v>
      </c>
      <c r="N477" s="22">
        <f t="shared" si="143"/>
        <v>4021.6940980305835</v>
      </c>
      <c r="O477" s="22">
        <f t="shared" si="144"/>
        <v>12.823405295785085</v>
      </c>
      <c r="P477" s="22">
        <f t="shared" si="145"/>
        <v>-673.61790856227537</v>
      </c>
      <c r="Q477" s="22">
        <f t="shared" si="146"/>
        <v>276.38093362763539</v>
      </c>
      <c r="R477" s="22">
        <f t="shared" si="157"/>
        <v>268.42514400000005</v>
      </c>
      <c r="S477" s="22">
        <f t="shared" si="158"/>
        <v>-128.81183093463994</v>
      </c>
      <c r="T477" s="22">
        <f t="shared" si="159"/>
        <v>0</v>
      </c>
      <c r="U477" s="22">
        <f t="shared" si="147"/>
        <v>0</v>
      </c>
      <c r="V477" s="20">
        <f>'BSFC (Drive Cycle)'!C481</f>
        <v>0</v>
      </c>
      <c r="W477" s="22">
        <f t="shared" si="148"/>
        <v>0</v>
      </c>
      <c r="X477" s="22">
        <f t="shared" si="149"/>
        <v>0</v>
      </c>
      <c r="Y477" s="22">
        <f t="shared" si="150"/>
        <v>0</v>
      </c>
      <c r="Z477" s="22">
        <f t="shared" si="151"/>
        <v>5</v>
      </c>
    </row>
    <row r="478" spans="4:26">
      <c r="D478" s="1">
        <v>475</v>
      </c>
      <c r="E478" s="22">
        <v>59.1</v>
      </c>
      <c r="F478" s="22">
        <f t="shared" si="140"/>
        <v>95.111993999999996</v>
      </c>
      <c r="G478" s="22">
        <f t="shared" si="141"/>
        <v>26.419998333333332</v>
      </c>
      <c r="H478" s="22">
        <f t="shared" si="152"/>
        <v>-0.35763111111111456</v>
      </c>
      <c r="I478" s="22">
        <f t="shared" si="153"/>
        <v>26.241182777777773</v>
      </c>
      <c r="J478" s="22">
        <f t="shared" si="154"/>
        <v>121.54320113844582</v>
      </c>
      <c r="K478" s="22">
        <f t="shared" si="155"/>
        <v>5</v>
      </c>
      <c r="L478" s="22">
        <f t="shared" si="142"/>
        <v>3.4184399999999999</v>
      </c>
      <c r="M478" s="22">
        <f t="shared" si="156"/>
        <v>415.48814049970872</v>
      </c>
      <c r="N478" s="22">
        <f t="shared" si="143"/>
        <v>3967.6209000738686</v>
      </c>
      <c r="O478" s="22">
        <f t="shared" si="144"/>
        <v>12.823405295785085</v>
      </c>
      <c r="P478" s="22">
        <f t="shared" si="145"/>
        <v>-673.61790856228208</v>
      </c>
      <c r="Q478" s="22">
        <f t="shared" si="146"/>
        <v>269.04776987353461</v>
      </c>
      <c r="R478" s="22">
        <f t="shared" si="157"/>
        <v>268.42514400000005</v>
      </c>
      <c r="S478" s="22">
        <f t="shared" si="158"/>
        <v>-136.14499468874743</v>
      </c>
      <c r="T478" s="22">
        <f t="shared" si="159"/>
        <v>0</v>
      </c>
      <c r="U478" s="22">
        <f t="shared" si="147"/>
        <v>0</v>
      </c>
      <c r="V478" s="20">
        <f>'BSFC (Drive Cycle)'!C482</f>
        <v>0</v>
      </c>
      <c r="W478" s="22">
        <f t="shared" si="148"/>
        <v>0</v>
      </c>
      <c r="X478" s="22">
        <f t="shared" si="149"/>
        <v>0</v>
      </c>
      <c r="Y478" s="22">
        <f t="shared" si="150"/>
        <v>0</v>
      </c>
      <c r="Z478" s="22">
        <f t="shared" si="151"/>
        <v>5</v>
      </c>
    </row>
    <row r="479" spans="4:26">
      <c r="D479" s="1">
        <v>476</v>
      </c>
      <c r="E479" s="22">
        <v>59.1</v>
      </c>
      <c r="F479" s="22">
        <f t="shared" si="140"/>
        <v>95.111993999999996</v>
      </c>
      <c r="G479" s="22">
        <f t="shared" si="141"/>
        <v>26.419998333333332</v>
      </c>
      <c r="H479" s="22">
        <f t="shared" si="152"/>
        <v>0</v>
      </c>
      <c r="I479" s="22">
        <f t="shared" si="153"/>
        <v>26.419998333333332</v>
      </c>
      <c r="J479" s="22">
        <f t="shared" si="154"/>
        <v>122.37143419560732</v>
      </c>
      <c r="K479" s="22">
        <f t="shared" si="155"/>
        <v>5</v>
      </c>
      <c r="L479" s="22">
        <f t="shared" si="142"/>
        <v>3.4184399999999999</v>
      </c>
      <c r="M479" s="22">
        <f t="shared" si="156"/>
        <v>418.31940551163189</v>
      </c>
      <c r="N479" s="22">
        <f t="shared" si="143"/>
        <v>3994.6574990522267</v>
      </c>
      <c r="O479" s="22">
        <f t="shared" si="144"/>
        <v>12.823405295785085</v>
      </c>
      <c r="P479" s="22">
        <f t="shared" si="145"/>
        <v>0</v>
      </c>
      <c r="Q479" s="22">
        <f t="shared" si="146"/>
        <v>269.04776987353461</v>
      </c>
      <c r="R479" s="22">
        <f t="shared" si="157"/>
        <v>268.42514400000005</v>
      </c>
      <c r="S479" s="22">
        <f t="shared" si="158"/>
        <v>537.47291387353471</v>
      </c>
      <c r="T479" s="22">
        <f t="shared" si="159"/>
        <v>33.945426014584477</v>
      </c>
      <c r="U479" s="22">
        <f t="shared" si="147"/>
        <v>14.200030430260062</v>
      </c>
      <c r="V479" s="20">
        <f>'BSFC (Drive Cycle)'!C483</f>
        <v>1267.2237070997562</v>
      </c>
      <c r="W479" s="22">
        <f t="shared" si="148"/>
        <v>4.9985042229898617</v>
      </c>
      <c r="X479" s="22">
        <f t="shared" si="149"/>
        <v>0</v>
      </c>
      <c r="Y479" s="22">
        <f t="shared" si="150"/>
        <v>0</v>
      </c>
      <c r="Z479" s="22">
        <f t="shared" si="151"/>
        <v>5</v>
      </c>
    </row>
    <row r="480" spans="4:26">
      <c r="D480" s="1">
        <v>477</v>
      </c>
      <c r="E480" s="22">
        <v>59.1</v>
      </c>
      <c r="F480" s="22">
        <f t="shared" si="140"/>
        <v>95.111993999999996</v>
      </c>
      <c r="G480" s="22">
        <f t="shared" si="141"/>
        <v>26.419998333333332</v>
      </c>
      <c r="H480" s="22">
        <f t="shared" si="152"/>
        <v>0</v>
      </c>
      <c r="I480" s="22">
        <f t="shared" si="153"/>
        <v>26.419998333333332</v>
      </c>
      <c r="J480" s="22">
        <f t="shared" si="154"/>
        <v>122.37143419560732</v>
      </c>
      <c r="K480" s="22">
        <f t="shared" si="155"/>
        <v>5</v>
      </c>
      <c r="L480" s="22">
        <f t="shared" si="142"/>
        <v>3.4184399999999999</v>
      </c>
      <c r="M480" s="22">
        <f t="shared" si="156"/>
        <v>418.31940551163189</v>
      </c>
      <c r="N480" s="22">
        <f t="shared" si="143"/>
        <v>3994.6574990522267</v>
      </c>
      <c r="O480" s="22">
        <f t="shared" si="144"/>
        <v>12.823405295785085</v>
      </c>
      <c r="P480" s="22">
        <f t="shared" si="145"/>
        <v>0</v>
      </c>
      <c r="Q480" s="22">
        <f t="shared" si="146"/>
        <v>269.04776987353461</v>
      </c>
      <c r="R480" s="22">
        <f t="shared" si="157"/>
        <v>268.42514400000005</v>
      </c>
      <c r="S480" s="22">
        <f t="shared" si="158"/>
        <v>537.47291387353471</v>
      </c>
      <c r="T480" s="22">
        <f t="shared" si="159"/>
        <v>33.945426014584477</v>
      </c>
      <c r="U480" s="22">
        <f t="shared" si="147"/>
        <v>14.200030430260062</v>
      </c>
      <c r="V480" s="20">
        <f>'BSFC (Drive Cycle)'!C484</f>
        <v>1267.2237070997562</v>
      </c>
      <c r="W480" s="22">
        <f t="shared" si="148"/>
        <v>4.9985042229898617</v>
      </c>
      <c r="X480" s="22">
        <f t="shared" si="149"/>
        <v>0</v>
      </c>
      <c r="Y480" s="22">
        <f t="shared" si="150"/>
        <v>0</v>
      </c>
      <c r="Z480" s="22">
        <f t="shared" si="151"/>
        <v>5</v>
      </c>
    </row>
    <row r="481" spans="4:26">
      <c r="D481" s="1">
        <v>478</v>
      </c>
      <c r="E481" s="22">
        <v>59.9</v>
      </c>
      <c r="F481" s="22">
        <f t="shared" si="140"/>
        <v>96.399466000000004</v>
      </c>
      <c r="G481" s="22">
        <f t="shared" si="141"/>
        <v>26.777629444444447</v>
      </c>
      <c r="H481" s="22">
        <f t="shared" si="152"/>
        <v>0.35763111111111456</v>
      </c>
      <c r="I481" s="22">
        <f t="shared" si="153"/>
        <v>26.956445000000002</v>
      </c>
      <c r="J481" s="22">
        <f t="shared" si="154"/>
        <v>124.85613336709174</v>
      </c>
      <c r="K481" s="22">
        <f t="shared" si="155"/>
        <v>5</v>
      </c>
      <c r="L481" s="22">
        <f t="shared" si="142"/>
        <v>3.4184399999999999</v>
      </c>
      <c r="M481" s="22">
        <f t="shared" si="156"/>
        <v>426.8132005474011</v>
      </c>
      <c r="N481" s="22">
        <f t="shared" si="143"/>
        <v>4075.7672959872975</v>
      </c>
      <c r="O481" s="22">
        <f t="shared" si="144"/>
        <v>12.823405295785085</v>
      </c>
      <c r="P481" s="22">
        <f t="shared" si="145"/>
        <v>673.61790856228208</v>
      </c>
      <c r="Q481" s="22">
        <f t="shared" si="146"/>
        <v>276.38093362763539</v>
      </c>
      <c r="R481" s="22">
        <f t="shared" si="157"/>
        <v>268.42514400000005</v>
      </c>
      <c r="S481" s="22">
        <f t="shared" si="158"/>
        <v>1218.4239861899175</v>
      </c>
      <c r="T481" s="22">
        <f t="shared" si="159"/>
        <v>76.952568603925542</v>
      </c>
      <c r="U481" s="22">
        <f t="shared" si="147"/>
        <v>32.844372096184912</v>
      </c>
      <c r="V481" s="20">
        <f>'BSFC (Drive Cycle)'!C485</f>
        <v>571.09235007037023</v>
      </c>
      <c r="W481" s="22">
        <f t="shared" si="148"/>
        <v>5.2103249019433155</v>
      </c>
      <c r="X481" s="22">
        <f t="shared" si="149"/>
        <v>0</v>
      </c>
      <c r="Y481" s="22">
        <f t="shared" si="150"/>
        <v>0</v>
      </c>
      <c r="Z481" s="22">
        <f t="shared" si="151"/>
        <v>5</v>
      </c>
    </row>
    <row r="482" spans="4:26">
      <c r="D482" s="1">
        <v>479</v>
      </c>
      <c r="E482" s="22">
        <v>59.5</v>
      </c>
      <c r="F482" s="22">
        <f t="shared" si="140"/>
        <v>95.75573</v>
      </c>
      <c r="G482" s="22">
        <f t="shared" si="141"/>
        <v>26.598813888888891</v>
      </c>
      <c r="H482" s="22">
        <f t="shared" si="152"/>
        <v>-0.17881555555555551</v>
      </c>
      <c r="I482" s="22">
        <f t="shared" si="153"/>
        <v>26.509406111111112</v>
      </c>
      <c r="J482" s="22">
        <f t="shared" si="154"/>
        <v>122.78555072418804</v>
      </c>
      <c r="K482" s="22">
        <f t="shared" si="155"/>
        <v>5</v>
      </c>
      <c r="L482" s="22">
        <f t="shared" si="142"/>
        <v>3.4184399999999999</v>
      </c>
      <c r="M482" s="22">
        <f t="shared" si="156"/>
        <v>419.73503801759335</v>
      </c>
      <c r="N482" s="22">
        <f t="shared" si="143"/>
        <v>4008.1757985414047</v>
      </c>
      <c r="O482" s="22">
        <f t="shared" si="144"/>
        <v>12.823405295785085</v>
      </c>
      <c r="P482" s="22">
        <f t="shared" si="145"/>
        <v>-336.80895428113769</v>
      </c>
      <c r="Q482" s="22">
        <f t="shared" si="146"/>
        <v>272.70202710562018</v>
      </c>
      <c r="R482" s="22">
        <f t="shared" si="157"/>
        <v>268.42514400000005</v>
      </c>
      <c r="S482" s="22">
        <f t="shared" si="158"/>
        <v>204.31821682448253</v>
      </c>
      <c r="T482" s="22">
        <f t="shared" si="159"/>
        <v>0</v>
      </c>
      <c r="U482" s="22">
        <f t="shared" si="147"/>
        <v>0</v>
      </c>
      <c r="V482" s="20">
        <f>'BSFC (Drive Cycle)'!C486</f>
        <v>0</v>
      </c>
      <c r="W482" s="22">
        <f t="shared" si="148"/>
        <v>0</v>
      </c>
      <c r="X482" s="22">
        <f t="shared" si="149"/>
        <v>0</v>
      </c>
      <c r="Y482" s="22">
        <f t="shared" si="150"/>
        <v>0</v>
      </c>
      <c r="Z482" s="22">
        <f t="shared" si="151"/>
        <v>5</v>
      </c>
    </row>
    <row r="483" spans="4:26">
      <c r="D483" s="1">
        <v>480</v>
      </c>
      <c r="E483" s="22">
        <v>59.9</v>
      </c>
      <c r="F483" s="22">
        <f t="shared" si="140"/>
        <v>96.399466000000004</v>
      </c>
      <c r="G483" s="22">
        <f t="shared" si="141"/>
        <v>26.777629444444447</v>
      </c>
      <c r="H483" s="22">
        <f t="shared" si="152"/>
        <v>0.17881555555555551</v>
      </c>
      <c r="I483" s="22">
        <f t="shared" si="153"/>
        <v>26.867037222222223</v>
      </c>
      <c r="J483" s="22">
        <f t="shared" si="154"/>
        <v>124.44201683851099</v>
      </c>
      <c r="K483" s="22">
        <f t="shared" si="155"/>
        <v>5</v>
      </c>
      <c r="L483" s="22">
        <f t="shared" si="142"/>
        <v>3.4184399999999999</v>
      </c>
      <c r="M483" s="22">
        <f t="shared" si="156"/>
        <v>425.39756804143951</v>
      </c>
      <c r="N483" s="22">
        <f t="shared" si="143"/>
        <v>4062.2489964981187</v>
      </c>
      <c r="O483" s="22">
        <f t="shared" si="144"/>
        <v>12.823405295785085</v>
      </c>
      <c r="P483" s="22">
        <f t="shared" si="145"/>
        <v>336.80895428113769</v>
      </c>
      <c r="Q483" s="22">
        <f t="shared" si="146"/>
        <v>276.38093362763539</v>
      </c>
      <c r="R483" s="22">
        <f t="shared" si="157"/>
        <v>268.42514400000005</v>
      </c>
      <c r="S483" s="22">
        <f t="shared" si="158"/>
        <v>881.61503190877306</v>
      </c>
      <c r="T483" s="22">
        <f t="shared" si="159"/>
        <v>55.680569320831765</v>
      </c>
      <c r="U483" s="22">
        <f t="shared" si="147"/>
        <v>23.68637877624462</v>
      </c>
      <c r="V483" s="20">
        <f>'BSFC (Drive Cycle)'!C487</f>
        <v>792.12809604711765</v>
      </c>
      <c r="W483" s="22">
        <f t="shared" si="148"/>
        <v>5.211846145077085</v>
      </c>
      <c r="X483" s="22">
        <f t="shared" si="149"/>
        <v>0</v>
      </c>
      <c r="Y483" s="22">
        <f t="shared" si="150"/>
        <v>0</v>
      </c>
      <c r="Z483" s="22">
        <f t="shared" si="151"/>
        <v>5</v>
      </c>
    </row>
    <row r="484" spans="4:26">
      <c r="D484" s="1">
        <v>481</v>
      </c>
      <c r="E484" s="22">
        <v>58.8</v>
      </c>
      <c r="F484" s="22">
        <f t="shared" si="140"/>
        <v>94.629191999999989</v>
      </c>
      <c r="G484" s="22">
        <f t="shared" si="141"/>
        <v>26.285886666666666</v>
      </c>
      <c r="H484" s="22">
        <f t="shared" si="152"/>
        <v>-0.4917427777777803</v>
      </c>
      <c r="I484" s="22">
        <f t="shared" si="153"/>
        <v>26.040015277777776</v>
      </c>
      <c r="J484" s="22">
        <f t="shared" si="154"/>
        <v>120.61143894913918</v>
      </c>
      <c r="K484" s="22">
        <f t="shared" si="155"/>
        <v>5</v>
      </c>
      <c r="L484" s="22">
        <f t="shared" si="142"/>
        <v>3.4184399999999999</v>
      </c>
      <c r="M484" s="22">
        <f t="shared" si="156"/>
        <v>412.30296736129537</v>
      </c>
      <c r="N484" s="22">
        <f t="shared" si="143"/>
        <v>3937.2047262232181</v>
      </c>
      <c r="O484" s="22">
        <f t="shared" si="144"/>
        <v>12.823405295785085</v>
      </c>
      <c r="P484" s="22">
        <f t="shared" si="145"/>
        <v>-926.22462427313371</v>
      </c>
      <c r="Q484" s="22">
        <f t="shared" si="146"/>
        <v>266.32325304598697</v>
      </c>
      <c r="R484" s="22">
        <f t="shared" si="157"/>
        <v>268.42514400000005</v>
      </c>
      <c r="S484" s="22">
        <f t="shared" si="158"/>
        <v>-391.47622722714664</v>
      </c>
      <c r="T484" s="22">
        <f t="shared" si="159"/>
        <v>0</v>
      </c>
      <c r="U484" s="22">
        <f t="shared" si="147"/>
        <v>0</v>
      </c>
      <c r="V484" s="20">
        <f>'BSFC (Drive Cycle)'!C488</f>
        <v>0</v>
      </c>
      <c r="W484" s="22">
        <f t="shared" si="148"/>
        <v>0</v>
      </c>
      <c r="X484" s="22">
        <f t="shared" si="149"/>
        <v>0</v>
      </c>
      <c r="Y484" s="22">
        <f t="shared" si="150"/>
        <v>0</v>
      </c>
      <c r="Z484" s="22">
        <f t="shared" si="151"/>
        <v>5</v>
      </c>
    </row>
    <row r="485" spans="4:26">
      <c r="D485" s="1">
        <v>482</v>
      </c>
      <c r="E485" s="22">
        <v>58</v>
      </c>
      <c r="F485" s="22">
        <f t="shared" si="140"/>
        <v>93.341719999999995</v>
      </c>
      <c r="G485" s="22">
        <f t="shared" si="141"/>
        <v>25.928255555555555</v>
      </c>
      <c r="H485" s="22">
        <f t="shared" si="152"/>
        <v>-0.35763111111111101</v>
      </c>
      <c r="I485" s="22">
        <f t="shared" si="153"/>
        <v>25.74944</v>
      </c>
      <c r="J485" s="22">
        <f t="shared" si="154"/>
        <v>119.2655602312518</v>
      </c>
      <c r="K485" s="22">
        <f t="shared" si="155"/>
        <v>5</v>
      </c>
      <c r="L485" s="22">
        <f t="shared" si="142"/>
        <v>3.4184399999999999</v>
      </c>
      <c r="M485" s="22">
        <f t="shared" si="156"/>
        <v>407.70216171692039</v>
      </c>
      <c r="N485" s="22">
        <f t="shared" si="143"/>
        <v>3893.2702528833879</v>
      </c>
      <c r="O485" s="22">
        <f t="shared" si="144"/>
        <v>12.823405295785085</v>
      </c>
      <c r="P485" s="22">
        <f t="shared" si="145"/>
        <v>-673.61790856227537</v>
      </c>
      <c r="Q485" s="22">
        <f t="shared" si="146"/>
        <v>259.12566038649982</v>
      </c>
      <c r="R485" s="22">
        <f t="shared" si="157"/>
        <v>268.42514400000005</v>
      </c>
      <c r="S485" s="22">
        <f t="shared" si="158"/>
        <v>-146.06710417577551</v>
      </c>
      <c r="T485" s="22">
        <f t="shared" si="159"/>
        <v>0</v>
      </c>
      <c r="U485" s="22">
        <f t="shared" si="147"/>
        <v>0</v>
      </c>
      <c r="V485" s="20">
        <f>'BSFC (Drive Cycle)'!C489</f>
        <v>0</v>
      </c>
      <c r="W485" s="22">
        <f t="shared" si="148"/>
        <v>0</v>
      </c>
      <c r="X485" s="22">
        <f t="shared" si="149"/>
        <v>0</v>
      </c>
      <c r="Y485" s="22">
        <f t="shared" si="150"/>
        <v>0</v>
      </c>
      <c r="Z485" s="22">
        <f t="shared" si="151"/>
        <v>5</v>
      </c>
    </row>
    <row r="486" spans="4:26">
      <c r="D486" s="1">
        <v>483</v>
      </c>
      <c r="E486" s="22">
        <v>57.6</v>
      </c>
      <c r="F486" s="22">
        <f t="shared" si="140"/>
        <v>92.697984000000005</v>
      </c>
      <c r="G486" s="22">
        <f t="shared" si="141"/>
        <v>25.749440000000003</v>
      </c>
      <c r="H486" s="22">
        <f t="shared" si="152"/>
        <v>-0.17881555555555195</v>
      </c>
      <c r="I486" s="22">
        <f t="shared" si="153"/>
        <v>25.660032222222227</v>
      </c>
      <c r="J486" s="22">
        <f t="shared" si="154"/>
        <v>118.85144370267109</v>
      </c>
      <c r="K486" s="22">
        <f t="shared" si="155"/>
        <v>5</v>
      </c>
      <c r="L486" s="22">
        <f t="shared" si="142"/>
        <v>3.4184399999999999</v>
      </c>
      <c r="M486" s="22">
        <f t="shared" si="156"/>
        <v>406.28652921095897</v>
      </c>
      <c r="N486" s="22">
        <f t="shared" si="143"/>
        <v>3879.7519533942109</v>
      </c>
      <c r="O486" s="22">
        <f t="shared" si="144"/>
        <v>12.823405295785085</v>
      </c>
      <c r="P486" s="22">
        <f t="shared" si="145"/>
        <v>-336.80895428113098</v>
      </c>
      <c r="Q486" s="22">
        <f t="shared" si="146"/>
        <v>255.56383799165101</v>
      </c>
      <c r="R486" s="22">
        <f t="shared" si="157"/>
        <v>268.42514400000005</v>
      </c>
      <c r="S486" s="22">
        <f t="shared" si="158"/>
        <v>187.18002771052008</v>
      </c>
      <c r="T486" s="22">
        <f t="shared" si="159"/>
        <v>0</v>
      </c>
      <c r="U486" s="22">
        <f t="shared" si="147"/>
        <v>0</v>
      </c>
      <c r="V486" s="20">
        <f>'BSFC (Drive Cycle)'!C490</f>
        <v>0</v>
      </c>
      <c r="W486" s="22">
        <f t="shared" si="148"/>
        <v>0</v>
      </c>
      <c r="X486" s="22">
        <f t="shared" si="149"/>
        <v>0</v>
      </c>
      <c r="Y486" s="22">
        <f t="shared" si="150"/>
        <v>0</v>
      </c>
      <c r="Z486" s="22">
        <f t="shared" si="151"/>
        <v>5</v>
      </c>
    </row>
    <row r="487" spans="4:26">
      <c r="D487" s="1">
        <v>484</v>
      </c>
      <c r="E487" s="22">
        <v>56.8</v>
      </c>
      <c r="F487" s="22">
        <f t="shared" si="140"/>
        <v>91.410511999999997</v>
      </c>
      <c r="G487" s="22">
        <f t="shared" si="141"/>
        <v>25.391808888888889</v>
      </c>
      <c r="H487" s="22">
        <f t="shared" si="152"/>
        <v>-0.35763111111111456</v>
      </c>
      <c r="I487" s="22">
        <f t="shared" si="153"/>
        <v>25.21299333333333</v>
      </c>
      <c r="J487" s="22">
        <f t="shared" si="154"/>
        <v>116.78086105976737</v>
      </c>
      <c r="K487" s="22">
        <f t="shared" si="155"/>
        <v>5</v>
      </c>
      <c r="L487" s="22">
        <f t="shared" si="142"/>
        <v>3.4184399999999999</v>
      </c>
      <c r="M487" s="22">
        <f t="shared" si="156"/>
        <v>399.20836668115118</v>
      </c>
      <c r="N487" s="22">
        <f t="shared" si="143"/>
        <v>3812.1604559483171</v>
      </c>
      <c r="O487" s="22">
        <f t="shared" si="144"/>
        <v>12.823405295785085</v>
      </c>
      <c r="P487" s="22">
        <f t="shared" si="145"/>
        <v>-673.61790856228208</v>
      </c>
      <c r="Q487" s="22">
        <f t="shared" si="146"/>
        <v>248.51414107174239</v>
      </c>
      <c r="R487" s="22">
        <f t="shared" si="157"/>
        <v>268.42514400000005</v>
      </c>
      <c r="S487" s="22">
        <f t="shared" si="158"/>
        <v>-156.67862349053962</v>
      </c>
      <c r="T487" s="22">
        <f t="shared" si="159"/>
        <v>0</v>
      </c>
      <c r="U487" s="22">
        <f t="shared" si="147"/>
        <v>0</v>
      </c>
      <c r="V487" s="20">
        <f>'BSFC (Drive Cycle)'!C491</f>
        <v>0</v>
      </c>
      <c r="W487" s="22">
        <f t="shared" si="148"/>
        <v>0</v>
      </c>
      <c r="X487" s="22">
        <f t="shared" si="149"/>
        <v>0</v>
      </c>
      <c r="Y487" s="22">
        <f t="shared" si="150"/>
        <v>0</v>
      </c>
      <c r="Z487" s="22">
        <f t="shared" si="151"/>
        <v>5</v>
      </c>
    </row>
    <row r="488" spans="4:26">
      <c r="D488" s="1">
        <v>485</v>
      </c>
      <c r="E488" s="22">
        <v>56.1</v>
      </c>
      <c r="F488" s="22">
        <f t="shared" si="140"/>
        <v>90.283974000000001</v>
      </c>
      <c r="G488" s="22">
        <f t="shared" si="141"/>
        <v>25.078881666666668</v>
      </c>
      <c r="H488" s="22">
        <f t="shared" si="152"/>
        <v>-0.31292722222222125</v>
      </c>
      <c r="I488" s="22">
        <f t="shared" si="153"/>
        <v>24.922418055555557</v>
      </c>
      <c r="J488" s="22">
        <f t="shared" si="154"/>
        <v>115.43498234188</v>
      </c>
      <c r="K488" s="22">
        <f t="shared" si="155"/>
        <v>5</v>
      </c>
      <c r="L488" s="22">
        <f t="shared" si="142"/>
        <v>3.4184399999999999</v>
      </c>
      <c r="M488" s="22">
        <f t="shared" si="156"/>
        <v>394.60756103677625</v>
      </c>
      <c r="N488" s="22">
        <f t="shared" si="143"/>
        <v>3768.2259826084878</v>
      </c>
      <c r="O488" s="22">
        <f t="shared" si="144"/>
        <v>12.823405295785085</v>
      </c>
      <c r="P488" s="22">
        <f t="shared" si="145"/>
        <v>-589.41566999198926</v>
      </c>
      <c r="Q488" s="22">
        <f t="shared" si="146"/>
        <v>242.42653674940436</v>
      </c>
      <c r="R488" s="22">
        <f t="shared" si="157"/>
        <v>268.42514400000005</v>
      </c>
      <c r="S488" s="22">
        <f t="shared" si="158"/>
        <v>-78.563989242584853</v>
      </c>
      <c r="T488" s="22">
        <f t="shared" si="159"/>
        <v>0</v>
      </c>
      <c r="U488" s="22">
        <f t="shared" si="147"/>
        <v>0</v>
      </c>
      <c r="V488" s="20">
        <f>'BSFC (Drive Cycle)'!C492</f>
        <v>0</v>
      </c>
      <c r="W488" s="22">
        <f t="shared" si="148"/>
        <v>0</v>
      </c>
      <c r="X488" s="22">
        <f t="shared" si="149"/>
        <v>0</v>
      </c>
      <c r="Y488" s="22">
        <f t="shared" si="150"/>
        <v>0</v>
      </c>
      <c r="Z488" s="22">
        <f t="shared" si="151"/>
        <v>5</v>
      </c>
    </row>
    <row r="489" spans="4:26">
      <c r="D489" s="1">
        <v>486</v>
      </c>
      <c r="E489" s="22">
        <v>55.3</v>
      </c>
      <c r="F489" s="22">
        <f t="shared" si="140"/>
        <v>88.996501999999992</v>
      </c>
      <c r="G489" s="22">
        <f t="shared" si="141"/>
        <v>24.721250555555553</v>
      </c>
      <c r="H489" s="22">
        <f t="shared" si="152"/>
        <v>-0.35763111111111456</v>
      </c>
      <c r="I489" s="22">
        <f t="shared" si="153"/>
        <v>24.542434999999998</v>
      </c>
      <c r="J489" s="22">
        <f t="shared" si="154"/>
        <v>113.67498709541186</v>
      </c>
      <c r="K489" s="22">
        <f t="shared" si="155"/>
        <v>5</v>
      </c>
      <c r="L489" s="22">
        <f t="shared" si="142"/>
        <v>3.4184399999999999</v>
      </c>
      <c r="M489" s="22">
        <f t="shared" si="156"/>
        <v>388.59112288643973</v>
      </c>
      <c r="N489" s="22">
        <f t="shared" si="143"/>
        <v>3710.7732097794792</v>
      </c>
      <c r="O489" s="22">
        <f t="shared" si="144"/>
        <v>12.823405295785085</v>
      </c>
      <c r="P489" s="22">
        <f t="shared" si="145"/>
        <v>-673.61790856228208</v>
      </c>
      <c r="Q489" s="22">
        <f t="shared" si="146"/>
        <v>235.56170950396881</v>
      </c>
      <c r="R489" s="22">
        <f t="shared" si="157"/>
        <v>268.42514400000005</v>
      </c>
      <c r="S489" s="22">
        <f t="shared" si="158"/>
        <v>-169.63105505831322</v>
      </c>
      <c r="T489" s="22">
        <f t="shared" si="159"/>
        <v>0</v>
      </c>
      <c r="U489" s="22">
        <f t="shared" si="147"/>
        <v>0</v>
      </c>
      <c r="V489" s="20">
        <f>'BSFC (Drive Cycle)'!C493</f>
        <v>0</v>
      </c>
      <c r="W489" s="22">
        <f t="shared" si="148"/>
        <v>0</v>
      </c>
      <c r="X489" s="22">
        <f t="shared" si="149"/>
        <v>0</v>
      </c>
      <c r="Y489" s="22">
        <f t="shared" si="150"/>
        <v>0</v>
      </c>
      <c r="Z489" s="22">
        <f t="shared" si="151"/>
        <v>5</v>
      </c>
    </row>
    <row r="490" spans="4:26">
      <c r="D490" s="1">
        <v>487</v>
      </c>
      <c r="E490" s="22">
        <v>54.1</v>
      </c>
      <c r="F490" s="22">
        <f t="shared" si="140"/>
        <v>87.065294000000009</v>
      </c>
      <c r="G490" s="22">
        <f t="shared" si="141"/>
        <v>24.184803888888894</v>
      </c>
      <c r="H490" s="22">
        <f t="shared" si="152"/>
        <v>-0.53644666666665941</v>
      </c>
      <c r="I490" s="22">
        <f t="shared" si="153"/>
        <v>23.916580555555562</v>
      </c>
      <c r="J490" s="22">
        <f t="shared" si="154"/>
        <v>110.77617139534675</v>
      </c>
      <c r="K490" s="22">
        <f t="shared" si="155"/>
        <v>5</v>
      </c>
      <c r="L490" s="22">
        <f t="shared" si="142"/>
        <v>3.4184399999999999</v>
      </c>
      <c r="M490" s="22">
        <f t="shared" si="156"/>
        <v>378.68169534470911</v>
      </c>
      <c r="N490" s="22">
        <f t="shared" si="143"/>
        <v>3616.1451133552309</v>
      </c>
      <c r="O490" s="22">
        <f t="shared" si="144"/>
        <v>12.823405295785085</v>
      </c>
      <c r="P490" s="22">
        <f t="shared" si="145"/>
        <v>-1010.4268628433997</v>
      </c>
      <c r="Q490" s="22">
        <f t="shared" si="146"/>
        <v>225.44933831028894</v>
      </c>
      <c r="R490" s="22">
        <f t="shared" si="157"/>
        <v>268.42514400000005</v>
      </c>
      <c r="S490" s="22">
        <f t="shared" si="158"/>
        <v>-516.55238053311075</v>
      </c>
      <c r="T490" s="22">
        <f t="shared" si="159"/>
        <v>0</v>
      </c>
      <c r="U490" s="22">
        <f t="shared" si="147"/>
        <v>0</v>
      </c>
      <c r="V490" s="20">
        <f>'BSFC (Drive Cycle)'!C494</f>
        <v>0</v>
      </c>
      <c r="W490" s="22">
        <f t="shared" si="148"/>
        <v>0</v>
      </c>
      <c r="X490" s="22">
        <f t="shared" si="149"/>
        <v>0</v>
      </c>
      <c r="Y490" s="22">
        <f t="shared" si="150"/>
        <v>0</v>
      </c>
      <c r="Z490" s="22">
        <f t="shared" si="151"/>
        <v>5</v>
      </c>
    </row>
    <row r="491" spans="4:26">
      <c r="D491" s="1">
        <v>488</v>
      </c>
      <c r="E491" s="22">
        <v>52.6</v>
      </c>
      <c r="F491" s="22">
        <f t="shared" si="140"/>
        <v>84.651284000000004</v>
      </c>
      <c r="G491" s="22">
        <f t="shared" si="141"/>
        <v>23.514245555555558</v>
      </c>
      <c r="H491" s="22">
        <f t="shared" si="152"/>
        <v>-0.67055833333333581</v>
      </c>
      <c r="I491" s="22">
        <f t="shared" si="153"/>
        <v>23.178966388888888</v>
      </c>
      <c r="J491" s="22">
        <f t="shared" si="154"/>
        <v>107.35971003455565</v>
      </c>
      <c r="K491" s="22">
        <f t="shared" si="155"/>
        <v>5</v>
      </c>
      <c r="L491" s="22">
        <f t="shared" si="142"/>
        <v>3.4184399999999999</v>
      </c>
      <c r="M491" s="22">
        <f t="shared" si="156"/>
        <v>367.00272717052638</v>
      </c>
      <c r="N491" s="22">
        <f t="shared" si="143"/>
        <v>3504.6191425695079</v>
      </c>
      <c r="O491" s="22">
        <f t="shared" si="144"/>
        <v>12.823405295785085</v>
      </c>
      <c r="P491" s="22">
        <f t="shared" si="145"/>
        <v>-1263.0335785542716</v>
      </c>
      <c r="Q491" s="22">
        <f t="shared" si="146"/>
        <v>213.12084189386221</v>
      </c>
      <c r="R491" s="22">
        <f t="shared" si="157"/>
        <v>268.42514400000005</v>
      </c>
      <c r="S491" s="22">
        <f t="shared" si="158"/>
        <v>-781.48759266040929</v>
      </c>
      <c r="T491" s="22">
        <f t="shared" si="159"/>
        <v>0</v>
      </c>
      <c r="U491" s="22">
        <f t="shared" si="147"/>
        <v>0</v>
      </c>
      <c r="V491" s="20">
        <f>'BSFC (Drive Cycle)'!C495</f>
        <v>0</v>
      </c>
      <c r="W491" s="22">
        <f t="shared" si="148"/>
        <v>0</v>
      </c>
      <c r="X491" s="22">
        <f t="shared" si="149"/>
        <v>0</v>
      </c>
      <c r="Y491" s="22">
        <f t="shared" si="150"/>
        <v>0</v>
      </c>
      <c r="Z491" s="22">
        <f t="shared" si="151"/>
        <v>5</v>
      </c>
    </row>
    <row r="492" spans="4:26">
      <c r="D492" s="1">
        <v>489</v>
      </c>
      <c r="E492" s="22">
        <v>49.2</v>
      </c>
      <c r="F492" s="22">
        <f t="shared" si="140"/>
        <v>79.179528000000005</v>
      </c>
      <c r="G492" s="22">
        <f t="shared" si="141"/>
        <v>21.994313333333334</v>
      </c>
      <c r="H492" s="22">
        <f t="shared" si="152"/>
        <v>-1.5199322222222236</v>
      </c>
      <c r="I492" s="22">
        <f t="shared" si="153"/>
        <v>21.234347222222222</v>
      </c>
      <c r="J492" s="22">
        <f t="shared" si="154"/>
        <v>98.352675537924654</v>
      </c>
      <c r="K492" s="22">
        <f t="shared" si="155"/>
        <v>5</v>
      </c>
      <c r="L492" s="22">
        <f t="shared" si="142"/>
        <v>3.4184399999999999</v>
      </c>
      <c r="M492" s="22">
        <f t="shared" si="156"/>
        <v>336.21272016586312</v>
      </c>
      <c r="N492" s="22">
        <f t="shared" si="143"/>
        <v>3210.596128679877</v>
      </c>
      <c r="O492" s="22">
        <f t="shared" si="144"/>
        <v>12.823405295785085</v>
      </c>
      <c r="P492" s="22">
        <f t="shared" si="145"/>
        <v>-2862.876111389674</v>
      </c>
      <c r="Q492" s="22">
        <f t="shared" si="146"/>
        <v>186.45955367359602</v>
      </c>
      <c r="R492" s="22">
        <f t="shared" si="157"/>
        <v>268.42514400000005</v>
      </c>
      <c r="S492" s="22">
        <f t="shared" si="158"/>
        <v>-2407.9914137160777</v>
      </c>
      <c r="T492" s="22">
        <f t="shared" si="159"/>
        <v>0</v>
      </c>
      <c r="U492" s="22">
        <f t="shared" si="147"/>
        <v>0</v>
      </c>
      <c r="V492" s="20">
        <f>'BSFC (Drive Cycle)'!C496</f>
        <v>0</v>
      </c>
      <c r="W492" s="22">
        <f t="shared" si="148"/>
        <v>0</v>
      </c>
      <c r="X492" s="22">
        <f t="shared" si="149"/>
        <v>0</v>
      </c>
      <c r="Y492" s="22">
        <f t="shared" si="150"/>
        <v>0</v>
      </c>
      <c r="Z492" s="22">
        <f t="shared" si="151"/>
        <v>5</v>
      </c>
    </row>
    <row r="493" spans="4:26">
      <c r="D493" s="1">
        <v>490</v>
      </c>
      <c r="E493" s="22">
        <v>46.1</v>
      </c>
      <c r="F493" s="22">
        <f t="shared" si="140"/>
        <v>74.190573999999998</v>
      </c>
      <c r="G493" s="22">
        <f t="shared" si="141"/>
        <v>20.608492777777776</v>
      </c>
      <c r="H493" s="22">
        <f t="shared" si="152"/>
        <v>-1.3858205555555578</v>
      </c>
      <c r="I493" s="22">
        <f t="shared" si="153"/>
        <v>19.915582499999999</v>
      </c>
      <c r="J493" s="22">
        <f t="shared" si="154"/>
        <v>92.244456741358803</v>
      </c>
      <c r="K493" s="22">
        <f t="shared" si="155"/>
        <v>5</v>
      </c>
      <c r="L493" s="22">
        <f t="shared" si="142"/>
        <v>3.4184399999999999</v>
      </c>
      <c r="M493" s="22">
        <f t="shared" si="156"/>
        <v>315.33214070293059</v>
      </c>
      <c r="N493" s="22">
        <f t="shared" si="143"/>
        <v>3011.2012112144953</v>
      </c>
      <c r="O493" s="22">
        <f t="shared" si="144"/>
        <v>12.823405295785085</v>
      </c>
      <c r="P493" s="22">
        <f t="shared" si="145"/>
        <v>-2610.2693956788221</v>
      </c>
      <c r="Q493" s="22">
        <f t="shared" si="146"/>
        <v>163.70286703626434</v>
      </c>
      <c r="R493" s="22">
        <f t="shared" si="157"/>
        <v>268.42514400000005</v>
      </c>
      <c r="S493" s="22">
        <f t="shared" si="158"/>
        <v>-2178.1413846425576</v>
      </c>
      <c r="T493" s="22">
        <f t="shared" si="159"/>
        <v>0</v>
      </c>
      <c r="U493" s="22">
        <f t="shared" si="147"/>
        <v>0</v>
      </c>
      <c r="V493" s="20">
        <f>'BSFC (Drive Cycle)'!C497</f>
        <v>0</v>
      </c>
      <c r="W493" s="22">
        <f t="shared" si="148"/>
        <v>0</v>
      </c>
      <c r="X493" s="22">
        <f t="shared" si="149"/>
        <v>0</v>
      </c>
      <c r="Y493" s="22">
        <f t="shared" si="150"/>
        <v>0</v>
      </c>
      <c r="Z493" s="22">
        <f t="shared" si="151"/>
        <v>5</v>
      </c>
    </row>
    <row r="494" spans="4:26">
      <c r="D494" s="1">
        <v>491</v>
      </c>
      <c r="E494" s="22">
        <v>43</v>
      </c>
      <c r="F494" s="22">
        <f t="shared" si="140"/>
        <v>69.201620000000005</v>
      </c>
      <c r="G494" s="22">
        <f t="shared" si="141"/>
        <v>19.222672222222226</v>
      </c>
      <c r="H494" s="22">
        <f t="shared" si="152"/>
        <v>-1.3858205555555507</v>
      </c>
      <c r="I494" s="22">
        <f t="shared" si="153"/>
        <v>18.529761944444452</v>
      </c>
      <c r="J494" s="22">
        <f t="shared" si="154"/>
        <v>85.825650548357459</v>
      </c>
      <c r="K494" s="22">
        <f t="shared" si="155"/>
        <v>5</v>
      </c>
      <c r="L494" s="22">
        <f t="shared" si="142"/>
        <v>3.4184399999999999</v>
      </c>
      <c r="M494" s="22">
        <f t="shared" si="156"/>
        <v>293.38983686052705</v>
      </c>
      <c r="N494" s="22">
        <f t="shared" si="143"/>
        <v>2801.6675691322312</v>
      </c>
      <c r="O494" s="22">
        <f t="shared" si="144"/>
        <v>12.823405295785085</v>
      </c>
      <c r="P494" s="22">
        <f t="shared" si="145"/>
        <v>-2610.2693956788089</v>
      </c>
      <c r="Q494" s="22">
        <f t="shared" si="146"/>
        <v>142.42667837533841</v>
      </c>
      <c r="R494" s="22">
        <f t="shared" si="157"/>
        <v>268.42514400000005</v>
      </c>
      <c r="S494" s="22">
        <f t="shared" si="158"/>
        <v>-2199.4175733034708</v>
      </c>
      <c r="T494" s="22">
        <f t="shared" si="159"/>
        <v>0</v>
      </c>
      <c r="U494" s="22">
        <f t="shared" si="147"/>
        <v>0</v>
      </c>
      <c r="V494" s="20">
        <f>'BSFC (Drive Cycle)'!C498</f>
        <v>0</v>
      </c>
      <c r="W494" s="22">
        <f t="shared" si="148"/>
        <v>0</v>
      </c>
      <c r="X494" s="22">
        <f t="shared" si="149"/>
        <v>0</v>
      </c>
      <c r="Y494" s="22">
        <f t="shared" si="150"/>
        <v>0</v>
      </c>
      <c r="Z494" s="22">
        <f t="shared" si="151"/>
        <v>5</v>
      </c>
    </row>
    <row r="495" spans="4:26">
      <c r="D495" s="1">
        <v>492</v>
      </c>
      <c r="E495" s="22">
        <v>37.200000000000003</v>
      </c>
      <c r="F495" s="22">
        <f t="shared" si="140"/>
        <v>59.867448000000003</v>
      </c>
      <c r="G495" s="22">
        <f t="shared" si="141"/>
        <v>16.629846666666669</v>
      </c>
      <c r="H495" s="22">
        <f t="shared" si="152"/>
        <v>-2.5928255555555566</v>
      </c>
      <c r="I495" s="22">
        <f t="shared" si="153"/>
        <v>15.333433888888891</v>
      </c>
      <c r="J495" s="22">
        <f t="shared" si="154"/>
        <v>71.020984651596137</v>
      </c>
      <c r="K495" s="22">
        <f t="shared" si="155"/>
        <v>5</v>
      </c>
      <c r="L495" s="22">
        <f t="shared" si="142"/>
        <v>3.4184399999999999</v>
      </c>
      <c r="M495" s="22">
        <f t="shared" si="156"/>
        <v>242.78097477240229</v>
      </c>
      <c r="N495" s="22">
        <f t="shared" si="143"/>
        <v>2318.3883623941015</v>
      </c>
      <c r="O495" s="22">
        <f t="shared" si="144"/>
        <v>12.823405295785085</v>
      </c>
      <c r="P495" s="22">
        <f t="shared" si="145"/>
        <v>-4883.7298370765002</v>
      </c>
      <c r="Q495" s="22">
        <f t="shared" si="146"/>
        <v>106.59585430120514</v>
      </c>
      <c r="R495" s="22">
        <f t="shared" si="157"/>
        <v>268.42514400000005</v>
      </c>
      <c r="S495" s="22">
        <f t="shared" si="158"/>
        <v>-4508.7088387752956</v>
      </c>
      <c r="T495" s="22">
        <f t="shared" si="159"/>
        <v>0</v>
      </c>
      <c r="U495" s="22">
        <f t="shared" si="147"/>
        <v>0</v>
      </c>
      <c r="V495" s="20">
        <f>'BSFC (Drive Cycle)'!C499</f>
        <v>0</v>
      </c>
      <c r="W495" s="22">
        <f t="shared" si="148"/>
        <v>0</v>
      </c>
      <c r="X495" s="22">
        <f t="shared" si="149"/>
        <v>0</v>
      </c>
      <c r="Y495" s="22">
        <f t="shared" si="150"/>
        <v>0</v>
      </c>
      <c r="Z495" s="22">
        <f t="shared" si="151"/>
        <v>5</v>
      </c>
    </row>
    <row r="496" spans="4:26">
      <c r="D496" s="1">
        <v>493</v>
      </c>
      <c r="E496" s="22">
        <v>29.6</v>
      </c>
      <c r="F496" s="22">
        <f t="shared" si="140"/>
        <v>47.636464000000004</v>
      </c>
      <c r="G496" s="22">
        <f t="shared" si="141"/>
        <v>13.232351111111113</v>
      </c>
      <c r="H496" s="22">
        <f t="shared" si="152"/>
        <v>-3.3974955555555564</v>
      </c>
      <c r="I496" s="22">
        <f t="shared" si="153"/>
        <v>11.533603333333335</v>
      </c>
      <c r="J496" s="22">
        <f t="shared" si="154"/>
        <v>53.421032186914886</v>
      </c>
      <c r="K496" s="22">
        <f t="shared" si="155"/>
        <v>5</v>
      </c>
      <c r="L496" s="22">
        <f t="shared" si="142"/>
        <v>3.4184399999999999</v>
      </c>
      <c r="M496" s="22">
        <f t="shared" si="156"/>
        <v>182.61659326903731</v>
      </c>
      <c r="N496" s="22">
        <f t="shared" si="143"/>
        <v>1743.8606341040181</v>
      </c>
      <c r="O496" s="22">
        <f t="shared" si="144"/>
        <v>12.823405295785085</v>
      </c>
      <c r="P496" s="22">
        <f t="shared" si="145"/>
        <v>-6399.3701313416195</v>
      </c>
      <c r="Q496" s="22">
        <f t="shared" si="146"/>
        <v>67.489755827656296</v>
      </c>
      <c r="R496" s="22">
        <f t="shared" si="157"/>
        <v>268.42514400000005</v>
      </c>
      <c r="S496" s="22">
        <f t="shared" si="158"/>
        <v>-6063.4552315139636</v>
      </c>
      <c r="T496" s="22">
        <f t="shared" si="159"/>
        <v>0</v>
      </c>
      <c r="U496" s="22">
        <f t="shared" si="147"/>
        <v>0</v>
      </c>
      <c r="V496" s="20">
        <f>'BSFC (Drive Cycle)'!C500</f>
        <v>0</v>
      </c>
      <c r="W496" s="22">
        <f t="shared" si="148"/>
        <v>0</v>
      </c>
      <c r="X496" s="22">
        <f t="shared" si="149"/>
        <v>1</v>
      </c>
      <c r="Y496" s="22">
        <f t="shared" si="150"/>
        <v>0</v>
      </c>
      <c r="Z496" s="22">
        <f t="shared" si="151"/>
        <v>4</v>
      </c>
    </row>
    <row r="497" spans="4:26">
      <c r="D497" s="1">
        <v>494</v>
      </c>
      <c r="E497" s="22">
        <v>21.5</v>
      </c>
      <c r="F497" s="22">
        <f t="shared" si="140"/>
        <v>34.600810000000003</v>
      </c>
      <c r="G497" s="22">
        <f t="shared" si="141"/>
        <v>9.6113361111111129</v>
      </c>
      <c r="H497" s="22">
        <f t="shared" si="152"/>
        <v>-3.6210149999999999</v>
      </c>
      <c r="I497" s="22">
        <f t="shared" si="153"/>
        <v>7.8008286111111129</v>
      </c>
      <c r="J497" s="22">
        <f t="shared" si="154"/>
        <v>36.131667118669171</v>
      </c>
      <c r="K497" s="22">
        <f t="shared" si="155"/>
        <v>4</v>
      </c>
      <c r="L497" s="22">
        <f t="shared" si="142"/>
        <v>4.0797119999999998</v>
      </c>
      <c r="M497" s="22">
        <f t="shared" si="156"/>
        <v>147.40679592404004</v>
      </c>
      <c r="N497" s="22">
        <f t="shared" si="143"/>
        <v>1407.6317163174356</v>
      </c>
      <c r="O497" s="22">
        <f t="shared" si="144"/>
        <v>15.119986106041686</v>
      </c>
      <c r="P497" s="22">
        <f t="shared" si="145"/>
        <v>-6858.8989414355192</v>
      </c>
      <c r="Q497" s="22">
        <f t="shared" si="146"/>
        <v>35.606669593834603</v>
      </c>
      <c r="R497" s="22">
        <f t="shared" si="157"/>
        <v>268.42514400000005</v>
      </c>
      <c r="S497" s="22">
        <f t="shared" si="158"/>
        <v>-6554.867127841685</v>
      </c>
      <c r="T497" s="22">
        <f t="shared" si="159"/>
        <v>0</v>
      </c>
      <c r="U497" s="22">
        <f t="shared" si="147"/>
        <v>0</v>
      </c>
      <c r="V497" s="20">
        <f>'BSFC (Drive Cycle)'!C501</f>
        <v>0</v>
      </c>
      <c r="W497" s="22">
        <f t="shared" si="148"/>
        <v>0</v>
      </c>
      <c r="X497" s="22">
        <f t="shared" si="149"/>
        <v>1</v>
      </c>
      <c r="Y497" s="22">
        <f t="shared" si="150"/>
        <v>0</v>
      </c>
      <c r="Z497" s="22">
        <f t="shared" si="151"/>
        <v>3</v>
      </c>
    </row>
    <row r="498" spans="4:26">
      <c r="D498" s="1">
        <v>495</v>
      </c>
      <c r="E498" s="22">
        <v>16.5</v>
      </c>
      <c r="F498" s="22">
        <f t="shared" si="140"/>
        <v>26.554110000000001</v>
      </c>
      <c r="G498" s="22">
        <f t="shared" si="141"/>
        <v>7.3761416666666673</v>
      </c>
      <c r="H498" s="22">
        <f t="shared" si="152"/>
        <v>-2.2351944444444456</v>
      </c>
      <c r="I498" s="22">
        <f t="shared" si="153"/>
        <v>6.2585444444444445</v>
      </c>
      <c r="J498" s="22">
        <f t="shared" si="154"/>
        <v>28.98815700065148</v>
      </c>
      <c r="K498" s="22">
        <f t="shared" si="155"/>
        <v>3</v>
      </c>
      <c r="L498" s="22">
        <f t="shared" si="142"/>
        <v>5.4638999999999998</v>
      </c>
      <c r="M498" s="22">
        <f t="shared" si="156"/>
        <v>158.38839103585963</v>
      </c>
      <c r="N498" s="22">
        <f t="shared" si="143"/>
        <v>1512.4982625187345</v>
      </c>
      <c r="O498" s="22">
        <f t="shared" si="144"/>
        <v>21.23863048170449</v>
      </c>
      <c r="P498" s="22">
        <f t="shared" si="145"/>
        <v>-4297.2340433095742</v>
      </c>
      <c r="Q498" s="22">
        <f t="shared" si="146"/>
        <v>20.971153698045363</v>
      </c>
      <c r="R498" s="22">
        <f t="shared" si="157"/>
        <v>268.42514400000005</v>
      </c>
      <c r="S498" s="22">
        <f t="shared" si="158"/>
        <v>-4007.8377456115286</v>
      </c>
      <c r="T498" s="22">
        <f t="shared" si="159"/>
        <v>0</v>
      </c>
      <c r="U498" s="22">
        <f t="shared" si="147"/>
        <v>0</v>
      </c>
      <c r="V498" s="20">
        <f>'BSFC (Drive Cycle)'!C502</f>
        <v>0</v>
      </c>
      <c r="W498" s="22">
        <f t="shared" si="148"/>
        <v>0</v>
      </c>
      <c r="X498" s="22">
        <f t="shared" si="149"/>
        <v>1</v>
      </c>
      <c r="Y498" s="22">
        <f t="shared" si="150"/>
        <v>0</v>
      </c>
      <c r="Z498" s="22">
        <f t="shared" si="151"/>
        <v>2</v>
      </c>
    </row>
    <row r="499" spans="4:26">
      <c r="D499" s="1">
        <v>496</v>
      </c>
      <c r="E499" s="22">
        <v>15.7</v>
      </c>
      <c r="F499" s="22">
        <f t="shared" si="140"/>
        <v>25.266638</v>
      </c>
      <c r="G499" s="22">
        <f t="shared" si="141"/>
        <v>7.0185105555555563</v>
      </c>
      <c r="H499" s="22">
        <f t="shared" si="152"/>
        <v>-0.35763111111111101</v>
      </c>
      <c r="I499" s="22">
        <f t="shared" si="153"/>
        <v>6.8396950000000007</v>
      </c>
      <c r="J499" s="22">
        <f t="shared" si="154"/>
        <v>31.679914436426262</v>
      </c>
      <c r="K499" s="22">
        <f t="shared" si="155"/>
        <v>2</v>
      </c>
      <c r="L499" s="22">
        <f t="shared" si="142"/>
        <v>8.4698856000000013</v>
      </c>
      <c r="M499" s="22">
        <f t="shared" si="156"/>
        <v>268.32525109431896</v>
      </c>
      <c r="N499" s="22">
        <f t="shared" si="143"/>
        <v>2562.3183202749801</v>
      </c>
      <c r="O499" s="22">
        <f t="shared" si="144"/>
        <v>40.638704065348485</v>
      </c>
      <c r="P499" s="22">
        <f t="shared" si="145"/>
        <v>-719.69301835776628</v>
      </c>
      <c r="Q499" s="22">
        <f t="shared" si="146"/>
        <v>18.986885858700465</v>
      </c>
      <c r="R499" s="22">
        <f t="shared" si="157"/>
        <v>268.42514400000005</v>
      </c>
      <c r="S499" s="22">
        <f t="shared" si="158"/>
        <v>-432.28098849906576</v>
      </c>
      <c r="T499" s="22">
        <f t="shared" si="159"/>
        <v>0</v>
      </c>
      <c r="U499" s="22">
        <f t="shared" si="147"/>
        <v>0</v>
      </c>
      <c r="V499" s="20">
        <f>'BSFC (Drive Cycle)'!C503</f>
        <v>0</v>
      </c>
      <c r="W499" s="22">
        <f t="shared" si="148"/>
        <v>0</v>
      </c>
      <c r="X499" s="22">
        <f t="shared" si="149"/>
        <v>0</v>
      </c>
      <c r="Y499" s="22">
        <f t="shared" si="150"/>
        <v>0</v>
      </c>
      <c r="Z499" s="22">
        <f t="shared" si="151"/>
        <v>2</v>
      </c>
    </row>
    <row r="500" spans="4:26">
      <c r="D500" s="1">
        <v>497</v>
      </c>
      <c r="E500" s="22">
        <v>18.399999999999999</v>
      </c>
      <c r="F500" s="22">
        <f t="shared" si="140"/>
        <v>29.611855999999996</v>
      </c>
      <c r="G500" s="22">
        <f t="shared" si="141"/>
        <v>8.225515555555555</v>
      </c>
      <c r="H500" s="22">
        <f t="shared" si="152"/>
        <v>1.2070049999999988</v>
      </c>
      <c r="I500" s="22">
        <f t="shared" si="153"/>
        <v>8.8290180555555544</v>
      </c>
      <c r="J500" s="22">
        <f t="shared" si="154"/>
        <v>40.894007197347612</v>
      </c>
      <c r="K500" s="22">
        <f t="shared" si="155"/>
        <v>2</v>
      </c>
      <c r="L500" s="22">
        <f t="shared" si="142"/>
        <v>8.4698856000000013</v>
      </c>
      <c r="M500" s="22">
        <f t="shared" si="156"/>
        <v>346.36756268711093</v>
      </c>
      <c r="N500" s="22">
        <f t="shared" si="143"/>
        <v>3307.5677663680285</v>
      </c>
      <c r="O500" s="22">
        <f t="shared" si="144"/>
        <v>40.638704065348485</v>
      </c>
      <c r="P500" s="22">
        <f t="shared" si="145"/>
        <v>2428.9639369574588</v>
      </c>
      <c r="Q500" s="22">
        <f t="shared" si="146"/>
        <v>26.078948745675795</v>
      </c>
      <c r="R500" s="22">
        <f t="shared" si="157"/>
        <v>268.42514400000005</v>
      </c>
      <c r="S500" s="22">
        <f t="shared" si="158"/>
        <v>2723.4680297031346</v>
      </c>
      <c r="T500" s="22">
        <f t="shared" si="159"/>
        <v>69.422041262624219</v>
      </c>
      <c r="U500" s="22">
        <f t="shared" si="147"/>
        <v>24.045543228899199</v>
      </c>
      <c r="V500" s="20">
        <f>'BSFC (Drive Cycle)'!C504</f>
        <v>106.20749763260937</v>
      </c>
      <c r="W500" s="22">
        <f t="shared" si="148"/>
        <v>0.7093936043216994</v>
      </c>
      <c r="X500" s="22">
        <f t="shared" si="149"/>
        <v>0</v>
      </c>
      <c r="Y500" s="22">
        <f t="shared" si="150"/>
        <v>0</v>
      </c>
      <c r="Z500" s="22">
        <f t="shared" si="151"/>
        <v>2</v>
      </c>
    </row>
    <row r="501" spans="4:26">
      <c r="D501" s="1">
        <v>498</v>
      </c>
      <c r="E501" s="22">
        <v>21.5</v>
      </c>
      <c r="F501" s="22">
        <f t="shared" si="140"/>
        <v>34.600810000000003</v>
      </c>
      <c r="G501" s="22">
        <f t="shared" si="141"/>
        <v>9.6113361111111129</v>
      </c>
      <c r="H501" s="22">
        <f t="shared" si="152"/>
        <v>1.3858205555555578</v>
      </c>
      <c r="I501" s="22">
        <f t="shared" si="153"/>
        <v>10.304246388888892</v>
      </c>
      <c r="J501" s="22">
        <f t="shared" si="154"/>
        <v>47.72692991892977</v>
      </c>
      <c r="K501" s="22">
        <f t="shared" si="155"/>
        <v>2</v>
      </c>
      <c r="L501" s="22">
        <f t="shared" si="142"/>
        <v>8.4698856000000013</v>
      </c>
      <c r="M501" s="22">
        <f t="shared" si="156"/>
        <v>404.24163645255248</v>
      </c>
      <c r="N501" s="22">
        <f t="shared" si="143"/>
        <v>3860.2246589763595</v>
      </c>
      <c r="O501" s="22">
        <f t="shared" si="144"/>
        <v>40.638704065348485</v>
      </c>
      <c r="P501" s="22">
        <f t="shared" si="145"/>
        <v>2788.8104461363491</v>
      </c>
      <c r="Q501" s="22">
        <f t="shared" si="146"/>
        <v>35.606669593834603</v>
      </c>
      <c r="R501" s="22">
        <f t="shared" si="157"/>
        <v>268.42514400000005</v>
      </c>
      <c r="S501" s="22">
        <f t="shared" si="158"/>
        <v>3092.8422597301842</v>
      </c>
      <c r="T501" s="22">
        <f t="shared" si="159"/>
        <v>78.837504472993899</v>
      </c>
      <c r="U501" s="22">
        <f t="shared" si="147"/>
        <v>31.86940182199848</v>
      </c>
      <c r="V501" s="20">
        <f>'BSFC (Drive Cycle)'!C505</f>
        <v>113.25215435316022</v>
      </c>
      <c r="W501" s="22">
        <f t="shared" si="148"/>
        <v>1.0025773373021825</v>
      </c>
      <c r="X501" s="22">
        <f t="shared" si="149"/>
        <v>0</v>
      </c>
      <c r="Y501" s="22">
        <f t="shared" si="150"/>
        <v>0</v>
      </c>
      <c r="Z501" s="22">
        <f t="shared" si="151"/>
        <v>2</v>
      </c>
    </row>
    <row r="502" spans="4:26">
      <c r="D502" s="1">
        <v>499</v>
      </c>
      <c r="E502" s="22">
        <v>25</v>
      </c>
      <c r="F502" s="22">
        <f t="shared" si="140"/>
        <v>40.233499999999999</v>
      </c>
      <c r="G502" s="22">
        <f t="shared" si="141"/>
        <v>11.175972222222223</v>
      </c>
      <c r="H502" s="22">
        <f t="shared" si="152"/>
        <v>1.5646361111111098</v>
      </c>
      <c r="I502" s="22">
        <f t="shared" si="153"/>
        <v>11.958290277777778</v>
      </c>
      <c r="J502" s="22">
        <f t="shared" si="154"/>
        <v>55.388085697673354</v>
      </c>
      <c r="K502" s="22">
        <f t="shared" si="155"/>
        <v>2</v>
      </c>
      <c r="L502" s="22">
        <f t="shared" si="142"/>
        <v>8.4698856000000013</v>
      </c>
      <c r="M502" s="22">
        <f t="shared" si="156"/>
        <v>469.13074946228954</v>
      </c>
      <c r="N502" s="22">
        <f t="shared" si="143"/>
        <v>4479.8702658402417</v>
      </c>
      <c r="O502" s="22">
        <f t="shared" si="144"/>
        <v>40.638704065348485</v>
      </c>
      <c r="P502" s="22">
        <f t="shared" si="145"/>
        <v>3148.6569553152253</v>
      </c>
      <c r="Q502" s="22">
        <f t="shared" si="146"/>
        <v>48.143144394043524</v>
      </c>
      <c r="R502" s="22">
        <f t="shared" si="157"/>
        <v>268.42514400000005</v>
      </c>
      <c r="S502" s="22">
        <f t="shared" si="158"/>
        <v>3465.2252437092693</v>
      </c>
      <c r="T502" s="22">
        <f t="shared" si="159"/>
        <v>88.329661750901465</v>
      </c>
      <c r="U502" s="22">
        <f t="shared" si="147"/>
        <v>41.438160416950936</v>
      </c>
      <c r="V502" s="20">
        <f>'BSFC (Drive Cycle)'!C506</f>
        <v>219.48656229765584</v>
      </c>
      <c r="W502" s="22">
        <f t="shared" si="148"/>
        <v>2.5264220494042657</v>
      </c>
      <c r="X502" s="22">
        <f t="shared" si="149"/>
        <v>0</v>
      </c>
      <c r="Y502" s="22">
        <f t="shared" si="150"/>
        <v>0</v>
      </c>
      <c r="Z502" s="22">
        <f t="shared" si="151"/>
        <v>2</v>
      </c>
    </row>
    <row r="503" spans="4:26">
      <c r="D503" s="1">
        <v>500</v>
      </c>
      <c r="E503" s="22">
        <v>27.3</v>
      </c>
      <c r="F503" s="22">
        <f t="shared" si="140"/>
        <v>43.934981999999998</v>
      </c>
      <c r="G503" s="22">
        <f t="shared" si="141"/>
        <v>12.204161666666666</v>
      </c>
      <c r="H503" s="22">
        <f t="shared" si="152"/>
        <v>1.0281894444444433</v>
      </c>
      <c r="I503" s="22">
        <f t="shared" si="153"/>
        <v>12.718256388888888</v>
      </c>
      <c r="J503" s="22">
        <f t="shared" si="154"/>
        <v>58.908076190609606</v>
      </c>
      <c r="K503" s="22">
        <f t="shared" si="155"/>
        <v>2</v>
      </c>
      <c r="L503" s="22">
        <f t="shared" si="142"/>
        <v>8.4698856000000013</v>
      </c>
      <c r="M503" s="22">
        <f t="shared" si="156"/>
        <v>498.94466625054724</v>
      </c>
      <c r="N503" s="22">
        <f t="shared" si="143"/>
        <v>4764.5723014263513</v>
      </c>
      <c r="O503" s="22">
        <f t="shared" si="144"/>
        <v>40.638704065348485</v>
      </c>
      <c r="P503" s="22">
        <f t="shared" si="145"/>
        <v>2069.1174277785758</v>
      </c>
      <c r="Q503" s="22">
        <f t="shared" si="146"/>
        <v>57.408966536698706</v>
      </c>
      <c r="R503" s="22">
        <f t="shared" si="157"/>
        <v>268.42514400000005</v>
      </c>
      <c r="S503" s="22">
        <f t="shared" si="158"/>
        <v>2394.9515383152748</v>
      </c>
      <c r="T503" s="22">
        <f t="shared" si="159"/>
        <v>61.048054429716004</v>
      </c>
      <c r="U503" s="22">
        <f t="shared" si="147"/>
        <v>30.459601142679894</v>
      </c>
      <c r="V503" s="20">
        <f>'BSFC (Drive Cycle)'!C507</f>
        <v>490.33960703672892</v>
      </c>
      <c r="W503" s="22">
        <f t="shared" si="148"/>
        <v>4.1487635707769881</v>
      </c>
      <c r="X503" s="22">
        <f t="shared" si="149"/>
        <v>0</v>
      </c>
      <c r="Y503" s="22">
        <f t="shared" si="150"/>
        <v>0</v>
      </c>
      <c r="Z503" s="22">
        <f t="shared" si="151"/>
        <v>2</v>
      </c>
    </row>
    <row r="504" spans="4:26">
      <c r="D504" s="1">
        <v>501</v>
      </c>
      <c r="E504" s="22">
        <v>29.2</v>
      </c>
      <c r="F504" s="22">
        <f t="shared" si="140"/>
        <v>46.992728</v>
      </c>
      <c r="G504" s="22">
        <f t="shared" si="141"/>
        <v>13.053535555555555</v>
      </c>
      <c r="H504" s="22">
        <f t="shared" si="152"/>
        <v>0.84937388888888954</v>
      </c>
      <c r="I504" s="22">
        <f t="shared" si="153"/>
        <v>13.478222500000001</v>
      </c>
      <c r="J504" s="22">
        <f t="shared" si="154"/>
        <v>62.428066683545872</v>
      </c>
      <c r="K504" s="22">
        <f t="shared" si="155"/>
        <v>2</v>
      </c>
      <c r="L504" s="22">
        <f t="shared" si="142"/>
        <v>8.4698856000000013</v>
      </c>
      <c r="M504" s="22">
        <f t="shared" si="156"/>
        <v>528.758583038805</v>
      </c>
      <c r="N504" s="22">
        <f t="shared" si="143"/>
        <v>5049.2743370124608</v>
      </c>
      <c r="O504" s="22">
        <f t="shared" si="144"/>
        <v>40.638704065348485</v>
      </c>
      <c r="P504" s="22">
        <f t="shared" si="145"/>
        <v>1709.2709185996964</v>
      </c>
      <c r="Q504" s="22">
        <f t="shared" si="146"/>
        <v>65.678033017819629</v>
      </c>
      <c r="R504" s="22">
        <f t="shared" si="157"/>
        <v>268.42514400000005</v>
      </c>
      <c r="S504" s="22">
        <f t="shared" si="158"/>
        <v>2043.3740956175161</v>
      </c>
      <c r="T504" s="22">
        <f t="shared" si="159"/>
        <v>52.086236825184706</v>
      </c>
      <c r="U504" s="22">
        <f t="shared" si="147"/>
        <v>27.54104477950829</v>
      </c>
      <c r="V504" s="20">
        <f>'BSFC (Drive Cycle)'!C508</f>
        <v>1035.2620467429406</v>
      </c>
      <c r="W504" s="22">
        <f t="shared" si="148"/>
        <v>7.9200551077424253</v>
      </c>
      <c r="X504" s="22">
        <f t="shared" si="149"/>
        <v>0</v>
      </c>
      <c r="Y504" s="22">
        <f t="shared" si="150"/>
        <v>1</v>
      </c>
      <c r="Z504" s="22">
        <f t="shared" si="151"/>
        <v>3</v>
      </c>
    </row>
    <row r="505" spans="4:26">
      <c r="D505" s="1">
        <v>502</v>
      </c>
      <c r="E505" s="22">
        <v>30.7</v>
      </c>
      <c r="F505" s="22">
        <f t="shared" si="140"/>
        <v>49.406737999999997</v>
      </c>
      <c r="G505" s="22">
        <f t="shared" si="141"/>
        <v>13.724093888888889</v>
      </c>
      <c r="H505" s="22">
        <f t="shared" si="152"/>
        <v>0.67055833333333403</v>
      </c>
      <c r="I505" s="22">
        <f t="shared" si="153"/>
        <v>14.059373055555557</v>
      </c>
      <c r="J505" s="22">
        <f t="shared" si="154"/>
        <v>65.119824119320654</v>
      </c>
      <c r="K505" s="22">
        <f t="shared" si="155"/>
        <v>3</v>
      </c>
      <c r="L505" s="22">
        <f t="shared" si="142"/>
        <v>5.4638999999999998</v>
      </c>
      <c r="M505" s="22">
        <f t="shared" si="156"/>
        <v>355.80820700555608</v>
      </c>
      <c r="N505" s="22">
        <f t="shared" si="143"/>
        <v>3397.7193111581569</v>
      </c>
      <c r="O505" s="22">
        <f t="shared" si="144"/>
        <v>21.23863048170449</v>
      </c>
      <c r="P505" s="22">
        <f t="shared" si="145"/>
        <v>1289.1702129928731</v>
      </c>
      <c r="Q505" s="22">
        <f t="shared" si="146"/>
        <v>72.599091455907327</v>
      </c>
      <c r="R505" s="22">
        <f t="shared" si="157"/>
        <v>268.42514400000005</v>
      </c>
      <c r="S505" s="22">
        <f t="shared" si="158"/>
        <v>1630.1944484487803</v>
      </c>
      <c r="T505" s="22">
        <f t="shared" si="159"/>
        <v>64.415340950619836</v>
      </c>
      <c r="U505" s="22">
        <f t="shared" si="147"/>
        <v>22.919506967291618</v>
      </c>
      <c r="V505" s="20">
        <f>'BSFC (Drive Cycle)'!C509</f>
        <v>1826.1672191006492</v>
      </c>
      <c r="W505" s="22">
        <f t="shared" si="148"/>
        <v>11.626347861560246</v>
      </c>
      <c r="X505" s="22">
        <f t="shared" si="149"/>
        <v>0</v>
      </c>
      <c r="Y505" s="22">
        <f t="shared" si="150"/>
        <v>0</v>
      </c>
      <c r="Z505" s="22">
        <f t="shared" si="151"/>
        <v>3</v>
      </c>
    </row>
    <row r="506" spans="4:26">
      <c r="D506" s="1">
        <v>503</v>
      </c>
      <c r="E506" s="22">
        <v>31.5</v>
      </c>
      <c r="F506" s="22">
        <f t="shared" si="140"/>
        <v>50.694209999999998</v>
      </c>
      <c r="G506" s="22">
        <f t="shared" si="141"/>
        <v>14.081725</v>
      </c>
      <c r="H506" s="22">
        <f t="shared" si="152"/>
        <v>0.35763111111111101</v>
      </c>
      <c r="I506" s="22">
        <f t="shared" si="153"/>
        <v>14.260540555555556</v>
      </c>
      <c r="J506" s="22">
        <f t="shared" si="154"/>
        <v>66.051586308627307</v>
      </c>
      <c r="K506" s="22">
        <f t="shared" si="155"/>
        <v>3</v>
      </c>
      <c r="L506" s="22">
        <f t="shared" si="142"/>
        <v>5.4638999999999998</v>
      </c>
      <c r="M506" s="22">
        <f t="shared" si="156"/>
        <v>360.89926243170873</v>
      </c>
      <c r="N506" s="22">
        <f t="shared" si="143"/>
        <v>3446.3353267391162</v>
      </c>
      <c r="O506" s="22">
        <f t="shared" si="144"/>
        <v>21.23863048170449</v>
      </c>
      <c r="P506" s="22">
        <f t="shared" si="145"/>
        <v>687.55744692953135</v>
      </c>
      <c r="Q506" s="22">
        <f t="shared" si="146"/>
        <v>76.432056039983507</v>
      </c>
      <c r="R506" s="22">
        <f t="shared" si="157"/>
        <v>268.42514400000005</v>
      </c>
      <c r="S506" s="22">
        <f t="shared" si="158"/>
        <v>1032.4146469695149</v>
      </c>
      <c r="T506" s="22">
        <f t="shared" si="159"/>
        <v>40.794729457112737</v>
      </c>
      <c r="U506" s="22">
        <f t="shared" si="147"/>
        <v>14.722787772173088</v>
      </c>
      <c r="V506" s="20">
        <f>'BSFC (Drive Cycle)'!C510</f>
        <v>527.49025224888646</v>
      </c>
      <c r="W506" s="22">
        <f t="shared" si="148"/>
        <v>2.1572575099306674</v>
      </c>
      <c r="X506" s="22">
        <f t="shared" si="149"/>
        <v>0</v>
      </c>
      <c r="Y506" s="22">
        <f t="shared" si="150"/>
        <v>0</v>
      </c>
      <c r="Z506" s="22">
        <f t="shared" si="151"/>
        <v>3</v>
      </c>
    </row>
    <row r="507" spans="4:26">
      <c r="D507" s="1">
        <v>504</v>
      </c>
      <c r="E507" s="22">
        <v>31.1</v>
      </c>
      <c r="F507" s="22">
        <f t="shared" si="140"/>
        <v>50.050474000000001</v>
      </c>
      <c r="G507" s="22">
        <f t="shared" si="141"/>
        <v>13.902909444444445</v>
      </c>
      <c r="H507" s="22">
        <f t="shared" si="152"/>
        <v>-0.17881555555555551</v>
      </c>
      <c r="I507" s="22">
        <f t="shared" si="153"/>
        <v>13.813501666666667</v>
      </c>
      <c r="J507" s="22">
        <f t="shared" si="154"/>
        <v>63.981003665723627</v>
      </c>
      <c r="K507" s="22">
        <f t="shared" si="155"/>
        <v>3</v>
      </c>
      <c r="L507" s="22">
        <f t="shared" si="142"/>
        <v>5.4638999999999998</v>
      </c>
      <c r="M507" s="22">
        <f t="shared" si="156"/>
        <v>349.58580592914728</v>
      </c>
      <c r="N507" s="22">
        <f t="shared" si="143"/>
        <v>3338.2997365592064</v>
      </c>
      <c r="O507" s="22">
        <f t="shared" si="144"/>
        <v>21.23863048170449</v>
      </c>
      <c r="P507" s="22">
        <f t="shared" si="145"/>
        <v>-343.77872346476568</v>
      </c>
      <c r="Q507" s="22">
        <f t="shared" si="146"/>
        <v>74.503249102980547</v>
      </c>
      <c r="R507" s="22">
        <f t="shared" si="157"/>
        <v>268.42514400000005</v>
      </c>
      <c r="S507" s="22">
        <f t="shared" si="158"/>
        <v>-0.85033036178509747</v>
      </c>
      <c r="T507" s="22">
        <f t="shared" si="159"/>
        <v>0</v>
      </c>
      <c r="U507" s="22">
        <f t="shared" si="147"/>
        <v>0</v>
      </c>
      <c r="V507" s="20">
        <f>'BSFC (Drive Cycle)'!C511</f>
        <v>0</v>
      </c>
      <c r="W507" s="22">
        <f t="shared" si="148"/>
        <v>0</v>
      </c>
      <c r="X507" s="22">
        <f t="shared" si="149"/>
        <v>0</v>
      </c>
      <c r="Y507" s="22">
        <f t="shared" si="150"/>
        <v>0</v>
      </c>
      <c r="Z507" s="22">
        <f t="shared" si="151"/>
        <v>3</v>
      </c>
    </row>
    <row r="508" spans="4:26">
      <c r="D508" s="1">
        <v>505</v>
      </c>
      <c r="E508" s="22">
        <v>31.1</v>
      </c>
      <c r="F508" s="22">
        <f t="shared" si="140"/>
        <v>50.050474000000001</v>
      </c>
      <c r="G508" s="22">
        <f t="shared" si="141"/>
        <v>13.902909444444445</v>
      </c>
      <c r="H508" s="22">
        <f t="shared" si="152"/>
        <v>0</v>
      </c>
      <c r="I508" s="22">
        <f t="shared" si="153"/>
        <v>13.902909444444445</v>
      </c>
      <c r="J508" s="22">
        <f t="shared" si="154"/>
        <v>64.395120194304354</v>
      </c>
      <c r="K508" s="22">
        <f t="shared" si="155"/>
        <v>3</v>
      </c>
      <c r="L508" s="22">
        <f t="shared" si="142"/>
        <v>5.4638999999999998</v>
      </c>
      <c r="M508" s="22">
        <f t="shared" si="156"/>
        <v>351.84849722965953</v>
      </c>
      <c r="N508" s="22">
        <f t="shared" si="143"/>
        <v>3359.9068545951877</v>
      </c>
      <c r="O508" s="22">
        <f t="shared" si="144"/>
        <v>21.23863048170449</v>
      </c>
      <c r="P508" s="22">
        <f t="shared" si="145"/>
        <v>0</v>
      </c>
      <c r="Q508" s="22">
        <f t="shared" si="146"/>
        <v>74.503249102980547</v>
      </c>
      <c r="R508" s="22">
        <f t="shared" si="157"/>
        <v>268.42514400000005</v>
      </c>
      <c r="S508" s="22">
        <f t="shared" si="158"/>
        <v>342.92839310298058</v>
      </c>
      <c r="T508" s="22">
        <f t="shared" si="159"/>
        <v>13.550438344576861</v>
      </c>
      <c r="U508" s="22">
        <f t="shared" si="147"/>
        <v>4.7677013683425242</v>
      </c>
      <c r="V508" s="20">
        <f>'BSFC (Drive Cycle)'!C512</f>
        <v>1758.7846906220548</v>
      </c>
      <c r="W508" s="22">
        <f t="shared" si="148"/>
        <v>2.3292667155829592</v>
      </c>
      <c r="X508" s="22">
        <f t="shared" si="149"/>
        <v>0</v>
      </c>
      <c r="Y508" s="22">
        <f t="shared" si="150"/>
        <v>0</v>
      </c>
      <c r="Z508" s="22">
        <f t="shared" si="151"/>
        <v>3</v>
      </c>
    </row>
    <row r="509" spans="4:26">
      <c r="D509" s="1">
        <v>506</v>
      </c>
      <c r="E509" s="22">
        <v>30.3</v>
      </c>
      <c r="F509" s="22">
        <f t="shared" si="140"/>
        <v>48.763002</v>
      </c>
      <c r="G509" s="22">
        <f t="shared" si="141"/>
        <v>13.545278333333334</v>
      </c>
      <c r="H509" s="22">
        <f t="shared" si="152"/>
        <v>-0.35763111111111101</v>
      </c>
      <c r="I509" s="22">
        <f t="shared" si="153"/>
        <v>13.366462777777778</v>
      </c>
      <c r="J509" s="22">
        <f t="shared" si="154"/>
        <v>61.910421022819953</v>
      </c>
      <c r="K509" s="22">
        <f t="shared" si="155"/>
        <v>3</v>
      </c>
      <c r="L509" s="22">
        <f t="shared" si="142"/>
        <v>5.4638999999999998</v>
      </c>
      <c r="M509" s="22">
        <f t="shared" si="156"/>
        <v>338.27234942658595</v>
      </c>
      <c r="N509" s="22">
        <f t="shared" si="143"/>
        <v>3230.2641463792975</v>
      </c>
      <c r="O509" s="22">
        <f t="shared" si="144"/>
        <v>21.23863048170449</v>
      </c>
      <c r="P509" s="22">
        <f t="shared" si="145"/>
        <v>-687.55744692953135</v>
      </c>
      <c r="Q509" s="22">
        <f t="shared" si="146"/>
        <v>70.719583098763877</v>
      </c>
      <c r="R509" s="22">
        <f t="shared" si="157"/>
        <v>268.42514400000005</v>
      </c>
      <c r="S509" s="22">
        <f t="shared" si="158"/>
        <v>-348.4127198307674</v>
      </c>
      <c r="T509" s="22">
        <f t="shared" si="159"/>
        <v>0</v>
      </c>
      <c r="U509" s="22">
        <f t="shared" si="147"/>
        <v>0</v>
      </c>
      <c r="V509" s="20">
        <f>'BSFC (Drive Cycle)'!C513</f>
        <v>0</v>
      </c>
      <c r="W509" s="22">
        <f t="shared" si="148"/>
        <v>0</v>
      </c>
      <c r="X509" s="22">
        <f t="shared" si="149"/>
        <v>0</v>
      </c>
      <c r="Y509" s="22">
        <f t="shared" si="150"/>
        <v>0</v>
      </c>
      <c r="Z509" s="22">
        <f t="shared" si="151"/>
        <v>3</v>
      </c>
    </row>
    <row r="510" spans="4:26">
      <c r="D510" s="1">
        <v>507</v>
      </c>
      <c r="E510" s="22">
        <v>30</v>
      </c>
      <c r="F510" s="22">
        <f t="shared" si="140"/>
        <v>48.280200000000001</v>
      </c>
      <c r="G510" s="22">
        <f t="shared" si="141"/>
        <v>13.411166666666668</v>
      </c>
      <c r="H510" s="22">
        <f t="shared" si="152"/>
        <v>-0.13411166666666574</v>
      </c>
      <c r="I510" s="22">
        <f t="shared" si="153"/>
        <v>13.344110833333335</v>
      </c>
      <c r="J510" s="22">
        <f t="shared" si="154"/>
        <v>61.80689189067477</v>
      </c>
      <c r="K510" s="22">
        <f t="shared" si="155"/>
        <v>3</v>
      </c>
      <c r="L510" s="22">
        <f t="shared" si="142"/>
        <v>5.4638999999999998</v>
      </c>
      <c r="M510" s="22">
        <f t="shared" si="156"/>
        <v>337.70667660145784</v>
      </c>
      <c r="N510" s="22">
        <f t="shared" si="143"/>
        <v>3224.8623668703017</v>
      </c>
      <c r="O510" s="22">
        <f t="shared" si="144"/>
        <v>21.23863048170449</v>
      </c>
      <c r="P510" s="22">
        <f t="shared" si="145"/>
        <v>-257.83404259857252</v>
      </c>
      <c r="Q510" s="22">
        <f t="shared" si="146"/>
        <v>69.326127927422689</v>
      </c>
      <c r="R510" s="22">
        <f t="shared" si="157"/>
        <v>268.42514400000005</v>
      </c>
      <c r="S510" s="22">
        <f t="shared" si="158"/>
        <v>79.917229328850226</v>
      </c>
      <c r="T510" s="22">
        <f t="shared" si="159"/>
        <v>0</v>
      </c>
      <c r="U510" s="22">
        <f t="shared" si="147"/>
        <v>0</v>
      </c>
      <c r="V510" s="20">
        <f>'BSFC (Drive Cycle)'!C514</f>
        <v>0</v>
      </c>
      <c r="W510" s="22">
        <f t="shared" si="148"/>
        <v>0</v>
      </c>
      <c r="X510" s="22">
        <f t="shared" si="149"/>
        <v>0</v>
      </c>
      <c r="Y510" s="22">
        <f t="shared" si="150"/>
        <v>0</v>
      </c>
      <c r="Z510" s="22">
        <f t="shared" si="151"/>
        <v>3</v>
      </c>
    </row>
    <row r="511" spans="4:26">
      <c r="D511" s="1">
        <v>508</v>
      </c>
      <c r="E511" s="22">
        <v>30</v>
      </c>
      <c r="F511" s="22">
        <f t="shared" si="140"/>
        <v>48.280200000000001</v>
      </c>
      <c r="G511" s="22">
        <f t="shared" si="141"/>
        <v>13.411166666666668</v>
      </c>
      <c r="H511" s="22">
        <f t="shared" si="152"/>
        <v>0</v>
      </c>
      <c r="I511" s="22">
        <f t="shared" si="153"/>
        <v>13.411166666666668</v>
      </c>
      <c r="J511" s="22">
        <f t="shared" si="154"/>
        <v>62.117479287110314</v>
      </c>
      <c r="K511" s="22">
        <f t="shared" si="155"/>
        <v>3</v>
      </c>
      <c r="L511" s="22">
        <f t="shared" si="142"/>
        <v>5.4638999999999998</v>
      </c>
      <c r="M511" s="22">
        <f t="shared" si="156"/>
        <v>339.40369507684204</v>
      </c>
      <c r="N511" s="22">
        <f t="shared" si="143"/>
        <v>3241.0677053972877</v>
      </c>
      <c r="O511" s="22">
        <f t="shared" si="144"/>
        <v>21.23863048170449</v>
      </c>
      <c r="P511" s="22">
        <f t="shared" si="145"/>
        <v>0</v>
      </c>
      <c r="Q511" s="22">
        <f t="shared" si="146"/>
        <v>69.326127927422689</v>
      </c>
      <c r="R511" s="22">
        <f t="shared" si="157"/>
        <v>268.42514400000005</v>
      </c>
      <c r="S511" s="22">
        <f t="shared" si="158"/>
        <v>337.75127192742275</v>
      </c>
      <c r="T511" s="22">
        <f t="shared" si="159"/>
        <v>13.345870094461937</v>
      </c>
      <c r="U511" s="22">
        <f t="shared" si="147"/>
        <v>4.5296376240759049</v>
      </c>
      <c r="V511" s="20">
        <f>'BSFC (Drive Cycle)'!C515</f>
        <v>1764.3088630320544</v>
      </c>
      <c r="W511" s="22">
        <f t="shared" si="148"/>
        <v>2.2199110573557155</v>
      </c>
      <c r="X511" s="22">
        <f t="shared" si="149"/>
        <v>0</v>
      </c>
      <c r="Y511" s="22">
        <f t="shared" si="150"/>
        <v>0</v>
      </c>
      <c r="Z511" s="22">
        <f t="shared" si="151"/>
        <v>3</v>
      </c>
    </row>
    <row r="512" spans="4:26">
      <c r="D512" s="1">
        <v>509</v>
      </c>
      <c r="E512" s="22">
        <v>29.6</v>
      </c>
      <c r="F512" s="22">
        <f t="shared" si="140"/>
        <v>47.636464000000004</v>
      </c>
      <c r="G512" s="22">
        <f t="shared" si="141"/>
        <v>13.232351111111113</v>
      </c>
      <c r="H512" s="22">
        <f t="shared" si="152"/>
        <v>-0.17881555555555551</v>
      </c>
      <c r="I512" s="22">
        <f t="shared" si="153"/>
        <v>13.142943333333335</v>
      </c>
      <c r="J512" s="22">
        <f t="shared" si="154"/>
        <v>60.875129701368117</v>
      </c>
      <c r="K512" s="22">
        <f t="shared" si="155"/>
        <v>3</v>
      </c>
      <c r="L512" s="22">
        <f t="shared" si="142"/>
        <v>5.4638999999999998</v>
      </c>
      <c r="M512" s="22">
        <f t="shared" si="156"/>
        <v>332.61562117530525</v>
      </c>
      <c r="N512" s="22">
        <f t="shared" si="143"/>
        <v>3176.2463512893428</v>
      </c>
      <c r="O512" s="22">
        <f t="shared" si="144"/>
        <v>21.23863048170449</v>
      </c>
      <c r="P512" s="22">
        <f t="shared" si="145"/>
        <v>-343.77872346476568</v>
      </c>
      <c r="Q512" s="22">
        <f t="shared" si="146"/>
        <v>67.489755827656296</v>
      </c>
      <c r="R512" s="22">
        <f t="shared" si="157"/>
        <v>268.42514400000005</v>
      </c>
      <c r="S512" s="22">
        <f t="shared" si="158"/>
        <v>-7.8638236371093626</v>
      </c>
      <c r="T512" s="22">
        <f t="shared" si="159"/>
        <v>0</v>
      </c>
      <c r="U512" s="22">
        <f t="shared" si="147"/>
        <v>0</v>
      </c>
      <c r="V512" s="20">
        <f>'BSFC (Drive Cycle)'!C516</f>
        <v>0</v>
      </c>
      <c r="W512" s="22">
        <f t="shared" si="148"/>
        <v>0</v>
      </c>
      <c r="X512" s="22">
        <f t="shared" si="149"/>
        <v>0</v>
      </c>
      <c r="Y512" s="22">
        <f t="shared" si="150"/>
        <v>0</v>
      </c>
      <c r="Z512" s="22">
        <f t="shared" si="151"/>
        <v>3</v>
      </c>
    </row>
    <row r="513" spans="4:26">
      <c r="D513" s="1">
        <v>510</v>
      </c>
      <c r="E513" s="22">
        <v>30</v>
      </c>
      <c r="F513" s="22">
        <f t="shared" si="140"/>
        <v>48.280200000000001</v>
      </c>
      <c r="G513" s="22">
        <f t="shared" si="141"/>
        <v>13.411166666666668</v>
      </c>
      <c r="H513" s="22">
        <f t="shared" si="152"/>
        <v>0.17881555555555551</v>
      </c>
      <c r="I513" s="22">
        <f t="shared" si="153"/>
        <v>13.500574444444446</v>
      </c>
      <c r="J513" s="22">
        <f t="shared" si="154"/>
        <v>62.531595815691055</v>
      </c>
      <c r="K513" s="22">
        <f t="shared" si="155"/>
        <v>3</v>
      </c>
      <c r="L513" s="22">
        <f t="shared" si="142"/>
        <v>5.4638999999999998</v>
      </c>
      <c r="M513" s="22">
        <f t="shared" si="156"/>
        <v>341.66638637735434</v>
      </c>
      <c r="N513" s="22">
        <f t="shared" si="143"/>
        <v>3262.6748234332699</v>
      </c>
      <c r="O513" s="22">
        <f t="shared" si="144"/>
        <v>21.23863048170449</v>
      </c>
      <c r="P513" s="22">
        <f t="shared" si="145"/>
        <v>343.77872346476568</v>
      </c>
      <c r="Q513" s="22">
        <f t="shared" si="146"/>
        <v>69.326127927422689</v>
      </c>
      <c r="R513" s="22">
        <f t="shared" si="157"/>
        <v>268.42514400000005</v>
      </c>
      <c r="S513" s="22">
        <f t="shared" si="158"/>
        <v>681.52999539218843</v>
      </c>
      <c r="T513" s="22">
        <f t="shared" si="159"/>
        <v>26.929908308199909</v>
      </c>
      <c r="U513" s="22">
        <f t="shared" si="147"/>
        <v>9.2010444571361543</v>
      </c>
      <c r="V513" s="20">
        <f>'BSFC (Drive Cycle)'!C517</f>
        <v>1005.6250891216332</v>
      </c>
      <c r="W513" s="22">
        <f t="shared" si="148"/>
        <v>2.5702225422832372</v>
      </c>
      <c r="X513" s="22">
        <f t="shared" si="149"/>
        <v>0</v>
      </c>
      <c r="Y513" s="22">
        <f t="shared" si="150"/>
        <v>0</v>
      </c>
      <c r="Z513" s="22">
        <f t="shared" si="151"/>
        <v>3</v>
      </c>
    </row>
    <row r="514" spans="4:26">
      <c r="D514" s="1">
        <v>511</v>
      </c>
      <c r="E514" s="22">
        <v>28.8</v>
      </c>
      <c r="F514" s="22">
        <f t="shared" si="140"/>
        <v>46.348992000000003</v>
      </c>
      <c r="G514" s="22">
        <f t="shared" si="141"/>
        <v>12.874720000000002</v>
      </c>
      <c r="H514" s="22">
        <f t="shared" si="152"/>
        <v>-0.53644666666666652</v>
      </c>
      <c r="I514" s="22">
        <f t="shared" si="153"/>
        <v>12.606496666666668</v>
      </c>
      <c r="J514" s="22">
        <f t="shared" si="154"/>
        <v>58.390430529883702</v>
      </c>
      <c r="K514" s="22">
        <f t="shared" si="155"/>
        <v>3</v>
      </c>
      <c r="L514" s="22">
        <f t="shared" si="142"/>
        <v>5.4638999999999998</v>
      </c>
      <c r="M514" s="22">
        <f t="shared" si="156"/>
        <v>319.03947337223156</v>
      </c>
      <c r="N514" s="22">
        <f t="shared" si="143"/>
        <v>3046.6036430734512</v>
      </c>
      <c r="O514" s="22">
        <f t="shared" si="144"/>
        <v>21.23863048170449</v>
      </c>
      <c r="P514" s="22">
        <f t="shared" si="145"/>
        <v>-1031.3361703942969</v>
      </c>
      <c r="Q514" s="22">
        <f t="shared" si="146"/>
        <v>63.890959497912753</v>
      </c>
      <c r="R514" s="22">
        <f t="shared" si="157"/>
        <v>268.42514400000005</v>
      </c>
      <c r="S514" s="22">
        <f t="shared" si="158"/>
        <v>-699.02006689638415</v>
      </c>
      <c r="T514" s="22">
        <f t="shared" si="159"/>
        <v>0</v>
      </c>
      <c r="U514" s="22">
        <f t="shared" si="147"/>
        <v>0</v>
      </c>
      <c r="V514" s="20">
        <f>'BSFC (Drive Cycle)'!C518</f>
        <v>0</v>
      </c>
      <c r="W514" s="22">
        <f t="shared" si="148"/>
        <v>0</v>
      </c>
      <c r="X514" s="22">
        <f t="shared" si="149"/>
        <v>0</v>
      </c>
      <c r="Y514" s="22">
        <f t="shared" si="150"/>
        <v>0</v>
      </c>
      <c r="Z514" s="22">
        <f t="shared" si="151"/>
        <v>3</v>
      </c>
    </row>
    <row r="515" spans="4:26">
      <c r="D515" s="1">
        <v>512</v>
      </c>
      <c r="E515" s="22">
        <v>28.8</v>
      </c>
      <c r="F515" s="22">
        <f t="shared" si="140"/>
        <v>46.348992000000003</v>
      </c>
      <c r="G515" s="22">
        <f t="shared" si="141"/>
        <v>12.874720000000002</v>
      </c>
      <c r="H515" s="22">
        <f t="shared" si="152"/>
        <v>0</v>
      </c>
      <c r="I515" s="22">
        <f t="shared" si="153"/>
        <v>12.874720000000002</v>
      </c>
      <c r="J515" s="22">
        <f t="shared" si="154"/>
        <v>59.632780115625913</v>
      </c>
      <c r="K515" s="22">
        <f t="shared" si="155"/>
        <v>3</v>
      </c>
      <c r="L515" s="22">
        <f t="shared" si="142"/>
        <v>5.4638999999999998</v>
      </c>
      <c r="M515" s="22">
        <f t="shared" si="156"/>
        <v>325.8275472737684</v>
      </c>
      <c r="N515" s="22">
        <f t="shared" si="143"/>
        <v>3111.424997181397</v>
      </c>
      <c r="O515" s="22">
        <f t="shared" si="144"/>
        <v>21.23863048170449</v>
      </c>
      <c r="P515" s="22">
        <f t="shared" si="145"/>
        <v>0</v>
      </c>
      <c r="Q515" s="22">
        <f t="shared" si="146"/>
        <v>63.890959497912753</v>
      </c>
      <c r="R515" s="22">
        <f t="shared" si="157"/>
        <v>268.42514400000005</v>
      </c>
      <c r="S515" s="22">
        <f t="shared" si="158"/>
        <v>332.31610349791282</v>
      </c>
      <c r="T515" s="22">
        <f t="shared" si="159"/>
        <v>13.131105390874538</v>
      </c>
      <c r="U515" s="22">
        <f t="shared" si="147"/>
        <v>4.2784758625020087</v>
      </c>
      <c r="V515" s="20">
        <f>'BSFC (Drive Cycle)'!C519</f>
        <v>1769.726276766718</v>
      </c>
      <c r="W515" s="22">
        <f t="shared" si="148"/>
        <v>2.1032586551060981</v>
      </c>
      <c r="X515" s="22">
        <f t="shared" si="149"/>
        <v>0</v>
      </c>
      <c r="Y515" s="22">
        <f t="shared" si="150"/>
        <v>0</v>
      </c>
      <c r="Z515" s="22">
        <f t="shared" si="151"/>
        <v>3</v>
      </c>
    </row>
    <row r="516" spans="4:26">
      <c r="D516" s="1">
        <v>513</v>
      </c>
      <c r="E516" s="22">
        <v>28</v>
      </c>
      <c r="F516" s="22">
        <f t="shared" ref="F516:F579" si="160">E516*1.60934</f>
        <v>45.061520000000002</v>
      </c>
      <c r="G516" s="22">
        <f t="shared" ref="G516:G579" si="161">F516*(1000/3600)</f>
        <v>12.517088888888891</v>
      </c>
      <c r="H516" s="22">
        <f t="shared" si="152"/>
        <v>-0.35763111111111101</v>
      </c>
      <c r="I516" s="22">
        <f t="shared" si="153"/>
        <v>12.338273333333335</v>
      </c>
      <c r="J516" s="22">
        <f t="shared" si="154"/>
        <v>57.148080944141498</v>
      </c>
      <c r="K516" s="22">
        <f t="shared" si="155"/>
        <v>3</v>
      </c>
      <c r="L516" s="22">
        <f t="shared" ref="L516:L579" si="162">LOOKUP(K516,$A$5:$B$12)*$B$13</f>
        <v>5.4638999999999998</v>
      </c>
      <c r="M516" s="22">
        <f t="shared" si="156"/>
        <v>312.25139947069471</v>
      </c>
      <c r="N516" s="22">
        <f t="shared" ref="N516:N579" si="163">M516*9.5493</f>
        <v>2981.7822889655054</v>
      </c>
      <c r="O516" s="22">
        <f t="shared" ref="O516:O579" si="164">(POWER(L516,2)*$B$28+4*$B$29)/$B$27</f>
        <v>21.23863048170449</v>
      </c>
      <c r="P516" s="22">
        <f t="shared" ref="P516:P579" si="165">(H516*(O516+$B$26*$B$27))/$B$27</f>
        <v>-687.55744692953135</v>
      </c>
      <c r="Q516" s="22">
        <f t="shared" ref="Q516:Q579" si="166">($B$34*$B$31*$B$30*POWER(G516,2))/2</f>
        <v>60.390760327888216</v>
      </c>
      <c r="R516" s="22">
        <f t="shared" si="157"/>
        <v>268.42514400000005</v>
      </c>
      <c r="S516" s="22">
        <f t="shared" si="158"/>
        <v>-358.74154260164312</v>
      </c>
      <c r="T516" s="22">
        <f t="shared" si="159"/>
        <v>0</v>
      </c>
      <c r="U516" s="22">
        <f t="shared" ref="U516:U579" si="167">(T516*M516)/1000</f>
        <v>0</v>
      </c>
      <c r="V516" s="20">
        <f>'BSFC (Drive Cycle)'!C520</f>
        <v>0</v>
      </c>
      <c r="W516" s="22">
        <f t="shared" ref="W516:W579" si="168">(V516*U516)/3600</f>
        <v>0</v>
      </c>
      <c r="X516" s="22">
        <f t="shared" ref="X516:X579" si="169">IF(AND(K516&gt;1,(N516&lt;$B$15)),1,0)</f>
        <v>0</v>
      </c>
      <c r="Y516" s="22">
        <f t="shared" ref="Y516:Y579" si="170">IF(N516&gt;$B$14,1,0)</f>
        <v>0</v>
      </c>
      <c r="Z516" s="22">
        <f t="shared" ref="Z516:Z579" si="171">IF(AND(X516=0,Y516=0),K516,IF(AND(X516=0,Y516=1),K516+1, IF(AND(X516=1,Y516=0),K516-1)))</f>
        <v>3</v>
      </c>
    </row>
    <row r="517" spans="4:26">
      <c r="D517" s="1">
        <v>514</v>
      </c>
      <c r="E517" s="22">
        <v>28.4</v>
      </c>
      <c r="F517" s="22">
        <f t="shared" si="160"/>
        <v>45.705255999999999</v>
      </c>
      <c r="G517" s="22">
        <f t="shared" si="161"/>
        <v>12.695904444444444</v>
      </c>
      <c r="H517" s="22">
        <f t="shared" ref="H517:H580" si="172">(G517-G516)/(D517-D516)</f>
        <v>0.17881555555555373</v>
      </c>
      <c r="I517" s="22">
        <f t="shared" ref="I517:I580" si="173">G517*(D517-D516)+0.5*H517*POWER(D517-D516,2)</f>
        <v>12.78531222222222</v>
      </c>
      <c r="J517" s="22">
        <f t="shared" ref="J517:J580" si="174">(2*PI()*I517)/($B$2*(D517-D516))</f>
        <v>59.218663587045157</v>
      </c>
      <c r="K517" s="22">
        <f t="shared" ref="K517:K580" si="175">Z516</f>
        <v>3</v>
      </c>
      <c r="L517" s="22">
        <f t="shared" si="162"/>
        <v>5.4638999999999998</v>
      </c>
      <c r="M517" s="22">
        <f t="shared" ref="M517:M580" si="176">J517*L517</f>
        <v>323.56485597325604</v>
      </c>
      <c r="N517" s="22">
        <f t="shared" si="163"/>
        <v>3089.8178791454143</v>
      </c>
      <c r="O517" s="22">
        <f t="shared" si="164"/>
        <v>21.23863048170449</v>
      </c>
      <c r="P517" s="22">
        <f t="shared" si="165"/>
        <v>343.77872346476227</v>
      </c>
      <c r="Q517" s="22">
        <f t="shared" si="166"/>
        <v>62.128535267935597</v>
      </c>
      <c r="R517" s="22">
        <f t="shared" ref="R517:R580" si="177">$B$32*$B$26*9.81</f>
        <v>268.42514400000005</v>
      </c>
      <c r="S517" s="22">
        <f t="shared" ref="S517:S580" si="178">P517+Q517+R517</f>
        <v>674.33240273269791</v>
      </c>
      <c r="T517" s="22">
        <f t="shared" ref="T517:T580" si="179">IF(H517&lt;0,0,(S517*$B$27)/L517)</f>
        <v>26.645503349254103</v>
      </c>
      <c r="U517" s="22">
        <f t="shared" si="167"/>
        <v>8.6215484535363149</v>
      </c>
      <c r="V517" s="20">
        <f>'BSFC (Drive Cycle)'!C521</f>
        <v>1006.0644185722886</v>
      </c>
      <c r="W517" s="22">
        <f t="shared" si="168"/>
        <v>2.4093980922499516</v>
      </c>
      <c r="X517" s="22">
        <f t="shared" si="169"/>
        <v>0</v>
      </c>
      <c r="Y517" s="22">
        <f t="shared" si="170"/>
        <v>0</v>
      </c>
      <c r="Z517" s="22">
        <f t="shared" si="171"/>
        <v>3</v>
      </c>
    </row>
    <row r="518" spans="4:26">
      <c r="D518" s="1">
        <v>515</v>
      </c>
      <c r="E518" s="22">
        <v>28</v>
      </c>
      <c r="F518" s="22">
        <f t="shared" si="160"/>
        <v>45.061520000000002</v>
      </c>
      <c r="G518" s="22">
        <f t="shared" si="161"/>
        <v>12.517088888888891</v>
      </c>
      <c r="H518" s="22">
        <f t="shared" si="172"/>
        <v>-0.17881555555555373</v>
      </c>
      <c r="I518" s="22">
        <f t="shared" si="173"/>
        <v>12.427681111111113</v>
      </c>
      <c r="J518" s="22">
        <f t="shared" si="174"/>
        <v>57.562197472722232</v>
      </c>
      <c r="K518" s="22">
        <f t="shared" si="175"/>
        <v>3</v>
      </c>
      <c r="L518" s="22">
        <f t="shared" si="162"/>
        <v>5.4638999999999998</v>
      </c>
      <c r="M518" s="22">
        <f t="shared" si="176"/>
        <v>314.51409077120701</v>
      </c>
      <c r="N518" s="22">
        <f t="shared" si="163"/>
        <v>3003.3894070014871</v>
      </c>
      <c r="O518" s="22">
        <f t="shared" si="164"/>
        <v>21.23863048170449</v>
      </c>
      <c r="P518" s="22">
        <f t="shared" si="165"/>
        <v>-343.77872346476227</v>
      </c>
      <c r="Q518" s="22">
        <f t="shared" si="166"/>
        <v>60.390760327888216</v>
      </c>
      <c r="R518" s="22">
        <f t="shared" si="177"/>
        <v>268.42514400000005</v>
      </c>
      <c r="S518" s="22">
        <f t="shared" si="178"/>
        <v>-14.962819136874032</v>
      </c>
      <c r="T518" s="22">
        <f t="shared" si="179"/>
        <v>0</v>
      </c>
      <c r="U518" s="22">
        <f t="shared" si="167"/>
        <v>0</v>
      </c>
      <c r="V518" s="20">
        <f>'BSFC (Drive Cycle)'!C522</f>
        <v>0</v>
      </c>
      <c r="W518" s="22">
        <f t="shared" si="168"/>
        <v>0</v>
      </c>
      <c r="X518" s="22">
        <f t="shared" si="169"/>
        <v>0</v>
      </c>
      <c r="Y518" s="22">
        <f t="shared" si="170"/>
        <v>0</v>
      </c>
      <c r="Z518" s="22">
        <f t="shared" si="171"/>
        <v>3</v>
      </c>
    </row>
    <row r="519" spans="4:26">
      <c r="D519" s="1">
        <v>516</v>
      </c>
      <c r="E519" s="22">
        <v>28.4</v>
      </c>
      <c r="F519" s="22">
        <f t="shared" si="160"/>
        <v>45.705255999999999</v>
      </c>
      <c r="G519" s="22">
        <f t="shared" si="161"/>
        <v>12.695904444444444</v>
      </c>
      <c r="H519" s="22">
        <f t="shared" si="172"/>
        <v>0.17881555555555373</v>
      </c>
      <c r="I519" s="22">
        <f t="shared" si="173"/>
        <v>12.78531222222222</v>
      </c>
      <c r="J519" s="22">
        <f t="shared" si="174"/>
        <v>59.218663587045157</v>
      </c>
      <c r="K519" s="22">
        <f t="shared" si="175"/>
        <v>3</v>
      </c>
      <c r="L519" s="22">
        <f t="shared" si="162"/>
        <v>5.4638999999999998</v>
      </c>
      <c r="M519" s="22">
        <f t="shared" si="176"/>
        <v>323.56485597325604</v>
      </c>
      <c r="N519" s="22">
        <f t="shared" si="163"/>
        <v>3089.8178791454143</v>
      </c>
      <c r="O519" s="22">
        <f t="shared" si="164"/>
        <v>21.23863048170449</v>
      </c>
      <c r="P519" s="22">
        <f t="shared" si="165"/>
        <v>343.77872346476227</v>
      </c>
      <c r="Q519" s="22">
        <f t="shared" si="166"/>
        <v>62.128535267935597</v>
      </c>
      <c r="R519" s="22">
        <f t="shared" si="177"/>
        <v>268.42514400000005</v>
      </c>
      <c r="S519" s="22">
        <f t="shared" si="178"/>
        <v>674.33240273269791</v>
      </c>
      <c r="T519" s="22">
        <f t="shared" si="179"/>
        <v>26.645503349254103</v>
      </c>
      <c r="U519" s="22">
        <f t="shared" si="167"/>
        <v>8.6215484535363149</v>
      </c>
      <c r="V519" s="20">
        <f>'BSFC (Drive Cycle)'!C523</f>
        <v>1006.0644185722886</v>
      </c>
      <c r="W519" s="22">
        <f t="shared" si="168"/>
        <v>2.4093980922499516</v>
      </c>
      <c r="X519" s="22">
        <f t="shared" si="169"/>
        <v>0</v>
      </c>
      <c r="Y519" s="22">
        <f t="shared" si="170"/>
        <v>0</v>
      </c>
      <c r="Z519" s="22">
        <f t="shared" si="171"/>
        <v>3</v>
      </c>
    </row>
    <row r="520" spans="4:26">
      <c r="D520" s="1">
        <v>517</v>
      </c>
      <c r="E520" s="22">
        <v>28.4</v>
      </c>
      <c r="F520" s="22">
        <f t="shared" si="160"/>
        <v>45.705255999999999</v>
      </c>
      <c r="G520" s="22">
        <f t="shared" si="161"/>
        <v>12.695904444444444</v>
      </c>
      <c r="H520" s="22">
        <f t="shared" si="172"/>
        <v>0</v>
      </c>
      <c r="I520" s="22">
        <f t="shared" si="173"/>
        <v>12.695904444444444</v>
      </c>
      <c r="J520" s="22">
        <f t="shared" si="174"/>
        <v>58.804547058464429</v>
      </c>
      <c r="K520" s="22">
        <f t="shared" si="175"/>
        <v>3</v>
      </c>
      <c r="L520" s="22">
        <f t="shared" si="162"/>
        <v>5.4638999999999998</v>
      </c>
      <c r="M520" s="22">
        <f t="shared" si="176"/>
        <v>321.3021646727438</v>
      </c>
      <c r="N520" s="22">
        <f t="shared" si="163"/>
        <v>3068.2107611094325</v>
      </c>
      <c r="O520" s="22">
        <f t="shared" si="164"/>
        <v>21.23863048170449</v>
      </c>
      <c r="P520" s="22">
        <f t="shared" si="165"/>
        <v>0</v>
      </c>
      <c r="Q520" s="22">
        <f t="shared" si="166"/>
        <v>62.128535267935597</v>
      </c>
      <c r="R520" s="22">
        <f t="shared" si="177"/>
        <v>268.42514400000005</v>
      </c>
      <c r="S520" s="22">
        <f t="shared" si="178"/>
        <v>330.55367926793565</v>
      </c>
      <c r="T520" s="22">
        <f t="shared" si="179"/>
        <v>13.061465135516263</v>
      </c>
      <c r="U520" s="22">
        <f t="shared" si="167"/>
        <v>4.1966770218389486</v>
      </c>
      <c r="V520" s="20">
        <f>'BSFC (Drive Cycle)'!C524</f>
        <v>1771.4722423718558</v>
      </c>
      <c r="W520" s="22">
        <f t="shared" si="168"/>
        <v>2.0650824595520789</v>
      </c>
      <c r="X520" s="22">
        <f t="shared" si="169"/>
        <v>0</v>
      </c>
      <c r="Y520" s="22">
        <f t="shared" si="170"/>
        <v>0</v>
      </c>
      <c r="Z520" s="22">
        <f t="shared" si="171"/>
        <v>3</v>
      </c>
    </row>
    <row r="521" spans="4:26">
      <c r="D521" s="1">
        <v>518</v>
      </c>
      <c r="E521" s="22">
        <v>28.8</v>
      </c>
      <c r="F521" s="22">
        <f t="shared" si="160"/>
        <v>46.348992000000003</v>
      </c>
      <c r="G521" s="22">
        <f t="shared" si="161"/>
        <v>12.874720000000002</v>
      </c>
      <c r="H521" s="22">
        <f t="shared" si="172"/>
        <v>0.17881555555555728</v>
      </c>
      <c r="I521" s="22">
        <f t="shared" si="173"/>
        <v>12.964127777777779</v>
      </c>
      <c r="J521" s="22">
        <f t="shared" si="174"/>
        <v>60.04689664420664</v>
      </c>
      <c r="K521" s="22">
        <f t="shared" si="175"/>
        <v>3</v>
      </c>
      <c r="L521" s="22">
        <f t="shared" si="162"/>
        <v>5.4638999999999998</v>
      </c>
      <c r="M521" s="22">
        <f t="shared" si="176"/>
        <v>328.09023857428065</v>
      </c>
      <c r="N521" s="22">
        <f t="shared" si="163"/>
        <v>3133.0321152173783</v>
      </c>
      <c r="O521" s="22">
        <f t="shared" si="164"/>
        <v>21.23863048170449</v>
      </c>
      <c r="P521" s="22">
        <f t="shared" si="165"/>
        <v>343.77872346476909</v>
      </c>
      <c r="Q521" s="22">
        <f t="shared" si="166"/>
        <v>63.890959497912753</v>
      </c>
      <c r="R521" s="22">
        <f t="shared" si="177"/>
        <v>268.42514400000005</v>
      </c>
      <c r="S521" s="22">
        <f t="shared" si="178"/>
        <v>676.09482696268196</v>
      </c>
      <c r="T521" s="22">
        <f t="shared" si="179"/>
        <v>26.715143604612649</v>
      </c>
      <c r="U521" s="22">
        <f t="shared" si="167"/>
        <v>8.7649778387835315</v>
      </c>
      <c r="V521" s="20">
        <f>'BSFC (Drive Cycle)'!C525</f>
        <v>1005.9828454161179</v>
      </c>
      <c r="W521" s="22">
        <f t="shared" si="168"/>
        <v>2.4492825961857423</v>
      </c>
      <c r="X521" s="22">
        <f t="shared" si="169"/>
        <v>0</v>
      </c>
      <c r="Y521" s="22">
        <f t="shared" si="170"/>
        <v>0</v>
      </c>
      <c r="Z521" s="22">
        <f t="shared" si="171"/>
        <v>3</v>
      </c>
    </row>
    <row r="522" spans="4:26">
      <c r="D522" s="1">
        <v>519</v>
      </c>
      <c r="E522" s="22">
        <v>28.4</v>
      </c>
      <c r="F522" s="22">
        <f t="shared" si="160"/>
        <v>45.705255999999999</v>
      </c>
      <c r="G522" s="22">
        <f t="shared" si="161"/>
        <v>12.695904444444444</v>
      </c>
      <c r="H522" s="22">
        <f t="shared" si="172"/>
        <v>-0.17881555555555728</v>
      </c>
      <c r="I522" s="22">
        <f t="shared" si="173"/>
        <v>12.606496666666665</v>
      </c>
      <c r="J522" s="22">
        <f t="shared" si="174"/>
        <v>58.390430529883687</v>
      </c>
      <c r="K522" s="22">
        <f t="shared" si="175"/>
        <v>3</v>
      </c>
      <c r="L522" s="22">
        <f t="shared" si="162"/>
        <v>5.4638999999999998</v>
      </c>
      <c r="M522" s="22">
        <f t="shared" si="176"/>
        <v>319.03947337223144</v>
      </c>
      <c r="N522" s="22">
        <f t="shared" si="163"/>
        <v>3046.6036430734498</v>
      </c>
      <c r="O522" s="22">
        <f t="shared" si="164"/>
        <v>21.23863048170449</v>
      </c>
      <c r="P522" s="22">
        <f t="shared" si="165"/>
        <v>-343.77872346476909</v>
      </c>
      <c r="Q522" s="22">
        <f t="shared" si="166"/>
        <v>62.128535267935597</v>
      </c>
      <c r="R522" s="22">
        <f t="shared" si="177"/>
        <v>268.42514400000005</v>
      </c>
      <c r="S522" s="22">
        <f t="shared" si="178"/>
        <v>-13.225044196833437</v>
      </c>
      <c r="T522" s="22">
        <f t="shared" si="179"/>
        <v>0</v>
      </c>
      <c r="U522" s="22">
        <f t="shared" si="167"/>
        <v>0</v>
      </c>
      <c r="V522" s="20">
        <f>'BSFC (Drive Cycle)'!C526</f>
        <v>0</v>
      </c>
      <c r="W522" s="22">
        <f t="shared" si="168"/>
        <v>0</v>
      </c>
      <c r="X522" s="22">
        <f t="shared" si="169"/>
        <v>0</v>
      </c>
      <c r="Y522" s="22">
        <f t="shared" si="170"/>
        <v>0</v>
      </c>
      <c r="Z522" s="22">
        <f t="shared" si="171"/>
        <v>3</v>
      </c>
    </row>
    <row r="523" spans="4:26">
      <c r="D523" s="1">
        <v>520</v>
      </c>
      <c r="E523" s="22">
        <v>28.4</v>
      </c>
      <c r="F523" s="22">
        <f t="shared" si="160"/>
        <v>45.705255999999999</v>
      </c>
      <c r="G523" s="22">
        <f t="shared" si="161"/>
        <v>12.695904444444444</v>
      </c>
      <c r="H523" s="22">
        <f t="shared" si="172"/>
        <v>0</v>
      </c>
      <c r="I523" s="22">
        <f t="shared" si="173"/>
        <v>12.695904444444444</v>
      </c>
      <c r="J523" s="22">
        <f t="shared" si="174"/>
        <v>58.804547058464429</v>
      </c>
      <c r="K523" s="22">
        <f t="shared" si="175"/>
        <v>3</v>
      </c>
      <c r="L523" s="22">
        <f t="shared" si="162"/>
        <v>5.4638999999999998</v>
      </c>
      <c r="M523" s="22">
        <f t="shared" si="176"/>
        <v>321.3021646727438</v>
      </c>
      <c r="N523" s="22">
        <f t="shared" si="163"/>
        <v>3068.2107611094325</v>
      </c>
      <c r="O523" s="22">
        <f t="shared" si="164"/>
        <v>21.23863048170449</v>
      </c>
      <c r="P523" s="22">
        <f t="shared" si="165"/>
        <v>0</v>
      </c>
      <c r="Q523" s="22">
        <f t="shared" si="166"/>
        <v>62.128535267935597</v>
      </c>
      <c r="R523" s="22">
        <f t="shared" si="177"/>
        <v>268.42514400000005</v>
      </c>
      <c r="S523" s="22">
        <f t="shared" si="178"/>
        <v>330.55367926793565</v>
      </c>
      <c r="T523" s="22">
        <f t="shared" si="179"/>
        <v>13.061465135516263</v>
      </c>
      <c r="U523" s="22">
        <f t="shared" si="167"/>
        <v>4.1966770218389486</v>
      </c>
      <c r="V523" s="20">
        <f>'BSFC (Drive Cycle)'!C527</f>
        <v>1771.4722423718558</v>
      </c>
      <c r="W523" s="22">
        <f t="shared" si="168"/>
        <v>2.0650824595520789</v>
      </c>
      <c r="X523" s="22">
        <f t="shared" si="169"/>
        <v>0</v>
      </c>
      <c r="Y523" s="22">
        <f t="shared" si="170"/>
        <v>0</v>
      </c>
      <c r="Z523" s="22">
        <f t="shared" si="171"/>
        <v>3</v>
      </c>
    </row>
    <row r="524" spans="4:26">
      <c r="D524" s="1">
        <v>521</v>
      </c>
      <c r="E524" s="22">
        <v>28</v>
      </c>
      <c r="F524" s="22">
        <f t="shared" si="160"/>
        <v>45.061520000000002</v>
      </c>
      <c r="G524" s="22">
        <f t="shared" si="161"/>
        <v>12.517088888888891</v>
      </c>
      <c r="H524" s="22">
        <f t="shared" si="172"/>
        <v>-0.17881555555555373</v>
      </c>
      <c r="I524" s="22">
        <f t="shared" si="173"/>
        <v>12.427681111111113</v>
      </c>
      <c r="J524" s="22">
        <f t="shared" si="174"/>
        <v>57.562197472722232</v>
      </c>
      <c r="K524" s="22">
        <f t="shared" si="175"/>
        <v>3</v>
      </c>
      <c r="L524" s="22">
        <f t="shared" si="162"/>
        <v>5.4638999999999998</v>
      </c>
      <c r="M524" s="22">
        <f t="shared" si="176"/>
        <v>314.51409077120701</v>
      </c>
      <c r="N524" s="22">
        <f t="shared" si="163"/>
        <v>3003.3894070014871</v>
      </c>
      <c r="O524" s="22">
        <f t="shared" si="164"/>
        <v>21.23863048170449</v>
      </c>
      <c r="P524" s="22">
        <f t="shared" si="165"/>
        <v>-343.77872346476227</v>
      </c>
      <c r="Q524" s="22">
        <f t="shared" si="166"/>
        <v>60.390760327888216</v>
      </c>
      <c r="R524" s="22">
        <f t="shared" si="177"/>
        <v>268.42514400000005</v>
      </c>
      <c r="S524" s="22">
        <f t="shared" si="178"/>
        <v>-14.962819136874032</v>
      </c>
      <c r="T524" s="22">
        <f t="shared" si="179"/>
        <v>0</v>
      </c>
      <c r="U524" s="22">
        <f t="shared" si="167"/>
        <v>0</v>
      </c>
      <c r="V524" s="20">
        <f>'BSFC (Drive Cycle)'!C528</f>
        <v>0</v>
      </c>
      <c r="W524" s="22">
        <f t="shared" si="168"/>
        <v>0</v>
      </c>
      <c r="X524" s="22">
        <f t="shared" si="169"/>
        <v>0</v>
      </c>
      <c r="Y524" s="22">
        <f t="shared" si="170"/>
        <v>0</v>
      </c>
      <c r="Z524" s="22">
        <f t="shared" si="171"/>
        <v>3</v>
      </c>
    </row>
    <row r="525" spans="4:26">
      <c r="D525" s="1">
        <v>522</v>
      </c>
      <c r="E525" s="22">
        <v>26.5</v>
      </c>
      <c r="F525" s="22">
        <f t="shared" si="160"/>
        <v>42.647509999999997</v>
      </c>
      <c r="G525" s="22">
        <f t="shared" si="161"/>
        <v>11.846530555555555</v>
      </c>
      <c r="H525" s="22">
        <f t="shared" si="172"/>
        <v>-0.67055833333333581</v>
      </c>
      <c r="I525" s="22">
        <f t="shared" si="173"/>
        <v>11.511251388888887</v>
      </c>
      <c r="J525" s="22">
        <f t="shared" si="174"/>
        <v>53.317503054769681</v>
      </c>
      <c r="K525" s="22">
        <f t="shared" si="175"/>
        <v>3</v>
      </c>
      <c r="L525" s="22">
        <f t="shared" si="162"/>
        <v>5.4638999999999998</v>
      </c>
      <c r="M525" s="22">
        <f t="shared" si="176"/>
        <v>291.32150494095606</v>
      </c>
      <c r="N525" s="22">
        <f t="shared" si="163"/>
        <v>2781.9164471326717</v>
      </c>
      <c r="O525" s="22">
        <f t="shared" si="164"/>
        <v>21.23863048170449</v>
      </c>
      <c r="P525" s="22">
        <f t="shared" si="165"/>
        <v>-1289.1702129928765</v>
      </c>
      <c r="Q525" s="22">
        <f t="shared" si="166"/>
        <v>54.093637041147296</v>
      </c>
      <c r="R525" s="22">
        <f t="shared" si="177"/>
        <v>268.42514400000005</v>
      </c>
      <c r="S525" s="22">
        <f t="shared" si="178"/>
        <v>-966.65143195172914</v>
      </c>
      <c r="T525" s="22">
        <f t="shared" si="179"/>
        <v>0</v>
      </c>
      <c r="U525" s="22">
        <f t="shared" si="167"/>
        <v>0</v>
      </c>
      <c r="V525" s="20">
        <f>'BSFC (Drive Cycle)'!C529</f>
        <v>0</v>
      </c>
      <c r="W525" s="22">
        <f t="shared" si="168"/>
        <v>0</v>
      </c>
      <c r="X525" s="22">
        <f t="shared" si="169"/>
        <v>0</v>
      </c>
      <c r="Y525" s="22">
        <f t="shared" si="170"/>
        <v>0</v>
      </c>
      <c r="Z525" s="22">
        <f t="shared" si="171"/>
        <v>3</v>
      </c>
    </row>
    <row r="526" spans="4:26">
      <c r="D526" s="1">
        <v>523</v>
      </c>
      <c r="E526" s="22">
        <v>24.2</v>
      </c>
      <c r="F526" s="22">
        <f t="shared" si="160"/>
        <v>38.946027999999998</v>
      </c>
      <c r="G526" s="22">
        <f t="shared" si="161"/>
        <v>10.818341111111112</v>
      </c>
      <c r="H526" s="22">
        <f t="shared" si="172"/>
        <v>-1.0281894444444433</v>
      </c>
      <c r="I526" s="22">
        <f t="shared" si="173"/>
        <v>10.30424638888889</v>
      </c>
      <c r="J526" s="22">
        <f t="shared" si="174"/>
        <v>47.726929918929763</v>
      </c>
      <c r="K526" s="22">
        <f t="shared" si="175"/>
        <v>3</v>
      </c>
      <c r="L526" s="22">
        <f t="shared" si="162"/>
        <v>5.4638999999999998</v>
      </c>
      <c r="M526" s="22">
        <f t="shared" si="176"/>
        <v>260.77517238404033</v>
      </c>
      <c r="N526" s="22">
        <f t="shared" si="163"/>
        <v>2490.2203536469165</v>
      </c>
      <c r="O526" s="22">
        <f t="shared" si="164"/>
        <v>21.23863048170449</v>
      </c>
      <c r="P526" s="22">
        <f t="shared" si="165"/>
        <v>-1976.7276599224008</v>
      </c>
      <c r="Q526" s="22">
        <f t="shared" si="166"/>
        <v>45.11128173268424</v>
      </c>
      <c r="R526" s="22">
        <f t="shared" si="177"/>
        <v>268.42514400000005</v>
      </c>
      <c r="S526" s="22">
        <f t="shared" si="178"/>
        <v>-1663.1912341897164</v>
      </c>
      <c r="T526" s="22">
        <f t="shared" si="179"/>
        <v>0</v>
      </c>
      <c r="U526" s="22">
        <f t="shared" si="167"/>
        <v>0</v>
      </c>
      <c r="V526" s="20">
        <f>'BSFC (Drive Cycle)'!C530</f>
        <v>0</v>
      </c>
      <c r="W526" s="22">
        <f t="shared" si="168"/>
        <v>0</v>
      </c>
      <c r="X526" s="22">
        <f t="shared" si="169"/>
        <v>0</v>
      </c>
      <c r="Y526" s="22">
        <f t="shared" si="170"/>
        <v>0</v>
      </c>
      <c r="Z526" s="22">
        <f t="shared" si="171"/>
        <v>3</v>
      </c>
    </row>
    <row r="527" spans="4:26">
      <c r="D527" s="1">
        <v>524</v>
      </c>
      <c r="E527" s="22">
        <v>22.7</v>
      </c>
      <c r="F527" s="22">
        <f t="shared" si="160"/>
        <v>36.532018000000001</v>
      </c>
      <c r="G527" s="22">
        <f t="shared" si="161"/>
        <v>10.147782777777778</v>
      </c>
      <c r="H527" s="22">
        <f t="shared" si="172"/>
        <v>-0.67055833333333403</v>
      </c>
      <c r="I527" s="22">
        <f t="shared" si="173"/>
        <v>9.8125036111111115</v>
      </c>
      <c r="J527" s="22">
        <f t="shared" si="174"/>
        <v>45.449289011735708</v>
      </c>
      <c r="K527" s="22">
        <f t="shared" si="175"/>
        <v>3</v>
      </c>
      <c r="L527" s="22">
        <f t="shared" si="162"/>
        <v>5.4638999999999998</v>
      </c>
      <c r="M527" s="22">
        <f t="shared" si="176"/>
        <v>248.33037023122273</v>
      </c>
      <c r="N527" s="22">
        <f t="shared" si="163"/>
        <v>2371.3812044490155</v>
      </c>
      <c r="O527" s="22">
        <f t="shared" si="164"/>
        <v>21.23863048170449</v>
      </c>
      <c r="P527" s="22">
        <f t="shared" si="165"/>
        <v>-1289.1702129928731</v>
      </c>
      <c r="Q527" s="22">
        <f t="shared" si="166"/>
        <v>39.692289399690701</v>
      </c>
      <c r="R527" s="22">
        <f t="shared" si="177"/>
        <v>268.42514400000005</v>
      </c>
      <c r="S527" s="22">
        <f t="shared" si="178"/>
        <v>-981.05277959318232</v>
      </c>
      <c r="T527" s="22">
        <f t="shared" si="179"/>
        <v>0</v>
      </c>
      <c r="U527" s="22">
        <f t="shared" si="167"/>
        <v>0</v>
      </c>
      <c r="V527" s="20">
        <f>'BSFC (Drive Cycle)'!C531</f>
        <v>0</v>
      </c>
      <c r="W527" s="22">
        <f t="shared" si="168"/>
        <v>0</v>
      </c>
      <c r="X527" s="22">
        <f t="shared" si="169"/>
        <v>0</v>
      </c>
      <c r="Y527" s="22">
        <f t="shared" si="170"/>
        <v>0</v>
      </c>
      <c r="Z527" s="22">
        <f t="shared" si="171"/>
        <v>3</v>
      </c>
    </row>
    <row r="528" spans="4:26">
      <c r="D528" s="1">
        <v>525</v>
      </c>
      <c r="E528" s="22">
        <v>20.399999999999999</v>
      </c>
      <c r="F528" s="22">
        <f t="shared" si="160"/>
        <v>32.830535999999995</v>
      </c>
      <c r="G528" s="22">
        <f t="shared" si="161"/>
        <v>9.1195933333333326</v>
      </c>
      <c r="H528" s="22">
        <f t="shared" si="172"/>
        <v>-1.028189444444445</v>
      </c>
      <c r="I528" s="22">
        <f t="shared" si="173"/>
        <v>8.6054986111111091</v>
      </c>
      <c r="J528" s="22">
        <f t="shared" si="174"/>
        <v>39.858715875895776</v>
      </c>
      <c r="K528" s="22">
        <f t="shared" si="175"/>
        <v>3</v>
      </c>
      <c r="L528" s="22">
        <f t="shared" si="162"/>
        <v>5.4638999999999998</v>
      </c>
      <c r="M528" s="22">
        <f t="shared" si="176"/>
        <v>217.78403767430692</v>
      </c>
      <c r="N528" s="22">
        <f t="shared" si="163"/>
        <v>2079.6851109632594</v>
      </c>
      <c r="O528" s="22">
        <f t="shared" si="164"/>
        <v>21.23863048170449</v>
      </c>
      <c r="P528" s="22">
        <f t="shared" si="165"/>
        <v>-1976.7276599224042</v>
      </c>
      <c r="Q528" s="22">
        <f t="shared" si="166"/>
        <v>32.056401553640235</v>
      </c>
      <c r="R528" s="22">
        <f t="shared" si="177"/>
        <v>268.42514400000005</v>
      </c>
      <c r="S528" s="22">
        <f t="shared" si="178"/>
        <v>-1676.246114368764</v>
      </c>
      <c r="T528" s="22">
        <f t="shared" si="179"/>
        <v>0</v>
      </c>
      <c r="U528" s="22">
        <f t="shared" si="167"/>
        <v>0</v>
      </c>
      <c r="V528" s="20">
        <f>'BSFC (Drive Cycle)'!C532</f>
        <v>0</v>
      </c>
      <c r="W528" s="22">
        <f t="shared" si="168"/>
        <v>0</v>
      </c>
      <c r="X528" s="22">
        <f t="shared" si="169"/>
        <v>0</v>
      </c>
      <c r="Y528" s="22">
        <f t="shared" si="170"/>
        <v>0</v>
      </c>
      <c r="Z528" s="22">
        <f t="shared" si="171"/>
        <v>3</v>
      </c>
    </row>
    <row r="529" spans="4:26">
      <c r="D529" s="1">
        <v>526</v>
      </c>
      <c r="E529" s="22">
        <v>17.7</v>
      </c>
      <c r="F529" s="22">
        <f t="shared" si="160"/>
        <v>28.485317999999999</v>
      </c>
      <c r="G529" s="22">
        <f t="shared" si="161"/>
        <v>7.9125883333333338</v>
      </c>
      <c r="H529" s="22">
        <f t="shared" si="172"/>
        <v>-1.2070049999999988</v>
      </c>
      <c r="I529" s="22">
        <f t="shared" si="173"/>
        <v>7.3090858333333344</v>
      </c>
      <c r="J529" s="22">
        <f t="shared" si="174"/>
        <v>33.85402621147513</v>
      </c>
      <c r="K529" s="22">
        <f t="shared" si="175"/>
        <v>3</v>
      </c>
      <c r="L529" s="22">
        <f t="shared" si="162"/>
        <v>5.4638999999999998</v>
      </c>
      <c r="M529" s="22">
        <f t="shared" si="176"/>
        <v>184.97501381687894</v>
      </c>
      <c r="N529" s="22">
        <f t="shared" si="163"/>
        <v>1766.3818994415221</v>
      </c>
      <c r="O529" s="22">
        <f t="shared" si="164"/>
        <v>21.23863048170449</v>
      </c>
      <c r="P529" s="22">
        <f t="shared" si="165"/>
        <v>-2320.5063833871668</v>
      </c>
      <c r="Q529" s="22">
        <f t="shared" si="166"/>
        <v>24.132425131535832</v>
      </c>
      <c r="R529" s="22">
        <f t="shared" si="177"/>
        <v>268.42514400000005</v>
      </c>
      <c r="S529" s="22">
        <f t="shared" si="178"/>
        <v>-2027.9488142556309</v>
      </c>
      <c r="T529" s="22">
        <f t="shared" si="179"/>
        <v>0</v>
      </c>
      <c r="U529" s="22">
        <f t="shared" si="167"/>
        <v>0</v>
      </c>
      <c r="V529" s="20">
        <f>'BSFC (Drive Cycle)'!C533</f>
        <v>0</v>
      </c>
      <c r="W529" s="22">
        <f t="shared" si="168"/>
        <v>0</v>
      </c>
      <c r="X529" s="22">
        <f t="shared" si="169"/>
        <v>1</v>
      </c>
      <c r="Y529" s="22">
        <f t="shared" si="170"/>
        <v>0</v>
      </c>
      <c r="Z529" s="22">
        <f t="shared" si="171"/>
        <v>2</v>
      </c>
    </row>
    <row r="530" spans="4:26">
      <c r="D530" s="1">
        <v>527</v>
      </c>
      <c r="E530" s="22">
        <v>15.7</v>
      </c>
      <c r="F530" s="22">
        <f t="shared" si="160"/>
        <v>25.266638</v>
      </c>
      <c r="G530" s="22">
        <f t="shared" si="161"/>
        <v>7.0185105555555563</v>
      </c>
      <c r="H530" s="22">
        <f t="shared" si="172"/>
        <v>-0.89407777777777753</v>
      </c>
      <c r="I530" s="22">
        <f t="shared" si="173"/>
        <v>6.5714716666666675</v>
      </c>
      <c r="J530" s="22">
        <f t="shared" si="174"/>
        <v>30.437564850684058</v>
      </c>
      <c r="K530" s="22">
        <f t="shared" si="175"/>
        <v>2</v>
      </c>
      <c r="L530" s="22">
        <f t="shared" si="162"/>
        <v>8.4698856000000013</v>
      </c>
      <c r="M530" s="22">
        <f t="shared" si="176"/>
        <v>257.80269222787507</v>
      </c>
      <c r="N530" s="22">
        <f t="shared" si="163"/>
        <v>2461.8352488916476</v>
      </c>
      <c r="O530" s="22">
        <f t="shared" si="164"/>
        <v>40.638704065348485</v>
      </c>
      <c r="P530" s="22">
        <f t="shared" si="165"/>
        <v>-1799.2325458944154</v>
      </c>
      <c r="Q530" s="22">
        <f t="shared" si="166"/>
        <v>18.986885858700465</v>
      </c>
      <c r="R530" s="22">
        <f t="shared" si="177"/>
        <v>268.42514400000005</v>
      </c>
      <c r="S530" s="22">
        <f t="shared" si="178"/>
        <v>-1511.8205160357149</v>
      </c>
      <c r="T530" s="22">
        <f t="shared" si="179"/>
        <v>0</v>
      </c>
      <c r="U530" s="22">
        <f t="shared" si="167"/>
        <v>0</v>
      </c>
      <c r="V530" s="20">
        <f>'BSFC (Drive Cycle)'!C534</f>
        <v>0</v>
      </c>
      <c r="W530" s="22">
        <f t="shared" si="168"/>
        <v>0</v>
      </c>
      <c r="X530" s="22">
        <f t="shared" si="169"/>
        <v>0</v>
      </c>
      <c r="Y530" s="22">
        <f t="shared" si="170"/>
        <v>0</v>
      </c>
      <c r="Z530" s="22">
        <f t="shared" si="171"/>
        <v>2</v>
      </c>
    </row>
    <row r="531" spans="4:26">
      <c r="D531" s="1">
        <v>528</v>
      </c>
      <c r="E531" s="22">
        <v>13.1</v>
      </c>
      <c r="F531" s="22">
        <f t="shared" si="160"/>
        <v>21.082353999999999</v>
      </c>
      <c r="G531" s="22">
        <f t="shared" si="161"/>
        <v>5.8562094444444446</v>
      </c>
      <c r="H531" s="22">
        <f t="shared" si="172"/>
        <v>-1.1623011111111117</v>
      </c>
      <c r="I531" s="22">
        <f t="shared" si="173"/>
        <v>5.2750588888888892</v>
      </c>
      <c r="J531" s="22">
        <f t="shared" si="174"/>
        <v>24.432875186263391</v>
      </c>
      <c r="K531" s="22">
        <f t="shared" si="175"/>
        <v>2</v>
      </c>
      <c r="L531" s="22">
        <f t="shared" si="162"/>
        <v>8.4698856000000013</v>
      </c>
      <c r="M531" s="22">
        <f t="shared" si="176"/>
        <v>206.94365770672965</v>
      </c>
      <c r="N531" s="22">
        <f t="shared" si="163"/>
        <v>1976.1670705388735</v>
      </c>
      <c r="O531" s="22">
        <f t="shared" si="164"/>
        <v>40.638704065348485</v>
      </c>
      <c r="P531" s="22">
        <f t="shared" si="165"/>
        <v>-2339.0023096627419</v>
      </c>
      <c r="Q531" s="22">
        <f t="shared" si="166"/>
        <v>13.218952015138894</v>
      </c>
      <c r="R531" s="22">
        <f t="shared" si="177"/>
        <v>268.42514400000005</v>
      </c>
      <c r="S531" s="22">
        <f t="shared" si="178"/>
        <v>-2057.3582136476034</v>
      </c>
      <c r="T531" s="22">
        <f t="shared" si="179"/>
        <v>0</v>
      </c>
      <c r="U531" s="22">
        <f t="shared" si="167"/>
        <v>0</v>
      </c>
      <c r="V531" s="20">
        <f>'BSFC (Drive Cycle)'!C535</f>
        <v>0</v>
      </c>
      <c r="W531" s="22">
        <f t="shared" si="168"/>
        <v>0</v>
      </c>
      <c r="X531" s="22">
        <f t="shared" si="169"/>
        <v>0</v>
      </c>
      <c r="Y531" s="22">
        <f t="shared" si="170"/>
        <v>0</v>
      </c>
      <c r="Z531" s="22">
        <f t="shared" si="171"/>
        <v>2</v>
      </c>
    </row>
    <row r="532" spans="4:26">
      <c r="D532" s="1">
        <v>529</v>
      </c>
      <c r="E532" s="22">
        <v>10.8</v>
      </c>
      <c r="F532" s="22">
        <f t="shared" si="160"/>
        <v>17.380872</v>
      </c>
      <c r="G532" s="22">
        <f t="shared" si="161"/>
        <v>4.8280200000000004</v>
      </c>
      <c r="H532" s="22">
        <f t="shared" si="172"/>
        <v>-1.0281894444444442</v>
      </c>
      <c r="I532" s="22">
        <f t="shared" si="173"/>
        <v>4.3139252777777788</v>
      </c>
      <c r="J532" s="22">
        <f t="shared" si="174"/>
        <v>19.981122504020487</v>
      </c>
      <c r="K532" s="22">
        <f t="shared" si="175"/>
        <v>2</v>
      </c>
      <c r="L532" s="22">
        <f t="shared" si="162"/>
        <v>8.4698856000000013</v>
      </c>
      <c r="M532" s="22">
        <f t="shared" si="176"/>
        <v>169.23782176863909</v>
      </c>
      <c r="N532" s="22">
        <f t="shared" si="163"/>
        <v>1616.1027314152655</v>
      </c>
      <c r="O532" s="22">
        <f t="shared" si="164"/>
        <v>40.638704065348485</v>
      </c>
      <c r="P532" s="22">
        <f t="shared" si="165"/>
        <v>-2069.1174277785776</v>
      </c>
      <c r="Q532" s="22">
        <f t="shared" si="166"/>
        <v>8.9846661793939795</v>
      </c>
      <c r="R532" s="22">
        <f t="shared" si="177"/>
        <v>268.42514400000005</v>
      </c>
      <c r="S532" s="22">
        <f t="shared" si="178"/>
        <v>-1791.7076175991835</v>
      </c>
      <c r="T532" s="22">
        <f t="shared" si="179"/>
        <v>0</v>
      </c>
      <c r="U532" s="22">
        <f t="shared" si="167"/>
        <v>0</v>
      </c>
      <c r="V532" s="20">
        <f>'BSFC (Drive Cycle)'!C536</f>
        <v>0</v>
      </c>
      <c r="W532" s="22">
        <f t="shared" si="168"/>
        <v>0</v>
      </c>
      <c r="X532" s="22">
        <f t="shared" si="169"/>
        <v>1</v>
      </c>
      <c r="Y532" s="22">
        <f t="shared" si="170"/>
        <v>0</v>
      </c>
      <c r="Z532" s="22">
        <f t="shared" si="171"/>
        <v>1</v>
      </c>
    </row>
    <row r="533" spans="4:26">
      <c r="D533" s="1">
        <v>530</v>
      </c>
      <c r="E533" s="22">
        <v>8.4</v>
      </c>
      <c r="F533" s="22">
        <f t="shared" si="160"/>
        <v>13.518456</v>
      </c>
      <c r="G533" s="22">
        <f t="shared" si="161"/>
        <v>3.7551266666666669</v>
      </c>
      <c r="H533" s="22">
        <f t="shared" si="172"/>
        <v>-1.0728933333333335</v>
      </c>
      <c r="I533" s="22">
        <f t="shared" si="173"/>
        <v>3.21868</v>
      </c>
      <c r="J533" s="22">
        <f t="shared" si="174"/>
        <v>14.908195028906475</v>
      </c>
      <c r="K533" s="22">
        <f t="shared" si="175"/>
        <v>1</v>
      </c>
      <c r="L533" s="22">
        <f t="shared" si="162"/>
        <v>14.7105</v>
      </c>
      <c r="M533" s="22">
        <f t="shared" si="176"/>
        <v>219.3070029727287</v>
      </c>
      <c r="N533" s="22">
        <f t="shared" si="163"/>
        <v>2094.2283634874784</v>
      </c>
      <c r="O533" s="22">
        <f t="shared" si="164"/>
        <v>107.64187598425198</v>
      </c>
      <c r="P533" s="22">
        <f t="shared" si="165"/>
        <v>-2492.0445782969159</v>
      </c>
      <c r="Q533" s="22">
        <f t="shared" si="166"/>
        <v>5.4351684295099378</v>
      </c>
      <c r="R533" s="22">
        <f t="shared" si="177"/>
        <v>268.42514400000005</v>
      </c>
      <c r="S533" s="22">
        <f t="shared" si="178"/>
        <v>-2218.1842658674059</v>
      </c>
      <c r="T533" s="22">
        <f t="shared" si="179"/>
        <v>0</v>
      </c>
      <c r="U533" s="22">
        <f t="shared" si="167"/>
        <v>0</v>
      </c>
      <c r="V533" s="20">
        <f>'BSFC (Drive Cycle)'!C537</f>
        <v>0</v>
      </c>
      <c r="W533" s="22">
        <f t="shared" si="168"/>
        <v>0</v>
      </c>
      <c r="X533" s="22">
        <f t="shared" si="169"/>
        <v>0</v>
      </c>
      <c r="Y533" s="22">
        <f t="shared" si="170"/>
        <v>0</v>
      </c>
      <c r="Z533" s="22">
        <f t="shared" si="171"/>
        <v>1</v>
      </c>
    </row>
    <row r="534" spans="4:26">
      <c r="D534" s="1">
        <v>531</v>
      </c>
      <c r="E534" s="22">
        <v>7.3</v>
      </c>
      <c r="F534" s="22">
        <f t="shared" si="160"/>
        <v>11.748182</v>
      </c>
      <c r="G534" s="22">
        <f t="shared" si="161"/>
        <v>3.2633838888888889</v>
      </c>
      <c r="H534" s="22">
        <f t="shared" si="172"/>
        <v>-0.49174277777777808</v>
      </c>
      <c r="I534" s="22">
        <f t="shared" si="173"/>
        <v>3.0175124999999996</v>
      </c>
      <c r="J534" s="22">
        <f t="shared" si="174"/>
        <v>13.976432839599818</v>
      </c>
      <c r="K534" s="22">
        <f t="shared" si="175"/>
        <v>1</v>
      </c>
      <c r="L534" s="22">
        <f t="shared" si="162"/>
        <v>14.7105</v>
      </c>
      <c r="M534" s="22">
        <f t="shared" si="176"/>
        <v>205.60031528693312</v>
      </c>
      <c r="N534" s="22">
        <f t="shared" si="163"/>
        <v>1963.3390907695107</v>
      </c>
      <c r="O534" s="22">
        <f t="shared" si="164"/>
        <v>107.64187598425198</v>
      </c>
      <c r="P534" s="22">
        <f t="shared" si="165"/>
        <v>-1142.187098386087</v>
      </c>
      <c r="Q534" s="22">
        <f t="shared" si="166"/>
        <v>4.1048770636137268</v>
      </c>
      <c r="R534" s="22">
        <f t="shared" si="177"/>
        <v>268.42514400000005</v>
      </c>
      <c r="S534" s="22">
        <f t="shared" si="178"/>
        <v>-869.65707732247324</v>
      </c>
      <c r="T534" s="22">
        <f t="shared" si="179"/>
        <v>0</v>
      </c>
      <c r="U534" s="22">
        <f t="shared" si="167"/>
        <v>0</v>
      </c>
      <c r="V534" s="20">
        <f>'BSFC (Drive Cycle)'!C538</f>
        <v>0</v>
      </c>
      <c r="W534" s="22">
        <f t="shared" si="168"/>
        <v>0</v>
      </c>
      <c r="X534" s="22">
        <f t="shared" si="169"/>
        <v>0</v>
      </c>
      <c r="Y534" s="22">
        <f t="shared" si="170"/>
        <v>0</v>
      </c>
      <c r="Z534" s="22">
        <f t="shared" si="171"/>
        <v>1</v>
      </c>
    </row>
    <row r="535" spans="4:26">
      <c r="D535" s="1">
        <v>532</v>
      </c>
      <c r="E535" s="22">
        <v>5</v>
      </c>
      <c r="F535" s="22">
        <f t="shared" si="160"/>
        <v>8.0466999999999995</v>
      </c>
      <c r="G535" s="22">
        <f t="shared" si="161"/>
        <v>2.2351944444444443</v>
      </c>
      <c r="H535" s="22">
        <f t="shared" si="172"/>
        <v>-1.0281894444444446</v>
      </c>
      <c r="I535" s="22">
        <f t="shared" si="173"/>
        <v>1.721099722222222</v>
      </c>
      <c r="J535" s="22">
        <f t="shared" si="174"/>
        <v>7.9717431751791556</v>
      </c>
      <c r="K535" s="22">
        <f t="shared" si="175"/>
        <v>1</v>
      </c>
      <c r="L535" s="22">
        <f t="shared" si="162"/>
        <v>14.7105</v>
      </c>
      <c r="M535" s="22">
        <f t="shared" si="176"/>
        <v>117.26832797847297</v>
      </c>
      <c r="N535" s="22">
        <f t="shared" si="163"/>
        <v>1119.8304443648319</v>
      </c>
      <c r="O535" s="22">
        <f t="shared" si="164"/>
        <v>107.64187598425198</v>
      </c>
      <c r="P535" s="22">
        <f t="shared" si="165"/>
        <v>-2388.2093875345445</v>
      </c>
      <c r="Q535" s="22">
        <f t="shared" si="166"/>
        <v>1.9257257757617408</v>
      </c>
      <c r="R535" s="22">
        <f t="shared" si="177"/>
        <v>268.42514400000005</v>
      </c>
      <c r="S535" s="22">
        <f t="shared" si="178"/>
        <v>-2117.8585177587829</v>
      </c>
      <c r="T535" s="22">
        <f t="shared" si="179"/>
        <v>0</v>
      </c>
      <c r="U535" s="22">
        <f t="shared" si="167"/>
        <v>0</v>
      </c>
      <c r="V535" s="20">
        <f>'BSFC (Drive Cycle)'!C539</f>
        <v>0</v>
      </c>
      <c r="W535" s="22">
        <f t="shared" si="168"/>
        <v>0</v>
      </c>
      <c r="X535" s="22">
        <f t="shared" si="169"/>
        <v>0</v>
      </c>
      <c r="Y535" s="22">
        <f t="shared" si="170"/>
        <v>0</v>
      </c>
      <c r="Z535" s="22">
        <f t="shared" si="171"/>
        <v>1</v>
      </c>
    </row>
    <row r="536" spans="4:26">
      <c r="D536" s="1">
        <v>533</v>
      </c>
      <c r="E536" s="22">
        <v>3.8</v>
      </c>
      <c r="F536" s="22">
        <f t="shared" si="160"/>
        <v>6.1154919999999997</v>
      </c>
      <c r="G536" s="22">
        <f t="shared" si="161"/>
        <v>1.6987477777777777</v>
      </c>
      <c r="H536" s="22">
        <f t="shared" si="172"/>
        <v>-0.53644666666666652</v>
      </c>
      <c r="I536" s="22">
        <f t="shared" si="173"/>
        <v>1.4305244444444445</v>
      </c>
      <c r="J536" s="22">
        <f t="shared" si="174"/>
        <v>6.6258644572917671</v>
      </c>
      <c r="K536" s="22">
        <f t="shared" si="175"/>
        <v>1</v>
      </c>
      <c r="L536" s="22">
        <f t="shared" si="162"/>
        <v>14.7105</v>
      </c>
      <c r="M536" s="22">
        <f t="shared" si="176"/>
        <v>97.469779098990543</v>
      </c>
      <c r="N536" s="22">
        <f t="shared" si="163"/>
        <v>930.7681615499904</v>
      </c>
      <c r="O536" s="22">
        <f t="shared" si="164"/>
        <v>107.64187598425198</v>
      </c>
      <c r="P536" s="22">
        <f t="shared" si="165"/>
        <v>-1246.0222891484575</v>
      </c>
      <c r="Q536" s="22">
        <f t="shared" si="166"/>
        <v>1.1122992080799816</v>
      </c>
      <c r="R536" s="22">
        <f t="shared" si="177"/>
        <v>268.42514400000005</v>
      </c>
      <c r="S536" s="22">
        <f t="shared" si="178"/>
        <v>-976.48484594037745</v>
      </c>
      <c r="T536" s="22">
        <f t="shared" si="179"/>
        <v>0</v>
      </c>
      <c r="U536" s="22">
        <f t="shared" si="167"/>
        <v>0</v>
      </c>
      <c r="V536" s="20">
        <f>'BSFC (Drive Cycle)'!C540</f>
        <v>0</v>
      </c>
      <c r="W536" s="22">
        <f t="shared" si="168"/>
        <v>0</v>
      </c>
      <c r="X536" s="22">
        <f t="shared" si="169"/>
        <v>0</v>
      </c>
      <c r="Y536" s="22">
        <f t="shared" si="170"/>
        <v>0</v>
      </c>
      <c r="Z536" s="22">
        <f t="shared" si="171"/>
        <v>1</v>
      </c>
    </row>
    <row r="537" spans="4:26">
      <c r="D537" s="1">
        <v>534</v>
      </c>
      <c r="E537" s="22">
        <v>3.5</v>
      </c>
      <c r="F537" s="22">
        <f t="shared" si="160"/>
        <v>5.6326900000000002</v>
      </c>
      <c r="G537" s="22">
        <f t="shared" si="161"/>
        <v>1.5646361111111113</v>
      </c>
      <c r="H537" s="22">
        <f t="shared" si="172"/>
        <v>-0.13411166666666641</v>
      </c>
      <c r="I537" s="22">
        <f t="shared" si="173"/>
        <v>1.4975802777777782</v>
      </c>
      <c r="J537" s="22">
        <f t="shared" si="174"/>
        <v>6.9364518537273199</v>
      </c>
      <c r="K537" s="22">
        <f t="shared" si="175"/>
        <v>1</v>
      </c>
      <c r="L537" s="22">
        <f t="shared" si="162"/>
        <v>14.7105</v>
      </c>
      <c r="M537" s="22">
        <f t="shared" si="176"/>
        <v>102.03867499425574</v>
      </c>
      <c r="N537" s="22">
        <f t="shared" si="163"/>
        <v>974.39791912264639</v>
      </c>
      <c r="O537" s="22">
        <f t="shared" si="164"/>
        <v>107.64187598425198</v>
      </c>
      <c r="P537" s="22">
        <f t="shared" si="165"/>
        <v>-311.50557228711386</v>
      </c>
      <c r="Q537" s="22">
        <f t="shared" si="166"/>
        <v>0.94360563012325338</v>
      </c>
      <c r="R537" s="22">
        <f t="shared" si="177"/>
        <v>268.42514400000005</v>
      </c>
      <c r="S537" s="22">
        <f t="shared" si="178"/>
        <v>-42.136822656990546</v>
      </c>
      <c r="T537" s="22">
        <f t="shared" si="179"/>
        <v>0</v>
      </c>
      <c r="U537" s="22">
        <f t="shared" si="167"/>
        <v>0</v>
      </c>
      <c r="V537" s="20">
        <f>'BSFC (Drive Cycle)'!C541</f>
        <v>0</v>
      </c>
      <c r="W537" s="22">
        <f t="shared" si="168"/>
        <v>0</v>
      </c>
      <c r="X537" s="22">
        <f t="shared" si="169"/>
        <v>0</v>
      </c>
      <c r="Y537" s="22">
        <f t="shared" si="170"/>
        <v>0</v>
      </c>
      <c r="Z537" s="22">
        <f t="shared" si="171"/>
        <v>1</v>
      </c>
    </row>
    <row r="538" spans="4:26">
      <c r="D538" s="1">
        <v>535</v>
      </c>
      <c r="E538" s="22">
        <v>1.9</v>
      </c>
      <c r="F538" s="22">
        <f t="shared" si="160"/>
        <v>3.0577459999999999</v>
      </c>
      <c r="G538" s="22">
        <f t="shared" si="161"/>
        <v>0.84937388888888887</v>
      </c>
      <c r="H538" s="22">
        <f t="shared" si="172"/>
        <v>-0.71526222222222247</v>
      </c>
      <c r="I538" s="22">
        <f t="shared" si="173"/>
        <v>0.49174277777777764</v>
      </c>
      <c r="J538" s="22">
        <f t="shared" si="174"/>
        <v>2.2776409071940442</v>
      </c>
      <c r="K538" s="22">
        <f t="shared" si="175"/>
        <v>1</v>
      </c>
      <c r="L538" s="22">
        <f t="shared" si="162"/>
        <v>14.7105</v>
      </c>
      <c r="M538" s="22">
        <f t="shared" si="176"/>
        <v>33.50523656527799</v>
      </c>
      <c r="N538" s="22">
        <f t="shared" si="163"/>
        <v>319.95155553280915</v>
      </c>
      <c r="O538" s="22">
        <f t="shared" si="164"/>
        <v>107.64187598425198</v>
      </c>
      <c r="P538" s="22">
        <f t="shared" si="165"/>
        <v>-1661.3630521979442</v>
      </c>
      <c r="Q538" s="22">
        <f t="shared" si="166"/>
        <v>0.2780748020199954</v>
      </c>
      <c r="R538" s="22">
        <f t="shared" si="177"/>
        <v>268.42514400000005</v>
      </c>
      <c r="S538" s="22">
        <f t="shared" si="178"/>
        <v>-1392.6598333959241</v>
      </c>
      <c r="T538" s="22">
        <f t="shared" si="179"/>
        <v>0</v>
      </c>
      <c r="U538" s="22">
        <f t="shared" si="167"/>
        <v>0</v>
      </c>
      <c r="V538" s="20">
        <f>'BSFC (Drive Cycle)'!C542</f>
        <v>0</v>
      </c>
      <c r="W538" s="22">
        <f t="shared" si="168"/>
        <v>0</v>
      </c>
      <c r="X538" s="22">
        <f t="shared" si="169"/>
        <v>0</v>
      </c>
      <c r="Y538" s="22">
        <f t="shared" si="170"/>
        <v>0</v>
      </c>
      <c r="Z538" s="22">
        <f t="shared" si="171"/>
        <v>1</v>
      </c>
    </row>
    <row r="539" spans="4:26">
      <c r="D539" s="1">
        <v>536</v>
      </c>
      <c r="E539" s="22">
        <v>0.8</v>
      </c>
      <c r="F539" s="22">
        <f t="shared" si="160"/>
        <v>1.2874720000000002</v>
      </c>
      <c r="G539" s="22">
        <f t="shared" si="161"/>
        <v>0.35763111111111118</v>
      </c>
      <c r="H539" s="22">
        <f t="shared" si="172"/>
        <v>-0.4917427777777777</v>
      </c>
      <c r="I539" s="22">
        <f t="shared" si="173"/>
        <v>0.11175972222222233</v>
      </c>
      <c r="J539" s="22">
        <f t="shared" si="174"/>
        <v>0.51764566072591978</v>
      </c>
      <c r="K539" s="22">
        <f t="shared" si="175"/>
        <v>1</v>
      </c>
      <c r="L539" s="22">
        <f t="shared" si="162"/>
        <v>14.7105</v>
      </c>
      <c r="M539" s="22">
        <f t="shared" si="176"/>
        <v>7.6148264921086426</v>
      </c>
      <c r="N539" s="22">
        <f t="shared" si="163"/>
        <v>72.716262621093065</v>
      </c>
      <c r="O539" s="22">
        <f t="shared" si="164"/>
        <v>107.64187598425198</v>
      </c>
      <c r="P539" s="22">
        <f t="shared" si="165"/>
        <v>-1142.1870983860861</v>
      </c>
      <c r="Q539" s="22">
        <f t="shared" si="166"/>
        <v>4.9298579859500591E-2</v>
      </c>
      <c r="R539" s="22">
        <f t="shared" si="177"/>
        <v>268.42514400000005</v>
      </c>
      <c r="S539" s="22">
        <f t="shared" si="178"/>
        <v>-873.71265580622662</v>
      </c>
      <c r="T539" s="22">
        <f t="shared" si="179"/>
        <v>0</v>
      </c>
      <c r="U539" s="22">
        <f t="shared" si="167"/>
        <v>0</v>
      </c>
      <c r="V539" s="20">
        <f>'BSFC (Drive Cycle)'!C543</f>
        <v>0</v>
      </c>
      <c r="W539" s="22">
        <f t="shared" si="168"/>
        <v>0</v>
      </c>
      <c r="X539" s="22">
        <f t="shared" si="169"/>
        <v>0</v>
      </c>
      <c r="Y539" s="22">
        <f t="shared" si="170"/>
        <v>0</v>
      </c>
      <c r="Z539" s="22">
        <f t="shared" si="171"/>
        <v>1</v>
      </c>
    </row>
    <row r="540" spans="4:26">
      <c r="D540" s="1">
        <v>537</v>
      </c>
      <c r="E540" s="22">
        <v>0</v>
      </c>
      <c r="F540" s="22">
        <f t="shared" si="160"/>
        <v>0</v>
      </c>
      <c r="G540" s="22">
        <f t="shared" si="161"/>
        <v>0</v>
      </c>
      <c r="H540" s="22">
        <f t="shared" si="172"/>
        <v>-0.35763111111111118</v>
      </c>
      <c r="I540" s="22">
        <f t="shared" si="173"/>
        <v>-0.17881555555555559</v>
      </c>
      <c r="J540" s="22">
        <f t="shared" si="174"/>
        <v>-0.828233057161471</v>
      </c>
      <c r="K540" s="22">
        <f t="shared" si="175"/>
        <v>1</v>
      </c>
      <c r="L540" s="22">
        <f t="shared" si="162"/>
        <v>14.7105</v>
      </c>
      <c r="M540" s="22">
        <f t="shared" si="176"/>
        <v>-12.18372238737382</v>
      </c>
      <c r="N540" s="22">
        <f t="shared" si="163"/>
        <v>-116.34602019374883</v>
      </c>
      <c r="O540" s="22">
        <f t="shared" si="164"/>
        <v>107.64187598425198</v>
      </c>
      <c r="P540" s="22">
        <f t="shared" si="165"/>
        <v>-830.68152609897197</v>
      </c>
      <c r="Q540" s="22">
        <f t="shared" si="166"/>
        <v>0</v>
      </c>
      <c r="R540" s="22">
        <f t="shared" si="177"/>
        <v>268.42514400000005</v>
      </c>
      <c r="S540" s="22">
        <f t="shared" si="178"/>
        <v>-562.25638209897193</v>
      </c>
      <c r="T540" s="22">
        <f t="shared" si="179"/>
        <v>0</v>
      </c>
      <c r="U540" s="22">
        <f t="shared" si="167"/>
        <v>0</v>
      </c>
      <c r="V540" s="20">
        <f>'BSFC (Drive Cycle)'!C544</f>
        <v>0</v>
      </c>
      <c r="W540" s="22">
        <f t="shared" si="168"/>
        <v>0</v>
      </c>
      <c r="X540" s="22">
        <f t="shared" si="169"/>
        <v>0</v>
      </c>
      <c r="Y540" s="22">
        <f t="shared" si="170"/>
        <v>0</v>
      </c>
      <c r="Z540" s="22">
        <f t="shared" si="171"/>
        <v>1</v>
      </c>
    </row>
    <row r="541" spans="4:26">
      <c r="D541" s="1">
        <v>538</v>
      </c>
      <c r="E541" s="22">
        <v>0</v>
      </c>
      <c r="F541" s="22">
        <f t="shared" si="160"/>
        <v>0</v>
      </c>
      <c r="G541" s="22">
        <f t="shared" si="161"/>
        <v>0</v>
      </c>
      <c r="H541" s="22">
        <f t="shared" si="172"/>
        <v>0</v>
      </c>
      <c r="I541" s="22">
        <f t="shared" si="173"/>
        <v>0</v>
      </c>
      <c r="J541" s="22">
        <f t="shared" si="174"/>
        <v>0</v>
      </c>
      <c r="K541" s="22">
        <f t="shared" si="175"/>
        <v>1</v>
      </c>
      <c r="L541" s="22">
        <f t="shared" si="162"/>
        <v>14.7105</v>
      </c>
      <c r="M541" s="22">
        <f t="shared" si="176"/>
        <v>0</v>
      </c>
      <c r="N541" s="22">
        <f t="shared" si="163"/>
        <v>0</v>
      </c>
      <c r="O541" s="22">
        <f t="shared" si="164"/>
        <v>107.64187598425198</v>
      </c>
      <c r="P541" s="22">
        <f t="shared" si="165"/>
        <v>0</v>
      </c>
      <c r="Q541" s="22">
        <f t="shared" si="166"/>
        <v>0</v>
      </c>
      <c r="R541" s="22">
        <f t="shared" si="177"/>
        <v>268.42514400000005</v>
      </c>
      <c r="S541" s="22">
        <f t="shared" si="178"/>
        <v>268.42514400000005</v>
      </c>
      <c r="T541" s="22">
        <f t="shared" si="179"/>
        <v>3.9395662003059049</v>
      </c>
      <c r="U541" s="22">
        <f t="shared" si="167"/>
        <v>0</v>
      </c>
      <c r="V541" s="20">
        <f>'BSFC (Drive Cycle)'!C545</f>
        <v>0</v>
      </c>
      <c r="W541" s="22">
        <f t="shared" si="168"/>
        <v>0</v>
      </c>
      <c r="X541" s="22">
        <f t="shared" si="169"/>
        <v>0</v>
      </c>
      <c r="Y541" s="22">
        <f t="shared" si="170"/>
        <v>0</v>
      </c>
      <c r="Z541" s="22">
        <f t="shared" si="171"/>
        <v>1</v>
      </c>
    </row>
    <row r="542" spans="4:26">
      <c r="D542" s="1">
        <v>539</v>
      </c>
      <c r="E542" s="22">
        <v>0</v>
      </c>
      <c r="F542" s="22">
        <f t="shared" si="160"/>
        <v>0</v>
      </c>
      <c r="G542" s="22">
        <f t="shared" si="161"/>
        <v>0</v>
      </c>
      <c r="H542" s="22">
        <f t="shared" si="172"/>
        <v>0</v>
      </c>
      <c r="I542" s="22">
        <f t="shared" si="173"/>
        <v>0</v>
      </c>
      <c r="J542" s="22">
        <f t="shared" si="174"/>
        <v>0</v>
      </c>
      <c r="K542" s="22">
        <f t="shared" si="175"/>
        <v>1</v>
      </c>
      <c r="L542" s="22">
        <f t="shared" si="162"/>
        <v>14.7105</v>
      </c>
      <c r="M542" s="22">
        <f t="shared" si="176"/>
        <v>0</v>
      </c>
      <c r="N542" s="22">
        <f t="shared" si="163"/>
        <v>0</v>
      </c>
      <c r="O542" s="22">
        <f t="shared" si="164"/>
        <v>107.64187598425198</v>
      </c>
      <c r="P542" s="22">
        <f t="shared" si="165"/>
        <v>0</v>
      </c>
      <c r="Q542" s="22">
        <f t="shared" si="166"/>
        <v>0</v>
      </c>
      <c r="R542" s="22">
        <f t="shared" si="177"/>
        <v>268.42514400000005</v>
      </c>
      <c r="S542" s="22">
        <f t="shared" si="178"/>
        <v>268.42514400000005</v>
      </c>
      <c r="T542" s="22">
        <f t="shared" si="179"/>
        <v>3.9395662003059049</v>
      </c>
      <c r="U542" s="22">
        <f t="shared" si="167"/>
        <v>0</v>
      </c>
      <c r="V542" s="20">
        <f>'BSFC (Drive Cycle)'!C546</f>
        <v>0</v>
      </c>
      <c r="W542" s="22">
        <f t="shared" si="168"/>
        <v>0</v>
      </c>
      <c r="X542" s="22">
        <f t="shared" si="169"/>
        <v>0</v>
      </c>
      <c r="Y542" s="22">
        <f t="shared" si="170"/>
        <v>0</v>
      </c>
      <c r="Z542" s="22">
        <f t="shared" si="171"/>
        <v>1</v>
      </c>
    </row>
    <row r="543" spans="4:26">
      <c r="D543" s="1">
        <v>540</v>
      </c>
      <c r="E543" s="22">
        <v>0.8</v>
      </c>
      <c r="F543" s="22">
        <f t="shared" si="160"/>
        <v>1.2874720000000002</v>
      </c>
      <c r="G543" s="22">
        <f t="shared" si="161"/>
        <v>0.35763111111111118</v>
      </c>
      <c r="H543" s="22">
        <f t="shared" si="172"/>
        <v>0.35763111111111118</v>
      </c>
      <c r="I543" s="22">
        <f t="shared" si="173"/>
        <v>0.53644666666666674</v>
      </c>
      <c r="J543" s="22">
        <f t="shared" si="174"/>
        <v>2.4846991714844129</v>
      </c>
      <c r="K543" s="22">
        <f t="shared" si="175"/>
        <v>1</v>
      </c>
      <c r="L543" s="22">
        <f t="shared" si="162"/>
        <v>14.7105</v>
      </c>
      <c r="M543" s="22">
        <f t="shared" si="176"/>
        <v>36.551167162121452</v>
      </c>
      <c r="N543" s="22">
        <f t="shared" si="163"/>
        <v>349.03806058124638</v>
      </c>
      <c r="O543" s="22">
        <f t="shared" si="164"/>
        <v>107.64187598425198</v>
      </c>
      <c r="P543" s="22">
        <f t="shared" si="165"/>
        <v>830.68152609897197</v>
      </c>
      <c r="Q543" s="22">
        <f t="shared" si="166"/>
        <v>4.9298579859500591E-2</v>
      </c>
      <c r="R543" s="22">
        <f t="shared" si="177"/>
        <v>268.42514400000005</v>
      </c>
      <c r="S543" s="22">
        <f t="shared" si="178"/>
        <v>1099.1559686788314</v>
      </c>
      <c r="T543" s="22">
        <f t="shared" si="179"/>
        <v>16.13186320232213</v>
      </c>
      <c r="U543" s="22">
        <f t="shared" si="167"/>
        <v>0.58963842854455206</v>
      </c>
      <c r="V543" s="20">
        <f>'BSFC (Drive Cycle)'!C547</f>
        <v>1780.1071400691301</v>
      </c>
      <c r="W543" s="22">
        <f t="shared" si="168"/>
        <v>0.29156099353091625</v>
      </c>
      <c r="X543" s="22">
        <f t="shared" si="169"/>
        <v>0</v>
      </c>
      <c r="Y543" s="22">
        <f t="shared" si="170"/>
        <v>0</v>
      </c>
      <c r="Z543" s="22">
        <f t="shared" si="171"/>
        <v>1</v>
      </c>
    </row>
    <row r="544" spans="4:26">
      <c r="D544" s="1">
        <v>541</v>
      </c>
      <c r="E544" s="22">
        <v>1.9</v>
      </c>
      <c r="F544" s="22">
        <f t="shared" si="160"/>
        <v>3.0577459999999999</v>
      </c>
      <c r="G544" s="22">
        <f t="shared" si="161"/>
        <v>0.84937388888888887</v>
      </c>
      <c r="H544" s="22">
        <f t="shared" si="172"/>
        <v>0.4917427777777777</v>
      </c>
      <c r="I544" s="22">
        <f t="shared" si="173"/>
        <v>1.0952452777777777</v>
      </c>
      <c r="J544" s="22">
        <f t="shared" si="174"/>
        <v>5.0729274751140085</v>
      </c>
      <c r="K544" s="22">
        <f t="shared" si="175"/>
        <v>1</v>
      </c>
      <c r="L544" s="22">
        <f t="shared" si="162"/>
        <v>14.7105</v>
      </c>
      <c r="M544" s="22">
        <f t="shared" si="176"/>
        <v>74.625299622664627</v>
      </c>
      <c r="N544" s="22">
        <f t="shared" si="163"/>
        <v>712.61937368671136</v>
      </c>
      <c r="O544" s="22">
        <f t="shared" si="164"/>
        <v>107.64187598425198</v>
      </c>
      <c r="P544" s="22">
        <f t="shared" si="165"/>
        <v>1142.1870983860861</v>
      </c>
      <c r="Q544" s="22">
        <f t="shared" si="166"/>
        <v>0.2780748020199954</v>
      </c>
      <c r="R544" s="22">
        <f t="shared" si="177"/>
        <v>268.42514400000005</v>
      </c>
      <c r="S544" s="22">
        <f t="shared" si="178"/>
        <v>1410.8903171881061</v>
      </c>
      <c r="T544" s="22">
        <f t="shared" si="179"/>
        <v>20.707060907577045</v>
      </c>
      <c r="U544" s="22">
        <f t="shared" si="167"/>
        <v>1.5452706245327026</v>
      </c>
      <c r="V544" s="20">
        <f>'BSFC (Drive Cycle)'!C548</f>
        <v>1290.2872826216862</v>
      </c>
      <c r="W544" s="22">
        <f t="shared" si="168"/>
        <v>0.55384528751206019</v>
      </c>
      <c r="X544" s="22">
        <f t="shared" si="169"/>
        <v>0</v>
      </c>
      <c r="Y544" s="22">
        <f t="shared" si="170"/>
        <v>0</v>
      </c>
      <c r="Z544" s="22">
        <f t="shared" si="171"/>
        <v>1</v>
      </c>
    </row>
    <row r="545" spans="4:26">
      <c r="D545" s="1">
        <v>542</v>
      </c>
      <c r="E545" s="22">
        <v>3.8</v>
      </c>
      <c r="F545" s="22">
        <f t="shared" si="160"/>
        <v>6.1154919999999997</v>
      </c>
      <c r="G545" s="22">
        <f t="shared" si="161"/>
        <v>1.6987477777777777</v>
      </c>
      <c r="H545" s="22">
        <f t="shared" si="172"/>
        <v>0.84937388888888887</v>
      </c>
      <c r="I545" s="22">
        <f t="shared" si="173"/>
        <v>2.1234347222222221</v>
      </c>
      <c r="J545" s="22">
        <f t="shared" si="174"/>
        <v>9.8352675537924661</v>
      </c>
      <c r="K545" s="22">
        <f t="shared" si="175"/>
        <v>1</v>
      </c>
      <c r="L545" s="22">
        <f t="shared" si="162"/>
        <v>14.7105</v>
      </c>
      <c r="M545" s="22">
        <f t="shared" si="176"/>
        <v>144.68170335006408</v>
      </c>
      <c r="N545" s="22">
        <f t="shared" si="163"/>
        <v>1381.6089898007669</v>
      </c>
      <c r="O545" s="22">
        <f t="shared" si="164"/>
        <v>107.64187598425198</v>
      </c>
      <c r="P545" s="22">
        <f t="shared" si="165"/>
        <v>1972.868624485058</v>
      </c>
      <c r="Q545" s="22">
        <f t="shared" si="166"/>
        <v>1.1122992080799816</v>
      </c>
      <c r="R545" s="22">
        <f t="shared" si="177"/>
        <v>268.42514400000005</v>
      </c>
      <c r="S545" s="22">
        <f t="shared" si="178"/>
        <v>2242.4060676931381</v>
      </c>
      <c r="T545" s="22">
        <f t="shared" si="179"/>
        <v>32.91087794534166</v>
      </c>
      <c r="U545" s="22">
        <f t="shared" si="167"/>
        <v>4.7616018798780884</v>
      </c>
      <c r="V545" s="20">
        <f>'BSFC (Drive Cycle)'!C549</f>
        <v>717.36991077669063</v>
      </c>
      <c r="W545" s="22">
        <f t="shared" si="168"/>
        <v>0.94884164325618525</v>
      </c>
      <c r="X545" s="22">
        <f t="shared" si="169"/>
        <v>0</v>
      </c>
      <c r="Y545" s="22">
        <f t="shared" si="170"/>
        <v>0</v>
      </c>
      <c r="Z545" s="22">
        <f t="shared" si="171"/>
        <v>1</v>
      </c>
    </row>
    <row r="546" spans="4:26">
      <c r="D546" s="1">
        <v>543</v>
      </c>
      <c r="E546" s="22">
        <v>6.9</v>
      </c>
      <c r="F546" s="22">
        <f t="shared" si="160"/>
        <v>11.104446000000001</v>
      </c>
      <c r="G546" s="22">
        <f t="shared" si="161"/>
        <v>3.0845683333333338</v>
      </c>
      <c r="H546" s="22">
        <f t="shared" si="172"/>
        <v>1.3858205555555561</v>
      </c>
      <c r="I546" s="22">
        <f t="shared" si="173"/>
        <v>3.7774786111111118</v>
      </c>
      <c r="J546" s="22">
        <f t="shared" si="174"/>
        <v>17.496423332536075</v>
      </c>
      <c r="K546" s="22">
        <f t="shared" si="175"/>
        <v>1</v>
      </c>
      <c r="L546" s="22">
        <f t="shared" si="162"/>
        <v>14.7105</v>
      </c>
      <c r="M546" s="22">
        <f t="shared" si="176"/>
        <v>257.38113543327194</v>
      </c>
      <c r="N546" s="22">
        <f t="shared" si="163"/>
        <v>2457.809676592944</v>
      </c>
      <c r="O546" s="22">
        <f t="shared" si="164"/>
        <v>107.64187598425198</v>
      </c>
      <c r="P546" s="22">
        <f t="shared" si="165"/>
        <v>3218.8909136335169</v>
      </c>
      <c r="Q546" s="22">
        <f t="shared" si="166"/>
        <v>3.6673521673606606</v>
      </c>
      <c r="R546" s="22">
        <f t="shared" si="177"/>
        <v>268.42514400000005</v>
      </c>
      <c r="S546" s="22">
        <f t="shared" si="178"/>
        <v>3490.9834098008778</v>
      </c>
      <c r="T546" s="22">
        <f t="shared" si="179"/>
        <v>51.235737614357745</v>
      </c>
      <c r="U546" s="22">
        <f t="shared" si="167"/>
        <v>13.187112321944596</v>
      </c>
      <c r="V546" s="20">
        <f>'BSFC (Drive Cycle)'!C550</f>
        <v>259.85933402885257</v>
      </c>
      <c r="W546" s="22">
        <f t="shared" si="168"/>
        <v>0.95188728492894403</v>
      </c>
      <c r="X546" s="22">
        <f t="shared" si="169"/>
        <v>0</v>
      </c>
      <c r="Y546" s="22">
        <f t="shared" si="170"/>
        <v>0</v>
      </c>
      <c r="Z546" s="22">
        <f t="shared" si="171"/>
        <v>1</v>
      </c>
    </row>
    <row r="547" spans="4:26">
      <c r="D547" s="1">
        <v>544</v>
      </c>
      <c r="E547" s="22">
        <v>9.6</v>
      </c>
      <c r="F547" s="22">
        <f t="shared" si="160"/>
        <v>15.449663999999999</v>
      </c>
      <c r="G547" s="22">
        <f t="shared" si="161"/>
        <v>4.291573333333333</v>
      </c>
      <c r="H547" s="22">
        <f t="shared" si="172"/>
        <v>1.2070049999999992</v>
      </c>
      <c r="I547" s="22">
        <f t="shared" si="173"/>
        <v>4.8950758333333324</v>
      </c>
      <c r="J547" s="22">
        <f t="shared" si="174"/>
        <v>22.672879939795259</v>
      </c>
      <c r="K547" s="22">
        <f t="shared" si="175"/>
        <v>1</v>
      </c>
      <c r="L547" s="22">
        <f t="shared" si="162"/>
        <v>14.7105</v>
      </c>
      <c r="M547" s="22">
        <f t="shared" si="176"/>
        <v>333.52940035435813</v>
      </c>
      <c r="N547" s="22">
        <f t="shared" si="163"/>
        <v>3184.9723028038725</v>
      </c>
      <c r="O547" s="22">
        <f t="shared" si="164"/>
        <v>107.64187598425198</v>
      </c>
      <c r="P547" s="22">
        <f t="shared" si="165"/>
        <v>2803.550150584028</v>
      </c>
      <c r="Q547" s="22">
        <f t="shared" si="166"/>
        <v>7.0989954997680806</v>
      </c>
      <c r="R547" s="22">
        <f t="shared" si="177"/>
        <v>268.42514400000005</v>
      </c>
      <c r="S547" s="22">
        <f t="shared" si="178"/>
        <v>3079.0742900837959</v>
      </c>
      <c r="T547" s="22">
        <f t="shared" si="179"/>
        <v>45.190315708445773</v>
      </c>
      <c r="U547" s="22">
        <f t="shared" si="167"/>
        <v>15.07229890006205</v>
      </c>
      <c r="V547" s="20">
        <f>'BSFC (Drive Cycle)'!C551</f>
        <v>419.12669422917861</v>
      </c>
      <c r="W547" s="22">
        <f t="shared" si="168"/>
        <v>1.7547785590047478</v>
      </c>
      <c r="X547" s="22">
        <f t="shared" si="169"/>
        <v>0</v>
      </c>
      <c r="Y547" s="22">
        <f t="shared" si="170"/>
        <v>0</v>
      </c>
      <c r="Z547" s="22">
        <f t="shared" si="171"/>
        <v>1</v>
      </c>
    </row>
    <row r="548" spans="4:26">
      <c r="D548" s="1">
        <v>545</v>
      </c>
      <c r="E548" s="22">
        <v>11.1</v>
      </c>
      <c r="F548" s="22">
        <f t="shared" si="160"/>
        <v>17.863674</v>
      </c>
      <c r="G548" s="22">
        <f t="shared" si="161"/>
        <v>4.9621316666666671</v>
      </c>
      <c r="H548" s="22">
        <f t="shared" si="172"/>
        <v>0.67055833333333403</v>
      </c>
      <c r="I548" s="22">
        <f t="shared" si="173"/>
        <v>5.2974108333333341</v>
      </c>
      <c r="J548" s="22">
        <f t="shared" si="174"/>
        <v>24.536404318408579</v>
      </c>
      <c r="K548" s="22">
        <f t="shared" si="175"/>
        <v>1</v>
      </c>
      <c r="L548" s="22">
        <f t="shared" si="162"/>
        <v>14.7105</v>
      </c>
      <c r="M548" s="22">
        <f t="shared" si="176"/>
        <v>360.94277572594939</v>
      </c>
      <c r="N548" s="22">
        <f t="shared" si="163"/>
        <v>3446.7508482398089</v>
      </c>
      <c r="O548" s="22">
        <f t="shared" si="164"/>
        <v>107.64187598425198</v>
      </c>
      <c r="P548" s="22">
        <f t="shared" si="165"/>
        <v>1557.5278614355736</v>
      </c>
      <c r="Q548" s="22">
        <f t="shared" si="166"/>
        <v>9.4907469132641644</v>
      </c>
      <c r="R548" s="22">
        <f t="shared" si="177"/>
        <v>268.42514400000005</v>
      </c>
      <c r="S548" s="22">
        <f t="shared" si="178"/>
        <v>1835.443752348838</v>
      </c>
      <c r="T548" s="22">
        <f t="shared" si="179"/>
        <v>26.938058266688021</v>
      </c>
      <c r="U548" s="22">
        <f t="shared" si="167"/>
        <v>9.7230975234457304</v>
      </c>
      <c r="V548" s="20">
        <f>'BSFC (Drive Cycle)'!C552</f>
        <v>1038.8296250237963</v>
      </c>
      <c r="W548" s="22">
        <f t="shared" si="168"/>
        <v>2.8057338206530362</v>
      </c>
      <c r="X548" s="22">
        <f t="shared" si="169"/>
        <v>0</v>
      </c>
      <c r="Y548" s="22">
        <f t="shared" si="170"/>
        <v>0</v>
      </c>
      <c r="Z548" s="22">
        <f t="shared" si="171"/>
        <v>1</v>
      </c>
    </row>
    <row r="549" spans="4:26">
      <c r="D549" s="1">
        <v>546</v>
      </c>
      <c r="E549" s="22">
        <v>11.1</v>
      </c>
      <c r="F549" s="22">
        <f t="shared" si="160"/>
        <v>17.863674</v>
      </c>
      <c r="G549" s="22">
        <f t="shared" si="161"/>
        <v>4.9621316666666671</v>
      </c>
      <c r="H549" s="22">
        <f t="shared" si="172"/>
        <v>0</v>
      </c>
      <c r="I549" s="22">
        <f t="shared" si="173"/>
        <v>4.9621316666666671</v>
      </c>
      <c r="J549" s="22">
        <f t="shared" si="174"/>
        <v>22.983467336230817</v>
      </c>
      <c r="K549" s="22">
        <f t="shared" si="175"/>
        <v>1</v>
      </c>
      <c r="L549" s="22">
        <f t="shared" si="162"/>
        <v>14.7105</v>
      </c>
      <c r="M549" s="22">
        <f t="shared" si="176"/>
        <v>338.09829624962344</v>
      </c>
      <c r="N549" s="22">
        <f t="shared" si="163"/>
        <v>3228.6020603765292</v>
      </c>
      <c r="O549" s="22">
        <f t="shared" si="164"/>
        <v>107.64187598425198</v>
      </c>
      <c r="P549" s="22">
        <f t="shared" si="165"/>
        <v>0</v>
      </c>
      <c r="Q549" s="22">
        <f t="shared" si="166"/>
        <v>9.4907469132641644</v>
      </c>
      <c r="R549" s="22">
        <f t="shared" si="177"/>
        <v>268.42514400000005</v>
      </c>
      <c r="S549" s="22">
        <f t="shared" si="178"/>
        <v>277.91589091326421</v>
      </c>
      <c r="T549" s="22">
        <f t="shared" si="179"/>
        <v>4.0788580162587094</v>
      </c>
      <c r="U549" s="22">
        <f t="shared" si="167"/>
        <v>1.3790549459411885</v>
      </c>
      <c r="V549" s="20">
        <f>'BSFC (Drive Cycle)'!C553</f>
        <v>2488.8901806447029</v>
      </c>
      <c r="W549" s="22">
        <f t="shared" si="168"/>
        <v>0.95342119820070426</v>
      </c>
      <c r="X549" s="22">
        <f t="shared" si="169"/>
        <v>0</v>
      </c>
      <c r="Y549" s="22">
        <f t="shared" si="170"/>
        <v>0</v>
      </c>
      <c r="Z549" s="22">
        <f t="shared" si="171"/>
        <v>1</v>
      </c>
    </row>
    <row r="550" spans="4:26">
      <c r="D550" s="1">
        <v>547</v>
      </c>
      <c r="E550" s="22">
        <v>10.4</v>
      </c>
      <c r="F550" s="22">
        <f t="shared" si="160"/>
        <v>16.737136</v>
      </c>
      <c r="G550" s="22">
        <f t="shared" si="161"/>
        <v>4.6492044444444449</v>
      </c>
      <c r="H550" s="22">
        <f t="shared" si="172"/>
        <v>-0.31292722222222213</v>
      </c>
      <c r="I550" s="22">
        <f t="shared" si="173"/>
        <v>4.4927408333333343</v>
      </c>
      <c r="J550" s="22">
        <f t="shared" si="174"/>
        <v>20.80935556118196</v>
      </c>
      <c r="K550" s="22">
        <f t="shared" si="175"/>
        <v>1</v>
      </c>
      <c r="L550" s="22">
        <f t="shared" si="162"/>
        <v>14.7105</v>
      </c>
      <c r="M550" s="22">
        <f t="shared" si="176"/>
        <v>306.11602498276721</v>
      </c>
      <c r="N550" s="22">
        <f t="shared" si="163"/>
        <v>2923.1937573679393</v>
      </c>
      <c r="O550" s="22">
        <f t="shared" si="164"/>
        <v>107.64187598425198</v>
      </c>
      <c r="P550" s="22">
        <f t="shared" si="165"/>
        <v>-726.84633533660019</v>
      </c>
      <c r="Q550" s="22">
        <f t="shared" si="166"/>
        <v>8.3314599962555977</v>
      </c>
      <c r="R550" s="22">
        <f t="shared" si="177"/>
        <v>268.42514400000005</v>
      </c>
      <c r="S550" s="22">
        <f t="shared" si="178"/>
        <v>-450.08973134034454</v>
      </c>
      <c r="T550" s="22">
        <f t="shared" si="179"/>
        <v>0</v>
      </c>
      <c r="U550" s="22">
        <f t="shared" si="167"/>
        <v>0</v>
      </c>
      <c r="V550" s="20">
        <f>'BSFC (Drive Cycle)'!C554</f>
        <v>0</v>
      </c>
      <c r="W550" s="22">
        <f t="shared" si="168"/>
        <v>0</v>
      </c>
      <c r="X550" s="22">
        <f t="shared" si="169"/>
        <v>0</v>
      </c>
      <c r="Y550" s="22">
        <f t="shared" si="170"/>
        <v>0</v>
      </c>
      <c r="Z550" s="22">
        <f t="shared" si="171"/>
        <v>1</v>
      </c>
    </row>
    <row r="551" spans="4:26">
      <c r="D551" s="1">
        <v>548</v>
      </c>
      <c r="E551" s="22">
        <v>8.8000000000000007</v>
      </c>
      <c r="F551" s="22">
        <f t="shared" si="160"/>
        <v>14.162192000000001</v>
      </c>
      <c r="G551" s="22">
        <f t="shared" si="161"/>
        <v>3.9339422222222229</v>
      </c>
      <c r="H551" s="22">
        <f t="shared" si="172"/>
        <v>-0.71526222222222202</v>
      </c>
      <c r="I551" s="22">
        <f t="shared" si="173"/>
        <v>3.5763111111111119</v>
      </c>
      <c r="J551" s="22">
        <f t="shared" si="174"/>
        <v>16.564661143229419</v>
      </c>
      <c r="K551" s="22">
        <f t="shared" si="175"/>
        <v>1</v>
      </c>
      <c r="L551" s="22">
        <f t="shared" si="162"/>
        <v>14.7105</v>
      </c>
      <c r="M551" s="22">
        <f t="shared" si="176"/>
        <v>243.67444774747636</v>
      </c>
      <c r="N551" s="22">
        <f t="shared" si="163"/>
        <v>2326.9204038749763</v>
      </c>
      <c r="O551" s="22">
        <f t="shared" si="164"/>
        <v>107.64187598425198</v>
      </c>
      <c r="P551" s="22">
        <f t="shared" si="165"/>
        <v>-1661.3630521979433</v>
      </c>
      <c r="Q551" s="22">
        <f t="shared" si="166"/>
        <v>5.9651281629995712</v>
      </c>
      <c r="R551" s="22">
        <f t="shared" si="177"/>
        <v>268.42514400000005</v>
      </c>
      <c r="S551" s="22">
        <f t="shared" si="178"/>
        <v>-1386.9727800349438</v>
      </c>
      <c r="T551" s="22">
        <f t="shared" si="179"/>
        <v>0</v>
      </c>
      <c r="U551" s="22">
        <f t="shared" si="167"/>
        <v>0</v>
      </c>
      <c r="V551" s="20">
        <f>'BSFC (Drive Cycle)'!C555</f>
        <v>0</v>
      </c>
      <c r="W551" s="22">
        <f t="shared" si="168"/>
        <v>0</v>
      </c>
      <c r="X551" s="22">
        <f t="shared" si="169"/>
        <v>0</v>
      </c>
      <c r="Y551" s="22">
        <f t="shared" si="170"/>
        <v>0</v>
      </c>
      <c r="Z551" s="22">
        <f t="shared" si="171"/>
        <v>1</v>
      </c>
    </row>
    <row r="552" spans="4:26">
      <c r="D552" s="1">
        <v>549</v>
      </c>
      <c r="E552" s="22">
        <v>9.1999999999999993</v>
      </c>
      <c r="F552" s="22">
        <f t="shared" si="160"/>
        <v>14.805927999999998</v>
      </c>
      <c r="G552" s="22">
        <f t="shared" si="161"/>
        <v>4.1127577777777775</v>
      </c>
      <c r="H552" s="22">
        <f t="shared" si="172"/>
        <v>0.17881555555555462</v>
      </c>
      <c r="I552" s="22">
        <f t="shared" si="173"/>
        <v>4.2021655555555544</v>
      </c>
      <c r="J552" s="22">
        <f t="shared" si="174"/>
        <v>19.463476843294558</v>
      </c>
      <c r="K552" s="22">
        <f t="shared" si="175"/>
        <v>1</v>
      </c>
      <c r="L552" s="22">
        <f t="shared" si="162"/>
        <v>14.7105</v>
      </c>
      <c r="M552" s="22">
        <f t="shared" si="176"/>
        <v>286.3174761032846</v>
      </c>
      <c r="N552" s="22">
        <f t="shared" si="163"/>
        <v>2734.1314745530958</v>
      </c>
      <c r="O552" s="22">
        <f t="shared" si="164"/>
        <v>107.64187598425198</v>
      </c>
      <c r="P552" s="22">
        <f t="shared" si="165"/>
        <v>415.34076304948371</v>
      </c>
      <c r="Q552" s="22">
        <f t="shared" si="166"/>
        <v>6.5197371864189488</v>
      </c>
      <c r="R552" s="22">
        <f t="shared" si="177"/>
        <v>268.42514400000005</v>
      </c>
      <c r="S552" s="22">
        <f t="shared" si="178"/>
        <v>690.28564423590274</v>
      </c>
      <c r="T552" s="22">
        <f t="shared" si="179"/>
        <v>10.131040453453751</v>
      </c>
      <c r="U552" s="22">
        <f t="shared" si="167"/>
        <v>2.9006939329331538</v>
      </c>
      <c r="V552" s="20">
        <f>'BSFC (Drive Cycle)'!C556</f>
        <v>1972.8719646558484</v>
      </c>
      <c r="W552" s="22">
        <f t="shared" si="168"/>
        <v>1.5896382606475363</v>
      </c>
      <c r="X552" s="22">
        <f t="shared" si="169"/>
        <v>0</v>
      </c>
      <c r="Y552" s="22">
        <f t="shared" si="170"/>
        <v>0</v>
      </c>
      <c r="Z552" s="22">
        <f t="shared" si="171"/>
        <v>1</v>
      </c>
    </row>
    <row r="553" spans="4:26">
      <c r="D553" s="1">
        <v>550</v>
      </c>
      <c r="E553" s="22">
        <v>10</v>
      </c>
      <c r="F553" s="22">
        <f t="shared" si="160"/>
        <v>16.093399999999999</v>
      </c>
      <c r="G553" s="22">
        <f t="shared" si="161"/>
        <v>4.4703888888888885</v>
      </c>
      <c r="H553" s="22">
        <f t="shared" si="172"/>
        <v>0.35763111111111101</v>
      </c>
      <c r="I553" s="22">
        <f t="shared" si="173"/>
        <v>4.649204444444444</v>
      </c>
      <c r="J553" s="22">
        <f t="shared" si="174"/>
        <v>21.534059486198238</v>
      </c>
      <c r="K553" s="22">
        <f t="shared" si="175"/>
        <v>1</v>
      </c>
      <c r="L553" s="22">
        <f t="shared" si="162"/>
        <v>14.7105</v>
      </c>
      <c r="M553" s="22">
        <f t="shared" si="176"/>
        <v>316.7767820717192</v>
      </c>
      <c r="N553" s="22">
        <f t="shared" si="163"/>
        <v>3024.9965250374685</v>
      </c>
      <c r="O553" s="22">
        <f t="shared" si="164"/>
        <v>107.64187598425198</v>
      </c>
      <c r="P553" s="22">
        <f t="shared" si="165"/>
        <v>830.68152609897163</v>
      </c>
      <c r="Q553" s="22">
        <f t="shared" si="166"/>
        <v>7.702903103046963</v>
      </c>
      <c r="R553" s="22">
        <f t="shared" si="177"/>
        <v>268.42514400000005</v>
      </c>
      <c r="S553" s="22">
        <f t="shared" si="178"/>
        <v>1106.8095732020188</v>
      </c>
      <c r="T553" s="22">
        <f t="shared" si="179"/>
        <v>16.244192029796125</v>
      </c>
      <c r="U553" s="22">
        <f t="shared" si="167"/>
        <v>5.1457828785538853</v>
      </c>
      <c r="V553" s="20">
        <f>'BSFC (Drive Cycle)'!C557</f>
        <v>1576.1794988962392</v>
      </c>
      <c r="W553" s="22">
        <f t="shared" si="168"/>
        <v>2.2529659663744197</v>
      </c>
      <c r="X553" s="22">
        <f t="shared" si="169"/>
        <v>0</v>
      </c>
      <c r="Y553" s="22">
        <f t="shared" si="170"/>
        <v>0</v>
      </c>
      <c r="Z553" s="22">
        <f t="shared" si="171"/>
        <v>1</v>
      </c>
    </row>
    <row r="554" spans="4:26">
      <c r="D554" s="1">
        <v>551</v>
      </c>
      <c r="E554" s="22">
        <v>10.4</v>
      </c>
      <c r="F554" s="22">
        <f t="shared" si="160"/>
        <v>16.737136</v>
      </c>
      <c r="G554" s="22">
        <f t="shared" si="161"/>
        <v>4.6492044444444449</v>
      </c>
      <c r="H554" s="22">
        <f t="shared" si="172"/>
        <v>0.17881555555555639</v>
      </c>
      <c r="I554" s="22">
        <f t="shared" si="173"/>
        <v>4.7386122222222227</v>
      </c>
      <c r="J554" s="22">
        <f t="shared" si="174"/>
        <v>21.94817601477898</v>
      </c>
      <c r="K554" s="22">
        <f t="shared" si="175"/>
        <v>1</v>
      </c>
      <c r="L554" s="22">
        <f t="shared" si="162"/>
        <v>14.7105</v>
      </c>
      <c r="M554" s="22">
        <f t="shared" si="176"/>
        <v>322.86864326540621</v>
      </c>
      <c r="N554" s="22">
        <f t="shared" si="163"/>
        <v>3083.1695351343437</v>
      </c>
      <c r="O554" s="22">
        <f t="shared" si="164"/>
        <v>107.64187598425198</v>
      </c>
      <c r="P554" s="22">
        <f t="shared" si="165"/>
        <v>415.34076304948786</v>
      </c>
      <c r="Q554" s="22">
        <f t="shared" si="166"/>
        <v>8.3314599962555977</v>
      </c>
      <c r="R554" s="22">
        <f t="shared" si="177"/>
        <v>268.42514400000005</v>
      </c>
      <c r="S554" s="22">
        <f t="shared" si="178"/>
        <v>692.09736704574357</v>
      </c>
      <c r="T554" s="22">
        <f t="shared" si="179"/>
        <v>10.157630369136063</v>
      </c>
      <c r="U554" s="22">
        <f t="shared" si="167"/>
        <v>3.279580336074448</v>
      </c>
      <c r="V554" s="20">
        <f>'BSFC (Drive Cycle)'!C558</f>
        <v>1992.2780284643468</v>
      </c>
      <c r="W554" s="22">
        <f t="shared" si="168"/>
        <v>1.8149544017069004</v>
      </c>
      <c r="X554" s="22">
        <f t="shared" si="169"/>
        <v>0</v>
      </c>
      <c r="Y554" s="22">
        <f t="shared" si="170"/>
        <v>0</v>
      </c>
      <c r="Z554" s="22">
        <f t="shared" si="171"/>
        <v>1</v>
      </c>
    </row>
    <row r="555" spans="4:26">
      <c r="D555" s="1">
        <v>552</v>
      </c>
      <c r="E555" s="22">
        <v>10.4</v>
      </c>
      <c r="F555" s="22">
        <f t="shared" si="160"/>
        <v>16.737136</v>
      </c>
      <c r="G555" s="22">
        <f t="shared" si="161"/>
        <v>4.6492044444444449</v>
      </c>
      <c r="H555" s="22">
        <f t="shared" si="172"/>
        <v>0</v>
      </c>
      <c r="I555" s="22">
        <f t="shared" si="173"/>
        <v>4.6492044444444449</v>
      </c>
      <c r="J555" s="22">
        <f t="shared" si="174"/>
        <v>21.534059486198245</v>
      </c>
      <c r="K555" s="22">
        <f t="shared" si="175"/>
        <v>1</v>
      </c>
      <c r="L555" s="22">
        <f t="shared" si="162"/>
        <v>14.7105</v>
      </c>
      <c r="M555" s="22">
        <f t="shared" si="176"/>
        <v>316.77678207171925</v>
      </c>
      <c r="N555" s="22">
        <f t="shared" si="163"/>
        <v>3024.9965250374689</v>
      </c>
      <c r="O555" s="22">
        <f t="shared" si="164"/>
        <v>107.64187598425198</v>
      </c>
      <c r="P555" s="22">
        <f t="shared" si="165"/>
        <v>0</v>
      </c>
      <c r="Q555" s="22">
        <f t="shared" si="166"/>
        <v>8.3314599962555977</v>
      </c>
      <c r="R555" s="22">
        <f t="shared" si="177"/>
        <v>268.42514400000005</v>
      </c>
      <c r="S555" s="22">
        <f t="shared" si="178"/>
        <v>276.75660399625565</v>
      </c>
      <c r="T555" s="22">
        <f t="shared" si="179"/>
        <v>4.0618436356882226</v>
      </c>
      <c r="U555" s="22">
        <f t="shared" si="167"/>
        <v>1.2866977561918078</v>
      </c>
      <c r="V555" s="20">
        <f>'BSFC (Drive Cycle)'!C559</f>
        <v>2475.9391254443508</v>
      </c>
      <c r="W555" s="22">
        <f t="shared" si="168"/>
        <v>0.88494036588243152</v>
      </c>
      <c r="X555" s="22">
        <f t="shared" si="169"/>
        <v>0</v>
      </c>
      <c r="Y555" s="22">
        <f t="shared" si="170"/>
        <v>0</v>
      </c>
      <c r="Z555" s="22">
        <f t="shared" si="171"/>
        <v>1</v>
      </c>
    </row>
    <row r="556" spans="4:26">
      <c r="D556" s="1">
        <v>553</v>
      </c>
      <c r="E556" s="22">
        <v>5.4</v>
      </c>
      <c r="F556" s="22">
        <f t="shared" si="160"/>
        <v>8.690436</v>
      </c>
      <c r="G556" s="22">
        <f t="shared" si="161"/>
        <v>2.4140100000000002</v>
      </c>
      <c r="H556" s="22">
        <f t="shared" si="172"/>
        <v>-2.2351944444444447</v>
      </c>
      <c r="I556" s="22">
        <f t="shared" si="173"/>
        <v>1.2964127777777779</v>
      </c>
      <c r="J556" s="22">
        <f t="shared" si="174"/>
        <v>6.0046896644206633</v>
      </c>
      <c r="K556" s="22">
        <f t="shared" si="175"/>
        <v>1</v>
      </c>
      <c r="L556" s="22">
        <f t="shared" si="162"/>
        <v>14.7105</v>
      </c>
      <c r="M556" s="22">
        <f t="shared" si="176"/>
        <v>88.331987308460171</v>
      </c>
      <c r="N556" s="22">
        <f t="shared" si="163"/>
        <v>843.50864640467876</v>
      </c>
      <c r="O556" s="22">
        <f t="shared" si="164"/>
        <v>107.64187598425198</v>
      </c>
      <c r="P556" s="22">
        <f t="shared" si="165"/>
        <v>-5191.7595381185747</v>
      </c>
      <c r="Q556" s="22">
        <f t="shared" si="166"/>
        <v>2.2461665448484949</v>
      </c>
      <c r="R556" s="22">
        <f t="shared" si="177"/>
        <v>268.42514400000005</v>
      </c>
      <c r="S556" s="22">
        <f t="shared" si="178"/>
        <v>-4921.0882275737267</v>
      </c>
      <c r="T556" s="22">
        <f t="shared" si="179"/>
        <v>0</v>
      </c>
      <c r="U556" s="22">
        <f t="shared" si="167"/>
        <v>0</v>
      </c>
      <c r="V556" s="20">
        <f>'BSFC (Drive Cycle)'!C560</f>
        <v>0</v>
      </c>
      <c r="W556" s="22">
        <f t="shared" si="168"/>
        <v>0</v>
      </c>
      <c r="X556" s="22">
        <f t="shared" si="169"/>
        <v>0</v>
      </c>
      <c r="Y556" s="22">
        <f t="shared" si="170"/>
        <v>0</v>
      </c>
      <c r="Z556" s="22">
        <f t="shared" si="171"/>
        <v>1</v>
      </c>
    </row>
    <row r="557" spans="4:26">
      <c r="D557" s="1">
        <v>554</v>
      </c>
      <c r="E557" s="22">
        <v>1.9</v>
      </c>
      <c r="F557" s="22">
        <f t="shared" si="160"/>
        <v>3.0577459999999999</v>
      </c>
      <c r="G557" s="22">
        <f t="shared" si="161"/>
        <v>0.84937388888888887</v>
      </c>
      <c r="H557" s="22">
        <f t="shared" si="172"/>
        <v>-1.5646361111111113</v>
      </c>
      <c r="I557" s="22">
        <f t="shared" si="173"/>
        <v>6.7055833333333204E-2</v>
      </c>
      <c r="J557" s="22">
        <f t="shared" si="174"/>
        <v>0.31058739643555094</v>
      </c>
      <c r="K557" s="22">
        <f t="shared" si="175"/>
        <v>1</v>
      </c>
      <c r="L557" s="22">
        <f t="shared" si="162"/>
        <v>14.7105</v>
      </c>
      <c r="M557" s="22">
        <f t="shared" si="176"/>
        <v>4.5688958952651717</v>
      </c>
      <c r="N557" s="22">
        <f t="shared" si="163"/>
        <v>43.629757572655706</v>
      </c>
      <c r="O557" s="22">
        <f t="shared" si="164"/>
        <v>107.64187598425198</v>
      </c>
      <c r="P557" s="22">
        <f t="shared" si="165"/>
        <v>-3634.2316766830022</v>
      </c>
      <c r="Q557" s="22">
        <f t="shared" si="166"/>
        <v>0.2780748020199954</v>
      </c>
      <c r="R557" s="22">
        <f t="shared" si="177"/>
        <v>268.42514400000005</v>
      </c>
      <c r="S557" s="22">
        <f t="shared" si="178"/>
        <v>-3365.5284578809824</v>
      </c>
      <c r="T557" s="22">
        <f t="shared" si="179"/>
        <v>0</v>
      </c>
      <c r="U557" s="22">
        <f t="shared" si="167"/>
        <v>0</v>
      </c>
      <c r="V557" s="20">
        <f>'BSFC (Drive Cycle)'!C561</f>
        <v>0</v>
      </c>
      <c r="W557" s="22">
        <f t="shared" si="168"/>
        <v>0</v>
      </c>
      <c r="X557" s="22">
        <f t="shared" si="169"/>
        <v>0</v>
      </c>
      <c r="Y557" s="22">
        <f t="shared" si="170"/>
        <v>0</v>
      </c>
      <c r="Z557" s="22">
        <f t="shared" si="171"/>
        <v>1</v>
      </c>
    </row>
    <row r="558" spans="4:26">
      <c r="D558" s="1">
        <v>555</v>
      </c>
      <c r="E558" s="22">
        <v>0</v>
      </c>
      <c r="F558" s="22">
        <f t="shared" si="160"/>
        <v>0</v>
      </c>
      <c r="G558" s="22">
        <f t="shared" si="161"/>
        <v>0</v>
      </c>
      <c r="H558" s="22">
        <f t="shared" si="172"/>
        <v>-0.84937388888888887</v>
      </c>
      <c r="I558" s="22">
        <f t="shared" si="173"/>
        <v>-0.42468694444444444</v>
      </c>
      <c r="J558" s="22">
        <f t="shared" si="174"/>
        <v>-1.9670535107584932</v>
      </c>
      <c r="K558" s="22">
        <f t="shared" si="175"/>
        <v>1</v>
      </c>
      <c r="L558" s="22">
        <f t="shared" si="162"/>
        <v>14.7105</v>
      </c>
      <c r="M558" s="22">
        <f t="shared" si="176"/>
        <v>-28.936340670012815</v>
      </c>
      <c r="N558" s="22">
        <f t="shared" si="163"/>
        <v>-276.32179796015339</v>
      </c>
      <c r="O558" s="22">
        <f t="shared" si="164"/>
        <v>107.64187598425198</v>
      </c>
      <c r="P558" s="22">
        <f t="shared" si="165"/>
        <v>-1972.868624485058</v>
      </c>
      <c r="Q558" s="22">
        <f t="shared" si="166"/>
        <v>0</v>
      </c>
      <c r="R558" s="22">
        <f t="shared" si="177"/>
        <v>268.42514400000005</v>
      </c>
      <c r="S558" s="22">
        <f t="shared" si="178"/>
        <v>-1704.443480485058</v>
      </c>
      <c r="T558" s="22">
        <f t="shared" si="179"/>
        <v>0</v>
      </c>
      <c r="U558" s="22">
        <f t="shared" si="167"/>
        <v>0</v>
      </c>
      <c r="V558" s="20">
        <f>'BSFC (Drive Cycle)'!C562</f>
        <v>0</v>
      </c>
      <c r="W558" s="22">
        <f t="shared" si="168"/>
        <v>0</v>
      </c>
      <c r="X558" s="22">
        <f t="shared" si="169"/>
        <v>0</v>
      </c>
      <c r="Y558" s="22">
        <f t="shared" si="170"/>
        <v>0</v>
      </c>
      <c r="Z558" s="22">
        <f t="shared" si="171"/>
        <v>1</v>
      </c>
    </row>
    <row r="559" spans="4:26">
      <c r="D559" s="1">
        <v>556</v>
      </c>
      <c r="E559" s="22">
        <v>0</v>
      </c>
      <c r="F559" s="22">
        <f t="shared" si="160"/>
        <v>0</v>
      </c>
      <c r="G559" s="22">
        <f t="shared" si="161"/>
        <v>0</v>
      </c>
      <c r="H559" s="22">
        <f t="shared" si="172"/>
        <v>0</v>
      </c>
      <c r="I559" s="22">
        <f t="shared" si="173"/>
        <v>0</v>
      </c>
      <c r="J559" s="22">
        <f t="shared" si="174"/>
        <v>0</v>
      </c>
      <c r="K559" s="22">
        <f t="shared" si="175"/>
        <v>1</v>
      </c>
      <c r="L559" s="22">
        <f t="shared" si="162"/>
        <v>14.7105</v>
      </c>
      <c r="M559" s="22">
        <f t="shared" si="176"/>
        <v>0</v>
      </c>
      <c r="N559" s="22">
        <f t="shared" si="163"/>
        <v>0</v>
      </c>
      <c r="O559" s="22">
        <f t="shared" si="164"/>
        <v>107.64187598425198</v>
      </c>
      <c r="P559" s="22">
        <f t="shared" si="165"/>
        <v>0</v>
      </c>
      <c r="Q559" s="22">
        <f t="shared" si="166"/>
        <v>0</v>
      </c>
      <c r="R559" s="22">
        <f t="shared" si="177"/>
        <v>268.42514400000005</v>
      </c>
      <c r="S559" s="22">
        <f t="shared" si="178"/>
        <v>268.42514400000005</v>
      </c>
      <c r="T559" s="22">
        <f t="shared" si="179"/>
        <v>3.9395662003059049</v>
      </c>
      <c r="U559" s="22">
        <f t="shared" si="167"/>
        <v>0</v>
      </c>
      <c r="V559" s="20">
        <f>'BSFC (Drive Cycle)'!C563</f>
        <v>0</v>
      </c>
      <c r="W559" s="22">
        <f t="shared" si="168"/>
        <v>0</v>
      </c>
      <c r="X559" s="22">
        <f t="shared" si="169"/>
        <v>0</v>
      </c>
      <c r="Y559" s="22">
        <f t="shared" si="170"/>
        <v>0</v>
      </c>
      <c r="Z559" s="22">
        <f t="shared" si="171"/>
        <v>1</v>
      </c>
    </row>
    <row r="560" spans="4:26">
      <c r="D560" s="1">
        <v>557</v>
      </c>
      <c r="E560" s="22">
        <v>0</v>
      </c>
      <c r="F560" s="22">
        <f t="shared" si="160"/>
        <v>0</v>
      </c>
      <c r="G560" s="22">
        <f t="shared" si="161"/>
        <v>0</v>
      </c>
      <c r="H560" s="22">
        <f t="shared" si="172"/>
        <v>0</v>
      </c>
      <c r="I560" s="22">
        <f t="shared" si="173"/>
        <v>0</v>
      </c>
      <c r="J560" s="22">
        <f t="shared" si="174"/>
        <v>0</v>
      </c>
      <c r="K560" s="22">
        <f t="shared" si="175"/>
        <v>1</v>
      </c>
      <c r="L560" s="22">
        <f t="shared" si="162"/>
        <v>14.7105</v>
      </c>
      <c r="M560" s="22">
        <f t="shared" si="176"/>
        <v>0</v>
      </c>
      <c r="N560" s="22">
        <f t="shared" si="163"/>
        <v>0</v>
      </c>
      <c r="O560" s="22">
        <f t="shared" si="164"/>
        <v>107.64187598425198</v>
      </c>
      <c r="P560" s="22">
        <f t="shared" si="165"/>
        <v>0</v>
      </c>
      <c r="Q560" s="22">
        <f t="shared" si="166"/>
        <v>0</v>
      </c>
      <c r="R560" s="22">
        <f t="shared" si="177"/>
        <v>268.42514400000005</v>
      </c>
      <c r="S560" s="22">
        <f t="shared" si="178"/>
        <v>268.42514400000005</v>
      </c>
      <c r="T560" s="22">
        <f t="shared" si="179"/>
        <v>3.9395662003059049</v>
      </c>
      <c r="U560" s="22">
        <f t="shared" si="167"/>
        <v>0</v>
      </c>
      <c r="V560" s="20">
        <f>'BSFC (Drive Cycle)'!C564</f>
        <v>0</v>
      </c>
      <c r="W560" s="22">
        <f t="shared" si="168"/>
        <v>0</v>
      </c>
      <c r="X560" s="22">
        <f t="shared" si="169"/>
        <v>0</v>
      </c>
      <c r="Y560" s="22">
        <f t="shared" si="170"/>
        <v>0</v>
      </c>
      <c r="Z560" s="22">
        <f t="shared" si="171"/>
        <v>1</v>
      </c>
    </row>
    <row r="561" spans="4:26">
      <c r="D561" s="1">
        <v>558</v>
      </c>
      <c r="E561" s="22">
        <v>0</v>
      </c>
      <c r="F561" s="22">
        <f t="shared" si="160"/>
        <v>0</v>
      </c>
      <c r="G561" s="22">
        <f t="shared" si="161"/>
        <v>0</v>
      </c>
      <c r="H561" s="22">
        <f t="shared" si="172"/>
        <v>0</v>
      </c>
      <c r="I561" s="22">
        <f t="shared" si="173"/>
        <v>0</v>
      </c>
      <c r="J561" s="22">
        <f t="shared" si="174"/>
        <v>0</v>
      </c>
      <c r="K561" s="22">
        <f t="shared" si="175"/>
        <v>1</v>
      </c>
      <c r="L561" s="22">
        <f t="shared" si="162"/>
        <v>14.7105</v>
      </c>
      <c r="M561" s="22">
        <f t="shared" si="176"/>
        <v>0</v>
      </c>
      <c r="N561" s="22">
        <f t="shared" si="163"/>
        <v>0</v>
      </c>
      <c r="O561" s="22">
        <f t="shared" si="164"/>
        <v>107.64187598425198</v>
      </c>
      <c r="P561" s="22">
        <f t="shared" si="165"/>
        <v>0</v>
      </c>
      <c r="Q561" s="22">
        <f t="shared" si="166"/>
        <v>0</v>
      </c>
      <c r="R561" s="22">
        <f t="shared" si="177"/>
        <v>268.42514400000005</v>
      </c>
      <c r="S561" s="22">
        <f t="shared" si="178"/>
        <v>268.42514400000005</v>
      </c>
      <c r="T561" s="22">
        <f t="shared" si="179"/>
        <v>3.9395662003059049</v>
      </c>
      <c r="U561" s="22">
        <f t="shared" si="167"/>
        <v>0</v>
      </c>
      <c r="V561" s="20">
        <f>'BSFC (Drive Cycle)'!C565</f>
        <v>0</v>
      </c>
      <c r="W561" s="22">
        <f t="shared" si="168"/>
        <v>0</v>
      </c>
      <c r="X561" s="22">
        <f t="shared" si="169"/>
        <v>0</v>
      </c>
      <c r="Y561" s="22">
        <f t="shared" si="170"/>
        <v>0</v>
      </c>
      <c r="Z561" s="22">
        <f t="shared" si="171"/>
        <v>1</v>
      </c>
    </row>
    <row r="562" spans="4:26">
      <c r="D562" s="1">
        <v>559</v>
      </c>
      <c r="E562" s="22">
        <v>0</v>
      </c>
      <c r="F562" s="22">
        <f t="shared" si="160"/>
        <v>0</v>
      </c>
      <c r="G562" s="22">
        <f t="shared" si="161"/>
        <v>0</v>
      </c>
      <c r="H562" s="22">
        <f t="shared" si="172"/>
        <v>0</v>
      </c>
      <c r="I562" s="22">
        <f t="shared" si="173"/>
        <v>0</v>
      </c>
      <c r="J562" s="22">
        <f t="shared" si="174"/>
        <v>0</v>
      </c>
      <c r="K562" s="22">
        <f t="shared" si="175"/>
        <v>1</v>
      </c>
      <c r="L562" s="22">
        <f t="shared" si="162"/>
        <v>14.7105</v>
      </c>
      <c r="M562" s="22">
        <f t="shared" si="176"/>
        <v>0</v>
      </c>
      <c r="N562" s="22">
        <f t="shared" si="163"/>
        <v>0</v>
      </c>
      <c r="O562" s="22">
        <f t="shared" si="164"/>
        <v>107.64187598425198</v>
      </c>
      <c r="P562" s="22">
        <f t="shared" si="165"/>
        <v>0</v>
      </c>
      <c r="Q562" s="22">
        <f t="shared" si="166"/>
        <v>0</v>
      </c>
      <c r="R562" s="22">
        <f t="shared" si="177"/>
        <v>268.42514400000005</v>
      </c>
      <c r="S562" s="22">
        <f t="shared" si="178"/>
        <v>268.42514400000005</v>
      </c>
      <c r="T562" s="22">
        <f t="shared" si="179"/>
        <v>3.9395662003059049</v>
      </c>
      <c r="U562" s="22">
        <f t="shared" si="167"/>
        <v>0</v>
      </c>
      <c r="V562" s="20">
        <f>'BSFC (Drive Cycle)'!C566</f>
        <v>0</v>
      </c>
      <c r="W562" s="22">
        <f t="shared" si="168"/>
        <v>0</v>
      </c>
      <c r="X562" s="22">
        <f t="shared" si="169"/>
        <v>0</v>
      </c>
      <c r="Y562" s="22">
        <f t="shared" si="170"/>
        <v>0</v>
      </c>
      <c r="Z562" s="22">
        <f t="shared" si="171"/>
        <v>1</v>
      </c>
    </row>
    <row r="563" spans="4:26">
      <c r="D563" s="1">
        <v>560</v>
      </c>
      <c r="E563" s="22">
        <v>0</v>
      </c>
      <c r="F563" s="22">
        <f t="shared" si="160"/>
        <v>0</v>
      </c>
      <c r="G563" s="22">
        <f t="shared" si="161"/>
        <v>0</v>
      </c>
      <c r="H563" s="22">
        <f t="shared" si="172"/>
        <v>0</v>
      </c>
      <c r="I563" s="22">
        <f t="shared" si="173"/>
        <v>0</v>
      </c>
      <c r="J563" s="22">
        <f t="shared" si="174"/>
        <v>0</v>
      </c>
      <c r="K563" s="22">
        <f t="shared" si="175"/>
        <v>1</v>
      </c>
      <c r="L563" s="22">
        <f t="shared" si="162"/>
        <v>14.7105</v>
      </c>
      <c r="M563" s="22">
        <f t="shared" si="176"/>
        <v>0</v>
      </c>
      <c r="N563" s="22">
        <f t="shared" si="163"/>
        <v>0</v>
      </c>
      <c r="O563" s="22">
        <f t="shared" si="164"/>
        <v>107.64187598425198</v>
      </c>
      <c r="P563" s="22">
        <f t="shared" si="165"/>
        <v>0</v>
      </c>
      <c r="Q563" s="22">
        <f t="shared" si="166"/>
        <v>0</v>
      </c>
      <c r="R563" s="22">
        <f t="shared" si="177"/>
        <v>268.42514400000005</v>
      </c>
      <c r="S563" s="22">
        <f t="shared" si="178"/>
        <v>268.42514400000005</v>
      </c>
      <c r="T563" s="22">
        <f t="shared" si="179"/>
        <v>3.9395662003059049</v>
      </c>
      <c r="U563" s="22">
        <f t="shared" si="167"/>
        <v>0</v>
      </c>
      <c r="V563" s="20">
        <f>'BSFC (Drive Cycle)'!C567</f>
        <v>0</v>
      </c>
      <c r="W563" s="22">
        <f t="shared" si="168"/>
        <v>0</v>
      </c>
      <c r="X563" s="22">
        <f t="shared" si="169"/>
        <v>0</v>
      </c>
      <c r="Y563" s="22">
        <f t="shared" si="170"/>
        <v>0</v>
      </c>
      <c r="Z563" s="22">
        <f t="shared" si="171"/>
        <v>1</v>
      </c>
    </row>
    <row r="564" spans="4:26">
      <c r="D564" s="1">
        <v>561</v>
      </c>
      <c r="E564" s="22">
        <v>0</v>
      </c>
      <c r="F564" s="22">
        <f t="shared" si="160"/>
        <v>0</v>
      </c>
      <c r="G564" s="22">
        <f t="shared" si="161"/>
        <v>0</v>
      </c>
      <c r="H564" s="22">
        <f t="shared" si="172"/>
        <v>0</v>
      </c>
      <c r="I564" s="22">
        <f t="shared" si="173"/>
        <v>0</v>
      </c>
      <c r="J564" s="22">
        <f t="shared" si="174"/>
        <v>0</v>
      </c>
      <c r="K564" s="22">
        <f t="shared" si="175"/>
        <v>1</v>
      </c>
      <c r="L564" s="22">
        <f t="shared" si="162"/>
        <v>14.7105</v>
      </c>
      <c r="M564" s="22">
        <f t="shared" si="176"/>
        <v>0</v>
      </c>
      <c r="N564" s="22">
        <f t="shared" si="163"/>
        <v>0</v>
      </c>
      <c r="O564" s="22">
        <f t="shared" si="164"/>
        <v>107.64187598425198</v>
      </c>
      <c r="P564" s="22">
        <f t="shared" si="165"/>
        <v>0</v>
      </c>
      <c r="Q564" s="22">
        <f t="shared" si="166"/>
        <v>0</v>
      </c>
      <c r="R564" s="22">
        <f t="shared" si="177"/>
        <v>268.42514400000005</v>
      </c>
      <c r="S564" s="22">
        <f t="shared" si="178"/>
        <v>268.42514400000005</v>
      </c>
      <c r="T564" s="22">
        <f t="shared" si="179"/>
        <v>3.9395662003059049</v>
      </c>
      <c r="U564" s="22">
        <f t="shared" si="167"/>
        <v>0</v>
      </c>
      <c r="V564" s="20">
        <f>'BSFC (Drive Cycle)'!C568</f>
        <v>0</v>
      </c>
      <c r="W564" s="22">
        <f t="shared" si="168"/>
        <v>0</v>
      </c>
      <c r="X564" s="22">
        <f t="shared" si="169"/>
        <v>0</v>
      </c>
      <c r="Y564" s="22">
        <f t="shared" si="170"/>
        <v>0</v>
      </c>
      <c r="Z564" s="22">
        <f t="shared" si="171"/>
        <v>1</v>
      </c>
    </row>
    <row r="565" spans="4:26">
      <c r="D565" s="1">
        <v>562</v>
      </c>
      <c r="E565" s="22">
        <v>0</v>
      </c>
      <c r="F565" s="22">
        <f t="shared" si="160"/>
        <v>0</v>
      </c>
      <c r="G565" s="22">
        <f t="shared" si="161"/>
        <v>0</v>
      </c>
      <c r="H565" s="22">
        <f t="shared" si="172"/>
        <v>0</v>
      </c>
      <c r="I565" s="22">
        <f t="shared" si="173"/>
        <v>0</v>
      </c>
      <c r="J565" s="22">
        <f t="shared" si="174"/>
        <v>0</v>
      </c>
      <c r="K565" s="22">
        <f t="shared" si="175"/>
        <v>1</v>
      </c>
      <c r="L565" s="22">
        <f t="shared" si="162"/>
        <v>14.7105</v>
      </c>
      <c r="M565" s="22">
        <f t="shared" si="176"/>
        <v>0</v>
      </c>
      <c r="N565" s="22">
        <f t="shared" si="163"/>
        <v>0</v>
      </c>
      <c r="O565" s="22">
        <f t="shared" si="164"/>
        <v>107.64187598425198</v>
      </c>
      <c r="P565" s="22">
        <f t="shared" si="165"/>
        <v>0</v>
      </c>
      <c r="Q565" s="22">
        <f t="shared" si="166"/>
        <v>0</v>
      </c>
      <c r="R565" s="22">
        <f t="shared" si="177"/>
        <v>268.42514400000005</v>
      </c>
      <c r="S565" s="22">
        <f t="shared" si="178"/>
        <v>268.42514400000005</v>
      </c>
      <c r="T565" s="22">
        <f t="shared" si="179"/>
        <v>3.9395662003059049</v>
      </c>
      <c r="U565" s="22">
        <f t="shared" si="167"/>
        <v>0</v>
      </c>
      <c r="V565" s="20">
        <f>'BSFC (Drive Cycle)'!C569</f>
        <v>0</v>
      </c>
      <c r="W565" s="22">
        <f t="shared" si="168"/>
        <v>0</v>
      </c>
      <c r="X565" s="22">
        <f t="shared" si="169"/>
        <v>0</v>
      </c>
      <c r="Y565" s="22">
        <f t="shared" si="170"/>
        <v>0</v>
      </c>
      <c r="Z565" s="22">
        <f t="shared" si="171"/>
        <v>1</v>
      </c>
    </row>
    <row r="566" spans="4:26">
      <c r="D566" s="1">
        <v>563</v>
      </c>
      <c r="E566" s="22">
        <v>0</v>
      </c>
      <c r="F566" s="22">
        <f t="shared" si="160"/>
        <v>0</v>
      </c>
      <c r="G566" s="22">
        <f t="shared" si="161"/>
        <v>0</v>
      </c>
      <c r="H566" s="22">
        <f t="shared" si="172"/>
        <v>0</v>
      </c>
      <c r="I566" s="22">
        <f t="shared" si="173"/>
        <v>0</v>
      </c>
      <c r="J566" s="22">
        <f t="shared" si="174"/>
        <v>0</v>
      </c>
      <c r="K566" s="22">
        <f t="shared" si="175"/>
        <v>1</v>
      </c>
      <c r="L566" s="22">
        <f t="shared" si="162"/>
        <v>14.7105</v>
      </c>
      <c r="M566" s="22">
        <f t="shared" si="176"/>
        <v>0</v>
      </c>
      <c r="N566" s="22">
        <f t="shared" si="163"/>
        <v>0</v>
      </c>
      <c r="O566" s="22">
        <f t="shared" si="164"/>
        <v>107.64187598425198</v>
      </c>
      <c r="P566" s="22">
        <f t="shared" si="165"/>
        <v>0</v>
      </c>
      <c r="Q566" s="22">
        <f t="shared" si="166"/>
        <v>0</v>
      </c>
      <c r="R566" s="22">
        <f t="shared" si="177"/>
        <v>268.42514400000005</v>
      </c>
      <c r="S566" s="22">
        <f t="shared" si="178"/>
        <v>268.42514400000005</v>
      </c>
      <c r="T566" s="22">
        <f t="shared" si="179"/>
        <v>3.9395662003059049</v>
      </c>
      <c r="U566" s="22">
        <f t="shared" si="167"/>
        <v>0</v>
      </c>
      <c r="V566" s="20">
        <f>'BSFC (Drive Cycle)'!C570</f>
        <v>0</v>
      </c>
      <c r="W566" s="22">
        <f t="shared" si="168"/>
        <v>0</v>
      </c>
      <c r="X566" s="22">
        <f t="shared" si="169"/>
        <v>0</v>
      </c>
      <c r="Y566" s="22">
        <f t="shared" si="170"/>
        <v>0</v>
      </c>
      <c r="Z566" s="22">
        <f t="shared" si="171"/>
        <v>1</v>
      </c>
    </row>
    <row r="567" spans="4:26">
      <c r="D567" s="1">
        <v>564</v>
      </c>
      <c r="E567" s="22">
        <v>0</v>
      </c>
      <c r="F567" s="22">
        <f t="shared" si="160"/>
        <v>0</v>
      </c>
      <c r="G567" s="22">
        <f t="shared" si="161"/>
        <v>0</v>
      </c>
      <c r="H567" s="22">
        <f t="shared" si="172"/>
        <v>0</v>
      </c>
      <c r="I567" s="22">
        <f t="shared" si="173"/>
        <v>0</v>
      </c>
      <c r="J567" s="22">
        <f t="shared" si="174"/>
        <v>0</v>
      </c>
      <c r="K567" s="22">
        <f t="shared" si="175"/>
        <v>1</v>
      </c>
      <c r="L567" s="22">
        <f t="shared" si="162"/>
        <v>14.7105</v>
      </c>
      <c r="M567" s="22">
        <f t="shared" si="176"/>
        <v>0</v>
      </c>
      <c r="N567" s="22">
        <f t="shared" si="163"/>
        <v>0</v>
      </c>
      <c r="O567" s="22">
        <f t="shared" si="164"/>
        <v>107.64187598425198</v>
      </c>
      <c r="P567" s="22">
        <f t="shared" si="165"/>
        <v>0</v>
      </c>
      <c r="Q567" s="22">
        <f t="shared" si="166"/>
        <v>0</v>
      </c>
      <c r="R567" s="22">
        <f t="shared" si="177"/>
        <v>268.42514400000005</v>
      </c>
      <c r="S567" s="22">
        <f t="shared" si="178"/>
        <v>268.42514400000005</v>
      </c>
      <c r="T567" s="22">
        <f t="shared" si="179"/>
        <v>3.9395662003059049</v>
      </c>
      <c r="U567" s="22">
        <f t="shared" si="167"/>
        <v>0</v>
      </c>
      <c r="V567" s="20">
        <f>'BSFC (Drive Cycle)'!C571</f>
        <v>0</v>
      </c>
      <c r="W567" s="22">
        <f t="shared" si="168"/>
        <v>0</v>
      </c>
      <c r="X567" s="22">
        <f t="shared" si="169"/>
        <v>0</v>
      </c>
      <c r="Y567" s="22">
        <f t="shared" si="170"/>
        <v>0</v>
      </c>
      <c r="Z567" s="22">
        <f t="shared" si="171"/>
        <v>1</v>
      </c>
    </row>
    <row r="568" spans="4:26">
      <c r="D568" s="1">
        <v>565</v>
      </c>
      <c r="E568" s="22">
        <v>0</v>
      </c>
      <c r="F568" s="22">
        <f t="shared" si="160"/>
        <v>0</v>
      </c>
      <c r="G568" s="22">
        <f t="shared" si="161"/>
        <v>0</v>
      </c>
      <c r="H568" s="22">
        <f t="shared" si="172"/>
        <v>0</v>
      </c>
      <c r="I568" s="22">
        <f t="shared" si="173"/>
        <v>0</v>
      </c>
      <c r="J568" s="22">
        <f t="shared" si="174"/>
        <v>0</v>
      </c>
      <c r="K568" s="22">
        <f t="shared" si="175"/>
        <v>1</v>
      </c>
      <c r="L568" s="22">
        <f t="shared" si="162"/>
        <v>14.7105</v>
      </c>
      <c r="M568" s="22">
        <f t="shared" si="176"/>
        <v>0</v>
      </c>
      <c r="N568" s="22">
        <f t="shared" si="163"/>
        <v>0</v>
      </c>
      <c r="O568" s="22">
        <f t="shared" si="164"/>
        <v>107.64187598425198</v>
      </c>
      <c r="P568" s="22">
        <f t="shared" si="165"/>
        <v>0</v>
      </c>
      <c r="Q568" s="22">
        <f t="shared" si="166"/>
        <v>0</v>
      </c>
      <c r="R568" s="22">
        <f t="shared" si="177"/>
        <v>268.42514400000005</v>
      </c>
      <c r="S568" s="22">
        <f t="shared" si="178"/>
        <v>268.42514400000005</v>
      </c>
      <c r="T568" s="22">
        <f t="shared" si="179"/>
        <v>3.9395662003059049</v>
      </c>
      <c r="U568" s="22">
        <f t="shared" si="167"/>
        <v>0</v>
      </c>
      <c r="V568" s="20">
        <f>'BSFC (Drive Cycle)'!C572</f>
        <v>0</v>
      </c>
      <c r="W568" s="22">
        <f t="shared" si="168"/>
        <v>0</v>
      </c>
      <c r="X568" s="22">
        <f t="shared" si="169"/>
        <v>0</v>
      </c>
      <c r="Y568" s="22">
        <f t="shared" si="170"/>
        <v>0</v>
      </c>
      <c r="Z568" s="22">
        <f t="shared" si="171"/>
        <v>1</v>
      </c>
    </row>
    <row r="569" spans="4:26">
      <c r="D569" s="1">
        <v>566</v>
      </c>
      <c r="E569" s="22">
        <v>0</v>
      </c>
      <c r="F569" s="22">
        <f t="shared" si="160"/>
        <v>0</v>
      </c>
      <c r="G569" s="22">
        <f t="shared" si="161"/>
        <v>0</v>
      </c>
      <c r="H569" s="22">
        <f t="shared" si="172"/>
        <v>0</v>
      </c>
      <c r="I569" s="22">
        <f t="shared" si="173"/>
        <v>0</v>
      </c>
      <c r="J569" s="22">
        <f t="shared" si="174"/>
        <v>0</v>
      </c>
      <c r="K569" s="22">
        <f t="shared" si="175"/>
        <v>1</v>
      </c>
      <c r="L569" s="22">
        <f t="shared" si="162"/>
        <v>14.7105</v>
      </c>
      <c r="M569" s="22">
        <f t="shared" si="176"/>
        <v>0</v>
      </c>
      <c r="N569" s="22">
        <f t="shared" si="163"/>
        <v>0</v>
      </c>
      <c r="O569" s="22">
        <f t="shared" si="164"/>
        <v>107.64187598425198</v>
      </c>
      <c r="P569" s="22">
        <f t="shared" si="165"/>
        <v>0</v>
      </c>
      <c r="Q569" s="22">
        <f t="shared" si="166"/>
        <v>0</v>
      </c>
      <c r="R569" s="22">
        <f t="shared" si="177"/>
        <v>268.42514400000005</v>
      </c>
      <c r="S569" s="22">
        <f t="shared" si="178"/>
        <v>268.42514400000005</v>
      </c>
      <c r="T569" s="22">
        <f t="shared" si="179"/>
        <v>3.9395662003059049</v>
      </c>
      <c r="U569" s="22">
        <f t="shared" si="167"/>
        <v>0</v>
      </c>
      <c r="V569" s="20">
        <f>'BSFC (Drive Cycle)'!C573</f>
        <v>0</v>
      </c>
      <c r="W569" s="22">
        <f t="shared" si="168"/>
        <v>0</v>
      </c>
      <c r="X569" s="22">
        <f t="shared" si="169"/>
        <v>0</v>
      </c>
      <c r="Y569" s="22">
        <f t="shared" si="170"/>
        <v>0</v>
      </c>
      <c r="Z569" s="22">
        <f t="shared" si="171"/>
        <v>1</v>
      </c>
    </row>
    <row r="570" spans="4:26">
      <c r="D570" s="1">
        <v>567</v>
      </c>
      <c r="E570" s="22">
        <v>0</v>
      </c>
      <c r="F570" s="22">
        <f t="shared" si="160"/>
        <v>0</v>
      </c>
      <c r="G570" s="22">
        <f t="shared" si="161"/>
        <v>0</v>
      </c>
      <c r="H570" s="22">
        <f t="shared" si="172"/>
        <v>0</v>
      </c>
      <c r="I570" s="22">
        <f t="shared" si="173"/>
        <v>0</v>
      </c>
      <c r="J570" s="22">
        <f t="shared" si="174"/>
        <v>0</v>
      </c>
      <c r="K570" s="22">
        <f t="shared" si="175"/>
        <v>1</v>
      </c>
      <c r="L570" s="22">
        <f t="shared" si="162"/>
        <v>14.7105</v>
      </c>
      <c r="M570" s="22">
        <f t="shared" si="176"/>
        <v>0</v>
      </c>
      <c r="N570" s="22">
        <f t="shared" si="163"/>
        <v>0</v>
      </c>
      <c r="O570" s="22">
        <f t="shared" si="164"/>
        <v>107.64187598425198</v>
      </c>
      <c r="P570" s="22">
        <f t="shared" si="165"/>
        <v>0</v>
      </c>
      <c r="Q570" s="22">
        <f t="shared" si="166"/>
        <v>0</v>
      </c>
      <c r="R570" s="22">
        <f t="shared" si="177"/>
        <v>268.42514400000005</v>
      </c>
      <c r="S570" s="22">
        <f t="shared" si="178"/>
        <v>268.42514400000005</v>
      </c>
      <c r="T570" s="22">
        <f t="shared" si="179"/>
        <v>3.9395662003059049</v>
      </c>
      <c r="U570" s="22">
        <f t="shared" si="167"/>
        <v>0</v>
      </c>
      <c r="V570" s="20">
        <f>'BSFC (Drive Cycle)'!C574</f>
        <v>0</v>
      </c>
      <c r="W570" s="22">
        <f t="shared" si="168"/>
        <v>0</v>
      </c>
      <c r="X570" s="22">
        <f t="shared" si="169"/>
        <v>0</v>
      </c>
      <c r="Y570" s="22">
        <f t="shared" si="170"/>
        <v>0</v>
      </c>
      <c r="Z570" s="22">
        <f t="shared" si="171"/>
        <v>1</v>
      </c>
    </row>
    <row r="571" spans="4:26">
      <c r="D571" s="1">
        <v>568</v>
      </c>
      <c r="E571" s="22">
        <v>0</v>
      </c>
      <c r="F571" s="22">
        <f t="shared" si="160"/>
        <v>0</v>
      </c>
      <c r="G571" s="22">
        <f t="shared" si="161"/>
        <v>0</v>
      </c>
      <c r="H571" s="22">
        <f t="shared" si="172"/>
        <v>0</v>
      </c>
      <c r="I571" s="22">
        <f t="shared" si="173"/>
        <v>0</v>
      </c>
      <c r="J571" s="22">
        <f t="shared" si="174"/>
        <v>0</v>
      </c>
      <c r="K571" s="22">
        <f t="shared" si="175"/>
        <v>1</v>
      </c>
      <c r="L571" s="22">
        <f t="shared" si="162"/>
        <v>14.7105</v>
      </c>
      <c r="M571" s="22">
        <f t="shared" si="176"/>
        <v>0</v>
      </c>
      <c r="N571" s="22">
        <f t="shared" si="163"/>
        <v>0</v>
      </c>
      <c r="O571" s="22">
        <f t="shared" si="164"/>
        <v>107.64187598425198</v>
      </c>
      <c r="P571" s="22">
        <f t="shared" si="165"/>
        <v>0</v>
      </c>
      <c r="Q571" s="22">
        <f t="shared" si="166"/>
        <v>0</v>
      </c>
      <c r="R571" s="22">
        <f t="shared" si="177"/>
        <v>268.42514400000005</v>
      </c>
      <c r="S571" s="22">
        <f t="shared" si="178"/>
        <v>268.42514400000005</v>
      </c>
      <c r="T571" s="22">
        <f t="shared" si="179"/>
        <v>3.9395662003059049</v>
      </c>
      <c r="U571" s="22">
        <f t="shared" si="167"/>
        <v>0</v>
      </c>
      <c r="V571" s="20">
        <f>'BSFC (Drive Cycle)'!C575</f>
        <v>0</v>
      </c>
      <c r="W571" s="22">
        <f t="shared" si="168"/>
        <v>0</v>
      </c>
      <c r="X571" s="22">
        <f t="shared" si="169"/>
        <v>0</v>
      </c>
      <c r="Y571" s="22">
        <f t="shared" si="170"/>
        <v>0</v>
      </c>
      <c r="Z571" s="22">
        <f t="shared" si="171"/>
        <v>1</v>
      </c>
    </row>
    <row r="572" spans="4:26">
      <c r="D572" s="1">
        <v>569</v>
      </c>
      <c r="E572" s="22">
        <v>0</v>
      </c>
      <c r="F572" s="22">
        <f t="shared" si="160"/>
        <v>0</v>
      </c>
      <c r="G572" s="22">
        <f t="shared" si="161"/>
        <v>0</v>
      </c>
      <c r="H572" s="22">
        <f t="shared" si="172"/>
        <v>0</v>
      </c>
      <c r="I572" s="22">
        <f t="shared" si="173"/>
        <v>0</v>
      </c>
      <c r="J572" s="22">
        <f t="shared" si="174"/>
        <v>0</v>
      </c>
      <c r="K572" s="22">
        <f t="shared" si="175"/>
        <v>1</v>
      </c>
      <c r="L572" s="22">
        <f t="shared" si="162"/>
        <v>14.7105</v>
      </c>
      <c r="M572" s="22">
        <f t="shared" si="176"/>
        <v>0</v>
      </c>
      <c r="N572" s="22">
        <f t="shared" si="163"/>
        <v>0</v>
      </c>
      <c r="O572" s="22">
        <f t="shared" si="164"/>
        <v>107.64187598425198</v>
      </c>
      <c r="P572" s="22">
        <f t="shared" si="165"/>
        <v>0</v>
      </c>
      <c r="Q572" s="22">
        <f t="shared" si="166"/>
        <v>0</v>
      </c>
      <c r="R572" s="22">
        <f t="shared" si="177"/>
        <v>268.42514400000005</v>
      </c>
      <c r="S572" s="22">
        <f t="shared" si="178"/>
        <v>268.42514400000005</v>
      </c>
      <c r="T572" s="22">
        <f t="shared" si="179"/>
        <v>3.9395662003059049</v>
      </c>
      <c r="U572" s="22">
        <f t="shared" si="167"/>
        <v>0</v>
      </c>
      <c r="V572" s="20">
        <f>'BSFC (Drive Cycle)'!C576</f>
        <v>0</v>
      </c>
      <c r="W572" s="22">
        <f t="shared" si="168"/>
        <v>0</v>
      </c>
      <c r="X572" s="22">
        <f t="shared" si="169"/>
        <v>0</v>
      </c>
      <c r="Y572" s="22">
        <f t="shared" si="170"/>
        <v>0</v>
      </c>
      <c r="Z572" s="22">
        <f t="shared" si="171"/>
        <v>1</v>
      </c>
    </row>
    <row r="573" spans="4:26">
      <c r="D573" s="1">
        <v>570</v>
      </c>
      <c r="E573" s="22">
        <v>0</v>
      </c>
      <c r="F573" s="22">
        <f t="shared" si="160"/>
        <v>0</v>
      </c>
      <c r="G573" s="22">
        <f t="shared" si="161"/>
        <v>0</v>
      </c>
      <c r="H573" s="22">
        <f t="shared" si="172"/>
        <v>0</v>
      </c>
      <c r="I573" s="22">
        <f t="shared" si="173"/>
        <v>0</v>
      </c>
      <c r="J573" s="22">
        <f t="shared" si="174"/>
        <v>0</v>
      </c>
      <c r="K573" s="22">
        <f t="shared" si="175"/>
        <v>1</v>
      </c>
      <c r="L573" s="22">
        <f t="shared" si="162"/>
        <v>14.7105</v>
      </c>
      <c r="M573" s="22">
        <f t="shared" si="176"/>
        <v>0</v>
      </c>
      <c r="N573" s="22">
        <f t="shared" si="163"/>
        <v>0</v>
      </c>
      <c r="O573" s="22">
        <f t="shared" si="164"/>
        <v>107.64187598425198</v>
      </c>
      <c r="P573" s="22">
        <f t="shared" si="165"/>
        <v>0</v>
      </c>
      <c r="Q573" s="22">
        <f t="shared" si="166"/>
        <v>0</v>
      </c>
      <c r="R573" s="22">
        <f t="shared" si="177"/>
        <v>268.42514400000005</v>
      </c>
      <c r="S573" s="22">
        <f t="shared" si="178"/>
        <v>268.42514400000005</v>
      </c>
      <c r="T573" s="22">
        <f t="shared" si="179"/>
        <v>3.9395662003059049</v>
      </c>
      <c r="U573" s="22">
        <f t="shared" si="167"/>
        <v>0</v>
      </c>
      <c r="V573" s="20">
        <f>'BSFC (Drive Cycle)'!C577</f>
        <v>0</v>
      </c>
      <c r="W573" s="22">
        <f t="shared" si="168"/>
        <v>0</v>
      </c>
      <c r="X573" s="22">
        <f t="shared" si="169"/>
        <v>0</v>
      </c>
      <c r="Y573" s="22">
        <f t="shared" si="170"/>
        <v>0</v>
      </c>
      <c r="Z573" s="22">
        <f t="shared" si="171"/>
        <v>1</v>
      </c>
    </row>
    <row r="574" spans="4:26">
      <c r="D574" s="1">
        <v>571</v>
      </c>
      <c r="E574" s="22">
        <v>0</v>
      </c>
      <c r="F574" s="22">
        <f t="shared" si="160"/>
        <v>0</v>
      </c>
      <c r="G574" s="22">
        <f t="shared" si="161"/>
        <v>0</v>
      </c>
      <c r="H574" s="22">
        <f t="shared" si="172"/>
        <v>0</v>
      </c>
      <c r="I574" s="22">
        <f t="shared" si="173"/>
        <v>0</v>
      </c>
      <c r="J574" s="22">
        <f t="shared" si="174"/>
        <v>0</v>
      </c>
      <c r="K574" s="22">
        <f t="shared" si="175"/>
        <v>1</v>
      </c>
      <c r="L574" s="22">
        <f t="shared" si="162"/>
        <v>14.7105</v>
      </c>
      <c r="M574" s="22">
        <f t="shared" si="176"/>
        <v>0</v>
      </c>
      <c r="N574" s="22">
        <f t="shared" si="163"/>
        <v>0</v>
      </c>
      <c r="O574" s="22">
        <f t="shared" si="164"/>
        <v>107.64187598425198</v>
      </c>
      <c r="P574" s="22">
        <f t="shared" si="165"/>
        <v>0</v>
      </c>
      <c r="Q574" s="22">
        <f t="shared" si="166"/>
        <v>0</v>
      </c>
      <c r="R574" s="22">
        <f t="shared" si="177"/>
        <v>268.42514400000005</v>
      </c>
      <c r="S574" s="22">
        <f t="shared" si="178"/>
        <v>268.42514400000005</v>
      </c>
      <c r="T574" s="22">
        <f t="shared" si="179"/>
        <v>3.9395662003059049</v>
      </c>
      <c r="U574" s="22">
        <f t="shared" si="167"/>
        <v>0</v>
      </c>
      <c r="V574" s="20">
        <f>'BSFC (Drive Cycle)'!C578</f>
        <v>0</v>
      </c>
      <c r="W574" s="22">
        <f t="shared" si="168"/>
        <v>0</v>
      </c>
      <c r="X574" s="22">
        <f t="shared" si="169"/>
        <v>0</v>
      </c>
      <c r="Y574" s="22">
        <f t="shared" si="170"/>
        <v>0</v>
      </c>
      <c r="Z574" s="22">
        <f t="shared" si="171"/>
        <v>1</v>
      </c>
    </row>
    <row r="575" spans="4:26">
      <c r="D575" s="1">
        <v>572</v>
      </c>
      <c r="E575" s="22">
        <v>0</v>
      </c>
      <c r="F575" s="22">
        <f t="shared" si="160"/>
        <v>0</v>
      </c>
      <c r="G575" s="22">
        <f t="shared" si="161"/>
        <v>0</v>
      </c>
      <c r="H575" s="22">
        <f t="shared" si="172"/>
        <v>0</v>
      </c>
      <c r="I575" s="22">
        <f t="shared" si="173"/>
        <v>0</v>
      </c>
      <c r="J575" s="22">
        <f t="shared" si="174"/>
        <v>0</v>
      </c>
      <c r="K575" s="22">
        <f t="shared" si="175"/>
        <v>1</v>
      </c>
      <c r="L575" s="22">
        <f t="shared" si="162"/>
        <v>14.7105</v>
      </c>
      <c r="M575" s="22">
        <f t="shared" si="176"/>
        <v>0</v>
      </c>
      <c r="N575" s="22">
        <f t="shared" si="163"/>
        <v>0</v>
      </c>
      <c r="O575" s="22">
        <f t="shared" si="164"/>
        <v>107.64187598425198</v>
      </c>
      <c r="P575" s="22">
        <f t="shared" si="165"/>
        <v>0</v>
      </c>
      <c r="Q575" s="22">
        <f t="shared" si="166"/>
        <v>0</v>
      </c>
      <c r="R575" s="22">
        <f t="shared" si="177"/>
        <v>268.42514400000005</v>
      </c>
      <c r="S575" s="22">
        <f t="shared" si="178"/>
        <v>268.42514400000005</v>
      </c>
      <c r="T575" s="22">
        <f t="shared" si="179"/>
        <v>3.9395662003059049</v>
      </c>
      <c r="U575" s="22">
        <f t="shared" si="167"/>
        <v>0</v>
      </c>
      <c r="V575" s="20">
        <f>'BSFC (Drive Cycle)'!C579</f>
        <v>0</v>
      </c>
      <c r="W575" s="22">
        <f t="shared" si="168"/>
        <v>0</v>
      </c>
      <c r="X575" s="22">
        <f t="shared" si="169"/>
        <v>0</v>
      </c>
      <c r="Y575" s="22">
        <f t="shared" si="170"/>
        <v>0</v>
      </c>
      <c r="Z575" s="22">
        <f t="shared" si="171"/>
        <v>1</v>
      </c>
    </row>
    <row r="576" spans="4:26">
      <c r="D576" s="1">
        <v>573</v>
      </c>
      <c r="E576" s="22">
        <v>0</v>
      </c>
      <c r="F576" s="22">
        <f t="shared" si="160"/>
        <v>0</v>
      </c>
      <c r="G576" s="22">
        <f t="shared" si="161"/>
        <v>0</v>
      </c>
      <c r="H576" s="22">
        <f t="shared" si="172"/>
        <v>0</v>
      </c>
      <c r="I576" s="22">
        <f t="shared" si="173"/>
        <v>0</v>
      </c>
      <c r="J576" s="22">
        <f t="shared" si="174"/>
        <v>0</v>
      </c>
      <c r="K576" s="22">
        <f t="shared" si="175"/>
        <v>1</v>
      </c>
      <c r="L576" s="22">
        <f t="shared" si="162"/>
        <v>14.7105</v>
      </c>
      <c r="M576" s="22">
        <f t="shared" si="176"/>
        <v>0</v>
      </c>
      <c r="N576" s="22">
        <f t="shared" si="163"/>
        <v>0</v>
      </c>
      <c r="O576" s="22">
        <f t="shared" si="164"/>
        <v>107.64187598425198</v>
      </c>
      <c r="P576" s="22">
        <f t="shared" si="165"/>
        <v>0</v>
      </c>
      <c r="Q576" s="22">
        <f t="shared" si="166"/>
        <v>0</v>
      </c>
      <c r="R576" s="22">
        <f t="shared" si="177"/>
        <v>268.42514400000005</v>
      </c>
      <c r="S576" s="22">
        <f t="shared" si="178"/>
        <v>268.42514400000005</v>
      </c>
      <c r="T576" s="22">
        <f t="shared" si="179"/>
        <v>3.9395662003059049</v>
      </c>
      <c r="U576" s="22">
        <f t="shared" si="167"/>
        <v>0</v>
      </c>
      <c r="V576" s="20">
        <f>'BSFC (Drive Cycle)'!C580</f>
        <v>0</v>
      </c>
      <c r="W576" s="22">
        <f t="shared" si="168"/>
        <v>0</v>
      </c>
      <c r="X576" s="22">
        <f t="shared" si="169"/>
        <v>0</v>
      </c>
      <c r="Y576" s="22">
        <f t="shared" si="170"/>
        <v>0</v>
      </c>
      <c r="Z576" s="22">
        <f t="shared" si="171"/>
        <v>1</v>
      </c>
    </row>
    <row r="577" spans="4:26">
      <c r="D577" s="1">
        <v>574</v>
      </c>
      <c r="E577" s="22">
        <v>0</v>
      </c>
      <c r="F577" s="22">
        <f t="shared" si="160"/>
        <v>0</v>
      </c>
      <c r="G577" s="22">
        <f t="shared" si="161"/>
        <v>0</v>
      </c>
      <c r="H577" s="22">
        <f t="shared" si="172"/>
        <v>0</v>
      </c>
      <c r="I577" s="22">
        <f t="shared" si="173"/>
        <v>0</v>
      </c>
      <c r="J577" s="22">
        <f t="shared" si="174"/>
        <v>0</v>
      </c>
      <c r="K577" s="22">
        <f t="shared" si="175"/>
        <v>1</v>
      </c>
      <c r="L577" s="22">
        <f t="shared" si="162"/>
        <v>14.7105</v>
      </c>
      <c r="M577" s="22">
        <f t="shared" si="176"/>
        <v>0</v>
      </c>
      <c r="N577" s="22">
        <f t="shared" si="163"/>
        <v>0</v>
      </c>
      <c r="O577" s="22">
        <f t="shared" si="164"/>
        <v>107.64187598425198</v>
      </c>
      <c r="P577" s="22">
        <f t="shared" si="165"/>
        <v>0</v>
      </c>
      <c r="Q577" s="22">
        <f t="shared" si="166"/>
        <v>0</v>
      </c>
      <c r="R577" s="22">
        <f t="shared" si="177"/>
        <v>268.42514400000005</v>
      </c>
      <c r="S577" s="22">
        <f t="shared" si="178"/>
        <v>268.42514400000005</v>
      </c>
      <c r="T577" s="22">
        <f t="shared" si="179"/>
        <v>3.9395662003059049</v>
      </c>
      <c r="U577" s="22">
        <f t="shared" si="167"/>
        <v>0</v>
      </c>
      <c r="V577" s="20">
        <f>'BSFC (Drive Cycle)'!C581</f>
        <v>0</v>
      </c>
      <c r="W577" s="22">
        <f t="shared" si="168"/>
        <v>0</v>
      </c>
      <c r="X577" s="22">
        <f t="shared" si="169"/>
        <v>0</v>
      </c>
      <c r="Y577" s="22">
        <f t="shared" si="170"/>
        <v>0</v>
      </c>
      <c r="Z577" s="22">
        <f t="shared" si="171"/>
        <v>1</v>
      </c>
    </row>
    <row r="578" spans="4:26">
      <c r="D578" s="1">
        <v>575</v>
      </c>
      <c r="E578" s="22">
        <v>0</v>
      </c>
      <c r="F578" s="22">
        <f t="shared" si="160"/>
        <v>0</v>
      </c>
      <c r="G578" s="22">
        <f t="shared" si="161"/>
        <v>0</v>
      </c>
      <c r="H578" s="22">
        <f t="shared" si="172"/>
        <v>0</v>
      </c>
      <c r="I578" s="22">
        <f t="shared" si="173"/>
        <v>0</v>
      </c>
      <c r="J578" s="22">
        <f t="shared" si="174"/>
        <v>0</v>
      </c>
      <c r="K578" s="22">
        <f t="shared" si="175"/>
        <v>1</v>
      </c>
      <c r="L578" s="22">
        <f t="shared" si="162"/>
        <v>14.7105</v>
      </c>
      <c r="M578" s="22">
        <f t="shared" si="176"/>
        <v>0</v>
      </c>
      <c r="N578" s="22">
        <f t="shared" si="163"/>
        <v>0</v>
      </c>
      <c r="O578" s="22">
        <f t="shared" si="164"/>
        <v>107.64187598425198</v>
      </c>
      <c r="P578" s="22">
        <f t="shared" si="165"/>
        <v>0</v>
      </c>
      <c r="Q578" s="22">
        <f t="shared" si="166"/>
        <v>0</v>
      </c>
      <c r="R578" s="22">
        <f t="shared" si="177"/>
        <v>268.42514400000005</v>
      </c>
      <c r="S578" s="22">
        <f t="shared" si="178"/>
        <v>268.42514400000005</v>
      </c>
      <c r="T578" s="22">
        <f t="shared" si="179"/>
        <v>3.9395662003059049</v>
      </c>
      <c r="U578" s="22">
        <f t="shared" si="167"/>
        <v>0</v>
      </c>
      <c r="V578" s="20">
        <f>'BSFC (Drive Cycle)'!C582</f>
        <v>0</v>
      </c>
      <c r="W578" s="22">
        <f t="shared" si="168"/>
        <v>0</v>
      </c>
      <c r="X578" s="22">
        <f t="shared" si="169"/>
        <v>0</v>
      </c>
      <c r="Y578" s="22">
        <f t="shared" si="170"/>
        <v>0</v>
      </c>
      <c r="Z578" s="22">
        <f t="shared" si="171"/>
        <v>1</v>
      </c>
    </row>
    <row r="579" spans="4:26">
      <c r="D579" s="1">
        <v>576</v>
      </c>
      <c r="E579" s="22">
        <v>0</v>
      </c>
      <c r="F579" s="22">
        <f t="shared" si="160"/>
        <v>0</v>
      </c>
      <c r="G579" s="22">
        <f t="shared" si="161"/>
        <v>0</v>
      </c>
      <c r="H579" s="22">
        <f t="shared" si="172"/>
        <v>0</v>
      </c>
      <c r="I579" s="22">
        <f t="shared" si="173"/>
        <v>0</v>
      </c>
      <c r="J579" s="22">
        <f t="shared" si="174"/>
        <v>0</v>
      </c>
      <c r="K579" s="22">
        <f t="shared" si="175"/>
        <v>1</v>
      </c>
      <c r="L579" s="22">
        <f t="shared" si="162"/>
        <v>14.7105</v>
      </c>
      <c r="M579" s="22">
        <f t="shared" si="176"/>
        <v>0</v>
      </c>
      <c r="N579" s="22">
        <f t="shared" si="163"/>
        <v>0</v>
      </c>
      <c r="O579" s="22">
        <f t="shared" si="164"/>
        <v>107.64187598425198</v>
      </c>
      <c r="P579" s="22">
        <f t="shared" si="165"/>
        <v>0</v>
      </c>
      <c r="Q579" s="22">
        <f t="shared" si="166"/>
        <v>0</v>
      </c>
      <c r="R579" s="22">
        <f t="shared" si="177"/>
        <v>268.42514400000005</v>
      </c>
      <c r="S579" s="22">
        <f t="shared" si="178"/>
        <v>268.42514400000005</v>
      </c>
      <c r="T579" s="22">
        <f t="shared" si="179"/>
        <v>3.9395662003059049</v>
      </c>
      <c r="U579" s="22">
        <f t="shared" si="167"/>
        <v>0</v>
      </c>
      <c r="V579" s="20">
        <f>'BSFC (Drive Cycle)'!C583</f>
        <v>0</v>
      </c>
      <c r="W579" s="22">
        <f t="shared" si="168"/>
        <v>0</v>
      </c>
      <c r="X579" s="22">
        <f t="shared" si="169"/>
        <v>0</v>
      </c>
      <c r="Y579" s="22">
        <f t="shared" si="170"/>
        <v>0</v>
      </c>
      <c r="Z579" s="22">
        <f t="shared" si="171"/>
        <v>1</v>
      </c>
    </row>
    <row r="580" spans="4:26">
      <c r="D580" s="1">
        <v>577</v>
      </c>
      <c r="E580" s="22">
        <v>0</v>
      </c>
      <c r="F580" s="22">
        <f t="shared" ref="F580:F643" si="180">E580*1.60934</f>
        <v>0</v>
      </c>
      <c r="G580" s="22">
        <f t="shared" ref="G580:G643" si="181">F580*(1000/3600)</f>
        <v>0</v>
      </c>
      <c r="H580" s="22">
        <f t="shared" si="172"/>
        <v>0</v>
      </c>
      <c r="I580" s="22">
        <f t="shared" si="173"/>
        <v>0</v>
      </c>
      <c r="J580" s="22">
        <f t="shared" si="174"/>
        <v>0</v>
      </c>
      <c r="K580" s="22">
        <f t="shared" si="175"/>
        <v>1</v>
      </c>
      <c r="L580" s="22">
        <f t="shared" ref="L580:L643" si="182">LOOKUP(K580,$A$5:$B$12)*$B$13</f>
        <v>14.7105</v>
      </c>
      <c r="M580" s="22">
        <f t="shared" si="176"/>
        <v>0</v>
      </c>
      <c r="N580" s="22">
        <f t="shared" ref="N580:N643" si="183">M580*9.5493</f>
        <v>0</v>
      </c>
      <c r="O580" s="22">
        <f t="shared" ref="O580:O643" si="184">(POWER(L580,2)*$B$28+4*$B$29)/$B$27</f>
        <v>107.64187598425198</v>
      </c>
      <c r="P580" s="22">
        <f t="shared" ref="P580:P643" si="185">(H580*(O580+$B$26*$B$27))/$B$27</f>
        <v>0</v>
      </c>
      <c r="Q580" s="22">
        <f t="shared" ref="Q580:Q643" si="186">($B$34*$B$31*$B$30*POWER(G580,2))/2</f>
        <v>0</v>
      </c>
      <c r="R580" s="22">
        <f t="shared" si="177"/>
        <v>268.42514400000005</v>
      </c>
      <c r="S580" s="22">
        <f t="shared" si="178"/>
        <v>268.42514400000005</v>
      </c>
      <c r="T580" s="22">
        <f t="shared" si="179"/>
        <v>3.9395662003059049</v>
      </c>
      <c r="U580" s="22">
        <f t="shared" ref="U580:U643" si="187">(T580*M580)/1000</f>
        <v>0</v>
      </c>
      <c r="V580" s="20">
        <f>'BSFC (Drive Cycle)'!C584</f>
        <v>0</v>
      </c>
      <c r="W580" s="22">
        <f t="shared" ref="W580:W643" si="188">(V580*U580)/3600</f>
        <v>0</v>
      </c>
      <c r="X580" s="22">
        <f t="shared" ref="X580:X643" si="189">IF(AND(K580&gt;1,(N580&lt;$B$15)),1,0)</f>
        <v>0</v>
      </c>
      <c r="Y580" s="22">
        <f t="shared" ref="Y580:Y643" si="190">IF(N580&gt;$B$14,1,0)</f>
        <v>0</v>
      </c>
      <c r="Z580" s="22">
        <f t="shared" ref="Z580:Z643" si="191">IF(AND(X580=0,Y580=0),K580,IF(AND(X580=0,Y580=1),K580+1, IF(AND(X580=1,Y580=0),K580-1)))</f>
        <v>1</v>
      </c>
    </row>
    <row r="581" spans="4:26">
      <c r="D581" s="1">
        <v>578</v>
      </c>
      <c r="E581" s="22">
        <v>0</v>
      </c>
      <c r="F581" s="22">
        <f t="shared" si="180"/>
        <v>0</v>
      </c>
      <c r="G581" s="22">
        <f t="shared" si="181"/>
        <v>0</v>
      </c>
      <c r="H581" s="22">
        <f t="shared" ref="H581:H644" si="192">(G581-G580)/(D581-D580)</f>
        <v>0</v>
      </c>
      <c r="I581" s="22">
        <f t="shared" ref="I581:I644" si="193">G581*(D581-D580)+0.5*H581*POWER(D581-D580,2)</f>
        <v>0</v>
      </c>
      <c r="J581" s="22">
        <f t="shared" ref="J581:J644" si="194">(2*PI()*I581)/($B$2*(D581-D580))</f>
        <v>0</v>
      </c>
      <c r="K581" s="22">
        <f t="shared" ref="K581:K644" si="195">Z580</f>
        <v>1</v>
      </c>
      <c r="L581" s="22">
        <f t="shared" si="182"/>
        <v>14.7105</v>
      </c>
      <c r="M581" s="22">
        <f t="shared" ref="M581:M644" si="196">J581*L581</f>
        <v>0</v>
      </c>
      <c r="N581" s="22">
        <f t="shared" si="183"/>
        <v>0</v>
      </c>
      <c r="O581" s="22">
        <f t="shared" si="184"/>
        <v>107.64187598425198</v>
      </c>
      <c r="P581" s="22">
        <f t="shared" si="185"/>
        <v>0</v>
      </c>
      <c r="Q581" s="22">
        <f t="shared" si="186"/>
        <v>0</v>
      </c>
      <c r="R581" s="22">
        <f t="shared" ref="R581:R644" si="197">$B$32*$B$26*9.81</f>
        <v>268.42514400000005</v>
      </c>
      <c r="S581" s="22">
        <f t="shared" ref="S581:S644" si="198">P581+Q581+R581</f>
        <v>268.42514400000005</v>
      </c>
      <c r="T581" s="22">
        <f t="shared" ref="T581:T644" si="199">IF(H581&lt;0,0,(S581*$B$27)/L581)</f>
        <v>3.9395662003059049</v>
      </c>
      <c r="U581" s="22">
        <f t="shared" si="187"/>
        <v>0</v>
      </c>
      <c r="V581" s="20">
        <f>'BSFC (Drive Cycle)'!C585</f>
        <v>0</v>
      </c>
      <c r="W581" s="22">
        <f t="shared" si="188"/>
        <v>0</v>
      </c>
      <c r="X581" s="22">
        <f t="shared" si="189"/>
        <v>0</v>
      </c>
      <c r="Y581" s="22">
        <f t="shared" si="190"/>
        <v>0</v>
      </c>
      <c r="Z581" s="22">
        <f t="shared" si="191"/>
        <v>1</v>
      </c>
    </row>
    <row r="582" spans="4:26">
      <c r="D582" s="1">
        <v>579</v>
      </c>
      <c r="E582" s="22">
        <v>0</v>
      </c>
      <c r="F582" s="22">
        <f t="shared" si="180"/>
        <v>0</v>
      </c>
      <c r="G582" s="22">
        <f t="shared" si="181"/>
        <v>0</v>
      </c>
      <c r="H582" s="22">
        <f t="shared" si="192"/>
        <v>0</v>
      </c>
      <c r="I582" s="22">
        <f t="shared" si="193"/>
        <v>0</v>
      </c>
      <c r="J582" s="22">
        <f t="shared" si="194"/>
        <v>0</v>
      </c>
      <c r="K582" s="22">
        <f t="shared" si="195"/>
        <v>1</v>
      </c>
      <c r="L582" s="22">
        <f t="shared" si="182"/>
        <v>14.7105</v>
      </c>
      <c r="M582" s="22">
        <f t="shared" si="196"/>
        <v>0</v>
      </c>
      <c r="N582" s="22">
        <f t="shared" si="183"/>
        <v>0</v>
      </c>
      <c r="O582" s="22">
        <f t="shared" si="184"/>
        <v>107.64187598425198</v>
      </c>
      <c r="P582" s="22">
        <f t="shared" si="185"/>
        <v>0</v>
      </c>
      <c r="Q582" s="22">
        <f t="shared" si="186"/>
        <v>0</v>
      </c>
      <c r="R582" s="22">
        <f t="shared" si="197"/>
        <v>268.42514400000005</v>
      </c>
      <c r="S582" s="22">
        <f t="shared" si="198"/>
        <v>268.42514400000005</v>
      </c>
      <c r="T582" s="22">
        <f t="shared" si="199"/>
        <v>3.9395662003059049</v>
      </c>
      <c r="U582" s="22">
        <f t="shared" si="187"/>
        <v>0</v>
      </c>
      <c r="V582" s="20">
        <f>'BSFC (Drive Cycle)'!C586</f>
        <v>0</v>
      </c>
      <c r="W582" s="22">
        <f t="shared" si="188"/>
        <v>0</v>
      </c>
      <c r="X582" s="22">
        <f t="shared" si="189"/>
        <v>0</v>
      </c>
      <c r="Y582" s="22">
        <f t="shared" si="190"/>
        <v>0</v>
      </c>
      <c r="Z582" s="22">
        <f t="shared" si="191"/>
        <v>1</v>
      </c>
    </row>
    <row r="583" spans="4:26">
      <c r="D583" s="1">
        <v>580</v>
      </c>
      <c r="E583" s="22">
        <v>0</v>
      </c>
      <c r="F583" s="22">
        <f t="shared" si="180"/>
        <v>0</v>
      </c>
      <c r="G583" s="22">
        <f t="shared" si="181"/>
        <v>0</v>
      </c>
      <c r="H583" s="22">
        <f t="shared" si="192"/>
        <v>0</v>
      </c>
      <c r="I583" s="22">
        <f t="shared" si="193"/>
        <v>0</v>
      </c>
      <c r="J583" s="22">
        <f t="shared" si="194"/>
        <v>0</v>
      </c>
      <c r="K583" s="22">
        <f t="shared" si="195"/>
        <v>1</v>
      </c>
      <c r="L583" s="22">
        <f t="shared" si="182"/>
        <v>14.7105</v>
      </c>
      <c r="M583" s="22">
        <f t="shared" si="196"/>
        <v>0</v>
      </c>
      <c r="N583" s="22">
        <f t="shared" si="183"/>
        <v>0</v>
      </c>
      <c r="O583" s="22">
        <f t="shared" si="184"/>
        <v>107.64187598425198</v>
      </c>
      <c r="P583" s="22">
        <f t="shared" si="185"/>
        <v>0</v>
      </c>
      <c r="Q583" s="22">
        <f t="shared" si="186"/>
        <v>0</v>
      </c>
      <c r="R583" s="22">
        <f t="shared" si="197"/>
        <v>268.42514400000005</v>
      </c>
      <c r="S583" s="22">
        <f t="shared" si="198"/>
        <v>268.42514400000005</v>
      </c>
      <c r="T583" s="22">
        <f t="shared" si="199"/>
        <v>3.9395662003059049</v>
      </c>
      <c r="U583" s="22">
        <f t="shared" si="187"/>
        <v>0</v>
      </c>
      <c r="V583" s="20">
        <f>'BSFC (Drive Cycle)'!C587</f>
        <v>0</v>
      </c>
      <c r="W583" s="22">
        <f t="shared" si="188"/>
        <v>0</v>
      </c>
      <c r="X583" s="22">
        <f t="shared" si="189"/>
        <v>0</v>
      </c>
      <c r="Y583" s="22">
        <f t="shared" si="190"/>
        <v>0</v>
      </c>
      <c r="Z583" s="22">
        <f t="shared" si="191"/>
        <v>1</v>
      </c>
    </row>
    <row r="584" spans="4:26">
      <c r="D584" s="1">
        <v>581</v>
      </c>
      <c r="E584" s="22">
        <v>0.4</v>
      </c>
      <c r="F584" s="22">
        <f t="shared" si="180"/>
        <v>0.64373600000000009</v>
      </c>
      <c r="G584" s="22">
        <f t="shared" si="181"/>
        <v>0.17881555555555559</v>
      </c>
      <c r="H584" s="22">
        <f t="shared" si="192"/>
        <v>0.17881555555555559</v>
      </c>
      <c r="I584" s="22">
        <f t="shared" si="193"/>
        <v>0.26822333333333337</v>
      </c>
      <c r="J584" s="22">
        <f t="shared" si="194"/>
        <v>1.2423495857422064</v>
      </c>
      <c r="K584" s="22">
        <f t="shared" si="195"/>
        <v>1</v>
      </c>
      <c r="L584" s="22">
        <f t="shared" si="182"/>
        <v>14.7105</v>
      </c>
      <c r="M584" s="22">
        <f t="shared" si="196"/>
        <v>18.275583581060726</v>
      </c>
      <c r="N584" s="22">
        <f t="shared" si="183"/>
        <v>174.51903029062319</v>
      </c>
      <c r="O584" s="22">
        <f t="shared" si="184"/>
        <v>107.64187598425198</v>
      </c>
      <c r="P584" s="22">
        <f t="shared" si="185"/>
        <v>415.34076304948599</v>
      </c>
      <c r="Q584" s="22">
        <f t="shared" si="186"/>
        <v>1.2324644964875148E-2</v>
      </c>
      <c r="R584" s="22">
        <f t="shared" si="197"/>
        <v>268.42514400000005</v>
      </c>
      <c r="S584" s="22">
        <f t="shared" si="198"/>
        <v>683.77823169445082</v>
      </c>
      <c r="T584" s="22">
        <f t="shared" si="199"/>
        <v>10.035533817533866</v>
      </c>
      <c r="U584" s="22">
        <f t="shared" si="187"/>
        <v>0.1834052370629016</v>
      </c>
      <c r="V584" s="20">
        <f>'BSFC (Drive Cycle)'!C588</f>
        <v>2443.4815432356299</v>
      </c>
      <c r="W584" s="22">
        <f t="shared" si="188"/>
        <v>0.1244853643599876</v>
      </c>
      <c r="X584" s="22">
        <f t="shared" si="189"/>
        <v>0</v>
      </c>
      <c r="Y584" s="22">
        <f t="shared" si="190"/>
        <v>0</v>
      </c>
      <c r="Z584" s="22">
        <f t="shared" si="191"/>
        <v>1</v>
      </c>
    </row>
    <row r="585" spans="4:26">
      <c r="D585" s="1">
        <v>582</v>
      </c>
      <c r="E585" s="22">
        <v>1.5</v>
      </c>
      <c r="F585" s="22">
        <f t="shared" si="180"/>
        <v>2.4140100000000002</v>
      </c>
      <c r="G585" s="22">
        <f t="shared" si="181"/>
        <v>0.67055833333333337</v>
      </c>
      <c r="H585" s="22">
        <f t="shared" si="192"/>
        <v>0.49174277777777775</v>
      </c>
      <c r="I585" s="22">
        <f t="shared" si="193"/>
        <v>0.91642972222222219</v>
      </c>
      <c r="J585" s="22">
        <f t="shared" si="194"/>
        <v>4.2446944179525383</v>
      </c>
      <c r="K585" s="22">
        <f t="shared" si="195"/>
        <v>1</v>
      </c>
      <c r="L585" s="22">
        <f t="shared" si="182"/>
        <v>14.7105</v>
      </c>
      <c r="M585" s="22">
        <f t="shared" si="196"/>
        <v>62.441577235290815</v>
      </c>
      <c r="N585" s="22">
        <f t="shared" si="183"/>
        <v>596.27335349296266</v>
      </c>
      <c r="O585" s="22">
        <f t="shared" si="184"/>
        <v>107.64187598425198</v>
      </c>
      <c r="P585" s="22">
        <f t="shared" si="185"/>
        <v>1142.1870983860861</v>
      </c>
      <c r="Q585" s="22">
        <f t="shared" si="186"/>
        <v>0.17331531981855669</v>
      </c>
      <c r="R585" s="22">
        <f t="shared" si="197"/>
        <v>268.42514400000005</v>
      </c>
      <c r="S585" s="22">
        <f t="shared" si="198"/>
        <v>1410.7855577059047</v>
      </c>
      <c r="T585" s="22">
        <f t="shared" si="199"/>
        <v>20.705523395445759</v>
      </c>
      <c r="U585" s="22">
        <f t="shared" si="187"/>
        <v>1.2928855382938473</v>
      </c>
      <c r="V585" s="20">
        <f>'BSFC (Drive Cycle)'!C589</f>
        <v>1331.3832409181973</v>
      </c>
      <c r="W585" s="22">
        <f t="shared" si="188"/>
        <v>0.47814614947498069</v>
      </c>
      <c r="X585" s="22">
        <f t="shared" si="189"/>
        <v>0</v>
      </c>
      <c r="Y585" s="22">
        <f t="shared" si="190"/>
        <v>0</v>
      </c>
      <c r="Z585" s="22">
        <f t="shared" si="191"/>
        <v>1</v>
      </c>
    </row>
    <row r="586" spans="4:26">
      <c r="D586" s="1">
        <v>583</v>
      </c>
      <c r="E586" s="22">
        <v>3.5</v>
      </c>
      <c r="F586" s="22">
        <f t="shared" si="180"/>
        <v>5.6326900000000002</v>
      </c>
      <c r="G586" s="22">
        <f t="shared" si="181"/>
        <v>1.5646361111111113</v>
      </c>
      <c r="H586" s="22">
        <f t="shared" si="192"/>
        <v>0.89407777777777797</v>
      </c>
      <c r="I586" s="22">
        <f t="shared" si="193"/>
        <v>2.0116750000000003</v>
      </c>
      <c r="J586" s="22">
        <f t="shared" si="194"/>
        <v>9.3176218930665478</v>
      </c>
      <c r="K586" s="22">
        <f t="shared" si="195"/>
        <v>1</v>
      </c>
      <c r="L586" s="22">
        <f t="shared" si="182"/>
        <v>14.7105</v>
      </c>
      <c r="M586" s="22">
        <f t="shared" si="196"/>
        <v>137.06687685795544</v>
      </c>
      <c r="N586" s="22">
        <f t="shared" si="183"/>
        <v>1308.892727179674</v>
      </c>
      <c r="O586" s="22">
        <f t="shared" si="184"/>
        <v>107.64187598425198</v>
      </c>
      <c r="P586" s="22">
        <f t="shared" si="185"/>
        <v>2076.7038152474302</v>
      </c>
      <c r="Q586" s="22">
        <f t="shared" si="186"/>
        <v>0.94360563012325338</v>
      </c>
      <c r="R586" s="22">
        <f t="shared" si="197"/>
        <v>268.42514400000005</v>
      </c>
      <c r="S586" s="22">
        <f t="shared" si="198"/>
        <v>2346.0725648775533</v>
      </c>
      <c r="T586" s="22">
        <f t="shared" si="199"/>
        <v>34.432348781962801</v>
      </c>
      <c r="U586" s="22">
        <f t="shared" si="187"/>
        <v>4.7195345104274677</v>
      </c>
      <c r="V586" s="20">
        <f>'BSFC (Drive Cycle)'!C590</f>
        <v>659.84299436319816</v>
      </c>
      <c r="W586" s="22">
        <f t="shared" si="188"/>
        <v>0.86504216204469753</v>
      </c>
      <c r="X586" s="22">
        <f t="shared" si="189"/>
        <v>0</v>
      </c>
      <c r="Y586" s="22">
        <f t="shared" si="190"/>
        <v>0</v>
      </c>
      <c r="Z586" s="22">
        <f t="shared" si="191"/>
        <v>1</v>
      </c>
    </row>
    <row r="587" spans="4:26">
      <c r="D587" s="1">
        <v>584</v>
      </c>
      <c r="E587" s="22">
        <v>6.1</v>
      </c>
      <c r="F587" s="22">
        <f t="shared" si="180"/>
        <v>9.8169740000000001</v>
      </c>
      <c r="G587" s="22">
        <f t="shared" si="181"/>
        <v>2.7269372222222223</v>
      </c>
      <c r="H587" s="22">
        <f t="shared" si="192"/>
        <v>1.162301111111111</v>
      </c>
      <c r="I587" s="22">
        <f t="shared" si="193"/>
        <v>3.3080877777777777</v>
      </c>
      <c r="J587" s="22">
        <f t="shared" si="194"/>
        <v>15.322311557487209</v>
      </c>
      <c r="K587" s="22">
        <f t="shared" si="195"/>
        <v>1</v>
      </c>
      <c r="L587" s="22">
        <f t="shared" si="182"/>
        <v>14.7105</v>
      </c>
      <c r="M587" s="22">
        <f t="shared" si="196"/>
        <v>225.39886416641559</v>
      </c>
      <c r="N587" s="22">
        <f t="shared" si="183"/>
        <v>2152.4013735843528</v>
      </c>
      <c r="O587" s="22">
        <f t="shared" si="184"/>
        <v>107.64187598425198</v>
      </c>
      <c r="P587" s="22">
        <f t="shared" si="185"/>
        <v>2699.7149598216583</v>
      </c>
      <c r="Q587" s="22">
        <f t="shared" si="186"/>
        <v>2.8662502446437754</v>
      </c>
      <c r="R587" s="22">
        <f t="shared" si="197"/>
        <v>268.42514400000005</v>
      </c>
      <c r="S587" s="22">
        <f t="shared" si="198"/>
        <v>2971.0063540663023</v>
      </c>
      <c r="T587" s="22">
        <f t="shared" si="199"/>
        <v>43.604246751838126</v>
      </c>
      <c r="U587" s="22">
        <f t="shared" si="187"/>
        <v>9.8283476906964289</v>
      </c>
      <c r="V587" s="20">
        <f>'BSFC (Drive Cycle)'!C591</f>
        <v>413.19946637520297</v>
      </c>
      <c r="W587" s="22">
        <f t="shared" si="188"/>
        <v>1.1280744503182563</v>
      </c>
      <c r="X587" s="22">
        <f t="shared" si="189"/>
        <v>0</v>
      </c>
      <c r="Y587" s="22">
        <f t="shared" si="190"/>
        <v>0</v>
      </c>
      <c r="Z587" s="22">
        <f t="shared" si="191"/>
        <v>1</v>
      </c>
    </row>
    <row r="588" spans="4:26">
      <c r="D588" s="1">
        <v>585</v>
      </c>
      <c r="E588" s="22">
        <v>10.4</v>
      </c>
      <c r="F588" s="22">
        <f t="shared" si="180"/>
        <v>16.737136</v>
      </c>
      <c r="G588" s="22">
        <f t="shared" si="181"/>
        <v>4.6492044444444449</v>
      </c>
      <c r="H588" s="22">
        <f t="shared" si="192"/>
        <v>1.9222672222222226</v>
      </c>
      <c r="I588" s="22">
        <f t="shared" si="193"/>
        <v>5.6103380555555562</v>
      </c>
      <c r="J588" s="22">
        <f t="shared" si="194"/>
        <v>25.985812168441146</v>
      </c>
      <c r="K588" s="22">
        <f t="shared" si="195"/>
        <v>1</v>
      </c>
      <c r="L588" s="22">
        <f t="shared" si="182"/>
        <v>14.7105</v>
      </c>
      <c r="M588" s="22">
        <f t="shared" si="196"/>
        <v>382.26428990385347</v>
      </c>
      <c r="N588" s="22">
        <f t="shared" si="183"/>
        <v>3650.3563835788682</v>
      </c>
      <c r="O588" s="22">
        <f t="shared" si="184"/>
        <v>107.64187598425198</v>
      </c>
      <c r="P588" s="22">
        <f t="shared" si="185"/>
        <v>4464.9132027819742</v>
      </c>
      <c r="Q588" s="22">
        <f t="shared" si="186"/>
        <v>8.3314599962555977</v>
      </c>
      <c r="R588" s="22">
        <f t="shared" si="197"/>
        <v>268.42514400000005</v>
      </c>
      <c r="S588" s="22">
        <f t="shared" si="198"/>
        <v>4741.6698067782299</v>
      </c>
      <c r="T588" s="22">
        <f t="shared" si="199"/>
        <v>69.591551020252197</v>
      </c>
      <c r="U588" s="22">
        <f t="shared" si="187"/>
        <v>26.602364834064495</v>
      </c>
      <c r="V588" s="20">
        <f>'BSFC (Drive Cycle)'!C592</f>
        <v>132.11601011626226</v>
      </c>
      <c r="W588" s="22">
        <f t="shared" si="188"/>
        <v>0.97627730598160123</v>
      </c>
      <c r="X588" s="22">
        <f t="shared" si="189"/>
        <v>0</v>
      </c>
      <c r="Y588" s="22">
        <f t="shared" si="190"/>
        <v>0</v>
      </c>
      <c r="Z588" s="22">
        <f t="shared" si="191"/>
        <v>1</v>
      </c>
    </row>
    <row r="589" spans="4:26">
      <c r="D589" s="1">
        <v>586</v>
      </c>
      <c r="E589" s="22">
        <v>14.2</v>
      </c>
      <c r="F589" s="22">
        <f t="shared" si="180"/>
        <v>22.852627999999999</v>
      </c>
      <c r="G589" s="22">
        <f t="shared" si="181"/>
        <v>6.3479522222222222</v>
      </c>
      <c r="H589" s="22">
        <f t="shared" si="192"/>
        <v>1.6987477777777773</v>
      </c>
      <c r="I589" s="22">
        <f t="shared" si="193"/>
        <v>7.1973261111111109</v>
      </c>
      <c r="J589" s="22">
        <f t="shared" si="194"/>
        <v>33.336380550749197</v>
      </c>
      <c r="K589" s="22">
        <f t="shared" si="195"/>
        <v>1</v>
      </c>
      <c r="L589" s="22">
        <f t="shared" si="182"/>
        <v>14.7105</v>
      </c>
      <c r="M589" s="22">
        <f t="shared" si="196"/>
        <v>490.39482609179606</v>
      </c>
      <c r="N589" s="22">
        <f t="shared" si="183"/>
        <v>4682.9273127983888</v>
      </c>
      <c r="O589" s="22">
        <f t="shared" si="184"/>
        <v>107.64187598425198</v>
      </c>
      <c r="P589" s="22">
        <f t="shared" si="185"/>
        <v>3945.7372489701147</v>
      </c>
      <c r="Q589" s="22">
        <f t="shared" si="186"/>
        <v>15.532133816983899</v>
      </c>
      <c r="R589" s="22">
        <f t="shared" si="197"/>
        <v>268.42514400000005</v>
      </c>
      <c r="S589" s="22">
        <f t="shared" si="198"/>
        <v>4229.6945267870988</v>
      </c>
      <c r="T589" s="22">
        <f t="shared" si="199"/>
        <v>62.077498951995828</v>
      </c>
      <c r="U589" s="22">
        <f t="shared" si="187"/>
        <v>30.442484302777647</v>
      </c>
      <c r="V589" s="20">
        <f>'BSFC (Drive Cycle)'!C593</f>
        <v>416.09741605635645</v>
      </c>
      <c r="W589" s="22">
        <f t="shared" si="188"/>
        <v>3.5186219602005475</v>
      </c>
      <c r="X589" s="22">
        <f t="shared" si="189"/>
        <v>0</v>
      </c>
      <c r="Y589" s="22">
        <f t="shared" si="190"/>
        <v>0</v>
      </c>
      <c r="Z589" s="22">
        <f t="shared" si="191"/>
        <v>1</v>
      </c>
    </row>
    <row r="590" spans="4:26">
      <c r="D590" s="1">
        <v>587</v>
      </c>
      <c r="E590" s="22">
        <v>16.899999999999999</v>
      </c>
      <c r="F590" s="22">
        <f t="shared" si="180"/>
        <v>27.197845999999998</v>
      </c>
      <c r="G590" s="22">
        <f t="shared" si="181"/>
        <v>7.5549572222222219</v>
      </c>
      <c r="H590" s="22">
        <f t="shared" si="192"/>
        <v>1.2070049999999997</v>
      </c>
      <c r="I590" s="22">
        <f t="shared" si="193"/>
        <v>8.1584597222222222</v>
      </c>
      <c r="J590" s="22">
        <f t="shared" si="194"/>
        <v>37.788133232992109</v>
      </c>
      <c r="K590" s="22">
        <f t="shared" si="195"/>
        <v>1</v>
      </c>
      <c r="L590" s="22">
        <f t="shared" si="182"/>
        <v>14.7105</v>
      </c>
      <c r="M590" s="22">
        <f t="shared" si="196"/>
        <v>555.88233392393045</v>
      </c>
      <c r="N590" s="22">
        <f t="shared" si="183"/>
        <v>5308.287171339789</v>
      </c>
      <c r="O590" s="22">
        <f t="shared" si="184"/>
        <v>107.64187598425198</v>
      </c>
      <c r="P590" s="22">
        <f t="shared" si="185"/>
        <v>2803.5501505840289</v>
      </c>
      <c r="Q590" s="22">
        <f t="shared" si="186"/>
        <v>22.000261552612429</v>
      </c>
      <c r="R590" s="22">
        <f t="shared" si="197"/>
        <v>268.42514400000005</v>
      </c>
      <c r="S590" s="22">
        <f t="shared" si="198"/>
        <v>3093.975556136641</v>
      </c>
      <c r="T590" s="22">
        <f t="shared" si="199"/>
        <v>45.40901550388503</v>
      </c>
      <c r="U590" s="22">
        <f t="shared" si="187"/>
        <v>25.242069519487551</v>
      </c>
      <c r="V590" s="20">
        <f>'BSFC (Drive Cycle)'!C594</f>
        <v>1938.8731141992921</v>
      </c>
      <c r="W590" s="22">
        <f t="shared" si="188"/>
        <v>13.594769427245515</v>
      </c>
      <c r="X590" s="22">
        <f t="shared" si="189"/>
        <v>0</v>
      </c>
      <c r="Y590" s="22">
        <f t="shared" si="190"/>
        <v>1</v>
      </c>
      <c r="Z590" s="22">
        <f t="shared" si="191"/>
        <v>2</v>
      </c>
    </row>
    <row r="591" spans="4:26">
      <c r="D591" s="1">
        <v>588</v>
      </c>
      <c r="E591" s="22">
        <v>19.2</v>
      </c>
      <c r="F591" s="22">
        <f t="shared" si="180"/>
        <v>30.899327999999997</v>
      </c>
      <c r="G591" s="22">
        <f t="shared" si="181"/>
        <v>8.583146666666666</v>
      </c>
      <c r="H591" s="22">
        <f t="shared" si="192"/>
        <v>1.0281894444444442</v>
      </c>
      <c r="I591" s="22">
        <f t="shared" si="193"/>
        <v>9.0972413888888877</v>
      </c>
      <c r="J591" s="22">
        <f t="shared" si="194"/>
        <v>42.136356783089823</v>
      </c>
      <c r="K591" s="22">
        <f t="shared" si="195"/>
        <v>2</v>
      </c>
      <c r="L591" s="22">
        <f t="shared" si="182"/>
        <v>8.4698856000000013</v>
      </c>
      <c r="M591" s="22">
        <f t="shared" si="196"/>
        <v>356.89012155355488</v>
      </c>
      <c r="N591" s="22">
        <f t="shared" si="183"/>
        <v>3408.050837751362</v>
      </c>
      <c r="O591" s="22">
        <f t="shared" si="184"/>
        <v>40.638704065348485</v>
      </c>
      <c r="P591" s="22">
        <f t="shared" si="185"/>
        <v>2069.1174277785776</v>
      </c>
      <c r="Q591" s="22">
        <f t="shared" si="186"/>
        <v>28.395981999072323</v>
      </c>
      <c r="R591" s="22">
        <f t="shared" si="197"/>
        <v>268.42514400000005</v>
      </c>
      <c r="S591" s="22">
        <f t="shared" si="198"/>
        <v>2365.9385537776498</v>
      </c>
      <c r="T591" s="22">
        <f t="shared" si="199"/>
        <v>60.308504492740084</v>
      </c>
      <c r="U591" s="22">
        <f t="shared" si="187"/>
        <v>21.523509499127119</v>
      </c>
      <c r="V591" s="20">
        <f>'BSFC (Drive Cycle)'!C595</f>
        <v>180.93744430800689</v>
      </c>
      <c r="W591" s="22">
        <f t="shared" si="188"/>
        <v>1.0817802225864361</v>
      </c>
      <c r="X591" s="22">
        <f t="shared" si="189"/>
        <v>0</v>
      </c>
      <c r="Y591" s="22">
        <f t="shared" si="190"/>
        <v>0</v>
      </c>
      <c r="Z591" s="22">
        <f t="shared" si="191"/>
        <v>2</v>
      </c>
    </row>
    <row r="592" spans="4:26">
      <c r="D592" s="1">
        <v>589</v>
      </c>
      <c r="E592" s="22">
        <v>20</v>
      </c>
      <c r="F592" s="22">
        <f t="shared" si="180"/>
        <v>32.186799999999998</v>
      </c>
      <c r="G592" s="22">
        <f t="shared" si="181"/>
        <v>8.940777777777777</v>
      </c>
      <c r="H592" s="22">
        <f t="shared" si="192"/>
        <v>0.35763111111111101</v>
      </c>
      <c r="I592" s="22">
        <f t="shared" si="193"/>
        <v>9.1195933333333326</v>
      </c>
      <c r="J592" s="22">
        <f t="shared" si="194"/>
        <v>42.239885915235007</v>
      </c>
      <c r="K592" s="22">
        <f t="shared" si="195"/>
        <v>2</v>
      </c>
      <c r="L592" s="22">
        <f t="shared" si="182"/>
        <v>8.4698856000000013</v>
      </c>
      <c r="M592" s="22">
        <f t="shared" si="196"/>
        <v>357.76700145909189</v>
      </c>
      <c r="N592" s="22">
        <f t="shared" si="183"/>
        <v>3416.4244270333065</v>
      </c>
      <c r="O592" s="22">
        <f t="shared" si="184"/>
        <v>40.638704065348485</v>
      </c>
      <c r="P592" s="22">
        <f t="shared" si="185"/>
        <v>719.69301835776628</v>
      </c>
      <c r="Q592" s="22">
        <f t="shared" si="186"/>
        <v>30.811612412187852</v>
      </c>
      <c r="R592" s="22">
        <f t="shared" si="197"/>
        <v>268.42514400000005</v>
      </c>
      <c r="S592" s="22">
        <f t="shared" si="198"/>
        <v>1018.9297747699542</v>
      </c>
      <c r="T592" s="22">
        <f t="shared" si="199"/>
        <v>25.972834671206549</v>
      </c>
      <c r="U592" s="22">
        <f t="shared" si="187"/>
        <v>9.2922231797103052</v>
      </c>
      <c r="V592" s="20">
        <f>'BSFC (Drive Cycle)'!C596</f>
        <v>1065.156749186568</v>
      </c>
      <c r="W592" s="22">
        <f t="shared" si="188"/>
        <v>2.74935395411564</v>
      </c>
      <c r="X592" s="22">
        <f t="shared" si="189"/>
        <v>0</v>
      </c>
      <c r="Y592" s="22">
        <f t="shared" si="190"/>
        <v>0</v>
      </c>
      <c r="Z592" s="22">
        <f t="shared" si="191"/>
        <v>2</v>
      </c>
    </row>
    <row r="593" spans="4:26">
      <c r="D593" s="1">
        <v>590</v>
      </c>
      <c r="E593" s="22">
        <v>21.5</v>
      </c>
      <c r="F593" s="22">
        <f t="shared" si="180"/>
        <v>34.600810000000003</v>
      </c>
      <c r="G593" s="22">
        <f t="shared" si="181"/>
        <v>9.6113361111111129</v>
      </c>
      <c r="H593" s="22">
        <f t="shared" si="192"/>
        <v>0.67055833333333581</v>
      </c>
      <c r="I593" s="22">
        <f t="shared" si="193"/>
        <v>9.9466152777777808</v>
      </c>
      <c r="J593" s="22">
        <f t="shared" si="194"/>
        <v>46.070463804606831</v>
      </c>
      <c r="K593" s="22">
        <f t="shared" si="195"/>
        <v>2</v>
      </c>
      <c r="L593" s="22">
        <f t="shared" si="182"/>
        <v>8.4698856000000013</v>
      </c>
      <c r="M593" s="22">
        <f t="shared" si="196"/>
        <v>390.21155796396067</v>
      </c>
      <c r="N593" s="22">
        <f t="shared" si="183"/>
        <v>3726.2472304652497</v>
      </c>
      <c r="O593" s="22">
        <f t="shared" si="184"/>
        <v>40.638704065348485</v>
      </c>
      <c r="P593" s="22">
        <f t="shared" si="185"/>
        <v>1349.4244094208168</v>
      </c>
      <c r="Q593" s="22">
        <f t="shared" si="186"/>
        <v>35.606669593834603</v>
      </c>
      <c r="R593" s="22">
        <f t="shared" si="197"/>
        <v>268.42514400000005</v>
      </c>
      <c r="S593" s="22">
        <f t="shared" si="198"/>
        <v>1653.4562230146514</v>
      </c>
      <c r="T593" s="22">
        <f t="shared" si="199"/>
        <v>42.147109820333725</v>
      </c>
      <c r="U593" s="22">
        <f t="shared" si="187"/>
        <v>16.446289386670571</v>
      </c>
      <c r="V593" s="20">
        <f>'BSFC (Drive Cycle)'!C597</f>
        <v>513.65461692451936</v>
      </c>
      <c r="W593" s="22">
        <f t="shared" si="188"/>
        <v>2.3465867985389059</v>
      </c>
      <c r="X593" s="22">
        <f t="shared" si="189"/>
        <v>0</v>
      </c>
      <c r="Y593" s="22">
        <f t="shared" si="190"/>
        <v>0</v>
      </c>
      <c r="Z593" s="22">
        <f t="shared" si="191"/>
        <v>2</v>
      </c>
    </row>
    <row r="594" spans="4:26">
      <c r="D594" s="1">
        <v>591</v>
      </c>
      <c r="E594" s="22">
        <v>23.4</v>
      </c>
      <c r="F594" s="22">
        <f t="shared" si="180"/>
        <v>37.658555999999997</v>
      </c>
      <c r="G594" s="22">
        <f t="shared" si="181"/>
        <v>10.460709999999999</v>
      </c>
      <c r="H594" s="22">
        <f t="shared" si="192"/>
        <v>0.84937388888888599</v>
      </c>
      <c r="I594" s="22">
        <f t="shared" si="193"/>
        <v>10.885396944444441</v>
      </c>
      <c r="J594" s="22">
        <f t="shared" si="194"/>
        <v>50.418687354704517</v>
      </c>
      <c r="K594" s="22">
        <f t="shared" si="195"/>
        <v>2</v>
      </c>
      <c r="L594" s="22">
        <f t="shared" si="182"/>
        <v>8.4698856000000013</v>
      </c>
      <c r="M594" s="22">
        <f t="shared" si="196"/>
        <v>427.04051399651394</v>
      </c>
      <c r="N594" s="22">
        <f t="shared" si="183"/>
        <v>4077.937980306911</v>
      </c>
      <c r="O594" s="22">
        <f t="shared" si="184"/>
        <v>40.638704065348485</v>
      </c>
      <c r="P594" s="22">
        <f t="shared" si="185"/>
        <v>1709.2709185996894</v>
      </c>
      <c r="Q594" s="22">
        <f t="shared" si="186"/>
        <v>42.178016231043941</v>
      </c>
      <c r="R594" s="22">
        <f t="shared" si="197"/>
        <v>268.42514400000005</v>
      </c>
      <c r="S594" s="22">
        <f t="shared" si="198"/>
        <v>2019.8740788307334</v>
      </c>
      <c r="T594" s="22">
        <f t="shared" si="199"/>
        <v>51.487214138943663</v>
      </c>
      <c r="U594" s="22">
        <f t="shared" si="187"/>
        <v>21.987126390143082</v>
      </c>
      <c r="V594" s="20">
        <f>'BSFC (Drive Cycle)'!C598</f>
        <v>340.75638351983253</v>
      </c>
      <c r="W594" s="22">
        <f t="shared" si="188"/>
        <v>2.0811815757496186</v>
      </c>
      <c r="X594" s="22">
        <f t="shared" si="189"/>
        <v>0</v>
      </c>
      <c r="Y594" s="22">
        <f t="shared" si="190"/>
        <v>0</v>
      </c>
      <c r="Z594" s="22">
        <f t="shared" si="191"/>
        <v>2</v>
      </c>
    </row>
    <row r="595" spans="4:26">
      <c r="D595" s="1">
        <v>592</v>
      </c>
      <c r="E595" s="22">
        <v>24.6</v>
      </c>
      <c r="F595" s="22">
        <f t="shared" si="180"/>
        <v>39.589764000000002</v>
      </c>
      <c r="G595" s="22">
        <f t="shared" si="181"/>
        <v>10.997156666666667</v>
      </c>
      <c r="H595" s="22">
        <f t="shared" si="192"/>
        <v>0.53644666666666829</v>
      </c>
      <c r="I595" s="22">
        <f t="shared" si="193"/>
        <v>11.26538</v>
      </c>
      <c r="J595" s="22">
        <f t="shared" si="194"/>
        <v>52.17868260117266</v>
      </c>
      <c r="K595" s="22">
        <f t="shared" si="195"/>
        <v>2</v>
      </c>
      <c r="L595" s="22">
        <f t="shared" si="182"/>
        <v>8.4698856000000013</v>
      </c>
      <c r="M595" s="22">
        <f t="shared" si="196"/>
        <v>441.94747239064293</v>
      </c>
      <c r="N595" s="22">
        <f t="shared" si="183"/>
        <v>4220.2889980999671</v>
      </c>
      <c r="O595" s="22">
        <f t="shared" si="184"/>
        <v>40.638704065348485</v>
      </c>
      <c r="P595" s="22">
        <f t="shared" si="185"/>
        <v>1079.5395275366529</v>
      </c>
      <c r="Q595" s="22">
        <f t="shared" si="186"/>
        <v>46.614888418399005</v>
      </c>
      <c r="R595" s="22">
        <f t="shared" si="197"/>
        <v>268.42514400000005</v>
      </c>
      <c r="S595" s="22">
        <f t="shared" si="198"/>
        <v>1394.579559955052</v>
      </c>
      <c r="T595" s="22">
        <f t="shared" si="199"/>
        <v>35.548263720857776</v>
      </c>
      <c r="U595" s="22">
        <f t="shared" si="187"/>
        <v>15.710465299309085</v>
      </c>
      <c r="V595" s="20">
        <f>'BSFC (Drive Cycle)'!C599</f>
        <v>746.80498060743412</v>
      </c>
      <c r="W595" s="22">
        <f t="shared" si="188"/>
        <v>3.2590704814400802</v>
      </c>
      <c r="X595" s="22">
        <f t="shared" si="189"/>
        <v>0</v>
      </c>
      <c r="Y595" s="22">
        <f t="shared" si="190"/>
        <v>0</v>
      </c>
      <c r="Z595" s="22">
        <f t="shared" si="191"/>
        <v>2</v>
      </c>
    </row>
    <row r="596" spans="4:26">
      <c r="D596" s="1">
        <v>593</v>
      </c>
      <c r="E596" s="22">
        <v>24.2</v>
      </c>
      <c r="F596" s="22">
        <f t="shared" si="180"/>
        <v>38.946027999999998</v>
      </c>
      <c r="G596" s="22">
        <f t="shared" si="181"/>
        <v>10.818341111111112</v>
      </c>
      <c r="H596" s="22">
        <f t="shared" si="192"/>
        <v>-0.17881555555555551</v>
      </c>
      <c r="I596" s="22">
        <f t="shared" si="193"/>
        <v>10.728933333333334</v>
      </c>
      <c r="J596" s="22">
        <f t="shared" si="194"/>
        <v>49.693983429688259</v>
      </c>
      <c r="K596" s="22">
        <f t="shared" si="195"/>
        <v>2</v>
      </c>
      <c r="L596" s="22">
        <f t="shared" si="182"/>
        <v>8.4698856000000013</v>
      </c>
      <c r="M596" s="22">
        <f t="shared" si="196"/>
        <v>420.90235465775527</v>
      </c>
      <c r="N596" s="22">
        <f t="shared" si="183"/>
        <v>4019.3228553333024</v>
      </c>
      <c r="O596" s="22">
        <f t="shared" si="184"/>
        <v>40.638704065348485</v>
      </c>
      <c r="P596" s="22">
        <f t="shared" si="185"/>
        <v>-359.84650917888314</v>
      </c>
      <c r="Q596" s="22">
        <f t="shared" si="186"/>
        <v>45.11128173268424</v>
      </c>
      <c r="R596" s="22">
        <f t="shared" si="197"/>
        <v>268.42514400000005</v>
      </c>
      <c r="S596" s="22">
        <f t="shared" si="198"/>
        <v>-46.31008344619886</v>
      </c>
      <c r="T596" s="22">
        <f t="shared" si="199"/>
        <v>0</v>
      </c>
      <c r="U596" s="22">
        <f t="shared" si="187"/>
        <v>0</v>
      </c>
      <c r="V596" s="20">
        <f>'BSFC (Drive Cycle)'!C600</f>
        <v>0</v>
      </c>
      <c r="W596" s="22">
        <f t="shared" si="188"/>
        <v>0</v>
      </c>
      <c r="X596" s="22">
        <f t="shared" si="189"/>
        <v>0</v>
      </c>
      <c r="Y596" s="22">
        <f t="shared" si="190"/>
        <v>0</v>
      </c>
      <c r="Z596" s="22">
        <f t="shared" si="191"/>
        <v>2</v>
      </c>
    </row>
    <row r="597" spans="4:26">
      <c r="D597" s="1">
        <v>594</v>
      </c>
      <c r="E597" s="22">
        <v>20</v>
      </c>
      <c r="F597" s="22">
        <f t="shared" si="180"/>
        <v>32.186799999999998</v>
      </c>
      <c r="G597" s="22">
        <f t="shared" si="181"/>
        <v>8.940777777777777</v>
      </c>
      <c r="H597" s="22">
        <f t="shared" si="192"/>
        <v>-1.8775633333333346</v>
      </c>
      <c r="I597" s="22">
        <f t="shared" si="193"/>
        <v>8.0019961111111098</v>
      </c>
      <c r="J597" s="22">
        <f t="shared" si="194"/>
        <v>37.063429307975817</v>
      </c>
      <c r="K597" s="22">
        <f t="shared" si="195"/>
        <v>2</v>
      </c>
      <c r="L597" s="22">
        <f t="shared" si="182"/>
        <v>8.4698856000000013</v>
      </c>
      <c r="M597" s="22">
        <f t="shared" si="196"/>
        <v>313.92300618224237</v>
      </c>
      <c r="N597" s="22">
        <f t="shared" si="183"/>
        <v>2997.7449629360872</v>
      </c>
      <c r="O597" s="22">
        <f t="shared" si="184"/>
        <v>40.638704065348485</v>
      </c>
      <c r="P597" s="22">
        <f t="shared" si="185"/>
        <v>-3778.3883463782763</v>
      </c>
      <c r="Q597" s="22">
        <f t="shared" si="186"/>
        <v>30.811612412187852</v>
      </c>
      <c r="R597" s="22">
        <f t="shared" si="197"/>
        <v>268.42514400000005</v>
      </c>
      <c r="S597" s="22">
        <f t="shared" si="198"/>
        <v>-3479.1515899660881</v>
      </c>
      <c r="T597" s="22">
        <f t="shared" si="199"/>
        <v>0</v>
      </c>
      <c r="U597" s="22">
        <f t="shared" si="187"/>
        <v>0</v>
      </c>
      <c r="V597" s="20">
        <f>'BSFC (Drive Cycle)'!C601</f>
        <v>0</v>
      </c>
      <c r="W597" s="22">
        <f t="shared" si="188"/>
        <v>0</v>
      </c>
      <c r="X597" s="22">
        <f t="shared" si="189"/>
        <v>0</v>
      </c>
      <c r="Y597" s="22">
        <f t="shared" si="190"/>
        <v>0</v>
      </c>
      <c r="Z597" s="22">
        <f t="shared" si="191"/>
        <v>2</v>
      </c>
    </row>
    <row r="598" spans="4:26">
      <c r="D598" s="1">
        <v>595</v>
      </c>
      <c r="E598" s="22">
        <v>16.899999999999999</v>
      </c>
      <c r="F598" s="22">
        <f t="shared" si="180"/>
        <v>27.197845999999998</v>
      </c>
      <c r="G598" s="22">
        <f t="shared" si="181"/>
        <v>7.5549572222222219</v>
      </c>
      <c r="H598" s="22">
        <f t="shared" si="192"/>
        <v>-1.3858205555555552</v>
      </c>
      <c r="I598" s="22">
        <f t="shared" si="193"/>
        <v>6.8620469444444439</v>
      </c>
      <c r="J598" s="22">
        <f t="shared" si="194"/>
        <v>31.783443568571439</v>
      </c>
      <c r="K598" s="22">
        <f t="shared" si="195"/>
        <v>2</v>
      </c>
      <c r="L598" s="22">
        <f t="shared" si="182"/>
        <v>8.4698856000000013</v>
      </c>
      <c r="M598" s="22">
        <f t="shared" si="196"/>
        <v>269.20213099985591</v>
      </c>
      <c r="N598" s="22">
        <f t="shared" si="183"/>
        <v>2570.6919095569242</v>
      </c>
      <c r="O598" s="22">
        <f t="shared" si="184"/>
        <v>40.638704065348485</v>
      </c>
      <c r="P598" s="22">
        <f t="shared" si="185"/>
        <v>-2788.8104461363441</v>
      </c>
      <c r="Q598" s="22">
        <f t="shared" si="186"/>
        <v>22.000261552612429</v>
      </c>
      <c r="R598" s="22">
        <f t="shared" si="197"/>
        <v>268.42514400000005</v>
      </c>
      <c r="S598" s="22">
        <f t="shared" si="198"/>
        <v>-2498.385040583732</v>
      </c>
      <c r="T598" s="22">
        <f t="shared" si="199"/>
        <v>0</v>
      </c>
      <c r="U598" s="22">
        <f t="shared" si="187"/>
        <v>0</v>
      </c>
      <c r="V598" s="20">
        <f>'BSFC (Drive Cycle)'!C602</f>
        <v>0</v>
      </c>
      <c r="W598" s="22">
        <f t="shared" si="188"/>
        <v>0</v>
      </c>
      <c r="X598" s="22">
        <f t="shared" si="189"/>
        <v>0</v>
      </c>
      <c r="Y598" s="22">
        <f t="shared" si="190"/>
        <v>0</v>
      </c>
      <c r="Z598" s="22">
        <f t="shared" si="191"/>
        <v>2</v>
      </c>
    </row>
    <row r="599" spans="4:26">
      <c r="D599" s="1">
        <v>596</v>
      </c>
      <c r="E599" s="22">
        <v>13.4</v>
      </c>
      <c r="F599" s="22">
        <f t="shared" si="180"/>
        <v>21.565156000000002</v>
      </c>
      <c r="G599" s="22">
        <f t="shared" si="181"/>
        <v>5.9903211111111121</v>
      </c>
      <c r="H599" s="22">
        <f t="shared" si="192"/>
        <v>-1.5646361111111098</v>
      </c>
      <c r="I599" s="22">
        <f t="shared" si="193"/>
        <v>5.2080030555555572</v>
      </c>
      <c r="J599" s="22">
        <f t="shared" si="194"/>
        <v>24.122287789827844</v>
      </c>
      <c r="K599" s="22">
        <f t="shared" si="195"/>
        <v>2</v>
      </c>
      <c r="L599" s="22">
        <f t="shared" si="182"/>
        <v>8.4698856000000013</v>
      </c>
      <c r="M599" s="22">
        <f t="shared" si="196"/>
        <v>204.31301799011871</v>
      </c>
      <c r="N599" s="22">
        <f t="shared" si="183"/>
        <v>1951.0463026930406</v>
      </c>
      <c r="O599" s="22">
        <f t="shared" si="184"/>
        <v>40.638704065348485</v>
      </c>
      <c r="P599" s="22">
        <f t="shared" si="185"/>
        <v>-3148.6569553152253</v>
      </c>
      <c r="Q599" s="22">
        <f t="shared" si="186"/>
        <v>13.831332811831132</v>
      </c>
      <c r="R599" s="22">
        <f t="shared" si="197"/>
        <v>268.42514400000005</v>
      </c>
      <c r="S599" s="22">
        <f t="shared" si="198"/>
        <v>-2866.400478503394</v>
      </c>
      <c r="T599" s="22">
        <f t="shared" si="199"/>
        <v>0</v>
      </c>
      <c r="U599" s="22">
        <f t="shared" si="187"/>
        <v>0</v>
      </c>
      <c r="V599" s="20">
        <f>'BSFC (Drive Cycle)'!C603</f>
        <v>0</v>
      </c>
      <c r="W599" s="22">
        <f t="shared" si="188"/>
        <v>0</v>
      </c>
      <c r="X599" s="22">
        <f t="shared" si="189"/>
        <v>0</v>
      </c>
      <c r="Y599" s="22">
        <f t="shared" si="190"/>
        <v>0</v>
      </c>
      <c r="Z599" s="22">
        <f t="shared" si="191"/>
        <v>2</v>
      </c>
    </row>
    <row r="600" spans="4:26">
      <c r="D600" s="1">
        <v>597</v>
      </c>
      <c r="E600" s="22">
        <v>13.4</v>
      </c>
      <c r="F600" s="22">
        <f t="shared" si="180"/>
        <v>21.565156000000002</v>
      </c>
      <c r="G600" s="22">
        <f t="shared" si="181"/>
        <v>5.9903211111111121</v>
      </c>
      <c r="H600" s="22">
        <f t="shared" si="192"/>
        <v>0</v>
      </c>
      <c r="I600" s="22">
        <f t="shared" si="193"/>
        <v>5.9903211111111121</v>
      </c>
      <c r="J600" s="22">
        <f t="shared" si="194"/>
        <v>27.745807414909279</v>
      </c>
      <c r="K600" s="22">
        <f t="shared" si="195"/>
        <v>2</v>
      </c>
      <c r="L600" s="22">
        <f t="shared" si="182"/>
        <v>8.4698856000000013</v>
      </c>
      <c r="M600" s="22">
        <f t="shared" si="196"/>
        <v>235.00381468391336</v>
      </c>
      <c r="N600" s="22">
        <f t="shared" si="183"/>
        <v>2244.1219275610938</v>
      </c>
      <c r="O600" s="22">
        <f t="shared" si="184"/>
        <v>40.638704065348485</v>
      </c>
      <c r="P600" s="22">
        <f t="shared" si="185"/>
        <v>0</v>
      </c>
      <c r="Q600" s="22">
        <f t="shared" si="186"/>
        <v>13.831332811831132</v>
      </c>
      <c r="R600" s="22">
        <f t="shared" si="197"/>
        <v>268.42514400000005</v>
      </c>
      <c r="S600" s="22">
        <f t="shared" si="198"/>
        <v>282.25647681183119</v>
      </c>
      <c r="T600" s="22">
        <f t="shared" si="199"/>
        <v>7.1948047732397171</v>
      </c>
      <c r="U600" s="22">
        <f t="shared" si="187"/>
        <v>1.6908065676173616</v>
      </c>
      <c r="V600" s="20">
        <f>'BSFC (Drive Cycle)'!C604</f>
        <v>2178.286329483818</v>
      </c>
      <c r="W600" s="22">
        <f t="shared" si="188"/>
        <v>1.0230724533450988</v>
      </c>
      <c r="X600" s="22">
        <f t="shared" si="189"/>
        <v>0</v>
      </c>
      <c r="Y600" s="22">
        <f t="shared" si="190"/>
        <v>0</v>
      </c>
      <c r="Z600" s="22">
        <f t="shared" si="191"/>
        <v>2</v>
      </c>
    </row>
    <row r="601" spans="4:26">
      <c r="D601" s="1">
        <v>598</v>
      </c>
      <c r="E601" s="22">
        <v>15.7</v>
      </c>
      <c r="F601" s="22">
        <f t="shared" si="180"/>
        <v>25.266638</v>
      </c>
      <c r="G601" s="22">
        <f t="shared" si="181"/>
        <v>7.0185105555555563</v>
      </c>
      <c r="H601" s="22">
        <f t="shared" si="192"/>
        <v>1.0281894444444442</v>
      </c>
      <c r="I601" s="22">
        <f t="shared" si="193"/>
        <v>7.5326052777777779</v>
      </c>
      <c r="J601" s="22">
        <f t="shared" si="194"/>
        <v>34.88931753292696</v>
      </c>
      <c r="K601" s="22">
        <f t="shared" si="195"/>
        <v>2</v>
      </c>
      <c r="L601" s="22">
        <f t="shared" si="182"/>
        <v>8.4698856000000013</v>
      </c>
      <c r="M601" s="22">
        <f t="shared" si="196"/>
        <v>295.50852816596563</v>
      </c>
      <c r="N601" s="22">
        <f t="shared" si="183"/>
        <v>2821.8995880152556</v>
      </c>
      <c r="O601" s="22">
        <f t="shared" si="184"/>
        <v>40.638704065348485</v>
      </c>
      <c r="P601" s="22">
        <f t="shared" si="185"/>
        <v>2069.1174277785776</v>
      </c>
      <c r="Q601" s="22">
        <f t="shared" si="186"/>
        <v>18.986885858700465</v>
      </c>
      <c r="R601" s="22">
        <f t="shared" si="197"/>
        <v>268.42514400000005</v>
      </c>
      <c r="S601" s="22">
        <f t="shared" si="198"/>
        <v>2356.529457637278</v>
      </c>
      <c r="T601" s="22">
        <f t="shared" si="199"/>
        <v>60.068663725976208</v>
      </c>
      <c r="U601" s="22">
        <f t="shared" si="187"/>
        <v>17.750802406559558</v>
      </c>
      <c r="V601" s="20">
        <f>'BSFC (Drive Cycle)'!C605</f>
        <v>143.58165428555367</v>
      </c>
      <c r="W601" s="22">
        <f t="shared" si="188"/>
        <v>0.70796932623050235</v>
      </c>
      <c r="X601" s="22">
        <f t="shared" si="189"/>
        <v>0</v>
      </c>
      <c r="Y601" s="22">
        <f t="shared" si="190"/>
        <v>0</v>
      </c>
      <c r="Z601" s="22">
        <f t="shared" si="191"/>
        <v>2</v>
      </c>
    </row>
    <row r="602" spans="4:26">
      <c r="D602" s="1">
        <v>599</v>
      </c>
      <c r="E602" s="22">
        <v>18.399999999999999</v>
      </c>
      <c r="F602" s="22">
        <f t="shared" si="180"/>
        <v>29.611855999999996</v>
      </c>
      <c r="G602" s="22">
        <f t="shared" si="181"/>
        <v>8.225515555555555</v>
      </c>
      <c r="H602" s="22">
        <f t="shared" si="192"/>
        <v>1.2070049999999988</v>
      </c>
      <c r="I602" s="22">
        <f t="shared" si="193"/>
        <v>8.8290180555555544</v>
      </c>
      <c r="J602" s="22">
        <f t="shared" si="194"/>
        <v>40.894007197347612</v>
      </c>
      <c r="K602" s="22">
        <f t="shared" si="195"/>
        <v>2</v>
      </c>
      <c r="L602" s="22">
        <f t="shared" si="182"/>
        <v>8.4698856000000013</v>
      </c>
      <c r="M602" s="22">
        <f t="shared" si="196"/>
        <v>346.36756268711093</v>
      </c>
      <c r="N602" s="22">
        <f t="shared" si="183"/>
        <v>3307.5677663680285</v>
      </c>
      <c r="O602" s="22">
        <f t="shared" si="184"/>
        <v>40.638704065348485</v>
      </c>
      <c r="P602" s="22">
        <f t="shared" si="185"/>
        <v>2428.9639369574588</v>
      </c>
      <c r="Q602" s="22">
        <f t="shared" si="186"/>
        <v>26.078948745675795</v>
      </c>
      <c r="R602" s="22">
        <f t="shared" si="197"/>
        <v>268.42514400000005</v>
      </c>
      <c r="S602" s="22">
        <f t="shared" si="198"/>
        <v>2723.4680297031346</v>
      </c>
      <c r="T602" s="22">
        <f t="shared" si="199"/>
        <v>69.422041262624219</v>
      </c>
      <c r="U602" s="22">
        <f t="shared" si="187"/>
        <v>24.045543228899199</v>
      </c>
      <c r="V602" s="20">
        <f>'BSFC (Drive Cycle)'!C606</f>
        <v>106.20749763260937</v>
      </c>
      <c r="W602" s="22">
        <f t="shared" si="188"/>
        <v>0.7093936043216994</v>
      </c>
      <c r="X602" s="22">
        <f t="shared" si="189"/>
        <v>0</v>
      </c>
      <c r="Y602" s="22">
        <f t="shared" si="190"/>
        <v>0</v>
      </c>
      <c r="Z602" s="22">
        <f t="shared" si="191"/>
        <v>2</v>
      </c>
    </row>
    <row r="603" spans="4:26">
      <c r="D603" s="1">
        <v>600</v>
      </c>
      <c r="E603" s="22">
        <v>21.1</v>
      </c>
      <c r="F603" s="22">
        <f t="shared" si="180"/>
        <v>33.957073999999999</v>
      </c>
      <c r="G603" s="22">
        <f t="shared" si="181"/>
        <v>9.4325205555555556</v>
      </c>
      <c r="H603" s="22">
        <f t="shared" si="192"/>
        <v>1.2070050000000005</v>
      </c>
      <c r="I603" s="22">
        <f t="shared" si="193"/>
        <v>10.036023055555557</v>
      </c>
      <c r="J603" s="22">
        <f t="shared" si="194"/>
        <v>46.484580333187552</v>
      </c>
      <c r="K603" s="22">
        <f t="shared" si="195"/>
        <v>2</v>
      </c>
      <c r="L603" s="22">
        <f t="shared" si="182"/>
        <v>8.4698856000000013</v>
      </c>
      <c r="M603" s="22">
        <f t="shared" si="196"/>
        <v>393.71907758610848</v>
      </c>
      <c r="N603" s="22">
        <f t="shared" si="183"/>
        <v>3759.741587593026</v>
      </c>
      <c r="O603" s="22">
        <f t="shared" si="184"/>
        <v>40.638704065348485</v>
      </c>
      <c r="P603" s="22">
        <f t="shared" si="185"/>
        <v>2428.9639369574625</v>
      </c>
      <c r="Q603" s="22">
        <f t="shared" si="186"/>
        <v>34.294094905075383</v>
      </c>
      <c r="R603" s="22">
        <f t="shared" si="197"/>
        <v>268.42514400000005</v>
      </c>
      <c r="S603" s="22">
        <f t="shared" si="198"/>
        <v>2731.6831758625376</v>
      </c>
      <c r="T603" s="22">
        <f t="shared" si="199"/>
        <v>69.631447875603158</v>
      </c>
      <c r="U603" s="22">
        <f t="shared" si="187"/>
        <v>27.41522942856767</v>
      </c>
      <c r="V603" s="20">
        <f>'BSFC (Drive Cycle)'!C607</f>
        <v>133.29361951551437</v>
      </c>
      <c r="W603" s="22">
        <f t="shared" si="188"/>
        <v>1.0150764334394533</v>
      </c>
      <c r="X603" s="22">
        <f t="shared" si="189"/>
        <v>0</v>
      </c>
      <c r="Y603" s="22">
        <f t="shared" si="190"/>
        <v>0</v>
      </c>
      <c r="Z603" s="22">
        <f t="shared" si="191"/>
        <v>2</v>
      </c>
    </row>
    <row r="604" spans="4:26">
      <c r="D604" s="1">
        <v>601</v>
      </c>
      <c r="E604" s="22">
        <v>23.4</v>
      </c>
      <c r="F604" s="22">
        <f t="shared" si="180"/>
        <v>37.658555999999997</v>
      </c>
      <c r="G604" s="22">
        <f t="shared" si="181"/>
        <v>10.460709999999999</v>
      </c>
      <c r="H604" s="22">
        <f t="shared" si="192"/>
        <v>1.0281894444444433</v>
      </c>
      <c r="I604" s="22">
        <f t="shared" si="193"/>
        <v>10.97480472222222</v>
      </c>
      <c r="J604" s="22">
        <f t="shared" si="194"/>
        <v>50.832803883285266</v>
      </c>
      <c r="K604" s="22">
        <f t="shared" si="195"/>
        <v>2</v>
      </c>
      <c r="L604" s="22">
        <f t="shared" si="182"/>
        <v>8.4698856000000013</v>
      </c>
      <c r="M604" s="22">
        <f t="shared" si="196"/>
        <v>430.54803361866203</v>
      </c>
      <c r="N604" s="22">
        <f t="shared" si="183"/>
        <v>4111.4323374346895</v>
      </c>
      <c r="O604" s="22">
        <f t="shared" si="184"/>
        <v>40.638704065348485</v>
      </c>
      <c r="P604" s="22">
        <f t="shared" si="185"/>
        <v>2069.1174277785758</v>
      </c>
      <c r="Q604" s="22">
        <f t="shared" si="186"/>
        <v>42.178016231043941</v>
      </c>
      <c r="R604" s="22">
        <f t="shared" si="197"/>
        <v>268.42514400000005</v>
      </c>
      <c r="S604" s="22">
        <f t="shared" si="198"/>
        <v>2379.7205880096199</v>
      </c>
      <c r="T604" s="22">
        <f t="shared" si="199"/>
        <v>60.659812802108789</v>
      </c>
      <c r="U604" s="22">
        <f t="shared" si="187"/>
        <v>26.116963121624082</v>
      </c>
      <c r="V604" s="20">
        <f>'BSFC (Drive Cycle)'!C608</f>
        <v>223.04378835570787</v>
      </c>
      <c r="W604" s="22">
        <f t="shared" si="188"/>
        <v>1.6181184430537081</v>
      </c>
      <c r="X604" s="22">
        <f t="shared" si="189"/>
        <v>0</v>
      </c>
      <c r="Y604" s="22">
        <f t="shared" si="190"/>
        <v>0</v>
      </c>
      <c r="Z604" s="22">
        <f t="shared" si="191"/>
        <v>2</v>
      </c>
    </row>
    <row r="605" spans="4:26">
      <c r="D605" s="1">
        <v>602</v>
      </c>
      <c r="E605" s="22">
        <v>25.3</v>
      </c>
      <c r="F605" s="22">
        <f t="shared" si="180"/>
        <v>40.716301999999999</v>
      </c>
      <c r="G605" s="22">
        <f t="shared" si="181"/>
        <v>11.310083888888888</v>
      </c>
      <c r="H605" s="22">
        <f t="shared" si="192"/>
        <v>0.84937388888888954</v>
      </c>
      <c r="I605" s="22">
        <f t="shared" si="193"/>
        <v>11.734770833333332</v>
      </c>
      <c r="J605" s="22">
        <f t="shared" si="194"/>
        <v>54.352794376221517</v>
      </c>
      <c r="K605" s="22">
        <f t="shared" si="195"/>
        <v>2</v>
      </c>
      <c r="L605" s="22">
        <f t="shared" si="182"/>
        <v>8.4698856000000013</v>
      </c>
      <c r="M605" s="22">
        <f t="shared" si="196"/>
        <v>460.36195040691968</v>
      </c>
      <c r="N605" s="22">
        <f t="shared" si="183"/>
        <v>4396.1343730207982</v>
      </c>
      <c r="O605" s="22">
        <f t="shared" si="184"/>
        <v>40.638704065348485</v>
      </c>
      <c r="P605" s="22">
        <f t="shared" si="185"/>
        <v>1709.2709185996964</v>
      </c>
      <c r="Q605" s="22">
        <f t="shared" si="186"/>
        <v>49.305512472293302</v>
      </c>
      <c r="R605" s="22">
        <f t="shared" si="197"/>
        <v>268.42514400000005</v>
      </c>
      <c r="S605" s="22">
        <f t="shared" si="198"/>
        <v>2027.0015750719897</v>
      </c>
      <c r="T605" s="22">
        <f t="shared" si="199"/>
        <v>51.66889621957143</v>
      </c>
      <c r="U605" s="22">
        <f t="shared" si="187"/>
        <v>23.786393839014622</v>
      </c>
      <c r="V605" s="20">
        <f>'BSFC (Drive Cycle)'!C609</f>
        <v>393.89906763912404</v>
      </c>
      <c r="W605" s="22">
        <f t="shared" si="188"/>
        <v>2.6026217654680179</v>
      </c>
      <c r="X605" s="22">
        <f t="shared" si="189"/>
        <v>0</v>
      </c>
      <c r="Y605" s="22">
        <f t="shared" si="190"/>
        <v>0</v>
      </c>
      <c r="Z605" s="22">
        <f t="shared" si="191"/>
        <v>2</v>
      </c>
    </row>
    <row r="606" spans="4:26">
      <c r="D606" s="1">
        <v>603</v>
      </c>
      <c r="E606" s="22">
        <v>27.6</v>
      </c>
      <c r="F606" s="22">
        <f t="shared" si="180"/>
        <v>44.417784000000005</v>
      </c>
      <c r="G606" s="22">
        <f t="shared" si="181"/>
        <v>12.338273333333335</v>
      </c>
      <c r="H606" s="22">
        <f t="shared" si="192"/>
        <v>1.0281894444444468</v>
      </c>
      <c r="I606" s="22">
        <f t="shared" si="193"/>
        <v>12.852368055555559</v>
      </c>
      <c r="J606" s="22">
        <f t="shared" si="194"/>
        <v>59.529250983480729</v>
      </c>
      <c r="K606" s="22">
        <f t="shared" si="195"/>
        <v>2</v>
      </c>
      <c r="L606" s="22">
        <f t="shared" si="182"/>
        <v>8.4698856000000013</v>
      </c>
      <c r="M606" s="22">
        <f t="shared" si="196"/>
        <v>504.20594568376936</v>
      </c>
      <c r="N606" s="22">
        <f t="shared" si="183"/>
        <v>4814.8138371180194</v>
      </c>
      <c r="O606" s="22">
        <f t="shared" si="184"/>
        <v>40.638704065348485</v>
      </c>
      <c r="P606" s="22">
        <f t="shared" si="185"/>
        <v>2069.1174277785831</v>
      </c>
      <c r="Q606" s="22">
        <f t="shared" si="186"/>
        <v>58.67763467777057</v>
      </c>
      <c r="R606" s="22">
        <f t="shared" si="197"/>
        <v>268.42514400000005</v>
      </c>
      <c r="S606" s="22">
        <f t="shared" si="198"/>
        <v>2396.2202064563535</v>
      </c>
      <c r="T606" s="22">
        <f t="shared" si="199"/>
        <v>61.080393172479994</v>
      </c>
      <c r="U606" s="22">
        <f t="shared" si="187"/>
        <v>30.797097402266726</v>
      </c>
      <c r="V606" s="20">
        <f>'BSFC (Drive Cycle)'!C610</f>
        <v>543.89323888295257</v>
      </c>
      <c r="W606" s="22">
        <f t="shared" si="188"/>
        <v>4.6528702928646153</v>
      </c>
      <c r="X606" s="22">
        <f t="shared" si="189"/>
        <v>0</v>
      </c>
      <c r="Y606" s="22">
        <f t="shared" si="190"/>
        <v>1</v>
      </c>
      <c r="Z606" s="22">
        <f t="shared" si="191"/>
        <v>3</v>
      </c>
    </row>
    <row r="607" spans="4:26">
      <c r="D607" s="1">
        <v>604</v>
      </c>
      <c r="E607" s="22">
        <v>28.8</v>
      </c>
      <c r="F607" s="22">
        <f t="shared" si="180"/>
        <v>46.348992000000003</v>
      </c>
      <c r="G607" s="22">
        <f t="shared" si="181"/>
        <v>12.874720000000002</v>
      </c>
      <c r="H607" s="22">
        <f t="shared" si="192"/>
        <v>0.53644666666666652</v>
      </c>
      <c r="I607" s="22">
        <f t="shared" si="193"/>
        <v>13.142943333333335</v>
      </c>
      <c r="J607" s="22">
        <f t="shared" si="194"/>
        <v>60.875129701368117</v>
      </c>
      <c r="K607" s="22">
        <f t="shared" si="195"/>
        <v>3</v>
      </c>
      <c r="L607" s="22">
        <f t="shared" si="182"/>
        <v>5.4638999999999998</v>
      </c>
      <c r="M607" s="22">
        <f t="shared" si="196"/>
        <v>332.61562117530525</v>
      </c>
      <c r="N607" s="22">
        <f t="shared" si="183"/>
        <v>3176.2463512893428</v>
      </c>
      <c r="O607" s="22">
        <f t="shared" si="184"/>
        <v>21.23863048170449</v>
      </c>
      <c r="P607" s="22">
        <f t="shared" si="185"/>
        <v>1031.3361703942969</v>
      </c>
      <c r="Q607" s="22">
        <f t="shared" si="186"/>
        <v>63.890959497912753</v>
      </c>
      <c r="R607" s="22">
        <f t="shared" si="197"/>
        <v>268.42514400000005</v>
      </c>
      <c r="S607" s="22">
        <f t="shared" si="198"/>
        <v>1363.6522738922097</v>
      </c>
      <c r="T607" s="22">
        <f t="shared" si="199"/>
        <v>53.883220032088452</v>
      </c>
      <c r="U607" s="22">
        <f t="shared" si="187"/>
        <v>17.922400701898752</v>
      </c>
      <c r="V607" s="20">
        <f>'BSFC (Drive Cycle)'!C611</f>
        <v>1189.3624125939514</v>
      </c>
      <c r="W607" s="22">
        <f t="shared" si="188"/>
        <v>5.9211749273016183</v>
      </c>
      <c r="X607" s="22">
        <f t="shared" si="189"/>
        <v>0</v>
      </c>
      <c r="Y607" s="22">
        <f t="shared" si="190"/>
        <v>0</v>
      </c>
      <c r="Z607" s="22">
        <f t="shared" si="191"/>
        <v>3</v>
      </c>
    </row>
    <row r="608" spans="4:26">
      <c r="D608" s="1">
        <v>605</v>
      </c>
      <c r="E608" s="22">
        <v>30.3</v>
      </c>
      <c r="F608" s="22">
        <f t="shared" si="180"/>
        <v>48.763002</v>
      </c>
      <c r="G608" s="22">
        <f t="shared" si="181"/>
        <v>13.545278333333334</v>
      </c>
      <c r="H608" s="22">
        <f t="shared" si="192"/>
        <v>0.67055833333333226</v>
      </c>
      <c r="I608" s="22">
        <f t="shared" si="193"/>
        <v>13.8805575</v>
      </c>
      <c r="J608" s="22">
        <f t="shared" si="194"/>
        <v>64.291591062159171</v>
      </c>
      <c r="K608" s="22">
        <f t="shared" si="195"/>
        <v>3</v>
      </c>
      <c r="L608" s="22">
        <f t="shared" si="182"/>
        <v>5.4638999999999998</v>
      </c>
      <c r="M608" s="22">
        <f t="shared" si="196"/>
        <v>351.28282440453148</v>
      </c>
      <c r="N608" s="22">
        <f t="shared" si="183"/>
        <v>3354.5050750861928</v>
      </c>
      <c r="O608" s="22">
        <f t="shared" si="184"/>
        <v>21.23863048170449</v>
      </c>
      <c r="P608" s="22">
        <f t="shared" si="185"/>
        <v>1289.1702129928697</v>
      </c>
      <c r="Q608" s="22">
        <f t="shared" si="186"/>
        <v>70.719583098763877</v>
      </c>
      <c r="R608" s="22">
        <f t="shared" si="197"/>
        <v>268.42514400000005</v>
      </c>
      <c r="S608" s="22">
        <f t="shared" si="198"/>
        <v>1628.3149400916336</v>
      </c>
      <c r="T608" s="22">
        <f t="shared" si="199"/>
        <v>64.341074244730635</v>
      </c>
      <c r="U608" s="22">
        <f t="shared" si="187"/>
        <v>22.601914285910635</v>
      </c>
      <c r="V608" s="20">
        <f>'BSFC (Drive Cycle)'!C612</f>
        <v>1606.4920028994384</v>
      </c>
      <c r="W608" s="22">
        <f t="shared" si="188"/>
        <v>10.086054041815</v>
      </c>
      <c r="X608" s="22">
        <f t="shared" si="189"/>
        <v>0</v>
      </c>
      <c r="Y608" s="22">
        <f t="shared" si="190"/>
        <v>0</v>
      </c>
      <c r="Z608" s="22">
        <f t="shared" si="191"/>
        <v>3</v>
      </c>
    </row>
    <row r="609" spans="4:26">
      <c r="D609" s="1">
        <v>606</v>
      </c>
      <c r="E609" s="22">
        <v>30.7</v>
      </c>
      <c r="F609" s="22">
        <f t="shared" si="180"/>
        <v>49.406737999999997</v>
      </c>
      <c r="G609" s="22">
        <f t="shared" si="181"/>
        <v>13.724093888888889</v>
      </c>
      <c r="H609" s="22">
        <f t="shared" si="192"/>
        <v>0.17881555555555551</v>
      </c>
      <c r="I609" s="22">
        <f t="shared" si="193"/>
        <v>13.813501666666667</v>
      </c>
      <c r="J609" s="22">
        <f t="shared" si="194"/>
        <v>63.981003665723627</v>
      </c>
      <c r="K609" s="22">
        <f t="shared" si="195"/>
        <v>3</v>
      </c>
      <c r="L609" s="22">
        <f t="shared" si="182"/>
        <v>5.4638999999999998</v>
      </c>
      <c r="M609" s="22">
        <f t="shared" si="196"/>
        <v>349.58580592914728</v>
      </c>
      <c r="N609" s="22">
        <f t="shared" si="183"/>
        <v>3338.2997365592064</v>
      </c>
      <c r="O609" s="22">
        <f t="shared" si="184"/>
        <v>21.23863048170449</v>
      </c>
      <c r="P609" s="22">
        <f t="shared" si="185"/>
        <v>343.77872346476568</v>
      </c>
      <c r="Q609" s="22">
        <f t="shared" si="186"/>
        <v>72.599091455907327</v>
      </c>
      <c r="R609" s="22">
        <f t="shared" si="197"/>
        <v>268.42514400000005</v>
      </c>
      <c r="S609" s="22">
        <f t="shared" si="198"/>
        <v>684.80295892067306</v>
      </c>
      <c r="T609" s="22">
        <f t="shared" si="199"/>
        <v>27.059235862840339</v>
      </c>
      <c r="U609" s="22">
        <f t="shared" si="187"/>
        <v>9.4595247769379256</v>
      </c>
      <c r="V609" s="20">
        <f>'BSFC (Drive Cycle)'!C613</f>
        <v>1005.1938390363284</v>
      </c>
      <c r="W609" s="22">
        <f t="shared" si="188"/>
        <v>2.6412933405526391</v>
      </c>
      <c r="X609" s="22">
        <f t="shared" si="189"/>
        <v>0</v>
      </c>
      <c r="Y609" s="22">
        <f t="shared" si="190"/>
        <v>0</v>
      </c>
      <c r="Z609" s="22">
        <f t="shared" si="191"/>
        <v>3</v>
      </c>
    </row>
    <row r="610" spans="4:26">
      <c r="D610" s="1">
        <v>607</v>
      </c>
      <c r="E610" s="22">
        <v>31.5</v>
      </c>
      <c r="F610" s="22">
        <f t="shared" si="180"/>
        <v>50.694209999999998</v>
      </c>
      <c r="G610" s="22">
        <f t="shared" si="181"/>
        <v>14.081725</v>
      </c>
      <c r="H610" s="22">
        <f t="shared" si="192"/>
        <v>0.35763111111111101</v>
      </c>
      <c r="I610" s="22">
        <f t="shared" si="193"/>
        <v>14.260540555555556</v>
      </c>
      <c r="J610" s="22">
        <f t="shared" si="194"/>
        <v>66.051586308627307</v>
      </c>
      <c r="K610" s="22">
        <f t="shared" si="195"/>
        <v>3</v>
      </c>
      <c r="L610" s="22">
        <f t="shared" si="182"/>
        <v>5.4638999999999998</v>
      </c>
      <c r="M610" s="22">
        <f t="shared" si="196"/>
        <v>360.89926243170873</v>
      </c>
      <c r="N610" s="22">
        <f t="shared" si="183"/>
        <v>3446.3353267391162</v>
      </c>
      <c r="O610" s="22">
        <f t="shared" si="184"/>
        <v>21.23863048170449</v>
      </c>
      <c r="P610" s="22">
        <f t="shared" si="185"/>
        <v>687.55744692953135</v>
      </c>
      <c r="Q610" s="22">
        <f t="shared" si="186"/>
        <v>76.432056039983507</v>
      </c>
      <c r="R610" s="22">
        <f t="shared" si="197"/>
        <v>268.42514400000005</v>
      </c>
      <c r="S610" s="22">
        <f t="shared" si="198"/>
        <v>1032.4146469695149</v>
      </c>
      <c r="T610" s="22">
        <f t="shared" si="199"/>
        <v>40.794729457112737</v>
      </c>
      <c r="U610" s="22">
        <f t="shared" si="187"/>
        <v>14.722787772173088</v>
      </c>
      <c r="V610" s="20">
        <f>'BSFC (Drive Cycle)'!C614</f>
        <v>527.49025224888646</v>
      </c>
      <c r="W610" s="22">
        <f t="shared" si="188"/>
        <v>2.1572575099306674</v>
      </c>
      <c r="X610" s="22">
        <f t="shared" si="189"/>
        <v>0</v>
      </c>
      <c r="Y610" s="22">
        <f t="shared" si="190"/>
        <v>0</v>
      </c>
      <c r="Z610" s="22">
        <f t="shared" si="191"/>
        <v>3</v>
      </c>
    </row>
    <row r="611" spans="4:26">
      <c r="D611" s="1">
        <v>608</v>
      </c>
      <c r="E611" s="22">
        <v>31.1</v>
      </c>
      <c r="F611" s="22">
        <f t="shared" si="180"/>
        <v>50.050474000000001</v>
      </c>
      <c r="G611" s="22">
        <f t="shared" si="181"/>
        <v>13.902909444444445</v>
      </c>
      <c r="H611" s="22">
        <f t="shared" si="192"/>
        <v>-0.17881555555555551</v>
      </c>
      <c r="I611" s="22">
        <f t="shared" si="193"/>
        <v>13.813501666666667</v>
      </c>
      <c r="J611" s="22">
        <f t="shared" si="194"/>
        <v>63.981003665723627</v>
      </c>
      <c r="K611" s="22">
        <f t="shared" si="195"/>
        <v>3</v>
      </c>
      <c r="L611" s="22">
        <f t="shared" si="182"/>
        <v>5.4638999999999998</v>
      </c>
      <c r="M611" s="22">
        <f t="shared" si="196"/>
        <v>349.58580592914728</v>
      </c>
      <c r="N611" s="22">
        <f t="shared" si="183"/>
        <v>3338.2997365592064</v>
      </c>
      <c r="O611" s="22">
        <f t="shared" si="184"/>
        <v>21.23863048170449</v>
      </c>
      <c r="P611" s="22">
        <f t="shared" si="185"/>
        <v>-343.77872346476568</v>
      </c>
      <c r="Q611" s="22">
        <f t="shared" si="186"/>
        <v>74.503249102980547</v>
      </c>
      <c r="R611" s="22">
        <f t="shared" si="197"/>
        <v>268.42514400000005</v>
      </c>
      <c r="S611" s="22">
        <f t="shared" si="198"/>
        <v>-0.85033036178509747</v>
      </c>
      <c r="T611" s="22">
        <f t="shared" si="199"/>
        <v>0</v>
      </c>
      <c r="U611" s="22">
        <f t="shared" si="187"/>
        <v>0</v>
      </c>
      <c r="V611" s="20">
        <f>'BSFC (Drive Cycle)'!C615</f>
        <v>0</v>
      </c>
      <c r="W611" s="22">
        <f t="shared" si="188"/>
        <v>0</v>
      </c>
      <c r="X611" s="22">
        <f t="shared" si="189"/>
        <v>0</v>
      </c>
      <c r="Y611" s="22">
        <f t="shared" si="190"/>
        <v>0</v>
      </c>
      <c r="Z611" s="22">
        <f t="shared" si="191"/>
        <v>3</v>
      </c>
    </row>
    <row r="612" spans="4:26">
      <c r="D612" s="1">
        <v>609</v>
      </c>
      <c r="E612" s="22">
        <v>31.1</v>
      </c>
      <c r="F612" s="22">
        <f t="shared" si="180"/>
        <v>50.050474000000001</v>
      </c>
      <c r="G612" s="22">
        <f t="shared" si="181"/>
        <v>13.902909444444445</v>
      </c>
      <c r="H612" s="22">
        <f t="shared" si="192"/>
        <v>0</v>
      </c>
      <c r="I612" s="22">
        <f t="shared" si="193"/>
        <v>13.902909444444445</v>
      </c>
      <c r="J612" s="22">
        <f t="shared" si="194"/>
        <v>64.395120194304354</v>
      </c>
      <c r="K612" s="22">
        <f t="shared" si="195"/>
        <v>3</v>
      </c>
      <c r="L612" s="22">
        <f t="shared" si="182"/>
        <v>5.4638999999999998</v>
      </c>
      <c r="M612" s="22">
        <f t="shared" si="196"/>
        <v>351.84849722965953</v>
      </c>
      <c r="N612" s="22">
        <f t="shared" si="183"/>
        <v>3359.9068545951877</v>
      </c>
      <c r="O612" s="22">
        <f t="shared" si="184"/>
        <v>21.23863048170449</v>
      </c>
      <c r="P612" s="22">
        <f t="shared" si="185"/>
        <v>0</v>
      </c>
      <c r="Q612" s="22">
        <f t="shared" si="186"/>
        <v>74.503249102980547</v>
      </c>
      <c r="R612" s="22">
        <f t="shared" si="197"/>
        <v>268.42514400000005</v>
      </c>
      <c r="S612" s="22">
        <f t="shared" si="198"/>
        <v>342.92839310298058</v>
      </c>
      <c r="T612" s="22">
        <f t="shared" si="199"/>
        <v>13.550438344576861</v>
      </c>
      <c r="U612" s="22">
        <f t="shared" si="187"/>
        <v>4.7677013683425242</v>
      </c>
      <c r="V612" s="20">
        <f>'BSFC (Drive Cycle)'!C616</f>
        <v>1758.7846906220548</v>
      </c>
      <c r="W612" s="22">
        <f t="shared" si="188"/>
        <v>2.3292667155829592</v>
      </c>
      <c r="X612" s="22">
        <f t="shared" si="189"/>
        <v>0</v>
      </c>
      <c r="Y612" s="22">
        <f t="shared" si="190"/>
        <v>0</v>
      </c>
      <c r="Z612" s="22">
        <f t="shared" si="191"/>
        <v>3</v>
      </c>
    </row>
    <row r="613" spans="4:26">
      <c r="D613" s="1">
        <v>610</v>
      </c>
      <c r="E613" s="22">
        <v>30.3</v>
      </c>
      <c r="F613" s="22">
        <f t="shared" si="180"/>
        <v>48.763002</v>
      </c>
      <c r="G613" s="22">
        <f t="shared" si="181"/>
        <v>13.545278333333334</v>
      </c>
      <c r="H613" s="22">
        <f t="shared" si="192"/>
        <v>-0.35763111111111101</v>
      </c>
      <c r="I613" s="22">
        <f t="shared" si="193"/>
        <v>13.366462777777778</v>
      </c>
      <c r="J613" s="22">
        <f t="shared" si="194"/>
        <v>61.910421022819953</v>
      </c>
      <c r="K613" s="22">
        <f t="shared" si="195"/>
        <v>3</v>
      </c>
      <c r="L613" s="22">
        <f t="shared" si="182"/>
        <v>5.4638999999999998</v>
      </c>
      <c r="M613" s="22">
        <f t="shared" si="196"/>
        <v>338.27234942658595</v>
      </c>
      <c r="N613" s="22">
        <f t="shared" si="183"/>
        <v>3230.2641463792975</v>
      </c>
      <c r="O613" s="22">
        <f t="shared" si="184"/>
        <v>21.23863048170449</v>
      </c>
      <c r="P613" s="22">
        <f t="shared" si="185"/>
        <v>-687.55744692953135</v>
      </c>
      <c r="Q613" s="22">
        <f t="shared" si="186"/>
        <v>70.719583098763877</v>
      </c>
      <c r="R613" s="22">
        <f t="shared" si="197"/>
        <v>268.42514400000005</v>
      </c>
      <c r="S613" s="22">
        <f t="shared" si="198"/>
        <v>-348.4127198307674</v>
      </c>
      <c r="T613" s="22">
        <f t="shared" si="199"/>
        <v>0</v>
      </c>
      <c r="U613" s="22">
        <f t="shared" si="187"/>
        <v>0</v>
      </c>
      <c r="V613" s="20">
        <f>'BSFC (Drive Cycle)'!C617</f>
        <v>0</v>
      </c>
      <c r="W613" s="22">
        <f t="shared" si="188"/>
        <v>0</v>
      </c>
      <c r="X613" s="22">
        <f t="shared" si="189"/>
        <v>0</v>
      </c>
      <c r="Y613" s="22">
        <f t="shared" si="190"/>
        <v>0</v>
      </c>
      <c r="Z613" s="22">
        <f t="shared" si="191"/>
        <v>3</v>
      </c>
    </row>
    <row r="614" spans="4:26">
      <c r="D614" s="1">
        <v>611</v>
      </c>
      <c r="E614" s="22">
        <v>30.3</v>
      </c>
      <c r="F614" s="22">
        <f t="shared" si="180"/>
        <v>48.763002</v>
      </c>
      <c r="G614" s="22">
        <f t="shared" si="181"/>
        <v>13.545278333333334</v>
      </c>
      <c r="H614" s="22">
        <f t="shared" si="192"/>
        <v>0</v>
      </c>
      <c r="I614" s="22">
        <f t="shared" si="193"/>
        <v>13.545278333333334</v>
      </c>
      <c r="J614" s="22">
        <f t="shared" si="194"/>
        <v>62.738654079981416</v>
      </c>
      <c r="K614" s="22">
        <f t="shared" si="195"/>
        <v>3</v>
      </c>
      <c r="L614" s="22">
        <f t="shared" si="182"/>
        <v>5.4638999999999998</v>
      </c>
      <c r="M614" s="22">
        <f t="shared" si="196"/>
        <v>342.79773202761044</v>
      </c>
      <c r="N614" s="22">
        <f t="shared" si="183"/>
        <v>3273.4783824512606</v>
      </c>
      <c r="O614" s="22">
        <f t="shared" si="184"/>
        <v>21.23863048170449</v>
      </c>
      <c r="P614" s="22">
        <f t="shared" si="185"/>
        <v>0</v>
      </c>
      <c r="Q614" s="22">
        <f t="shared" si="186"/>
        <v>70.719583098763877</v>
      </c>
      <c r="R614" s="22">
        <f t="shared" si="197"/>
        <v>268.42514400000005</v>
      </c>
      <c r="S614" s="22">
        <f t="shared" si="198"/>
        <v>339.14472709876395</v>
      </c>
      <c r="T614" s="22">
        <f t="shared" si="199"/>
        <v>13.400930943213298</v>
      </c>
      <c r="U614" s="22">
        <f t="shared" si="187"/>
        <v>4.5938087343921454</v>
      </c>
      <c r="V614" s="20">
        <f>'BSFC (Drive Cycle)'!C618</f>
        <v>1762.8713973845897</v>
      </c>
      <c r="W614" s="22">
        <f t="shared" si="188"/>
        <v>2.249526117476504</v>
      </c>
      <c r="X614" s="22">
        <f t="shared" si="189"/>
        <v>0</v>
      </c>
      <c r="Y614" s="22">
        <f t="shared" si="190"/>
        <v>0</v>
      </c>
      <c r="Z614" s="22">
        <f t="shared" si="191"/>
        <v>3</v>
      </c>
    </row>
    <row r="615" spans="4:26">
      <c r="D615" s="1">
        <v>612</v>
      </c>
      <c r="E615" s="22">
        <v>30.3</v>
      </c>
      <c r="F615" s="22">
        <f t="shared" si="180"/>
        <v>48.763002</v>
      </c>
      <c r="G615" s="22">
        <f t="shared" si="181"/>
        <v>13.545278333333334</v>
      </c>
      <c r="H615" s="22">
        <f t="shared" si="192"/>
        <v>0</v>
      </c>
      <c r="I615" s="22">
        <f t="shared" si="193"/>
        <v>13.545278333333334</v>
      </c>
      <c r="J615" s="22">
        <f t="shared" si="194"/>
        <v>62.738654079981416</v>
      </c>
      <c r="K615" s="22">
        <f t="shared" si="195"/>
        <v>3</v>
      </c>
      <c r="L615" s="22">
        <f t="shared" si="182"/>
        <v>5.4638999999999998</v>
      </c>
      <c r="M615" s="22">
        <f t="shared" si="196"/>
        <v>342.79773202761044</v>
      </c>
      <c r="N615" s="22">
        <f t="shared" si="183"/>
        <v>3273.4783824512606</v>
      </c>
      <c r="O615" s="22">
        <f t="shared" si="184"/>
        <v>21.23863048170449</v>
      </c>
      <c r="P615" s="22">
        <f t="shared" si="185"/>
        <v>0</v>
      </c>
      <c r="Q615" s="22">
        <f t="shared" si="186"/>
        <v>70.719583098763877</v>
      </c>
      <c r="R615" s="22">
        <f t="shared" si="197"/>
        <v>268.42514400000005</v>
      </c>
      <c r="S615" s="22">
        <f t="shared" si="198"/>
        <v>339.14472709876395</v>
      </c>
      <c r="T615" s="22">
        <f t="shared" si="199"/>
        <v>13.400930943213298</v>
      </c>
      <c r="U615" s="22">
        <f t="shared" si="187"/>
        <v>4.5938087343921454</v>
      </c>
      <c r="V615" s="20">
        <f>'BSFC (Drive Cycle)'!C619</f>
        <v>1762.8713973845897</v>
      </c>
      <c r="W615" s="22">
        <f t="shared" si="188"/>
        <v>2.249526117476504</v>
      </c>
      <c r="X615" s="22">
        <f t="shared" si="189"/>
        <v>0</v>
      </c>
      <c r="Y615" s="22">
        <f t="shared" si="190"/>
        <v>0</v>
      </c>
      <c r="Z615" s="22">
        <f t="shared" si="191"/>
        <v>3</v>
      </c>
    </row>
    <row r="616" spans="4:26">
      <c r="D616" s="1">
        <v>613</v>
      </c>
      <c r="E616" s="22">
        <v>30.7</v>
      </c>
      <c r="F616" s="22">
        <f t="shared" si="180"/>
        <v>49.406737999999997</v>
      </c>
      <c r="G616" s="22">
        <f t="shared" si="181"/>
        <v>13.724093888888889</v>
      </c>
      <c r="H616" s="22">
        <f t="shared" si="192"/>
        <v>0.17881555555555551</v>
      </c>
      <c r="I616" s="22">
        <f t="shared" si="193"/>
        <v>13.813501666666667</v>
      </c>
      <c r="J616" s="22">
        <f t="shared" si="194"/>
        <v>63.981003665723627</v>
      </c>
      <c r="K616" s="22">
        <f t="shared" si="195"/>
        <v>3</v>
      </c>
      <c r="L616" s="22">
        <f t="shared" si="182"/>
        <v>5.4638999999999998</v>
      </c>
      <c r="M616" s="22">
        <f t="shared" si="196"/>
        <v>349.58580592914728</v>
      </c>
      <c r="N616" s="22">
        <f t="shared" si="183"/>
        <v>3338.2997365592064</v>
      </c>
      <c r="O616" s="22">
        <f t="shared" si="184"/>
        <v>21.23863048170449</v>
      </c>
      <c r="P616" s="22">
        <f t="shared" si="185"/>
        <v>343.77872346476568</v>
      </c>
      <c r="Q616" s="22">
        <f t="shared" si="186"/>
        <v>72.599091455907327</v>
      </c>
      <c r="R616" s="22">
        <f t="shared" si="197"/>
        <v>268.42514400000005</v>
      </c>
      <c r="S616" s="22">
        <f t="shared" si="198"/>
        <v>684.80295892067306</v>
      </c>
      <c r="T616" s="22">
        <f t="shared" si="199"/>
        <v>27.059235862840339</v>
      </c>
      <c r="U616" s="22">
        <f t="shared" si="187"/>
        <v>9.4595247769379256</v>
      </c>
      <c r="V616" s="20">
        <f>'BSFC (Drive Cycle)'!C620</f>
        <v>1005.1938390363284</v>
      </c>
      <c r="W616" s="22">
        <f t="shared" si="188"/>
        <v>2.6412933405526391</v>
      </c>
      <c r="X616" s="22">
        <f t="shared" si="189"/>
        <v>0</v>
      </c>
      <c r="Y616" s="22">
        <f t="shared" si="190"/>
        <v>0</v>
      </c>
      <c r="Z616" s="22">
        <f t="shared" si="191"/>
        <v>3</v>
      </c>
    </row>
    <row r="617" spans="4:26">
      <c r="D617" s="1">
        <v>614</v>
      </c>
      <c r="E617" s="22">
        <v>31.1</v>
      </c>
      <c r="F617" s="22">
        <f t="shared" si="180"/>
        <v>50.050474000000001</v>
      </c>
      <c r="G617" s="22">
        <f t="shared" si="181"/>
        <v>13.902909444444445</v>
      </c>
      <c r="H617" s="22">
        <f t="shared" si="192"/>
        <v>0.17881555555555551</v>
      </c>
      <c r="I617" s="22">
        <f t="shared" si="193"/>
        <v>13.992317222222223</v>
      </c>
      <c r="J617" s="22">
        <f t="shared" si="194"/>
        <v>64.809236722885089</v>
      </c>
      <c r="K617" s="22">
        <f t="shared" si="195"/>
        <v>3</v>
      </c>
      <c r="L617" s="22">
        <f t="shared" si="182"/>
        <v>5.4638999999999998</v>
      </c>
      <c r="M617" s="22">
        <f t="shared" si="196"/>
        <v>354.11118853017183</v>
      </c>
      <c r="N617" s="22">
        <f t="shared" si="183"/>
        <v>3381.51397263117</v>
      </c>
      <c r="O617" s="22">
        <f t="shared" si="184"/>
        <v>21.23863048170449</v>
      </c>
      <c r="P617" s="22">
        <f t="shared" si="185"/>
        <v>343.77872346476568</v>
      </c>
      <c r="Q617" s="22">
        <f t="shared" si="186"/>
        <v>74.503249102980547</v>
      </c>
      <c r="R617" s="22">
        <f t="shared" si="197"/>
        <v>268.42514400000005</v>
      </c>
      <c r="S617" s="22">
        <f t="shared" si="198"/>
        <v>686.7071165677462</v>
      </c>
      <c r="T617" s="22">
        <f t="shared" si="199"/>
        <v>27.134476558314834</v>
      </c>
      <c r="U617" s="22">
        <f t="shared" si="187"/>
        <v>9.6086217442089534</v>
      </c>
      <c r="V617" s="20">
        <f>'BSFC (Drive Cycle)'!C621</f>
        <v>1004.8305905911511</v>
      </c>
      <c r="W617" s="22">
        <f t="shared" si="188"/>
        <v>2.681954739444572</v>
      </c>
      <c r="X617" s="22">
        <f t="shared" si="189"/>
        <v>0</v>
      </c>
      <c r="Y617" s="22">
        <f t="shared" si="190"/>
        <v>0</v>
      </c>
      <c r="Z617" s="22">
        <f t="shared" si="191"/>
        <v>3</v>
      </c>
    </row>
    <row r="618" spans="4:26">
      <c r="D618" s="1">
        <v>615</v>
      </c>
      <c r="E618" s="22">
        <v>32.299999999999997</v>
      </c>
      <c r="F618" s="22">
        <f t="shared" si="180"/>
        <v>51.981681999999992</v>
      </c>
      <c r="G618" s="22">
        <f t="shared" si="181"/>
        <v>14.43935611111111</v>
      </c>
      <c r="H618" s="22">
        <f t="shared" si="192"/>
        <v>0.53644666666666474</v>
      </c>
      <c r="I618" s="22">
        <f t="shared" si="193"/>
        <v>14.707579444444441</v>
      </c>
      <c r="J618" s="22">
        <f t="shared" si="194"/>
        <v>68.122168951530966</v>
      </c>
      <c r="K618" s="22">
        <f t="shared" si="195"/>
        <v>3</v>
      </c>
      <c r="L618" s="22">
        <f t="shared" si="182"/>
        <v>5.4638999999999998</v>
      </c>
      <c r="M618" s="22">
        <f t="shared" si="196"/>
        <v>372.21271893427001</v>
      </c>
      <c r="N618" s="22">
        <f t="shared" si="183"/>
        <v>3554.3709169190247</v>
      </c>
      <c r="O618" s="22">
        <f t="shared" si="184"/>
        <v>21.23863048170449</v>
      </c>
      <c r="P618" s="22">
        <f t="shared" si="185"/>
        <v>1031.3361703942935</v>
      </c>
      <c r="Q618" s="22">
        <f t="shared" si="186"/>
        <v>80.363617783778651</v>
      </c>
      <c r="R618" s="22">
        <f t="shared" si="197"/>
        <v>268.42514400000005</v>
      </c>
      <c r="S618" s="22">
        <f t="shared" si="198"/>
        <v>1380.1249321780722</v>
      </c>
      <c r="T618" s="22">
        <f t="shared" si="199"/>
        <v>54.534119009726716</v>
      </c>
      <c r="U618" s="22">
        <f t="shared" si="187"/>
        <v>20.298292711295442</v>
      </c>
      <c r="V618" s="20">
        <f>'BSFC (Drive Cycle)'!C622</f>
        <v>257.11746959483025</v>
      </c>
      <c r="W618" s="22">
        <f t="shared" si="188"/>
        <v>1.4497349052842974</v>
      </c>
      <c r="X618" s="22">
        <f t="shared" si="189"/>
        <v>0</v>
      </c>
      <c r="Y618" s="22">
        <f t="shared" si="190"/>
        <v>0</v>
      </c>
      <c r="Z618" s="22">
        <f t="shared" si="191"/>
        <v>3</v>
      </c>
    </row>
    <row r="619" spans="4:26">
      <c r="D619" s="1">
        <v>616</v>
      </c>
      <c r="E619" s="22">
        <v>32.6</v>
      </c>
      <c r="F619" s="22">
        <f t="shared" si="180"/>
        <v>52.464483999999999</v>
      </c>
      <c r="G619" s="22">
        <f t="shared" si="181"/>
        <v>14.573467777777777</v>
      </c>
      <c r="H619" s="22">
        <f t="shared" si="192"/>
        <v>0.13411166666666752</v>
      </c>
      <c r="I619" s="22">
        <f t="shared" si="193"/>
        <v>14.64052361111111</v>
      </c>
      <c r="J619" s="22">
        <f t="shared" si="194"/>
        <v>67.811581555095415</v>
      </c>
      <c r="K619" s="22">
        <f t="shared" si="195"/>
        <v>3</v>
      </c>
      <c r="L619" s="22">
        <f t="shared" si="182"/>
        <v>5.4638999999999998</v>
      </c>
      <c r="M619" s="22">
        <f t="shared" si="196"/>
        <v>370.51570045888582</v>
      </c>
      <c r="N619" s="22">
        <f t="shared" si="183"/>
        <v>3538.1655783920387</v>
      </c>
      <c r="O619" s="22">
        <f t="shared" si="184"/>
        <v>21.23863048170449</v>
      </c>
      <c r="P619" s="22">
        <f t="shared" si="185"/>
        <v>257.83404259857593</v>
      </c>
      <c r="Q619" s="22">
        <f t="shared" si="186"/>
        <v>81.86337301794191</v>
      </c>
      <c r="R619" s="22">
        <f t="shared" si="197"/>
        <v>268.42514400000005</v>
      </c>
      <c r="S619" s="22">
        <f t="shared" si="198"/>
        <v>608.12255961651795</v>
      </c>
      <c r="T619" s="22">
        <f t="shared" si="199"/>
        <v>24.029294207655017</v>
      </c>
      <c r="U619" s="22">
        <f t="shared" si="187"/>
        <v>8.9032307748819459</v>
      </c>
      <c r="V619" s="20">
        <f>'BSFC (Drive Cycle)'!C623</f>
        <v>1160.5136884487547</v>
      </c>
      <c r="W619" s="22">
        <f t="shared" si="188"/>
        <v>2.8700892182413091</v>
      </c>
      <c r="X619" s="22">
        <f t="shared" si="189"/>
        <v>0</v>
      </c>
      <c r="Y619" s="22">
        <f t="shared" si="190"/>
        <v>0</v>
      </c>
      <c r="Z619" s="22">
        <f t="shared" si="191"/>
        <v>3</v>
      </c>
    </row>
    <row r="620" spans="4:26">
      <c r="D620" s="1">
        <v>617</v>
      </c>
      <c r="E620" s="22">
        <v>32.6</v>
      </c>
      <c r="F620" s="22">
        <f t="shared" si="180"/>
        <v>52.464483999999999</v>
      </c>
      <c r="G620" s="22">
        <f t="shared" si="181"/>
        <v>14.573467777777777</v>
      </c>
      <c r="H620" s="22">
        <f t="shared" si="192"/>
        <v>0</v>
      </c>
      <c r="I620" s="22">
        <f t="shared" si="193"/>
        <v>14.573467777777777</v>
      </c>
      <c r="J620" s="22">
        <f t="shared" si="194"/>
        <v>67.500994158659864</v>
      </c>
      <c r="K620" s="22">
        <f t="shared" si="195"/>
        <v>3</v>
      </c>
      <c r="L620" s="22">
        <f t="shared" si="182"/>
        <v>5.4638999999999998</v>
      </c>
      <c r="M620" s="22">
        <f t="shared" si="196"/>
        <v>368.81868198350162</v>
      </c>
      <c r="N620" s="22">
        <f t="shared" si="183"/>
        <v>3521.9602398650522</v>
      </c>
      <c r="O620" s="22">
        <f t="shared" si="184"/>
        <v>21.23863048170449</v>
      </c>
      <c r="P620" s="22">
        <f t="shared" si="185"/>
        <v>0</v>
      </c>
      <c r="Q620" s="22">
        <f t="shared" si="186"/>
        <v>81.86337301794191</v>
      </c>
      <c r="R620" s="22">
        <f t="shared" si="197"/>
        <v>268.42514400000005</v>
      </c>
      <c r="S620" s="22">
        <f t="shared" si="198"/>
        <v>350.28851701794196</v>
      </c>
      <c r="T620" s="22">
        <f t="shared" si="199"/>
        <v>13.841265547351465</v>
      </c>
      <c r="U620" s="22">
        <f t="shared" si="187"/>
        <v>5.1049173161578176</v>
      </c>
      <c r="V620" s="20">
        <f>'BSFC (Drive Cycle)'!C624</f>
        <v>1749.8205388814276</v>
      </c>
      <c r="W620" s="22">
        <f t="shared" si="188"/>
        <v>2.4813025469734455</v>
      </c>
      <c r="X620" s="22">
        <f t="shared" si="189"/>
        <v>0</v>
      </c>
      <c r="Y620" s="22">
        <f t="shared" si="190"/>
        <v>0</v>
      </c>
      <c r="Z620" s="22">
        <f t="shared" si="191"/>
        <v>3</v>
      </c>
    </row>
    <row r="621" spans="4:26">
      <c r="D621" s="1">
        <v>618</v>
      </c>
      <c r="E621" s="22">
        <v>32.6</v>
      </c>
      <c r="F621" s="22">
        <f t="shared" si="180"/>
        <v>52.464483999999999</v>
      </c>
      <c r="G621" s="22">
        <f t="shared" si="181"/>
        <v>14.573467777777777</v>
      </c>
      <c r="H621" s="22">
        <f t="shared" si="192"/>
        <v>0</v>
      </c>
      <c r="I621" s="22">
        <f t="shared" si="193"/>
        <v>14.573467777777777</v>
      </c>
      <c r="J621" s="22">
        <f t="shared" si="194"/>
        <v>67.500994158659864</v>
      </c>
      <c r="K621" s="22">
        <f t="shared" si="195"/>
        <v>3</v>
      </c>
      <c r="L621" s="22">
        <f t="shared" si="182"/>
        <v>5.4638999999999998</v>
      </c>
      <c r="M621" s="22">
        <f t="shared" si="196"/>
        <v>368.81868198350162</v>
      </c>
      <c r="N621" s="22">
        <f t="shared" si="183"/>
        <v>3521.9602398650522</v>
      </c>
      <c r="O621" s="22">
        <f t="shared" si="184"/>
        <v>21.23863048170449</v>
      </c>
      <c r="P621" s="22">
        <f t="shared" si="185"/>
        <v>0</v>
      </c>
      <c r="Q621" s="22">
        <f t="shared" si="186"/>
        <v>81.86337301794191</v>
      </c>
      <c r="R621" s="22">
        <f t="shared" si="197"/>
        <v>268.42514400000005</v>
      </c>
      <c r="S621" s="22">
        <f t="shared" si="198"/>
        <v>350.28851701794196</v>
      </c>
      <c r="T621" s="22">
        <f t="shared" si="199"/>
        <v>13.841265547351465</v>
      </c>
      <c r="U621" s="22">
        <f t="shared" si="187"/>
        <v>5.1049173161578176</v>
      </c>
      <c r="V621" s="20">
        <f>'BSFC (Drive Cycle)'!C625</f>
        <v>1749.8205388814276</v>
      </c>
      <c r="W621" s="22">
        <f t="shared" si="188"/>
        <v>2.4813025469734455</v>
      </c>
      <c r="X621" s="22">
        <f t="shared" si="189"/>
        <v>0</v>
      </c>
      <c r="Y621" s="22">
        <f t="shared" si="190"/>
        <v>0</v>
      </c>
      <c r="Z621" s="22">
        <f t="shared" si="191"/>
        <v>3</v>
      </c>
    </row>
    <row r="622" spans="4:26">
      <c r="D622" s="1">
        <v>619</v>
      </c>
      <c r="E622" s="22">
        <v>31.1</v>
      </c>
      <c r="F622" s="22">
        <f t="shared" si="180"/>
        <v>50.050474000000001</v>
      </c>
      <c r="G622" s="22">
        <f t="shared" si="181"/>
        <v>13.902909444444445</v>
      </c>
      <c r="H622" s="22">
        <f t="shared" si="192"/>
        <v>-0.67055833333333226</v>
      </c>
      <c r="I622" s="22">
        <f t="shared" si="193"/>
        <v>13.567630277777779</v>
      </c>
      <c r="J622" s="22">
        <f t="shared" si="194"/>
        <v>62.842183212126606</v>
      </c>
      <c r="K622" s="22">
        <f t="shared" si="195"/>
        <v>3</v>
      </c>
      <c r="L622" s="22">
        <f t="shared" si="182"/>
        <v>5.4638999999999998</v>
      </c>
      <c r="M622" s="22">
        <f t="shared" si="196"/>
        <v>343.36340485273854</v>
      </c>
      <c r="N622" s="22">
        <f t="shared" si="183"/>
        <v>3278.8801619602564</v>
      </c>
      <c r="O622" s="22">
        <f t="shared" si="184"/>
        <v>21.23863048170449</v>
      </c>
      <c r="P622" s="22">
        <f t="shared" si="185"/>
        <v>-1289.1702129928697</v>
      </c>
      <c r="Q622" s="22">
        <f t="shared" si="186"/>
        <v>74.503249102980547</v>
      </c>
      <c r="R622" s="22">
        <f t="shared" si="197"/>
        <v>268.42514400000005</v>
      </c>
      <c r="S622" s="22">
        <f t="shared" si="198"/>
        <v>-946.24181988988903</v>
      </c>
      <c r="T622" s="22">
        <f t="shared" si="199"/>
        <v>0</v>
      </c>
      <c r="U622" s="22">
        <f t="shared" si="187"/>
        <v>0</v>
      </c>
      <c r="V622" s="20">
        <f>'BSFC (Drive Cycle)'!C626</f>
        <v>0</v>
      </c>
      <c r="W622" s="22">
        <f t="shared" si="188"/>
        <v>0</v>
      </c>
      <c r="X622" s="22">
        <f t="shared" si="189"/>
        <v>0</v>
      </c>
      <c r="Y622" s="22">
        <f t="shared" si="190"/>
        <v>0</v>
      </c>
      <c r="Z622" s="22">
        <f t="shared" si="191"/>
        <v>3</v>
      </c>
    </row>
    <row r="623" spans="4:26">
      <c r="D623" s="1">
        <v>620</v>
      </c>
      <c r="E623" s="22">
        <v>26.9</v>
      </c>
      <c r="F623" s="22">
        <f t="shared" si="180"/>
        <v>43.291246000000001</v>
      </c>
      <c r="G623" s="22">
        <f t="shared" si="181"/>
        <v>12.025346111111112</v>
      </c>
      <c r="H623" s="22">
        <f t="shared" si="192"/>
        <v>-1.8775633333333328</v>
      </c>
      <c r="I623" s="22">
        <f t="shared" si="193"/>
        <v>11.086564444444445</v>
      </c>
      <c r="J623" s="22">
        <f t="shared" si="194"/>
        <v>51.350449544011198</v>
      </c>
      <c r="K623" s="22">
        <f t="shared" si="195"/>
        <v>3</v>
      </c>
      <c r="L623" s="22">
        <f t="shared" si="182"/>
        <v>5.4638999999999998</v>
      </c>
      <c r="M623" s="22">
        <f t="shared" si="196"/>
        <v>280.57372126352277</v>
      </c>
      <c r="N623" s="22">
        <f t="shared" si="183"/>
        <v>2679.2826364617581</v>
      </c>
      <c r="O623" s="22">
        <f t="shared" si="184"/>
        <v>21.23863048170449</v>
      </c>
      <c r="P623" s="22">
        <f t="shared" si="185"/>
        <v>-3609.6765963800394</v>
      </c>
      <c r="Q623" s="22">
        <f t="shared" si="186"/>
        <v>55.738977143958138</v>
      </c>
      <c r="R623" s="22">
        <f t="shared" si="197"/>
        <v>268.42514400000005</v>
      </c>
      <c r="S623" s="22">
        <f t="shared" si="198"/>
        <v>-3285.5124752360816</v>
      </c>
      <c r="T623" s="22">
        <f t="shared" si="199"/>
        <v>0</v>
      </c>
      <c r="U623" s="22">
        <f t="shared" si="187"/>
        <v>0</v>
      </c>
      <c r="V623" s="20">
        <f>'BSFC (Drive Cycle)'!C627</f>
        <v>0</v>
      </c>
      <c r="W623" s="22">
        <f t="shared" si="188"/>
        <v>0</v>
      </c>
      <c r="X623" s="22">
        <f t="shared" si="189"/>
        <v>0</v>
      </c>
      <c r="Y623" s="22">
        <f t="shared" si="190"/>
        <v>0</v>
      </c>
      <c r="Z623" s="22">
        <f t="shared" si="191"/>
        <v>3</v>
      </c>
    </row>
    <row r="624" spans="4:26">
      <c r="D624" s="1">
        <v>621</v>
      </c>
      <c r="E624" s="22">
        <v>22.3</v>
      </c>
      <c r="F624" s="22">
        <f t="shared" si="180"/>
        <v>35.888282000000004</v>
      </c>
      <c r="G624" s="22">
        <f t="shared" si="181"/>
        <v>9.9689672222222239</v>
      </c>
      <c r="H624" s="22">
        <f t="shared" si="192"/>
        <v>-2.0563788888888883</v>
      </c>
      <c r="I624" s="22">
        <f t="shared" si="193"/>
        <v>8.9407777777777788</v>
      </c>
      <c r="J624" s="22">
        <f t="shared" si="194"/>
        <v>41.411652858073545</v>
      </c>
      <c r="K624" s="22">
        <f t="shared" si="195"/>
        <v>3</v>
      </c>
      <c r="L624" s="22">
        <f t="shared" si="182"/>
        <v>5.4638999999999998</v>
      </c>
      <c r="M624" s="22">
        <f t="shared" si="196"/>
        <v>226.26913005122802</v>
      </c>
      <c r="N624" s="22">
        <f t="shared" si="183"/>
        <v>2160.7118035981916</v>
      </c>
      <c r="O624" s="22">
        <f t="shared" si="184"/>
        <v>21.23863048170449</v>
      </c>
      <c r="P624" s="22">
        <f t="shared" si="185"/>
        <v>-3953.4553198448052</v>
      </c>
      <c r="Q624" s="22">
        <f t="shared" si="186"/>
        <v>38.305766841142258</v>
      </c>
      <c r="R624" s="22">
        <f t="shared" si="197"/>
        <v>268.42514400000005</v>
      </c>
      <c r="S624" s="22">
        <f t="shared" si="198"/>
        <v>-3646.7244090036629</v>
      </c>
      <c r="T624" s="22">
        <f t="shared" si="199"/>
        <v>0</v>
      </c>
      <c r="U624" s="22">
        <f t="shared" si="187"/>
        <v>0</v>
      </c>
      <c r="V624" s="20">
        <f>'BSFC (Drive Cycle)'!C628</f>
        <v>0</v>
      </c>
      <c r="W624" s="22">
        <f t="shared" si="188"/>
        <v>0</v>
      </c>
      <c r="X624" s="22">
        <f t="shared" si="189"/>
        <v>0</v>
      </c>
      <c r="Y624" s="22">
        <f t="shared" si="190"/>
        <v>0</v>
      </c>
      <c r="Z624" s="22">
        <f t="shared" si="191"/>
        <v>3</v>
      </c>
    </row>
    <row r="625" spans="4:26">
      <c r="D625" s="1">
        <v>622</v>
      </c>
      <c r="E625" s="22">
        <v>18</v>
      </c>
      <c r="F625" s="22">
        <f t="shared" si="180"/>
        <v>28.968119999999999</v>
      </c>
      <c r="G625" s="22">
        <f t="shared" si="181"/>
        <v>8.0466999999999995</v>
      </c>
      <c r="H625" s="22">
        <f t="shared" si="192"/>
        <v>-1.9222672222222243</v>
      </c>
      <c r="I625" s="22">
        <f t="shared" si="193"/>
        <v>7.0855663888888873</v>
      </c>
      <c r="J625" s="22">
        <f t="shared" si="194"/>
        <v>32.818734890023272</v>
      </c>
      <c r="K625" s="22">
        <f t="shared" si="195"/>
        <v>3</v>
      </c>
      <c r="L625" s="22">
        <f t="shared" si="182"/>
        <v>5.4638999999999998</v>
      </c>
      <c r="M625" s="22">
        <f t="shared" si="196"/>
        <v>179.31828556559816</v>
      </c>
      <c r="N625" s="22">
        <f t="shared" si="183"/>
        <v>1712.3641043515665</v>
      </c>
      <c r="O625" s="22">
        <f t="shared" si="184"/>
        <v>21.23863048170449</v>
      </c>
      <c r="P625" s="22">
        <f t="shared" si="185"/>
        <v>-3695.6212772462363</v>
      </c>
      <c r="Q625" s="22">
        <f t="shared" si="186"/>
        <v>24.957406053872162</v>
      </c>
      <c r="R625" s="22">
        <f t="shared" si="197"/>
        <v>268.42514400000005</v>
      </c>
      <c r="S625" s="22">
        <f t="shared" si="198"/>
        <v>-3402.2387271923644</v>
      </c>
      <c r="T625" s="22">
        <f t="shared" si="199"/>
        <v>0</v>
      </c>
      <c r="U625" s="22">
        <f t="shared" si="187"/>
        <v>0</v>
      </c>
      <c r="V625" s="20">
        <f>'BSFC (Drive Cycle)'!C629</f>
        <v>0</v>
      </c>
      <c r="W625" s="22">
        <f t="shared" si="188"/>
        <v>0</v>
      </c>
      <c r="X625" s="22">
        <f t="shared" si="189"/>
        <v>1</v>
      </c>
      <c r="Y625" s="22">
        <f t="shared" si="190"/>
        <v>0</v>
      </c>
      <c r="Z625" s="22">
        <f t="shared" si="191"/>
        <v>2</v>
      </c>
    </row>
    <row r="626" spans="4:26">
      <c r="D626" s="1">
        <v>623</v>
      </c>
      <c r="E626" s="22">
        <v>13.8</v>
      </c>
      <c r="F626" s="22">
        <f t="shared" si="180"/>
        <v>22.208892000000002</v>
      </c>
      <c r="G626" s="22">
        <f t="shared" si="181"/>
        <v>6.1691366666666676</v>
      </c>
      <c r="H626" s="22">
        <f t="shared" si="192"/>
        <v>-1.8775633333333319</v>
      </c>
      <c r="I626" s="22">
        <f t="shared" si="193"/>
        <v>5.2303550000000012</v>
      </c>
      <c r="J626" s="22">
        <f t="shared" si="194"/>
        <v>24.225816921973028</v>
      </c>
      <c r="K626" s="22">
        <f t="shared" si="195"/>
        <v>2</v>
      </c>
      <c r="L626" s="22">
        <f t="shared" si="182"/>
        <v>8.4698856000000013</v>
      </c>
      <c r="M626" s="22">
        <f t="shared" si="196"/>
        <v>205.18989789565569</v>
      </c>
      <c r="N626" s="22">
        <f t="shared" si="183"/>
        <v>1959.4198919749849</v>
      </c>
      <c r="O626" s="22">
        <f t="shared" si="184"/>
        <v>40.638704065348485</v>
      </c>
      <c r="P626" s="22">
        <f t="shared" si="185"/>
        <v>-3778.3883463782704</v>
      </c>
      <c r="Q626" s="22">
        <f t="shared" si="186"/>
        <v>14.669408669442642</v>
      </c>
      <c r="R626" s="22">
        <f t="shared" si="197"/>
        <v>268.42514400000005</v>
      </c>
      <c r="S626" s="22">
        <f t="shared" si="198"/>
        <v>-3495.2937937088282</v>
      </c>
      <c r="T626" s="22">
        <f t="shared" si="199"/>
        <v>0</v>
      </c>
      <c r="U626" s="22">
        <f t="shared" si="187"/>
        <v>0</v>
      </c>
      <c r="V626" s="20">
        <f>'BSFC (Drive Cycle)'!C630</f>
        <v>0</v>
      </c>
      <c r="W626" s="22">
        <f t="shared" si="188"/>
        <v>0</v>
      </c>
      <c r="X626" s="22">
        <f t="shared" si="189"/>
        <v>0</v>
      </c>
      <c r="Y626" s="22">
        <f t="shared" si="190"/>
        <v>0</v>
      </c>
      <c r="Z626" s="22">
        <f t="shared" si="191"/>
        <v>2</v>
      </c>
    </row>
    <row r="627" spans="4:26">
      <c r="D627" s="1">
        <v>624</v>
      </c>
      <c r="E627" s="22">
        <v>9.6</v>
      </c>
      <c r="F627" s="22">
        <f t="shared" si="180"/>
        <v>15.449663999999999</v>
      </c>
      <c r="G627" s="22">
        <f t="shared" si="181"/>
        <v>4.291573333333333</v>
      </c>
      <c r="H627" s="22">
        <f t="shared" si="192"/>
        <v>-1.8775633333333346</v>
      </c>
      <c r="I627" s="22">
        <f t="shared" si="193"/>
        <v>3.3527916666666657</v>
      </c>
      <c r="J627" s="22">
        <f t="shared" si="194"/>
        <v>15.529369821777573</v>
      </c>
      <c r="K627" s="22">
        <f t="shared" si="195"/>
        <v>2</v>
      </c>
      <c r="L627" s="22">
        <f t="shared" si="182"/>
        <v>8.4698856000000013</v>
      </c>
      <c r="M627" s="22">
        <f t="shared" si="196"/>
        <v>131.53198583054845</v>
      </c>
      <c r="N627" s="22">
        <f t="shared" si="183"/>
        <v>1256.0383922916565</v>
      </c>
      <c r="O627" s="22">
        <f t="shared" si="184"/>
        <v>40.638704065348485</v>
      </c>
      <c r="P627" s="22">
        <f t="shared" si="185"/>
        <v>-3778.3883463782763</v>
      </c>
      <c r="Q627" s="22">
        <f t="shared" si="186"/>
        <v>7.0989954997680806</v>
      </c>
      <c r="R627" s="22">
        <f t="shared" si="197"/>
        <v>268.42514400000005</v>
      </c>
      <c r="S627" s="22">
        <f t="shared" si="198"/>
        <v>-3502.8642068785084</v>
      </c>
      <c r="T627" s="22">
        <f t="shared" si="199"/>
        <v>0</v>
      </c>
      <c r="U627" s="22">
        <f t="shared" si="187"/>
        <v>0</v>
      </c>
      <c r="V627" s="20">
        <f>'BSFC (Drive Cycle)'!C631</f>
        <v>0</v>
      </c>
      <c r="W627" s="22">
        <f t="shared" si="188"/>
        <v>0</v>
      </c>
      <c r="X627" s="22">
        <f t="shared" si="189"/>
        <v>1</v>
      </c>
      <c r="Y627" s="22">
        <f t="shared" si="190"/>
        <v>0</v>
      </c>
      <c r="Z627" s="22">
        <f t="shared" si="191"/>
        <v>1</v>
      </c>
    </row>
    <row r="628" spans="4:26">
      <c r="D628" s="1">
        <v>625</v>
      </c>
      <c r="E628" s="22">
        <v>4.5999999999999996</v>
      </c>
      <c r="F628" s="22">
        <f t="shared" si="180"/>
        <v>7.402963999999999</v>
      </c>
      <c r="G628" s="22">
        <f t="shared" si="181"/>
        <v>2.0563788888888888</v>
      </c>
      <c r="H628" s="22">
        <f t="shared" si="192"/>
        <v>-2.2351944444444443</v>
      </c>
      <c r="I628" s="22">
        <f t="shared" si="193"/>
        <v>0.93878166666666663</v>
      </c>
      <c r="J628" s="22">
        <f t="shared" si="194"/>
        <v>4.348223550097722</v>
      </c>
      <c r="K628" s="22">
        <f t="shared" si="195"/>
        <v>1</v>
      </c>
      <c r="L628" s="22">
        <f t="shared" si="182"/>
        <v>14.7105</v>
      </c>
      <c r="M628" s="22">
        <f t="shared" si="196"/>
        <v>63.964542533712539</v>
      </c>
      <c r="N628" s="22">
        <f t="shared" si="183"/>
        <v>610.81660601718113</v>
      </c>
      <c r="O628" s="22">
        <f t="shared" si="184"/>
        <v>107.64187598425198</v>
      </c>
      <c r="P628" s="22">
        <f t="shared" si="185"/>
        <v>-5191.7595381185738</v>
      </c>
      <c r="Q628" s="22">
        <f t="shared" si="186"/>
        <v>1.6299342966047372</v>
      </c>
      <c r="R628" s="22">
        <f t="shared" si="197"/>
        <v>268.42514400000005</v>
      </c>
      <c r="S628" s="22">
        <f t="shared" si="198"/>
        <v>-4921.7044598219691</v>
      </c>
      <c r="T628" s="22">
        <f t="shared" si="199"/>
        <v>0</v>
      </c>
      <c r="U628" s="22">
        <f t="shared" si="187"/>
        <v>0</v>
      </c>
      <c r="V628" s="20">
        <f>'BSFC (Drive Cycle)'!C632</f>
        <v>0</v>
      </c>
      <c r="W628" s="22">
        <f t="shared" si="188"/>
        <v>0</v>
      </c>
      <c r="X628" s="22">
        <f t="shared" si="189"/>
        <v>0</v>
      </c>
      <c r="Y628" s="22">
        <f t="shared" si="190"/>
        <v>0</v>
      </c>
      <c r="Z628" s="22">
        <f t="shared" si="191"/>
        <v>1</v>
      </c>
    </row>
    <row r="629" spans="4:26">
      <c r="D629" s="1">
        <v>626</v>
      </c>
      <c r="E629" s="22">
        <v>6.1</v>
      </c>
      <c r="F629" s="22">
        <f t="shared" si="180"/>
        <v>9.8169740000000001</v>
      </c>
      <c r="G629" s="22">
        <f t="shared" si="181"/>
        <v>2.7269372222222223</v>
      </c>
      <c r="H629" s="22">
        <f t="shared" si="192"/>
        <v>0.67055833333333359</v>
      </c>
      <c r="I629" s="22">
        <f t="shared" si="193"/>
        <v>3.0622163888888894</v>
      </c>
      <c r="J629" s="22">
        <f t="shared" si="194"/>
        <v>14.183491103890191</v>
      </c>
      <c r="K629" s="22">
        <f t="shared" si="195"/>
        <v>1</v>
      </c>
      <c r="L629" s="22">
        <f t="shared" si="182"/>
        <v>14.7105</v>
      </c>
      <c r="M629" s="22">
        <f t="shared" si="196"/>
        <v>208.64624588377666</v>
      </c>
      <c r="N629" s="22">
        <f t="shared" si="183"/>
        <v>1992.4255958179485</v>
      </c>
      <c r="O629" s="22">
        <f t="shared" si="184"/>
        <v>107.64187598425198</v>
      </c>
      <c r="P629" s="22">
        <f t="shared" si="185"/>
        <v>1557.5278614355727</v>
      </c>
      <c r="Q629" s="22">
        <f t="shared" si="186"/>
        <v>2.8662502446437754</v>
      </c>
      <c r="R629" s="22">
        <f t="shared" si="197"/>
        <v>268.42514400000005</v>
      </c>
      <c r="S629" s="22">
        <f t="shared" si="198"/>
        <v>1828.8192556802167</v>
      </c>
      <c r="T629" s="22">
        <f t="shared" si="199"/>
        <v>26.840833234856653</v>
      </c>
      <c r="U629" s="22">
        <f t="shared" si="187"/>
        <v>5.6002390908453457</v>
      </c>
      <c r="V629" s="20">
        <f>'BSFC (Drive Cycle)'!C633</f>
        <v>980.42913257595865</v>
      </c>
      <c r="W629" s="22">
        <f t="shared" si="188"/>
        <v>1.5251770983487436</v>
      </c>
      <c r="X629" s="22">
        <f t="shared" si="189"/>
        <v>0</v>
      </c>
      <c r="Y629" s="22">
        <f t="shared" si="190"/>
        <v>0</v>
      </c>
      <c r="Z629" s="22">
        <f t="shared" si="191"/>
        <v>1</v>
      </c>
    </row>
    <row r="630" spans="4:26">
      <c r="D630" s="1">
        <v>627</v>
      </c>
      <c r="E630" s="22">
        <v>10</v>
      </c>
      <c r="F630" s="22">
        <f t="shared" si="180"/>
        <v>16.093399999999999</v>
      </c>
      <c r="G630" s="22">
        <f t="shared" si="181"/>
        <v>4.4703888888888885</v>
      </c>
      <c r="H630" s="22">
        <f t="shared" si="192"/>
        <v>1.7434516666666662</v>
      </c>
      <c r="I630" s="22">
        <f t="shared" si="193"/>
        <v>5.3421147222222221</v>
      </c>
      <c r="J630" s="22">
        <f t="shared" si="194"/>
        <v>24.743462582698942</v>
      </c>
      <c r="K630" s="22">
        <f t="shared" si="195"/>
        <v>1</v>
      </c>
      <c r="L630" s="22">
        <f t="shared" si="182"/>
        <v>14.7105</v>
      </c>
      <c r="M630" s="22">
        <f t="shared" si="196"/>
        <v>363.98870632279278</v>
      </c>
      <c r="N630" s="22">
        <f t="shared" si="183"/>
        <v>3475.8373532882451</v>
      </c>
      <c r="O630" s="22">
        <f t="shared" si="184"/>
        <v>107.64187598425198</v>
      </c>
      <c r="P630" s="22">
        <f t="shared" si="185"/>
        <v>4049.5724397324866</v>
      </c>
      <c r="Q630" s="22">
        <f t="shared" si="186"/>
        <v>7.702903103046963</v>
      </c>
      <c r="R630" s="22">
        <f t="shared" si="197"/>
        <v>268.42514400000005</v>
      </c>
      <c r="S630" s="22">
        <f t="shared" si="198"/>
        <v>4325.7004868355334</v>
      </c>
      <c r="T630" s="22">
        <f t="shared" si="199"/>
        <v>63.486539214016638</v>
      </c>
      <c r="U630" s="22">
        <f t="shared" si="187"/>
        <v>23.108383277421169</v>
      </c>
      <c r="V630" s="20">
        <f>'BSFC (Drive Cycle)'!C634</f>
        <v>163.40248490437443</v>
      </c>
      <c r="W630" s="22">
        <f t="shared" si="188"/>
        <v>1.0488797915703643</v>
      </c>
      <c r="X630" s="22">
        <f t="shared" si="189"/>
        <v>0</v>
      </c>
      <c r="Y630" s="22">
        <f t="shared" si="190"/>
        <v>0</v>
      </c>
      <c r="Z630" s="22">
        <f t="shared" si="191"/>
        <v>1</v>
      </c>
    </row>
    <row r="631" spans="4:26">
      <c r="D631" s="1">
        <v>628</v>
      </c>
      <c r="E631" s="22">
        <v>14.2</v>
      </c>
      <c r="F631" s="22">
        <f t="shared" si="180"/>
        <v>22.852627999999999</v>
      </c>
      <c r="G631" s="22">
        <f t="shared" si="181"/>
        <v>6.3479522222222222</v>
      </c>
      <c r="H631" s="22">
        <f t="shared" si="192"/>
        <v>1.8775633333333337</v>
      </c>
      <c r="I631" s="22">
        <f t="shared" si="193"/>
        <v>7.2867338888888895</v>
      </c>
      <c r="J631" s="22">
        <f t="shared" si="194"/>
        <v>33.750497079329939</v>
      </c>
      <c r="K631" s="22">
        <f t="shared" si="195"/>
        <v>1</v>
      </c>
      <c r="L631" s="22">
        <f t="shared" si="182"/>
        <v>14.7105</v>
      </c>
      <c r="M631" s="22">
        <f t="shared" si="196"/>
        <v>496.48668728548307</v>
      </c>
      <c r="N631" s="22">
        <f t="shared" si="183"/>
        <v>4741.1003228952641</v>
      </c>
      <c r="O631" s="22">
        <f t="shared" si="184"/>
        <v>107.64187598425198</v>
      </c>
      <c r="P631" s="22">
        <f t="shared" si="185"/>
        <v>4361.0780120196032</v>
      </c>
      <c r="Q631" s="22">
        <f t="shared" si="186"/>
        <v>15.532133816983899</v>
      </c>
      <c r="R631" s="22">
        <f t="shared" si="197"/>
        <v>268.42514400000005</v>
      </c>
      <c r="S631" s="22">
        <f t="shared" si="198"/>
        <v>4645.0352898365873</v>
      </c>
      <c r="T631" s="22">
        <f t="shared" si="199"/>
        <v>68.173285685443687</v>
      </c>
      <c r="U631" s="22">
        <f t="shared" si="187"/>
        <v>33.847128771332777</v>
      </c>
      <c r="V631" s="20">
        <f>'BSFC (Drive Cycle)'!C635</f>
        <v>419.17286941822204</v>
      </c>
      <c r="W631" s="22">
        <f t="shared" si="188"/>
        <v>3.941055024624339</v>
      </c>
      <c r="X631" s="22">
        <f t="shared" si="189"/>
        <v>0</v>
      </c>
      <c r="Y631" s="22">
        <f t="shared" si="190"/>
        <v>0</v>
      </c>
      <c r="Z631" s="22">
        <f t="shared" si="191"/>
        <v>1</v>
      </c>
    </row>
    <row r="632" spans="4:26">
      <c r="D632" s="1">
        <v>629</v>
      </c>
      <c r="E632" s="22">
        <v>17.3</v>
      </c>
      <c r="F632" s="22">
        <f t="shared" si="180"/>
        <v>27.841582000000002</v>
      </c>
      <c r="G632" s="22">
        <f t="shared" si="181"/>
        <v>7.7337727777777792</v>
      </c>
      <c r="H632" s="22">
        <f t="shared" si="192"/>
        <v>1.3858205555555569</v>
      </c>
      <c r="I632" s="22">
        <f t="shared" si="193"/>
        <v>8.4266830555555572</v>
      </c>
      <c r="J632" s="22">
        <f t="shared" si="194"/>
        <v>39.03048281873432</v>
      </c>
      <c r="K632" s="22">
        <f t="shared" si="195"/>
        <v>1</v>
      </c>
      <c r="L632" s="22">
        <f t="shared" si="182"/>
        <v>14.7105</v>
      </c>
      <c r="M632" s="22">
        <f t="shared" si="196"/>
        <v>574.15791750499125</v>
      </c>
      <c r="N632" s="22">
        <f t="shared" si="183"/>
        <v>5482.8062016304129</v>
      </c>
      <c r="O632" s="22">
        <f t="shared" si="184"/>
        <v>107.64187598425198</v>
      </c>
      <c r="P632" s="22">
        <f t="shared" si="185"/>
        <v>3218.8909136335192</v>
      </c>
      <c r="Q632" s="22">
        <f t="shared" si="186"/>
        <v>23.054018697109267</v>
      </c>
      <c r="R632" s="22">
        <f t="shared" si="197"/>
        <v>268.42514400000005</v>
      </c>
      <c r="S632" s="22">
        <f t="shared" si="198"/>
        <v>3510.3700763306288</v>
      </c>
      <c r="T632" s="22">
        <f t="shared" si="199"/>
        <v>51.520267800535862</v>
      </c>
      <c r="U632" s="22">
        <f t="shared" si="187"/>
        <v>29.580769669655126</v>
      </c>
      <c r="V632" s="20">
        <f>'BSFC (Drive Cycle)'!C636</f>
        <v>2637.3640002287593</v>
      </c>
      <c r="W632" s="22">
        <f t="shared" si="188"/>
        <v>21.670904729390887</v>
      </c>
      <c r="X632" s="22">
        <f t="shared" si="189"/>
        <v>0</v>
      </c>
      <c r="Y632" s="22">
        <f t="shared" si="190"/>
        <v>1</v>
      </c>
      <c r="Z632" s="22">
        <f t="shared" si="191"/>
        <v>2</v>
      </c>
    </row>
    <row r="633" spans="4:26">
      <c r="D633" s="1">
        <v>630</v>
      </c>
      <c r="E633" s="22">
        <v>20</v>
      </c>
      <c r="F633" s="22">
        <f t="shared" si="180"/>
        <v>32.186799999999998</v>
      </c>
      <c r="G633" s="22">
        <f t="shared" si="181"/>
        <v>8.940777777777777</v>
      </c>
      <c r="H633" s="22">
        <f t="shared" si="192"/>
        <v>1.2070049999999979</v>
      </c>
      <c r="I633" s="22">
        <f t="shared" si="193"/>
        <v>9.5442802777777764</v>
      </c>
      <c r="J633" s="22">
        <f t="shared" si="194"/>
        <v>44.206939425993497</v>
      </c>
      <c r="K633" s="22">
        <f t="shared" si="195"/>
        <v>2</v>
      </c>
      <c r="L633" s="22">
        <f t="shared" si="182"/>
        <v>8.4698856000000013</v>
      </c>
      <c r="M633" s="22">
        <f t="shared" si="196"/>
        <v>374.42771966429467</v>
      </c>
      <c r="N633" s="22">
        <f t="shared" si="183"/>
        <v>3575.5226233902495</v>
      </c>
      <c r="O633" s="22">
        <f t="shared" si="184"/>
        <v>40.638704065348485</v>
      </c>
      <c r="P633" s="22">
        <f t="shared" si="185"/>
        <v>2428.9639369574575</v>
      </c>
      <c r="Q633" s="22">
        <f t="shared" si="186"/>
        <v>30.811612412187852</v>
      </c>
      <c r="R633" s="22">
        <f t="shared" si="197"/>
        <v>268.42514400000005</v>
      </c>
      <c r="S633" s="22">
        <f t="shared" si="198"/>
        <v>2728.2006933696457</v>
      </c>
      <c r="T633" s="22">
        <f t="shared" si="199"/>
        <v>69.54267832124043</v>
      </c>
      <c r="U633" s="22">
        <f t="shared" si="187"/>
        <v>26.038706463169635</v>
      </c>
      <c r="V633" s="20">
        <f>'BSFC (Drive Cycle)'!C637</f>
        <v>123.28188588232661</v>
      </c>
      <c r="W633" s="22">
        <f t="shared" si="188"/>
        <v>0.89169467742107755</v>
      </c>
      <c r="X633" s="22">
        <f t="shared" si="189"/>
        <v>0</v>
      </c>
      <c r="Y633" s="22">
        <f t="shared" si="190"/>
        <v>0</v>
      </c>
      <c r="Z633" s="22">
        <f t="shared" si="191"/>
        <v>2</v>
      </c>
    </row>
    <row r="634" spans="4:26">
      <c r="D634" s="1">
        <v>631</v>
      </c>
      <c r="E634" s="22">
        <v>21.5</v>
      </c>
      <c r="F634" s="22">
        <f t="shared" si="180"/>
        <v>34.600810000000003</v>
      </c>
      <c r="G634" s="22">
        <f t="shared" si="181"/>
        <v>9.6113361111111129</v>
      </c>
      <c r="H634" s="22">
        <f t="shared" si="192"/>
        <v>0.67055833333333581</v>
      </c>
      <c r="I634" s="22">
        <f t="shared" si="193"/>
        <v>9.9466152777777808</v>
      </c>
      <c r="J634" s="22">
        <f t="shared" si="194"/>
        <v>46.070463804606831</v>
      </c>
      <c r="K634" s="22">
        <f t="shared" si="195"/>
        <v>2</v>
      </c>
      <c r="L634" s="22">
        <f t="shared" si="182"/>
        <v>8.4698856000000013</v>
      </c>
      <c r="M634" s="22">
        <f t="shared" si="196"/>
        <v>390.21155796396067</v>
      </c>
      <c r="N634" s="22">
        <f t="shared" si="183"/>
        <v>3726.2472304652497</v>
      </c>
      <c r="O634" s="22">
        <f t="shared" si="184"/>
        <v>40.638704065348485</v>
      </c>
      <c r="P634" s="22">
        <f t="shared" si="185"/>
        <v>1349.4244094208168</v>
      </c>
      <c r="Q634" s="22">
        <f t="shared" si="186"/>
        <v>35.606669593834603</v>
      </c>
      <c r="R634" s="22">
        <f t="shared" si="197"/>
        <v>268.42514400000005</v>
      </c>
      <c r="S634" s="22">
        <f t="shared" si="198"/>
        <v>1653.4562230146514</v>
      </c>
      <c r="T634" s="22">
        <f t="shared" si="199"/>
        <v>42.147109820333725</v>
      </c>
      <c r="U634" s="22">
        <f t="shared" si="187"/>
        <v>16.446289386670571</v>
      </c>
      <c r="V634" s="20">
        <f>'BSFC (Drive Cycle)'!C638</f>
        <v>513.65461692451936</v>
      </c>
      <c r="W634" s="22">
        <f t="shared" si="188"/>
        <v>2.3465867985389059</v>
      </c>
      <c r="X634" s="22">
        <f t="shared" si="189"/>
        <v>0</v>
      </c>
      <c r="Y634" s="22">
        <f t="shared" si="190"/>
        <v>0</v>
      </c>
      <c r="Z634" s="22">
        <f t="shared" si="191"/>
        <v>2</v>
      </c>
    </row>
    <row r="635" spans="4:26">
      <c r="D635" s="1">
        <v>632</v>
      </c>
      <c r="E635" s="22">
        <v>22.3</v>
      </c>
      <c r="F635" s="22">
        <f t="shared" si="180"/>
        <v>35.888282000000004</v>
      </c>
      <c r="G635" s="22">
        <f t="shared" si="181"/>
        <v>9.9689672222222239</v>
      </c>
      <c r="H635" s="22">
        <f t="shared" si="192"/>
        <v>0.35763111111111101</v>
      </c>
      <c r="I635" s="22">
        <f t="shared" si="193"/>
        <v>10.147782777777779</v>
      </c>
      <c r="J635" s="22">
        <f t="shared" si="194"/>
        <v>47.002225993913477</v>
      </c>
      <c r="K635" s="22">
        <f t="shared" si="195"/>
        <v>2</v>
      </c>
      <c r="L635" s="22">
        <f t="shared" si="182"/>
        <v>8.4698856000000013</v>
      </c>
      <c r="M635" s="22">
        <f t="shared" si="196"/>
        <v>398.10347711379353</v>
      </c>
      <c r="N635" s="22">
        <f t="shared" si="183"/>
        <v>3801.6095340027487</v>
      </c>
      <c r="O635" s="22">
        <f t="shared" si="184"/>
        <v>40.638704065348485</v>
      </c>
      <c r="P635" s="22">
        <f t="shared" si="185"/>
        <v>719.69301835776628</v>
      </c>
      <c r="Q635" s="22">
        <f t="shared" si="186"/>
        <v>38.305766841142258</v>
      </c>
      <c r="R635" s="22">
        <f t="shared" si="197"/>
        <v>268.42514400000005</v>
      </c>
      <c r="S635" s="22">
        <f t="shared" si="198"/>
        <v>1026.4239291989086</v>
      </c>
      <c r="T635" s="22">
        <f t="shared" si="199"/>
        <v>26.163862982286837</v>
      </c>
      <c r="U635" s="22">
        <f t="shared" si="187"/>
        <v>10.415924827977259</v>
      </c>
      <c r="V635" s="20">
        <f>'BSFC (Drive Cycle)'!C639</f>
        <v>1079.1805475642395</v>
      </c>
      <c r="W635" s="22">
        <f t="shared" si="188"/>
        <v>3.1224065164567931</v>
      </c>
      <c r="X635" s="22">
        <f t="shared" si="189"/>
        <v>0</v>
      </c>
      <c r="Y635" s="22">
        <f t="shared" si="190"/>
        <v>0</v>
      </c>
      <c r="Z635" s="22">
        <f t="shared" si="191"/>
        <v>2</v>
      </c>
    </row>
    <row r="636" spans="4:26">
      <c r="D636" s="1">
        <v>633</v>
      </c>
      <c r="E636" s="22">
        <v>22.3</v>
      </c>
      <c r="F636" s="22">
        <f t="shared" si="180"/>
        <v>35.888282000000004</v>
      </c>
      <c r="G636" s="22">
        <f t="shared" si="181"/>
        <v>9.9689672222222239</v>
      </c>
      <c r="H636" s="22">
        <f t="shared" si="192"/>
        <v>0</v>
      </c>
      <c r="I636" s="22">
        <f t="shared" si="193"/>
        <v>9.9689672222222239</v>
      </c>
      <c r="J636" s="22">
        <f t="shared" si="194"/>
        <v>46.173992936752008</v>
      </c>
      <c r="K636" s="22">
        <f t="shared" si="195"/>
        <v>2</v>
      </c>
      <c r="L636" s="22">
        <f t="shared" si="182"/>
        <v>8.4698856000000013</v>
      </c>
      <c r="M636" s="22">
        <f t="shared" si="196"/>
        <v>391.08843786949762</v>
      </c>
      <c r="N636" s="22">
        <f t="shared" si="183"/>
        <v>3734.6208197471938</v>
      </c>
      <c r="O636" s="22">
        <f t="shared" si="184"/>
        <v>40.638704065348485</v>
      </c>
      <c r="P636" s="22">
        <f t="shared" si="185"/>
        <v>0</v>
      </c>
      <c r="Q636" s="22">
        <f t="shared" si="186"/>
        <v>38.305766841142258</v>
      </c>
      <c r="R636" s="22">
        <f t="shared" si="197"/>
        <v>268.42514400000005</v>
      </c>
      <c r="S636" s="22">
        <f t="shared" si="198"/>
        <v>306.7309108411423</v>
      </c>
      <c r="T636" s="22">
        <f t="shared" si="199"/>
        <v>7.8186656559567487</v>
      </c>
      <c r="U636" s="22">
        <f t="shared" si="187"/>
        <v>3.057789737612016</v>
      </c>
      <c r="V636" s="20">
        <f>'BSFC (Drive Cycle)'!C640</f>
        <v>2205.9153137683625</v>
      </c>
      <c r="W636" s="22">
        <f t="shared" si="188"/>
        <v>1.8736736690228026</v>
      </c>
      <c r="X636" s="22">
        <f t="shared" si="189"/>
        <v>0</v>
      </c>
      <c r="Y636" s="22">
        <f t="shared" si="190"/>
        <v>0</v>
      </c>
      <c r="Z636" s="22">
        <f t="shared" si="191"/>
        <v>2</v>
      </c>
    </row>
    <row r="637" spans="4:26">
      <c r="D637" s="1">
        <v>634</v>
      </c>
      <c r="E637" s="22">
        <v>22.3</v>
      </c>
      <c r="F637" s="22">
        <f t="shared" si="180"/>
        <v>35.888282000000004</v>
      </c>
      <c r="G637" s="22">
        <f t="shared" si="181"/>
        <v>9.9689672222222239</v>
      </c>
      <c r="H637" s="22">
        <f t="shared" si="192"/>
        <v>0</v>
      </c>
      <c r="I637" s="22">
        <f t="shared" si="193"/>
        <v>9.9689672222222239</v>
      </c>
      <c r="J637" s="22">
        <f t="shared" si="194"/>
        <v>46.173992936752008</v>
      </c>
      <c r="K637" s="22">
        <f t="shared" si="195"/>
        <v>2</v>
      </c>
      <c r="L637" s="22">
        <f t="shared" si="182"/>
        <v>8.4698856000000013</v>
      </c>
      <c r="M637" s="22">
        <f t="shared" si="196"/>
        <v>391.08843786949762</v>
      </c>
      <c r="N637" s="22">
        <f t="shared" si="183"/>
        <v>3734.6208197471938</v>
      </c>
      <c r="O637" s="22">
        <f t="shared" si="184"/>
        <v>40.638704065348485</v>
      </c>
      <c r="P637" s="22">
        <f t="shared" si="185"/>
        <v>0</v>
      </c>
      <c r="Q637" s="22">
        <f t="shared" si="186"/>
        <v>38.305766841142258</v>
      </c>
      <c r="R637" s="22">
        <f t="shared" si="197"/>
        <v>268.42514400000005</v>
      </c>
      <c r="S637" s="22">
        <f t="shared" si="198"/>
        <v>306.7309108411423</v>
      </c>
      <c r="T637" s="22">
        <f t="shared" si="199"/>
        <v>7.8186656559567487</v>
      </c>
      <c r="U637" s="22">
        <f t="shared" si="187"/>
        <v>3.057789737612016</v>
      </c>
      <c r="V637" s="20">
        <f>'BSFC (Drive Cycle)'!C641</f>
        <v>2205.9153137683625</v>
      </c>
      <c r="W637" s="22">
        <f t="shared" si="188"/>
        <v>1.8736736690228026</v>
      </c>
      <c r="X637" s="22">
        <f t="shared" si="189"/>
        <v>0</v>
      </c>
      <c r="Y637" s="22">
        <f t="shared" si="190"/>
        <v>0</v>
      </c>
      <c r="Z637" s="22">
        <f t="shared" si="191"/>
        <v>2</v>
      </c>
    </row>
    <row r="638" spans="4:26">
      <c r="D638" s="1">
        <v>635</v>
      </c>
      <c r="E638" s="22">
        <v>22.3</v>
      </c>
      <c r="F638" s="22">
        <f t="shared" si="180"/>
        <v>35.888282000000004</v>
      </c>
      <c r="G638" s="22">
        <f t="shared" si="181"/>
        <v>9.9689672222222239</v>
      </c>
      <c r="H638" s="22">
        <f t="shared" si="192"/>
        <v>0</v>
      </c>
      <c r="I638" s="22">
        <f t="shared" si="193"/>
        <v>9.9689672222222239</v>
      </c>
      <c r="J638" s="22">
        <f t="shared" si="194"/>
        <v>46.173992936752008</v>
      </c>
      <c r="K638" s="22">
        <f t="shared" si="195"/>
        <v>2</v>
      </c>
      <c r="L638" s="22">
        <f t="shared" si="182"/>
        <v>8.4698856000000013</v>
      </c>
      <c r="M638" s="22">
        <f t="shared" si="196"/>
        <v>391.08843786949762</v>
      </c>
      <c r="N638" s="22">
        <f t="shared" si="183"/>
        <v>3734.6208197471938</v>
      </c>
      <c r="O638" s="22">
        <f t="shared" si="184"/>
        <v>40.638704065348485</v>
      </c>
      <c r="P638" s="22">
        <f t="shared" si="185"/>
        <v>0</v>
      </c>
      <c r="Q638" s="22">
        <f t="shared" si="186"/>
        <v>38.305766841142258</v>
      </c>
      <c r="R638" s="22">
        <f t="shared" si="197"/>
        <v>268.42514400000005</v>
      </c>
      <c r="S638" s="22">
        <f t="shared" si="198"/>
        <v>306.7309108411423</v>
      </c>
      <c r="T638" s="22">
        <f t="shared" si="199"/>
        <v>7.8186656559567487</v>
      </c>
      <c r="U638" s="22">
        <f t="shared" si="187"/>
        <v>3.057789737612016</v>
      </c>
      <c r="V638" s="20">
        <f>'BSFC (Drive Cycle)'!C642</f>
        <v>2205.9153137683625</v>
      </c>
      <c r="W638" s="22">
        <f t="shared" si="188"/>
        <v>1.8736736690228026</v>
      </c>
      <c r="X638" s="22">
        <f t="shared" si="189"/>
        <v>0</v>
      </c>
      <c r="Y638" s="22">
        <f t="shared" si="190"/>
        <v>0</v>
      </c>
      <c r="Z638" s="22">
        <f t="shared" si="191"/>
        <v>2</v>
      </c>
    </row>
    <row r="639" spans="4:26">
      <c r="D639" s="1">
        <v>636</v>
      </c>
      <c r="E639" s="22">
        <v>23</v>
      </c>
      <c r="F639" s="22">
        <f t="shared" si="180"/>
        <v>37.01482</v>
      </c>
      <c r="G639" s="22">
        <f t="shared" si="181"/>
        <v>10.281894444444445</v>
      </c>
      <c r="H639" s="22">
        <f t="shared" si="192"/>
        <v>0.31292722222222125</v>
      </c>
      <c r="I639" s="22">
        <f t="shared" si="193"/>
        <v>10.438358055555556</v>
      </c>
      <c r="J639" s="22">
        <f t="shared" si="194"/>
        <v>48.348104711800865</v>
      </c>
      <c r="K639" s="22">
        <f t="shared" si="195"/>
        <v>2</v>
      </c>
      <c r="L639" s="22">
        <f t="shared" si="182"/>
        <v>8.4698856000000013</v>
      </c>
      <c r="M639" s="22">
        <f t="shared" si="196"/>
        <v>409.50291588577437</v>
      </c>
      <c r="N639" s="22">
        <f t="shared" si="183"/>
        <v>3910.4661946680253</v>
      </c>
      <c r="O639" s="22">
        <f t="shared" si="184"/>
        <v>40.638704065348485</v>
      </c>
      <c r="P639" s="22">
        <f t="shared" si="185"/>
        <v>629.73139106304359</v>
      </c>
      <c r="Q639" s="22">
        <f t="shared" si="186"/>
        <v>40.748357415118448</v>
      </c>
      <c r="R639" s="22">
        <f t="shared" si="197"/>
        <v>268.42514400000005</v>
      </c>
      <c r="S639" s="22">
        <f t="shared" si="198"/>
        <v>938.90489247816208</v>
      </c>
      <c r="T639" s="22">
        <f t="shared" si="199"/>
        <v>23.932975704658297</v>
      </c>
      <c r="U639" s="22">
        <f t="shared" si="187"/>
        <v>9.8006233368809674</v>
      </c>
      <c r="V639" s="20">
        <f>'BSFC (Drive Cycle)'!C643</f>
        <v>1191.6627554566694</v>
      </c>
      <c r="W639" s="22">
        <f t="shared" si="188"/>
        <v>3.2441771696723642</v>
      </c>
      <c r="X639" s="22">
        <f t="shared" si="189"/>
        <v>0</v>
      </c>
      <c r="Y639" s="22">
        <f t="shared" si="190"/>
        <v>0</v>
      </c>
      <c r="Z639" s="22">
        <f t="shared" si="191"/>
        <v>2</v>
      </c>
    </row>
    <row r="640" spans="4:26">
      <c r="D640" s="1">
        <v>637</v>
      </c>
      <c r="E640" s="22">
        <v>23</v>
      </c>
      <c r="F640" s="22">
        <f t="shared" si="180"/>
        <v>37.01482</v>
      </c>
      <c r="G640" s="22">
        <f t="shared" si="181"/>
        <v>10.281894444444445</v>
      </c>
      <c r="H640" s="22">
        <f t="shared" si="192"/>
        <v>0</v>
      </c>
      <c r="I640" s="22">
        <f t="shared" si="193"/>
        <v>10.281894444444445</v>
      </c>
      <c r="J640" s="22">
        <f t="shared" si="194"/>
        <v>47.623400786784579</v>
      </c>
      <c r="K640" s="22">
        <f t="shared" si="195"/>
        <v>2</v>
      </c>
      <c r="L640" s="22">
        <f t="shared" si="182"/>
        <v>8.4698856000000013</v>
      </c>
      <c r="M640" s="22">
        <f t="shared" si="196"/>
        <v>403.36475654701542</v>
      </c>
      <c r="N640" s="22">
        <f t="shared" si="183"/>
        <v>3851.8510696944145</v>
      </c>
      <c r="O640" s="22">
        <f t="shared" si="184"/>
        <v>40.638704065348485</v>
      </c>
      <c r="P640" s="22">
        <f t="shared" si="185"/>
        <v>0</v>
      </c>
      <c r="Q640" s="22">
        <f t="shared" si="186"/>
        <v>40.748357415118448</v>
      </c>
      <c r="R640" s="22">
        <f t="shared" si="197"/>
        <v>268.42514400000005</v>
      </c>
      <c r="S640" s="22">
        <f t="shared" si="198"/>
        <v>309.17350141511849</v>
      </c>
      <c r="T640" s="22">
        <f t="shared" si="199"/>
        <v>7.8809280441195186</v>
      </c>
      <c r="U640" s="22">
        <f t="shared" si="187"/>
        <v>3.1788886218808163</v>
      </c>
      <c r="V640" s="20">
        <f>'BSFC (Drive Cycle)'!C644</f>
        <v>2207.4411124185663</v>
      </c>
      <c r="W640" s="22">
        <f t="shared" si="188"/>
        <v>1.94922484326092</v>
      </c>
      <c r="X640" s="22">
        <f t="shared" si="189"/>
        <v>0</v>
      </c>
      <c r="Y640" s="22">
        <f t="shared" si="190"/>
        <v>0</v>
      </c>
      <c r="Z640" s="22">
        <f t="shared" si="191"/>
        <v>2</v>
      </c>
    </row>
    <row r="641" spans="4:26">
      <c r="D641" s="1">
        <v>638</v>
      </c>
      <c r="E641" s="22">
        <v>22.7</v>
      </c>
      <c r="F641" s="22">
        <f t="shared" si="180"/>
        <v>36.532018000000001</v>
      </c>
      <c r="G641" s="22">
        <f t="shared" si="181"/>
        <v>10.147782777777778</v>
      </c>
      <c r="H641" s="22">
        <f t="shared" si="192"/>
        <v>-0.13411166666666752</v>
      </c>
      <c r="I641" s="22">
        <f t="shared" si="193"/>
        <v>10.080726944444443</v>
      </c>
      <c r="J641" s="22">
        <f t="shared" si="194"/>
        <v>46.691638597477912</v>
      </c>
      <c r="K641" s="22">
        <f t="shared" si="195"/>
        <v>2</v>
      </c>
      <c r="L641" s="22">
        <f t="shared" si="182"/>
        <v>8.4698856000000013</v>
      </c>
      <c r="M641" s="22">
        <f t="shared" si="196"/>
        <v>395.47283739718245</v>
      </c>
      <c r="N641" s="22">
        <f t="shared" si="183"/>
        <v>3776.4887661569146</v>
      </c>
      <c r="O641" s="22">
        <f t="shared" si="184"/>
        <v>40.638704065348485</v>
      </c>
      <c r="P641" s="22">
        <f t="shared" si="185"/>
        <v>-269.88488188416409</v>
      </c>
      <c r="Q641" s="22">
        <f t="shared" si="186"/>
        <v>39.692289399690701</v>
      </c>
      <c r="R641" s="22">
        <f t="shared" si="197"/>
        <v>268.42514400000005</v>
      </c>
      <c r="S641" s="22">
        <f t="shared" si="198"/>
        <v>38.232551515526666</v>
      </c>
      <c r="T641" s="22">
        <f t="shared" si="199"/>
        <v>0</v>
      </c>
      <c r="U641" s="22">
        <f t="shared" si="187"/>
        <v>0</v>
      </c>
      <c r="V641" s="20">
        <f>'BSFC (Drive Cycle)'!C645</f>
        <v>0</v>
      </c>
      <c r="W641" s="22">
        <f t="shared" si="188"/>
        <v>0</v>
      </c>
      <c r="X641" s="22">
        <f t="shared" si="189"/>
        <v>0</v>
      </c>
      <c r="Y641" s="22">
        <f t="shared" si="190"/>
        <v>0</v>
      </c>
      <c r="Z641" s="22">
        <f t="shared" si="191"/>
        <v>2</v>
      </c>
    </row>
    <row r="642" spans="4:26">
      <c r="D642" s="1">
        <v>639</v>
      </c>
      <c r="E642" s="22">
        <v>22.3</v>
      </c>
      <c r="F642" s="22">
        <f t="shared" si="180"/>
        <v>35.888282000000004</v>
      </c>
      <c r="G642" s="22">
        <f t="shared" si="181"/>
        <v>9.9689672222222239</v>
      </c>
      <c r="H642" s="22">
        <f t="shared" si="192"/>
        <v>-0.17881555555555373</v>
      </c>
      <c r="I642" s="22">
        <f t="shared" si="193"/>
        <v>9.8795594444444461</v>
      </c>
      <c r="J642" s="22">
        <f t="shared" si="194"/>
        <v>45.759876408171273</v>
      </c>
      <c r="K642" s="22">
        <f t="shared" si="195"/>
        <v>2</v>
      </c>
      <c r="L642" s="22">
        <f t="shared" si="182"/>
        <v>8.4698856000000013</v>
      </c>
      <c r="M642" s="22">
        <f t="shared" si="196"/>
        <v>387.58091824734964</v>
      </c>
      <c r="N642" s="22">
        <f t="shared" si="183"/>
        <v>3701.1264626194161</v>
      </c>
      <c r="O642" s="22">
        <f t="shared" si="184"/>
        <v>40.638704065348485</v>
      </c>
      <c r="P642" s="22">
        <f t="shared" si="185"/>
        <v>-359.8465091788795</v>
      </c>
      <c r="Q642" s="22">
        <f t="shared" si="186"/>
        <v>38.305766841142258</v>
      </c>
      <c r="R642" s="22">
        <f t="shared" si="197"/>
        <v>268.42514400000005</v>
      </c>
      <c r="S642" s="22">
        <f t="shared" si="198"/>
        <v>-53.115598337737197</v>
      </c>
      <c r="T642" s="22">
        <f t="shared" si="199"/>
        <v>0</v>
      </c>
      <c r="U642" s="22">
        <f t="shared" si="187"/>
        <v>0</v>
      </c>
      <c r="V642" s="20">
        <f>'BSFC (Drive Cycle)'!C646</f>
        <v>0</v>
      </c>
      <c r="W642" s="22">
        <f t="shared" si="188"/>
        <v>0</v>
      </c>
      <c r="X642" s="22">
        <f t="shared" si="189"/>
        <v>0</v>
      </c>
      <c r="Y642" s="22">
        <f t="shared" si="190"/>
        <v>0</v>
      </c>
      <c r="Z642" s="22">
        <f t="shared" si="191"/>
        <v>2</v>
      </c>
    </row>
    <row r="643" spans="4:26">
      <c r="D643" s="1">
        <v>640</v>
      </c>
      <c r="E643" s="22">
        <v>21.9</v>
      </c>
      <c r="F643" s="22">
        <f t="shared" si="180"/>
        <v>35.244546</v>
      </c>
      <c r="G643" s="22">
        <f t="shared" si="181"/>
        <v>9.7901516666666666</v>
      </c>
      <c r="H643" s="22">
        <f t="shared" si="192"/>
        <v>-0.17881555555555728</v>
      </c>
      <c r="I643" s="22">
        <f t="shared" si="193"/>
        <v>9.7007438888888871</v>
      </c>
      <c r="J643" s="22">
        <f t="shared" si="194"/>
        <v>44.931643351009782</v>
      </c>
      <c r="K643" s="22">
        <f t="shared" si="195"/>
        <v>2</v>
      </c>
      <c r="L643" s="22">
        <f t="shared" si="182"/>
        <v>8.4698856000000013</v>
      </c>
      <c r="M643" s="22">
        <f t="shared" si="196"/>
        <v>380.56587900305357</v>
      </c>
      <c r="N643" s="22">
        <f t="shared" si="183"/>
        <v>3634.1377483638598</v>
      </c>
      <c r="O643" s="22">
        <f t="shared" si="184"/>
        <v>40.638704065348485</v>
      </c>
      <c r="P643" s="22">
        <f t="shared" si="185"/>
        <v>-359.84650917888666</v>
      </c>
      <c r="Q643" s="22">
        <f t="shared" si="186"/>
        <v>36.943893572523535</v>
      </c>
      <c r="R643" s="22">
        <f t="shared" si="197"/>
        <v>268.42514400000005</v>
      </c>
      <c r="S643" s="22">
        <f t="shared" si="198"/>
        <v>-54.47747160636311</v>
      </c>
      <c r="T643" s="22">
        <f t="shared" si="199"/>
        <v>0</v>
      </c>
      <c r="U643" s="22">
        <f t="shared" si="187"/>
        <v>0</v>
      </c>
      <c r="V643" s="20">
        <f>'BSFC (Drive Cycle)'!C647</f>
        <v>0</v>
      </c>
      <c r="W643" s="22">
        <f t="shared" si="188"/>
        <v>0</v>
      </c>
      <c r="X643" s="22">
        <f t="shared" si="189"/>
        <v>0</v>
      </c>
      <c r="Y643" s="22">
        <f t="shared" si="190"/>
        <v>0</v>
      </c>
      <c r="Z643" s="22">
        <f t="shared" si="191"/>
        <v>2</v>
      </c>
    </row>
    <row r="644" spans="4:26">
      <c r="D644" s="1">
        <v>641</v>
      </c>
      <c r="E644" s="22">
        <v>22.7</v>
      </c>
      <c r="F644" s="22">
        <f t="shared" ref="F644:F707" si="200">E644*1.60934</f>
        <v>36.532018000000001</v>
      </c>
      <c r="G644" s="22">
        <f t="shared" ref="G644:G707" si="201">F644*(1000/3600)</f>
        <v>10.147782777777778</v>
      </c>
      <c r="H644" s="22">
        <f t="shared" si="192"/>
        <v>0.35763111111111101</v>
      </c>
      <c r="I644" s="22">
        <f t="shared" si="193"/>
        <v>10.326598333333333</v>
      </c>
      <c r="J644" s="22">
        <f t="shared" si="194"/>
        <v>47.830459051074946</v>
      </c>
      <c r="K644" s="22">
        <f t="shared" si="195"/>
        <v>2</v>
      </c>
      <c r="L644" s="22">
        <f t="shared" ref="L644:L707" si="202">LOOKUP(K644,$A$5:$B$12)*$B$13</f>
        <v>8.4698856000000013</v>
      </c>
      <c r="M644" s="22">
        <f t="shared" si="196"/>
        <v>405.11851635808944</v>
      </c>
      <c r="N644" s="22">
        <f t="shared" ref="N644:N707" si="203">M644*9.5493</f>
        <v>3868.5982482583036</v>
      </c>
      <c r="O644" s="22">
        <f t="shared" ref="O644:O707" si="204">(POWER(L644,2)*$B$28+4*$B$29)/$B$27</f>
        <v>40.638704065348485</v>
      </c>
      <c r="P644" s="22">
        <f t="shared" ref="P644:P707" si="205">(H644*(O644+$B$26*$B$27))/$B$27</f>
        <v>719.69301835776628</v>
      </c>
      <c r="Q644" s="22">
        <f t="shared" ref="Q644:Q707" si="206">($B$34*$B$31*$B$30*POWER(G644,2))/2</f>
        <v>39.692289399690701</v>
      </c>
      <c r="R644" s="22">
        <f t="shared" si="197"/>
        <v>268.42514400000005</v>
      </c>
      <c r="S644" s="22">
        <f t="shared" si="198"/>
        <v>1027.810451757457</v>
      </c>
      <c r="T644" s="22">
        <f t="shared" si="199"/>
        <v>26.19920587055331</v>
      </c>
      <c r="U644" s="22">
        <f t="shared" ref="U644:U707" si="207">(T644*M644)/1000</f>
        <v>10.613783412038703</v>
      </c>
      <c r="V644" s="20">
        <f>'BSFC (Drive Cycle)'!C648</f>
        <v>1081.3306133168226</v>
      </c>
      <c r="W644" s="22">
        <f t="shared" ref="W644:W707" si="208">(V644*U644)/3600</f>
        <v>3.1880580351532579</v>
      </c>
      <c r="X644" s="22">
        <f t="shared" ref="X644:X707" si="209">IF(AND(K644&gt;1,(N644&lt;$B$15)),1,0)</f>
        <v>0</v>
      </c>
      <c r="Y644" s="22">
        <f t="shared" ref="Y644:Y707" si="210">IF(N644&gt;$B$14,1,0)</f>
        <v>0</v>
      </c>
      <c r="Z644" s="22">
        <f t="shared" ref="Z644:Z707" si="211">IF(AND(X644=0,Y644=0),K644,IF(AND(X644=0,Y644=1),K644+1, IF(AND(X644=1,Y644=0),K644-1)))</f>
        <v>2</v>
      </c>
    </row>
    <row r="645" spans="4:26">
      <c r="D645" s="1">
        <v>642</v>
      </c>
      <c r="E645" s="22">
        <v>23.8</v>
      </c>
      <c r="F645" s="22">
        <f t="shared" si="200"/>
        <v>38.302292000000001</v>
      </c>
      <c r="G645" s="22">
        <f t="shared" si="201"/>
        <v>10.639525555555556</v>
      </c>
      <c r="H645" s="22">
        <f t="shared" ref="H645:H708" si="212">(G645-G644)/(D645-D644)</f>
        <v>0.49174277777777853</v>
      </c>
      <c r="I645" s="22">
        <f t="shared" ref="I645:I708" si="213">G645*(D645-D644)+0.5*H645*POWER(D645-D644,2)</f>
        <v>10.885396944444445</v>
      </c>
      <c r="J645" s="22">
        <f t="shared" ref="J645:J708" si="214">(2*PI()*I645)/($B$2*(D645-D644))</f>
        <v>50.418687354704538</v>
      </c>
      <c r="K645" s="22">
        <f t="shared" ref="K645:K708" si="215">Z644</f>
        <v>2</v>
      </c>
      <c r="L645" s="22">
        <f t="shared" si="202"/>
        <v>8.4698856000000013</v>
      </c>
      <c r="M645" s="22">
        <f t="shared" ref="M645:M708" si="216">J645*L645</f>
        <v>427.04051399651411</v>
      </c>
      <c r="N645" s="22">
        <f t="shared" si="203"/>
        <v>4077.9379803069123</v>
      </c>
      <c r="O645" s="22">
        <f t="shared" si="204"/>
        <v>40.638704065348485</v>
      </c>
      <c r="P645" s="22">
        <f t="shared" si="205"/>
        <v>989.57790024193037</v>
      </c>
      <c r="Q645" s="22">
        <f t="shared" si="206"/>
        <v>43.632324336899224</v>
      </c>
      <c r="R645" s="22">
        <f t="shared" ref="R645:R708" si="217">$B$32*$B$26*9.81</f>
        <v>268.42514400000005</v>
      </c>
      <c r="S645" s="22">
        <f t="shared" ref="S645:S708" si="218">P645+Q645+R645</f>
        <v>1301.6353685788297</v>
      </c>
      <c r="T645" s="22">
        <f t="shared" ref="T645:T708" si="219">IF(H645&lt;0,0,(S645*$B$27)/L645)</f>
        <v>33.179087575417697</v>
      </c>
      <c r="U645" s="22">
        <f t="shared" si="207"/>
        <v>14.168814612141729</v>
      </c>
      <c r="V645" s="20">
        <f>'BSFC (Drive Cycle)'!C649</f>
        <v>811.33197584740628</v>
      </c>
      <c r="W645" s="22">
        <f t="shared" si="208"/>
        <v>3.1932256540790416</v>
      </c>
      <c r="X645" s="22">
        <f t="shared" si="209"/>
        <v>0</v>
      </c>
      <c r="Y645" s="22">
        <f t="shared" si="210"/>
        <v>0</v>
      </c>
      <c r="Z645" s="22">
        <f t="shared" si="211"/>
        <v>2</v>
      </c>
    </row>
    <row r="646" spans="4:26">
      <c r="D646" s="1">
        <v>643</v>
      </c>
      <c r="E646" s="22">
        <v>25</v>
      </c>
      <c r="F646" s="22">
        <f t="shared" si="200"/>
        <v>40.233499999999999</v>
      </c>
      <c r="G646" s="22">
        <f t="shared" si="201"/>
        <v>11.175972222222223</v>
      </c>
      <c r="H646" s="22">
        <f t="shared" si="212"/>
        <v>0.53644666666666652</v>
      </c>
      <c r="I646" s="22">
        <f t="shared" si="213"/>
        <v>11.444195555555556</v>
      </c>
      <c r="J646" s="22">
        <f t="shared" si="214"/>
        <v>53.006915658334137</v>
      </c>
      <c r="K646" s="22">
        <f t="shared" si="215"/>
        <v>2</v>
      </c>
      <c r="L646" s="22">
        <f t="shared" si="202"/>
        <v>8.4698856000000013</v>
      </c>
      <c r="M646" s="22">
        <f t="shared" si="216"/>
        <v>448.96251163493889</v>
      </c>
      <c r="N646" s="22">
        <f t="shared" si="203"/>
        <v>4287.2777123555225</v>
      </c>
      <c r="O646" s="22">
        <f t="shared" si="204"/>
        <v>40.638704065348485</v>
      </c>
      <c r="P646" s="22">
        <f t="shared" si="205"/>
        <v>1079.5395275366493</v>
      </c>
      <c r="Q646" s="22">
        <f t="shared" si="206"/>
        <v>48.143144394043524</v>
      </c>
      <c r="R646" s="22">
        <f t="shared" si="217"/>
        <v>268.42514400000005</v>
      </c>
      <c r="S646" s="22">
        <f t="shared" si="218"/>
        <v>1396.1078159306928</v>
      </c>
      <c r="T646" s="22">
        <f t="shared" si="219"/>
        <v>35.587219437702501</v>
      </c>
      <c r="U646" s="22">
        <f t="shared" si="207"/>
        <v>15.977327420854632</v>
      </c>
      <c r="V646" s="20">
        <f>'BSFC (Drive Cycle)'!C650</f>
        <v>757.40741088265895</v>
      </c>
      <c r="W646" s="22">
        <f t="shared" si="208"/>
        <v>3.3614850540705605</v>
      </c>
      <c r="X646" s="22">
        <f t="shared" si="209"/>
        <v>0</v>
      </c>
      <c r="Y646" s="22">
        <f t="shared" si="210"/>
        <v>0</v>
      </c>
      <c r="Z646" s="22">
        <f t="shared" si="211"/>
        <v>2</v>
      </c>
    </row>
    <row r="647" spans="4:26">
      <c r="D647" s="1">
        <v>644</v>
      </c>
      <c r="E647" s="22">
        <v>25.3</v>
      </c>
      <c r="F647" s="22">
        <f t="shared" si="200"/>
        <v>40.716301999999999</v>
      </c>
      <c r="G647" s="22">
        <f t="shared" si="201"/>
        <v>11.310083888888888</v>
      </c>
      <c r="H647" s="22">
        <f t="shared" si="212"/>
        <v>0.13411166666666574</v>
      </c>
      <c r="I647" s="22">
        <f t="shared" si="213"/>
        <v>11.377139722222221</v>
      </c>
      <c r="J647" s="22">
        <f t="shared" si="214"/>
        <v>52.696328261898579</v>
      </c>
      <c r="K647" s="22">
        <f t="shared" si="215"/>
        <v>2</v>
      </c>
      <c r="L647" s="22">
        <f t="shared" si="202"/>
        <v>8.4698856000000013</v>
      </c>
      <c r="M647" s="22">
        <f t="shared" si="216"/>
        <v>446.33187191832786</v>
      </c>
      <c r="N647" s="22">
        <f t="shared" si="203"/>
        <v>4262.1569445096884</v>
      </c>
      <c r="O647" s="22">
        <f t="shared" si="204"/>
        <v>40.638704065348485</v>
      </c>
      <c r="P647" s="22">
        <f t="shared" si="205"/>
        <v>269.88488188416051</v>
      </c>
      <c r="Q647" s="22">
        <f t="shared" si="206"/>
        <v>49.305512472293302</v>
      </c>
      <c r="R647" s="22">
        <f t="shared" si="217"/>
        <v>268.42514400000005</v>
      </c>
      <c r="S647" s="22">
        <f t="shared" si="218"/>
        <v>587.61553835645384</v>
      </c>
      <c r="T647" s="22">
        <f t="shared" si="219"/>
        <v>14.978501566911172</v>
      </c>
      <c r="U647" s="22">
        <f t="shared" si="207"/>
        <v>6.6853826428910708</v>
      </c>
      <c r="V647" s="20">
        <f>'BSFC (Drive Cycle)'!C651</f>
        <v>1737.8196660391532</v>
      </c>
      <c r="W647" s="22">
        <f t="shared" si="208"/>
        <v>3.2272192866146976</v>
      </c>
      <c r="X647" s="22">
        <f t="shared" si="209"/>
        <v>0</v>
      </c>
      <c r="Y647" s="22">
        <f t="shared" si="210"/>
        <v>0</v>
      </c>
      <c r="Z647" s="22">
        <f t="shared" si="211"/>
        <v>2</v>
      </c>
    </row>
    <row r="648" spans="4:26">
      <c r="D648" s="1">
        <v>645</v>
      </c>
      <c r="E648" s="22">
        <v>25.7</v>
      </c>
      <c r="F648" s="22">
        <f t="shared" si="200"/>
        <v>41.360037999999996</v>
      </c>
      <c r="G648" s="22">
        <f t="shared" si="201"/>
        <v>11.488899444444444</v>
      </c>
      <c r="H648" s="22">
        <f t="shared" si="212"/>
        <v>0.17881555555555551</v>
      </c>
      <c r="I648" s="22">
        <f t="shared" si="213"/>
        <v>11.578307222222222</v>
      </c>
      <c r="J648" s="22">
        <f t="shared" si="214"/>
        <v>53.628090451205239</v>
      </c>
      <c r="K648" s="22">
        <f t="shared" si="215"/>
        <v>2</v>
      </c>
      <c r="L648" s="22">
        <f t="shared" si="202"/>
        <v>8.4698856000000013</v>
      </c>
      <c r="M648" s="22">
        <f t="shared" si="216"/>
        <v>454.22379106816084</v>
      </c>
      <c r="N648" s="22">
        <f t="shared" si="203"/>
        <v>4337.5192480471887</v>
      </c>
      <c r="O648" s="22">
        <f t="shared" si="204"/>
        <v>40.638704065348485</v>
      </c>
      <c r="P648" s="22">
        <f t="shared" si="205"/>
        <v>359.84650917888314</v>
      </c>
      <c r="Q648" s="22">
        <f t="shared" si="206"/>
        <v>50.876904705314878</v>
      </c>
      <c r="R648" s="22">
        <f t="shared" si="217"/>
        <v>268.42514400000005</v>
      </c>
      <c r="S648" s="22">
        <f t="shared" si="218"/>
        <v>679.148557884198</v>
      </c>
      <c r="T648" s="22">
        <f t="shared" si="219"/>
        <v>17.31170650607115</v>
      </c>
      <c r="U648" s="22">
        <f t="shared" si="207"/>
        <v>7.8633889590469828</v>
      </c>
      <c r="V648" s="20">
        <f>'BSFC (Drive Cycle)'!C652</f>
        <v>1607.4775581468075</v>
      </c>
      <c r="W648" s="22">
        <f t="shared" si="208"/>
        <v>3.5111725785131696</v>
      </c>
      <c r="X648" s="22">
        <f t="shared" si="209"/>
        <v>0</v>
      </c>
      <c r="Y648" s="22">
        <f t="shared" si="210"/>
        <v>0</v>
      </c>
      <c r="Z648" s="22">
        <f t="shared" si="211"/>
        <v>2</v>
      </c>
    </row>
    <row r="649" spans="4:26">
      <c r="D649" s="1">
        <v>646</v>
      </c>
      <c r="E649" s="22">
        <v>26.5</v>
      </c>
      <c r="F649" s="22">
        <f t="shared" si="200"/>
        <v>42.647509999999997</v>
      </c>
      <c r="G649" s="22">
        <f t="shared" si="201"/>
        <v>11.846530555555555</v>
      </c>
      <c r="H649" s="22">
        <f t="shared" si="212"/>
        <v>0.35763111111111101</v>
      </c>
      <c r="I649" s="22">
        <f t="shared" si="213"/>
        <v>12.02534611111111</v>
      </c>
      <c r="J649" s="22">
        <f t="shared" si="214"/>
        <v>55.698673094108912</v>
      </c>
      <c r="K649" s="22">
        <f t="shared" si="215"/>
        <v>2</v>
      </c>
      <c r="L649" s="22">
        <f t="shared" si="202"/>
        <v>8.4698856000000013</v>
      </c>
      <c r="M649" s="22">
        <f t="shared" si="216"/>
        <v>471.76138917890057</v>
      </c>
      <c r="N649" s="22">
        <f t="shared" si="203"/>
        <v>4504.9910336860758</v>
      </c>
      <c r="O649" s="22">
        <f t="shared" si="204"/>
        <v>40.638704065348485</v>
      </c>
      <c r="P649" s="22">
        <f t="shared" si="205"/>
        <v>719.69301835776628</v>
      </c>
      <c r="Q649" s="22">
        <f t="shared" si="206"/>
        <v>54.093637041147296</v>
      </c>
      <c r="R649" s="22">
        <f t="shared" si="217"/>
        <v>268.42514400000005</v>
      </c>
      <c r="S649" s="22">
        <f t="shared" si="218"/>
        <v>1042.2117993989136</v>
      </c>
      <c r="T649" s="22">
        <f t="shared" si="219"/>
        <v>26.566300670014414</v>
      </c>
      <c r="U649" s="22">
        <f t="shared" si="207"/>
        <v>12.532954909430357</v>
      </c>
      <c r="V649" s="20">
        <f>'BSFC (Drive Cycle)'!C653</f>
        <v>1175.567855479334</v>
      </c>
      <c r="W649" s="22">
        <f t="shared" si="208"/>
        <v>4.0925941460272872</v>
      </c>
      <c r="X649" s="22">
        <f t="shared" si="209"/>
        <v>0</v>
      </c>
      <c r="Y649" s="22">
        <f t="shared" si="210"/>
        <v>0</v>
      </c>
      <c r="Z649" s="22">
        <f t="shared" si="211"/>
        <v>2</v>
      </c>
    </row>
    <row r="650" spans="4:26">
      <c r="D650" s="1">
        <v>647</v>
      </c>
      <c r="E650" s="22">
        <v>26.9</v>
      </c>
      <c r="F650" s="22">
        <f t="shared" si="200"/>
        <v>43.291246000000001</v>
      </c>
      <c r="G650" s="22">
        <f t="shared" si="201"/>
        <v>12.025346111111112</v>
      </c>
      <c r="H650" s="22">
        <f t="shared" si="212"/>
        <v>0.17881555555555728</v>
      </c>
      <c r="I650" s="22">
        <f t="shared" si="213"/>
        <v>12.114753888888892</v>
      </c>
      <c r="J650" s="22">
        <f t="shared" si="214"/>
        <v>56.112789622689661</v>
      </c>
      <c r="K650" s="22">
        <f t="shared" si="215"/>
        <v>2</v>
      </c>
      <c r="L650" s="22">
        <f t="shared" si="202"/>
        <v>8.4698856000000013</v>
      </c>
      <c r="M650" s="22">
        <f t="shared" si="216"/>
        <v>475.26890880104867</v>
      </c>
      <c r="N650" s="22">
        <f t="shared" si="203"/>
        <v>4538.4853908138539</v>
      </c>
      <c r="O650" s="22">
        <f t="shared" si="204"/>
        <v>40.638704065348485</v>
      </c>
      <c r="P650" s="22">
        <f t="shared" si="205"/>
        <v>359.84650917888666</v>
      </c>
      <c r="Q650" s="22">
        <f t="shared" si="206"/>
        <v>55.738977143958138</v>
      </c>
      <c r="R650" s="22">
        <f t="shared" si="217"/>
        <v>268.42514400000005</v>
      </c>
      <c r="S650" s="22">
        <f t="shared" si="218"/>
        <v>684.01063032284492</v>
      </c>
      <c r="T650" s="22">
        <f t="shared" si="219"/>
        <v>17.435642234259006</v>
      </c>
      <c r="U650" s="22">
        <f t="shared" si="207"/>
        <v>8.2866186589217552</v>
      </c>
      <c r="V650" s="20">
        <f>'BSFC (Drive Cycle)'!C654</f>
        <v>1671.138024168391</v>
      </c>
      <c r="W650" s="22">
        <f t="shared" si="208"/>
        <v>3.8466898701965064</v>
      </c>
      <c r="X650" s="22">
        <f t="shared" si="209"/>
        <v>0</v>
      </c>
      <c r="Y650" s="22">
        <f t="shared" si="210"/>
        <v>0</v>
      </c>
      <c r="Z650" s="22">
        <f t="shared" si="211"/>
        <v>2</v>
      </c>
    </row>
    <row r="651" spans="4:26">
      <c r="D651" s="1">
        <v>648</v>
      </c>
      <c r="E651" s="22">
        <v>27.3</v>
      </c>
      <c r="F651" s="22">
        <f t="shared" si="200"/>
        <v>43.934981999999998</v>
      </c>
      <c r="G651" s="22">
        <f t="shared" si="201"/>
        <v>12.204161666666666</v>
      </c>
      <c r="H651" s="22">
        <f t="shared" si="212"/>
        <v>0.17881555555555373</v>
      </c>
      <c r="I651" s="22">
        <f t="shared" si="213"/>
        <v>12.293569444444444</v>
      </c>
      <c r="J651" s="22">
        <f t="shared" si="214"/>
        <v>56.941022679851116</v>
      </c>
      <c r="K651" s="22">
        <f t="shared" si="215"/>
        <v>2</v>
      </c>
      <c r="L651" s="22">
        <f t="shared" si="202"/>
        <v>8.4698856000000013</v>
      </c>
      <c r="M651" s="22">
        <f t="shared" si="216"/>
        <v>482.28394804534446</v>
      </c>
      <c r="N651" s="22">
        <f t="shared" si="203"/>
        <v>4605.4741050694083</v>
      </c>
      <c r="O651" s="22">
        <f t="shared" si="204"/>
        <v>40.638704065348485</v>
      </c>
      <c r="P651" s="22">
        <f t="shared" si="205"/>
        <v>359.8465091788795</v>
      </c>
      <c r="Q651" s="22">
        <f t="shared" si="206"/>
        <v>57.408966536698706</v>
      </c>
      <c r="R651" s="22">
        <f t="shared" si="217"/>
        <v>268.42514400000005</v>
      </c>
      <c r="S651" s="22">
        <f t="shared" si="218"/>
        <v>685.68061971557825</v>
      </c>
      <c r="T651" s="22">
        <f t="shared" si="219"/>
        <v>17.478210779681998</v>
      </c>
      <c r="U651" s="22">
        <f t="shared" si="207"/>
        <v>8.4294604995937323</v>
      </c>
      <c r="V651" s="20">
        <f>'BSFC (Drive Cycle)'!C655</f>
        <v>1705.4242206990311</v>
      </c>
      <c r="W651" s="22">
        <f t="shared" si="208"/>
        <v>3.9932794731758077</v>
      </c>
      <c r="X651" s="22">
        <f t="shared" si="209"/>
        <v>0</v>
      </c>
      <c r="Y651" s="22">
        <f t="shared" si="210"/>
        <v>0</v>
      </c>
      <c r="Z651" s="22">
        <f t="shared" si="211"/>
        <v>2</v>
      </c>
    </row>
    <row r="652" spans="4:26">
      <c r="D652" s="1">
        <v>649</v>
      </c>
      <c r="E652" s="22">
        <v>28</v>
      </c>
      <c r="F652" s="22">
        <f t="shared" si="200"/>
        <v>45.061520000000002</v>
      </c>
      <c r="G652" s="22">
        <f t="shared" si="201"/>
        <v>12.517088888888891</v>
      </c>
      <c r="H652" s="22">
        <f t="shared" si="212"/>
        <v>0.3129272222222248</v>
      </c>
      <c r="I652" s="22">
        <f t="shared" si="213"/>
        <v>12.673552500000003</v>
      </c>
      <c r="J652" s="22">
        <f t="shared" si="214"/>
        <v>58.701017926319253</v>
      </c>
      <c r="K652" s="22">
        <f t="shared" si="215"/>
        <v>2</v>
      </c>
      <c r="L652" s="22">
        <f t="shared" si="202"/>
        <v>8.4698856000000013</v>
      </c>
      <c r="M652" s="22">
        <f t="shared" si="216"/>
        <v>497.19090643947339</v>
      </c>
      <c r="N652" s="22">
        <f t="shared" si="203"/>
        <v>4747.825122862464</v>
      </c>
      <c r="O652" s="22">
        <f t="shared" si="204"/>
        <v>40.638704065348485</v>
      </c>
      <c r="P652" s="22">
        <f t="shared" si="205"/>
        <v>629.73139106305075</v>
      </c>
      <c r="Q652" s="22">
        <f t="shared" si="206"/>
        <v>60.390760327888216</v>
      </c>
      <c r="R652" s="22">
        <f t="shared" si="217"/>
        <v>268.42514400000005</v>
      </c>
      <c r="S652" s="22">
        <f t="shared" si="218"/>
        <v>958.54729539093898</v>
      </c>
      <c r="T652" s="22">
        <f t="shared" si="219"/>
        <v>24.43366662176685</v>
      </c>
      <c r="U652" s="22">
        <f t="shared" si="207"/>
        <v>12.148196855316167</v>
      </c>
      <c r="V652" s="20">
        <f>'BSFC (Drive Cycle)'!C656</f>
        <v>1437.7535459926712</v>
      </c>
      <c r="W652" s="22">
        <f t="shared" si="208"/>
        <v>4.8516980850410656</v>
      </c>
      <c r="X652" s="22">
        <f t="shared" si="209"/>
        <v>0</v>
      </c>
      <c r="Y652" s="22">
        <f t="shared" si="210"/>
        <v>0</v>
      </c>
      <c r="Z652" s="22">
        <f t="shared" si="211"/>
        <v>2</v>
      </c>
    </row>
    <row r="653" spans="4:26">
      <c r="D653" s="1">
        <v>650</v>
      </c>
      <c r="E653" s="22">
        <v>29.2</v>
      </c>
      <c r="F653" s="22">
        <f t="shared" si="200"/>
        <v>46.992728</v>
      </c>
      <c r="G653" s="22">
        <f t="shared" si="201"/>
        <v>13.053535555555555</v>
      </c>
      <c r="H653" s="22">
        <f t="shared" si="212"/>
        <v>0.53644666666666474</v>
      </c>
      <c r="I653" s="22">
        <f t="shared" si="213"/>
        <v>13.321758888888887</v>
      </c>
      <c r="J653" s="22">
        <f t="shared" si="214"/>
        <v>61.703362758529565</v>
      </c>
      <c r="K653" s="22">
        <f t="shared" si="215"/>
        <v>2</v>
      </c>
      <c r="L653" s="22">
        <f t="shared" si="202"/>
        <v>8.4698856000000013</v>
      </c>
      <c r="M653" s="22">
        <f t="shared" si="216"/>
        <v>522.62042370004588</v>
      </c>
      <c r="N653" s="22">
        <f t="shared" si="203"/>
        <v>4990.6592120388486</v>
      </c>
      <c r="O653" s="22">
        <f t="shared" si="204"/>
        <v>40.638704065348485</v>
      </c>
      <c r="P653" s="22">
        <f t="shared" si="205"/>
        <v>1079.5395275366457</v>
      </c>
      <c r="Q653" s="22">
        <f t="shared" si="206"/>
        <v>65.678033017819629</v>
      </c>
      <c r="R653" s="22">
        <f t="shared" si="217"/>
        <v>268.42514400000005</v>
      </c>
      <c r="S653" s="22">
        <f t="shared" si="218"/>
        <v>1413.6427045544654</v>
      </c>
      <c r="T653" s="22">
        <f t="shared" si="219"/>
        <v>36.034189164645746</v>
      </c>
      <c r="U653" s="22">
        <f t="shared" si="207"/>
        <v>18.832203208914763</v>
      </c>
      <c r="V653" s="20">
        <f>'BSFC (Drive Cycle)'!C657</f>
        <v>1301.3301539458025</v>
      </c>
      <c r="W653" s="22">
        <f t="shared" si="208"/>
        <v>6.8074760836099122</v>
      </c>
      <c r="X653" s="22">
        <f t="shared" si="209"/>
        <v>0</v>
      </c>
      <c r="Y653" s="22">
        <f t="shared" si="210"/>
        <v>1</v>
      </c>
      <c r="Z653" s="22">
        <f t="shared" si="211"/>
        <v>3</v>
      </c>
    </row>
    <row r="654" spans="4:26">
      <c r="D654" s="1">
        <v>651</v>
      </c>
      <c r="E654" s="22">
        <v>30</v>
      </c>
      <c r="F654" s="22">
        <f t="shared" si="200"/>
        <v>48.280200000000001</v>
      </c>
      <c r="G654" s="22">
        <f t="shared" si="201"/>
        <v>13.411166666666668</v>
      </c>
      <c r="H654" s="22">
        <f t="shared" si="212"/>
        <v>0.35763111111111279</v>
      </c>
      <c r="I654" s="22">
        <f t="shared" si="213"/>
        <v>13.589982222222226</v>
      </c>
      <c r="J654" s="22">
        <f t="shared" si="214"/>
        <v>62.945712344271797</v>
      </c>
      <c r="K654" s="22">
        <f t="shared" si="215"/>
        <v>3</v>
      </c>
      <c r="L654" s="22">
        <f t="shared" si="202"/>
        <v>5.4638999999999998</v>
      </c>
      <c r="M654" s="22">
        <f t="shared" si="216"/>
        <v>343.92907767786664</v>
      </c>
      <c r="N654" s="22">
        <f t="shared" si="203"/>
        <v>3284.2819414692522</v>
      </c>
      <c r="O654" s="22">
        <f t="shared" si="204"/>
        <v>21.23863048170449</v>
      </c>
      <c r="P654" s="22">
        <f t="shared" si="205"/>
        <v>687.55744692953476</v>
      </c>
      <c r="Q654" s="22">
        <f t="shared" si="206"/>
        <v>69.326127927422689</v>
      </c>
      <c r="R654" s="22">
        <f t="shared" si="217"/>
        <v>268.42514400000005</v>
      </c>
      <c r="S654" s="22">
        <f t="shared" si="218"/>
        <v>1025.3087188569575</v>
      </c>
      <c r="T654" s="22">
        <f t="shared" si="219"/>
        <v>40.513946521938017</v>
      </c>
      <c r="U654" s="22">
        <f t="shared" si="207"/>
        <v>13.933924260380556</v>
      </c>
      <c r="V654" s="20">
        <f>'BSFC (Drive Cycle)'!C658</f>
        <v>1860.6151241253956</v>
      </c>
      <c r="W654" s="22">
        <f t="shared" si="208"/>
        <v>7.2015750603560633</v>
      </c>
      <c r="X654" s="22">
        <f t="shared" si="209"/>
        <v>0</v>
      </c>
      <c r="Y654" s="22">
        <f t="shared" si="210"/>
        <v>0</v>
      </c>
      <c r="Z654" s="22">
        <f t="shared" si="211"/>
        <v>3</v>
      </c>
    </row>
    <row r="655" spans="4:26">
      <c r="D655" s="1">
        <v>652</v>
      </c>
      <c r="E655" s="22">
        <v>30</v>
      </c>
      <c r="F655" s="22">
        <f t="shared" si="200"/>
        <v>48.280200000000001</v>
      </c>
      <c r="G655" s="22">
        <f t="shared" si="201"/>
        <v>13.411166666666668</v>
      </c>
      <c r="H655" s="22">
        <f t="shared" si="212"/>
        <v>0</v>
      </c>
      <c r="I655" s="22">
        <f t="shared" si="213"/>
        <v>13.411166666666668</v>
      </c>
      <c r="J655" s="22">
        <f t="shared" si="214"/>
        <v>62.117479287110314</v>
      </c>
      <c r="K655" s="22">
        <f t="shared" si="215"/>
        <v>3</v>
      </c>
      <c r="L655" s="22">
        <f t="shared" si="202"/>
        <v>5.4638999999999998</v>
      </c>
      <c r="M655" s="22">
        <f t="shared" si="216"/>
        <v>339.40369507684204</v>
      </c>
      <c r="N655" s="22">
        <f t="shared" si="203"/>
        <v>3241.0677053972877</v>
      </c>
      <c r="O655" s="22">
        <f t="shared" si="204"/>
        <v>21.23863048170449</v>
      </c>
      <c r="P655" s="22">
        <f t="shared" si="205"/>
        <v>0</v>
      </c>
      <c r="Q655" s="22">
        <f t="shared" si="206"/>
        <v>69.326127927422689</v>
      </c>
      <c r="R655" s="22">
        <f t="shared" si="217"/>
        <v>268.42514400000005</v>
      </c>
      <c r="S655" s="22">
        <f t="shared" si="218"/>
        <v>337.75127192742275</v>
      </c>
      <c r="T655" s="22">
        <f t="shared" si="219"/>
        <v>13.345870094461937</v>
      </c>
      <c r="U655" s="22">
        <f t="shared" si="207"/>
        <v>4.5296376240759049</v>
      </c>
      <c r="V655" s="20">
        <f>'BSFC (Drive Cycle)'!C659</f>
        <v>1764.3088630320544</v>
      </c>
      <c r="W655" s="22">
        <f t="shared" si="208"/>
        <v>2.2199110573557155</v>
      </c>
      <c r="X655" s="22">
        <f t="shared" si="209"/>
        <v>0</v>
      </c>
      <c r="Y655" s="22">
        <f t="shared" si="210"/>
        <v>0</v>
      </c>
      <c r="Z655" s="22">
        <f t="shared" si="211"/>
        <v>3</v>
      </c>
    </row>
    <row r="656" spans="4:26">
      <c r="D656" s="1">
        <v>653</v>
      </c>
      <c r="E656" s="22">
        <v>29.6</v>
      </c>
      <c r="F656" s="22">
        <f t="shared" si="200"/>
        <v>47.636464000000004</v>
      </c>
      <c r="G656" s="22">
        <f t="shared" si="201"/>
        <v>13.232351111111113</v>
      </c>
      <c r="H656" s="22">
        <f t="shared" si="212"/>
        <v>-0.17881555555555551</v>
      </c>
      <c r="I656" s="22">
        <f t="shared" si="213"/>
        <v>13.142943333333335</v>
      </c>
      <c r="J656" s="22">
        <f t="shared" si="214"/>
        <v>60.875129701368117</v>
      </c>
      <c r="K656" s="22">
        <f t="shared" si="215"/>
        <v>3</v>
      </c>
      <c r="L656" s="22">
        <f t="shared" si="202"/>
        <v>5.4638999999999998</v>
      </c>
      <c r="M656" s="22">
        <f t="shared" si="216"/>
        <v>332.61562117530525</v>
      </c>
      <c r="N656" s="22">
        <f t="shared" si="203"/>
        <v>3176.2463512893428</v>
      </c>
      <c r="O656" s="22">
        <f t="shared" si="204"/>
        <v>21.23863048170449</v>
      </c>
      <c r="P656" s="22">
        <f t="shared" si="205"/>
        <v>-343.77872346476568</v>
      </c>
      <c r="Q656" s="22">
        <f t="shared" si="206"/>
        <v>67.489755827656296</v>
      </c>
      <c r="R656" s="22">
        <f t="shared" si="217"/>
        <v>268.42514400000005</v>
      </c>
      <c r="S656" s="22">
        <f t="shared" si="218"/>
        <v>-7.8638236371093626</v>
      </c>
      <c r="T656" s="22">
        <f t="shared" si="219"/>
        <v>0</v>
      </c>
      <c r="U656" s="22">
        <f t="shared" si="207"/>
        <v>0</v>
      </c>
      <c r="V656" s="20">
        <f>'BSFC (Drive Cycle)'!C660</f>
        <v>0</v>
      </c>
      <c r="W656" s="22">
        <f t="shared" si="208"/>
        <v>0</v>
      </c>
      <c r="X656" s="22">
        <f t="shared" si="209"/>
        <v>0</v>
      </c>
      <c r="Y656" s="22">
        <f t="shared" si="210"/>
        <v>0</v>
      </c>
      <c r="Z656" s="22">
        <f t="shared" si="211"/>
        <v>3</v>
      </c>
    </row>
    <row r="657" spans="4:26">
      <c r="D657" s="1">
        <v>654</v>
      </c>
      <c r="E657" s="22">
        <v>29.6</v>
      </c>
      <c r="F657" s="22">
        <f t="shared" si="200"/>
        <v>47.636464000000004</v>
      </c>
      <c r="G657" s="22">
        <f t="shared" si="201"/>
        <v>13.232351111111113</v>
      </c>
      <c r="H657" s="22">
        <f t="shared" si="212"/>
        <v>0</v>
      </c>
      <c r="I657" s="22">
        <f t="shared" si="213"/>
        <v>13.232351111111113</v>
      </c>
      <c r="J657" s="22">
        <f t="shared" si="214"/>
        <v>61.289246229948851</v>
      </c>
      <c r="K657" s="22">
        <f t="shared" si="215"/>
        <v>3</v>
      </c>
      <c r="L657" s="22">
        <f t="shared" si="202"/>
        <v>5.4638999999999998</v>
      </c>
      <c r="M657" s="22">
        <f t="shared" si="216"/>
        <v>334.87831247581749</v>
      </c>
      <c r="N657" s="22">
        <f t="shared" si="203"/>
        <v>3197.8534693253241</v>
      </c>
      <c r="O657" s="22">
        <f t="shared" si="204"/>
        <v>21.23863048170449</v>
      </c>
      <c r="P657" s="22">
        <f t="shared" si="205"/>
        <v>0</v>
      </c>
      <c r="Q657" s="22">
        <f t="shared" si="206"/>
        <v>67.489755827656296</v>
      </c>
      <c r="R657" s="22">
        <f t="shared" si="217"/>
        <v>268.42514400000005</v>
      </c>
      <c r="S657" s="22">
        <f t="shared" si="218"/>
        <v>335.91489982765631</v>
      </c>
      <c r="T657" s="22">
        <f t="shared" si="219"/>
        <v>13.273307870347372</v>
      </c>
      <c r="U657" s="22">
        <f t="shared" si="207"/>
        <v>4.4449429405939149</v>
      </c>
      <c r="V657" s="20">
        <f>'BSFC (Drive Cycle)'!C661</f>
        <v>1766.1631778986048</v>
      </c>
      <c r="W657" s="22">
        <f t="shared" si="208"/>
        <v>2.1806929304270328</v>
      </c>
      <c r="X657" s="22">
        <f t="shared" si="209"/>
        <v>0</v>
      </c>
      <c r="Y657" s="22">
        <f t="shared" si="210"/>
        <v>0</v>
      </c>
      <c r="Z657" s="22">
        <f t="shared" si="211"/>
        <v>3</v>
      </c>
    </row>
    <row r="658" spans="4:26">
      <c r="D658" s="1">
        <v>655</v>
      </c>
      <c r="E658" s="22">
        <v>28.8</v>
      </c>
      <c r="F658" s="22">
        <f t="shared" si="200"/>
        <v>46.348992000000003</v>
      </c>
      <c r="G658" s="22">
        <f t="shared" si="201"/>
        <v>12.874720000000002</v>
      </c>
      <c r="H658" s="22">
        <f t="shared" si="212"/>
        <v>-0.35763111111111101</v>
      </c>
      <c r="I658" s="22">
        <f t="shared" si="213"/>
        <v>12.695904444444446</v>
      </c>
      <c r="J658" s="22">
        <f t="shared" si="214"/>
        <v>58.804547058464436</v>
      </c>
      <c r="K658" s="22">
        <f t="shared" si="215"/>
        <v>3</v>
      </c>
      <c r="L658" s="22">
        <f t="shared" si="202"/>
        <v>5.4638999999999998</v>
      </c>
      <c r="M658" s="22">
        <f t="shared" si="216"/>
        <v>321.3021646727438</v>
      </c>
      <c r="N658" s="22">
        <f t="shared" si="203"/>
        <v>3068.2107611094325</v>
      </c>
      <c r="O658" s="22">
        <f t="shared" si="204"/>
        <v>21.23863048170449</v>
      </c>
      <c r="P658" s="22">
        <f t="shared" si="205"/>
        <v>-687.55744692953135</v>
      </c>
      <c r="Q658" s="22">
        <f t="shared" si="206"/>
        <v>63.890959497912753</v>
      </c>
      <c r="R658" s="22">
        <f t="shared" si="217"/>
        <v>268.42514400000005</v>
      </c>
      <c r="S658" s="22">
        <f t="shared" si="218"/>
        <v>-355.24134343161859</v>
      </c>
      <c r="T658" s="22">
        <f t="shared" si="219"/>
        <v>0</v>
      </c>
      <c r="U658" s="22">
        <f t="shared" si="207"/>
        <v>0</v>
      </c>
      <c r="V658" s="20">
        <f>'BSFC (Drive Cycle)'!C662</f>
        <v>0</v>
      </c>
      <c r="W658" s="22">
        <f t="shared" si="208"/>
        <v>0</v>
      </c>
      <c r="X658" s="22">
        <f t="shared" si="209"/>
        <v>0</v>
      </c>
      <c r="Y658" s="22">
        <f t="shared" si="210"/>
        <v>0</v>
      </c>
      <c r="Z658" s="22">
        <f t="shared" si="211"/>
        <v>3</v>
      </c>
    </row>
    <row r="659" spans="4:26">
      <c r="D659" s="1">
        <v>656</v>
      </c>
      <c r="E659" s="22">
        <v>28.4</v>
      </c>
      <c r="F659" s="22">
        <f t="shared" si="200"/>
        <v>45.705255999999999</v>
      </c>
      <c r="G659" s="22">
        <f t="shared" si="201"/>
        <v>12.695904444444444</v>
      </c>
      <c r="H659" s="22">
        <f t="shared" si="212"/>
        <v>-0.17881555555555728</v>
      </c>
      <c r="I659" s="22">
        <f t="shared" si="213"/>
        <v>12.606496666666665</v>
      </c>
      <c r="J659" s="22">
        <f t="shared" si="214"/>
        <v>58.390430529883687</v>
      </c>
      <c r="K659" s="22">
        <f t="shared" si="215"/>
        <v>3</v>
      </c>
      <c r="L659" s="22">
        <f t="shared" si="202"/>
        <v>5.4638999999999998</v>
      </c>
      <c r="M659" s="22">
        <f t="shared" si="216"/>
        <v>319.03947337223144</v>
      </c>
      <c r="N659" s="22">
        <f t="shared" si="203"/>
        <v>3046.6036430734498</v>
      </c>
      <c r="O659" s="22">
        <f t="shared" si="204"/>
        <v>21.23863048170449</v>
      </c>
      <c r="P659" s="22">
        <f t="shared" si="205"/>
        <v>-343.77872346476909</v>
      </c>
      <c r="Q659" s="22">
        <f t="shared" si="206"/>
        <v>62.128535267935597</v>
      </c>
      <c r="R659" s="22">
        <f t="shared" si="217"/>
        <v>268.42514400000005</v>
      </c>
      <c r="S659" s="22">
        <f t="shared" si="218"/>
        <v>-13.225044196833437</v>
      </c>
      <c r="T659" s="22">
        <f t="shared" si="219"/>
        <v>0</v>
      </c>
      <c r="U659" s="22">
        <f t="shared" si="207"/>
        <v>0</v>
      </c>
      <c r="V659" s="20">
        <f>'BSFC (Drive Cycle)'!C663</f>
        <v>0</v>
      </c>
      <c r="W659" s="22">
        <f t="shared" si="208"/>
        <v>0</v>
      </c>
      <c r="X659" s="22">
        <f t="shared" si="209"/>
        <v>0</v>
      </c>
      <c r="Y659" s="22">
        <f t="shared" si="210"/>
        <v>0</v>
      </c>
      <c r="Z659" s="22">
        <f t="shared" si="211"/>
        <v>3</v>
      </c>
    </row>
    <row r="660" spans="4:26">
      <c r="D660" s="1">
        <v>657</v>
      </c>
      <c r="E660" s="22">
        <v>28</v>
      </c>
      <c r="F660" s="22">
        <f t="shared" si="200"/>
        <v>45.061520000000002</v>
      </c>
      <c r="G660" s="22">
        <f t="shared" si="201"/>
        <v>12.517088888888891</v>
      </c>
      <c r="H660" s="22">
        <f t="shared" si="212"/>
        <v>-0.17881555555555373</v>
      </c>
      <c r="I660" s="22">
        <f t="shared" si="213"/>
        <v>12.427681111111113</v>
      </c>
      <c r="J660" s="22">
        <f t="shared" si="214"/>
        <v>57.562197472722232</v>
      </c>
      <c r="K660" s="22">
        <f t="shared" si="215"/>
        <v>3</v>
      </c>
      <c r="L660" s="22">
        <f t="shared" si="202"/>
        <v>5.4638999999999998</v>
      </c>
      <c r="M660" s="22">
        <f t="shared" si="216"/>
        <v>314.51409077120701</v>
      </c>
      <c r="N660" s="22">
        <f t="shared" si="203"/>
        <v>3003.3894070014871</v>
      </c>
      <c r="O660" s="22">
        <f t="shared" si="204"/>
        <v>21.23863048170449</v>
      </c>
      <c r="P660" s="22">
        <f t="shared" si="205"/>
        <v>-343.77872346476227</v>
      </c>
      <c r="Q660" s="22">
        <f t="shared" si="206"/>
        <v>60.390760327888216</v>
      </c>
      <c r="R660" s="22">
        <f t="shared" si="217"/>
        <v>268.42514400000005</v>
      </c>
      <c r="S660" s="22">
        <f t="shared" si="218"/>
        <v>-14.962819136874032</v>
      </c>
      <c r="T660" s="22">
        <f t="shared" si="219"/>
        <v>0</v>
      </c>
      <c r="U660" s="22">
        <f t="shared" si="207"/>
        <v>0</v>
      </c>
      <c r="V660" s="20">
        <f>'BSFC (Drive Cycle)'!C664</f>
        <v>0</v>
      </c>
      <c r="W660" s="22">
        <f t="shared" si="208"/>
        <v>0</v>
      </c>
      <c r="X660" s="22">
        <f t="shared" si="209"/>
        <v>0</v>
      </c>
      <c r="Y660" s="22">
        <f t="shared" si="210"/>
        <v>0</v>
      </c>
      <c r="Z660" s="22">
        <f t="shared" si="211"/>
        <v>3</v>
      </c>
    </row>
    <row r="661" spans="4:26">
      <c r="D661" s="1">
        <v>658</v>
      </c>
      <c r="E661" s="22">
        <v>27.3</v>
      </c>
      <c r="F661" s="22">
        <f t="shared" si="200"/>
        <v>43.934981999999998</v>
      </c>
      <c r="G661" s="22">
        <f t="shared" si="201"/>
        <v>12.204161666666666</v>
      </c>
      <c r="H661" s="22">
        <f t="shared" si="212"/>
        <v>-0.3129272222222248</v>
      </c>
      <c r="I661" s="22">
        <f t="shared" si="213"/>
        <v>12.047698055555554</v>
      </c>
      <c r="J661" s="22">
        <f t="shared" si="214"/>
        <v>55.802202226254082</v>
      </c>
      <c r="K661" s="22">
        <f t="shared" si="215"/>
        <v>3</v>
      </c>
      <c r="L661" s="22">
        <f t="shared" si="202"/>
        <v>5.4638999999999998</v>
      </c>
      <c r="M661" s="22">
        <f t="shared" si="216"/>
        <v>304.89765274402964</v>
      </c>
      <c r="N661" s="22">
        <f t="shared" si="203"/>
        <v>2911.5591553485624</v>
      </c>
      <c r="O661" s="22">
        <f t="shared" si="204"/>
        <v>21.23863048170449</v>
      </c>
      <c r="P661" s="22">
        <f t="shared" si="205"/>
        <v>-601.61276606334502</v>
      </c>
      <c r="Q661" s="22">
        <f t="shared" si="206"/>
        <v>57.408966536698706</v>
      </c>
      <c r="R661" s="22">
        <f t="shared" si="217"/>
        <v>268.42514400000005</v>
      </c>
      <c r="S661" s="22">
        <f t="shared" si="218"/>
        <v>-275.77865552664628</v>
      </c>
      <c r="T661" s="22">
        <f t="shared" si="219"/>
        <v>0</v>
      </c>
      <c r="U661" s="22">
        <f t="shared" si="207"/>
        <v>0</v>
      </c>
      <c r="V661" s="20">
        <f>'BSFC (Drive Cycle)'!C665</f>
        <v>0</v>
      </c>
      <c r="W661" s="22">
        <f t="shared" si="208"/>
        <v>0</v>
      </c>
      <c r="X661" s="22">
        <f t="shared" si="209"/>
        <v>0</v>
      </c>
      <c r="Y661" s="22">
        <f t="shared" si="210"/>
        <v>0</v>
      </c>
      <c r="Z661" s="22">
        <f t="shared" si="211"/>
        <v>3</v>
      </c>
    </row>
    <row r="662" spans="4:26">
      <c r="D662" s="1">
        <v>659</v>
      </c>
      <c r="E662" s="22">
        <v>25.7</v>
      </c>
      <c r="F662" s="22">
        <f t="shared" si="200"/>
        <v>41.360037999999996</v>
      </c>
      <c r="G662" s="22">
        <f t="shared" si="201"/>
        <v>11.488899444444444</v>
      </c>
      <c r="H662" s="22">
        <f t="shared" si="212"/>
        <v>-0.71526222222222202</v>
      </c>
      <c r="I662" s="22">
        <f t="shared" si="213"/>
        <v>11.131268333333333</v>
      </c>
      <c r="J662" s="22">
        <f t="shared" si="214"/>
        <v>51.557507808301558</v>
      </c>
      <c r="K662" s="22">
        <f t="shared" si="215"/>
        <v>3</v>
      </c>
      <c r="L662" s="22">
        <f t="shared" si="202"/>
        <v>5.4638999999999998</v>
      </c>
      <c r="M662" s="22">
        <f t="shared" si="216"/>
        <v>281.70506691377886</v>
      </c>
      <c r="N662" s="22">
        <f t="shared" si="203"/>
        <v>2690.0861954797488</v>
      </c>
      <c r="O662" s="22">
        <f t="shared" si="204"/>
        <v>21.23863048170449</v>
      </c>
      <c r="P662" s="22">
        <f t="shared" si="205"/>
        <v>-1375.1148938590627</v>
      </c>
      <c r="Q662" s="22">
        <f t="shared" si="206"/>
        <v>50.876904705314878</v>
      </c>
      <c r="R662" s="22">
        <f t="shared" si="217"/>
        <v>268.42514400000005</v>
      </c>
      <c r="S662" s="22">
        <f t="shared" si="218"/>
        <v>-1055.8128451537477</v>
      </c>
      <c r="T662" s="22">
        <f t="shared" si="219"/>
        <v>0</v>
      </c>
      <c r="U662" s="22">
        <f t="shared" si="207"/>
        <v>0</v>
      </c>
      <c r="V662" s="20">
        <f>'BSFC (Drive Cycle)'!C666</f>
        <v>0</v>
      </c>
      <c r="W662" s="22">
        <f t="shared" si="208"/>
        <v>0</v>
      </c>
      <c r="X662" s="22">
        <f t="shared" si="209"/>
        <v>0</v>
      </c>
      <c r="Y662" s="22">
        <f t="shared" si="210"/>
        <v>0</v>
      </c>
      <c r="Z662" s="22">
        <f t="shared" si="211"/>
        <v>3</v>
      </c>
    </row>
    <row r="663" spans="4:26">
      <c r="D663" s="1">
        <v>660</v>
      </c>
      <c r="E663" s="22">
        <v>24.6</v>
      </c>
      <c r="F663" s="22">
        <f t="shared" si="200"/>
        <v>39.589764000000002</v>
      </c>
      <c r="G663" s="22">
        <f t="shared" si="201"/>
        <v>10.997156666666667</v>
      </c>
      <c r="H663" s="22">
        <f t="shared" si="212"/>
        <v>-0.49174277777777675</v>
      </c>
      <c r="I663" s="22">
        <f t="shared" si="213"/>
        <v>10.751285277777779</v>
      </c>
      <c r="J663" s="22">
        <f t="shared" si="214"/>
        <v>49.797512561833436</v>
      </c>
      <c r="K663" s="22">
        <f t="shared" si="215"/>
        <v>3</v>
      </c>
      <c r="L663" s="22">
        <f t="shared" si="202"/>
        <v>5.4638999999999998</v>
      </c>
      <c r="M663" s="22">
        <f t="shared" si="216"/>
        <v>272.08862888660173</v>
      </c>
      <c r="N663" s="22">
        <f t="shared" si="203"/>
        <v>2598.2559438268258</v>
      </c>
      <c r="O663" s="22">
        <f t="shared" si="204"/>
        <v>21.23863048170449</v>
      </c>
      <c r="P663" s="22">
        <f t="shared" si="205"/>
        <v>-945.39148952810399</v>
      </c>
      <c r="Q663" s="22">
        <f t="shared" si="206"/>
        <v>46.614888418399005</v>
      </c>
      <c r="R663" s="22">
        <f t="shared" si="217"/>
        <v>268.42514400000005</v>
      </c>
      <c r="S663" s="22">
        <f t="shared" si="218"/>
        <v>-630.35145710970494</v>
      </c>
      <c r="T663" s="22">
        <f t="shared" si="219"/>
        <v>0</v>
      </c>
      <c r="U663" s="22">
        <f t="shared" si="207"/>
        <v>0</v>
      </c>
      <c r="V663" s="20">
        <f>'BSFC (Drive Cycle)'!C667</f>
        <v>0</v>
      </c>
      <c r="W663" s="22">
        <f t="shared" si="208"/>
        <v>0</v>
      </c>
      <c r="X663" s="22">
        <f t="shared" si="209"/>
        <v>0</v>
      </c>
      <c r="Y663" s="22">
        <f t="shared" si="210"/>
        <v>0</v>
      </c>
      <c r="Z663" s="22">
        <f t="shared" si="211"/>
        <v>3</v>
      </c>
    </row>
    <row r="664" spans="4:26">
      <c r="D664" s="1">
        <v>661</v>
      </c>
      <c r="E664" s="22">
        <v>25</v>
      </c>
      <c r="F664" s="22">
        <f t="shared" si="200"/>
        <v>40.233499999999999</v>
      </c>
      <c r="G664" s="22">
        <f t="shared" si="201"/>
        <v>11.175972222222223</v>
      </c>
      <c r="H664" s="22">
        <f t="shared" si="212"/>
        <v>0.17881555555555551</v>
      </c>
      <c r="I664" s="22">
        <f t="shared" si="213"/>
        <v>11.26538</v>
      </c>
      <c r="J664" s="22">
        <f t="shared" si="214"/>
        <v>52.17868260117266</v>
      </c>
      <c r="K664" s="22">
        <f t="shared" si="215"/>
        <v>3</v>
      </c>
      <c r="L664" s="22">
        <f t="shared" si="202"/>
        <v>5.4638999999999998</v>
      </c>
      <c r="M664" s="22">
        <f t="shared" si="216"/>
        <v>285.09910386454726</v>
      </c>
      <c r="N664" s="22">
        <f t="shared" si="203"/>
        <v>2722.4968725337212</v>
      </c>
      <c r="O664" s="22">
        <f t="shared" si="204"/>
        <v>21.23863048170449</v>
      </c>
      <c r="P664" s="22">
        <f t="shared" si="205"/>
        <v>343.77872346476568</v>
      </c>
      <c r="Q664" s="22">
        <f t="shared" si="206"/>
        <v>48.143144394043524</v>
      </c>
      <c r="R664" s="22">
        <f t="shared" si="217"/>
        <v>268.42514400000005</v>
      </c>
      <c r="S664" s="22">
        <f t="shared" si="218"/>
        <v>660.34701185880931</v>
      </c>
      <c r="T664" s="22">
        <f t="shared" si="219"/>
        <v>26.092886008220674</v>
      </c>
      <c r="U664" s="22">
        <f t="shared" si="207"/>
        <v>7.4390584181834978</v>
      </c>
      <c r="V664" s="20">
        <f>'BSFC (Drive Cycle)'!C668</f>
        <v>1008.9138892718247</v>
      </c>
      <c r="W664" s="22">
        <f t="shared" si="208"/>
        <v>2.0848248225582835</v>
      </c>
      <c r="X664" s="22">
        <f t="shared" si="209"/>
        <v>0</v>
      </c>
      <c r="Y664" s="22">
        <f t="shared" si="210"/>
        <v>0</v>
      </c>
      <c r="Z664" s="22">
        <f t="shared" si="211"/>
        <v>3</v>
      </c>
    </row>
    <row r="665" spans="4:26">
      <c r="D665" s="1">
        <v>662</v>
      </c>
      <c r="E665" s="22">
        <v>26.5</v>
      </c>
      <c r="F665" s="22">
        <f t="shared" si="200"/>
        <v>42.647509999999997</v>
      </c>
      <c r="G665" s="22">
        <f t="shared" si="201"/>
        <v>11.846530555555555</v>
      </c>
      <c r="H665" s="22">
        <f t="shared" si="212"/>
        <v>0.67055833333333226</v>
      </c>
      <c r="I665" s="22">
        <f t="shared" si="213"/>
        <v>12.181809722222221</v>
      </c>
      <c r="J665" s="22">
        <f t="shared" si="214"/>
        <v>56.423377019125198</v>
      </c>
      <c r="K665" s="22">
        <f t="shared" si="215"/>
        <v>3</v>
      </c>
      <c r="L665" s="22">
        <f t="shared" si="202"/>
        <v>5.4638999999999998</v>
      </c>
      <c r="M665" s="22">
        <f t="shared" si="216"/>
        <v>308.29168969479815</v>
      </c>
      <c r="N665" s="22">
        <f t="shared" si="203"/>
        <v>2943.9698324025362</v>
      </c>
      <c r="O665" s="22">
        <f t="shared" si="204"/>
        <v>21.23863048170449</v>
      </c>
      <c r="P665" s="22">
        <f t="shared" si="205"/>
        <v>1289.1702129928697</v>
      </c>
      <c r="Q665" s="22">
        <f t="shared" si="206"/>
        <v>54.093637041147296</v>
      </c>
      <c r="R665" s="22">
        <f t="shared" si="217"/>
        <v>268.42514400000005</v>
      </c>
      <c r="S665" s="22">
        <f t="shared" si="218"/>
        <v>1611.688994034017</v>
      </c>
      <c r="T665" s="22">
        <f t="shared" si="219"/>
        <v>63.684118269357846</v>
      </c>
      <c r="U665" s="22">
        <f t="shared" si="207"/>
        <v>19.633284427983693</v>
      </c>
      <c r="V665" s="20">
        <f>'BSFC (Drive Cycle)'!C669</f>
        <v>115.428246120533</v>
      </c>
      <c r="W665" s="22">
        <f t="shared" si="208"/>
        <v>0.62950988530770269</v>
      </c>
      <c r="X665" s="22">
        <f t="shared" si="209"/>
        <v>0</v>
      </c>
      <c r="Y665" s="22">
        <f t="shared" si="210"/>
        <v>0</v>
      </c>
      <c r="Z665" s="22">
        <f t="shared" si="211"/>
        <v>3</v>
      </c>
    </row>
    <row r="666" spans="4:26">
      <c r="D666" s="1">
        <v>663</v>
      </c>
      <c r="E666" s="22">
        <v>28</v>
      </c>
      <c r="F666" s="22">
        <f t="shared" si="200"/>
        <v>45.061520000000002</v>
      </c>
      <c r="G666" s="22">
        <f t="shared" si="201"/>
        <v>12.517088888888891</v>
      </c>
      <c r="H666" s="22">
        <f t="shared" si="212"/>
        <v>0.67055833333333581</v>
      </c>
      <c r="I666" s="22">
        <f t="shared" si="213"/>
        <v>12.852368055555559</v>
      </c>
      <c r="J666" s="22">
        <f t="shared" si="214"/>
        <v>59.529250983480729</v>
      </c>
      <c r="K666" s="22">
        <f t="shared" si="215"/>
        <v>3</v>
      </c>
      <c r="L666" s="22">
        <f t="shared" si="202"/>
        <v>5.4638999999999998</v>
      </c>
      <c r="M666" s="22">
        <f t="shared" si="216"/>
        <v>325.26187444864036</v>
      </c>
      <c r="N666" s="22">
        <f t="shared" si="203"/>
        <v>3106.0232176724016</v>
      </c>
      <c r="O666" s="22">
        <f t="shared" si="204"/>
        <v>21.23863048170449</v>
      </c>
      <c r="P666" s="22">
        <f t="shared" si="205"/>
        <v>1289.1702129928765</v>
      </c>
      <c r="Q666" s="22">
        <f t="shared" si="206"/>
        <v>60.390760327888216</v>
      </c>
      <c r="R666" s="22">
        <f t="shared" si="217"/>
        <v>268.42514400000005</v>
      </c>
      <c r="S666" s="22">
        <f t="shared" si="218"/>
        <v>1617.9861173207648</v>
      </c>
      <c r="T666" s="22">
        <f t="shared" si="219"/>
        <v>63.932942171261033</v>
      </c>
      <c r="U666" s="22">
        <f t="shared" si="207"/>
        <v>20.79494860964089</v>
      </c>
      <c r="V666" s="20">
        <f>'BSFC (Drive Cycle)'!C670</f>
        <v>124.5141598483242</v>
      </c>
      <c r="W666" s="22">
        <f t="shared" si="208"/>
        <v>0.71924043200514243</v>
      </c>
      <c r="X666" s="22">
        <f t="shared" si="209"/>
        <v>0</v>
      </c>
      <c r="Y666" s="22">
        <f t="shared" si="210"/>
        <v>0</v>
      </c>
      <c r="Z666" s="22">
        <f t="shared" si="211"/>
        <v>3</v>
      </c>
    </row>
    <row r="667" spans="4:26">
      <c r="D667" s="1">
        <v>664</v>
      </c>
      <c r="E667" s="22">
        <v>29.6</v>
      </c>
      <c r="F667" s="22">
        <f t="shared" si="200"/>
        <v>47.636464000000004</v>
      </c>
      <c r="G667" s="22">
        <f t="shared" si="201"/>
        <v>13.232351111111113</v>
      </c>
      <c r="H667" s="22">
        <f t="shared" si="212"/>
        <v>0.71526222222222202</v>
      </c>
      <c r="I667" s="22">
        <f t="shared" si="213"/>
        <v>13.589982222222224</v>
      </c>
      <c r="J667" s="22">
        <f t="shared" si="214"/>
        <v>62.94571234427179</v>
      </c>
      <c r="K667" s="22">
        <f t="shared" si="215"/>
        <v>3</v>
      </c>
      <c r="L667" s="22">
        <f t="shared" si="202"/>
        <v>5.4638999999999998</v>
      </c>
      <c r="M667" s="22">
        <f t="shared" si="216"/>
        <v>343.92907767786664</v>
      </c>
      <c r="N667" s="22">
        <f t="shared" si="203"/>
        <v>3284.2819414692522</v>
      </c>
      <c r="O667" s="22">
        <f t="shared" si="204"/>
        <v>21.23863048170449</v>
      </c>
      <c r="P667" s="22">
        <f t="shared" si="205"/>
        <v>1375.1148938590627</v>
      </c>
      <c r="Q667" s="22">
        <f t="shared" si="206"/>
        <v>67.489755827656296</v>
      </c>
      <c r="R667" s="22">
        <f t="shared" si="217"/>
        <v>268.42514400000005</v>
      </c>
      <c r="S667" s="22">
        <f t="shared" si="218"/>
        <v>1711.0297936867191</v>
      </c>
      <c r="T667" s="22">
        <f t="shared" si="219"/>
        <v>67.609460725299272</v>
      </c>
      <c r="U667" s="22">
        <f t="shared" si="207"/>
        <v>23.252859469550128</v>
      </c>
      <c r="V667" s="20">
        <f>'BSFC (Drive Cycle)'!C671</f>
        <v>112.53427812834707</v>
      </c>
      <c r="W667" s="22">
        <f t="shared" si="208"/>
        <v>0.72687326522936746</v>
      </c>
      <c r="X667" s="22">
        <f t="shared" si="209"/>
        <v>0</v>
      </c>
      <c r="Y667" s="22">
        <f t="shared" si="210"/>
        <v>0</v>
      </c>
      <c r="Z667" s="22">
        <f t="shared" si="211"/>
        <v>3</v>
      </c>
    </row>
    <row r="668" spans="4:26">
      <c r="D668" s="1">
        <v>665</v>
      </c>
      <c r="E668" s="22">
        <v>30.7</v>
      </c>
      <c r="F668" s="22">
        <f t="shared" si="200"/>
        <v>49.406737999999997</v>
      </c>
      <c r="G668" s="22">
        <f t="shared" si="201"/>
        <v>13.724093888888889</v>
      </c>
      <c r="H668" s="22">
        <f t="shared" si="212"/>
        <v>0.49174277777777675</v>
      </c>
      <c r="I668" s="22">
        <f t="shared" si="213"/>
        <v>13.969965277777778</v>
      </c>
      <c r="J668" s="22">
        <f t="shared" si="214"/>
        <v>64.705707590739905</v>
      </c>
      <c r="K668" s="22">
        <f t="shared" si="215"/>
        <v>3</v>
      </c>
      <c r="L668" s="22">
        <f t="shared" si="202"/>
        <v>5.4638999999999998</v>
      </c>
      <c r="M668" s="22">
        <f t="shared" si="216"/>
        <v>353.54551570504373</v>
      </c>
      <c r="N668" s="22">
        <f t="shared" si="203"/>
        <v>3376.1121931221742</v>
      </c>
      <c r="O668" s="22">
        <f t="shared" si="204"/>
        <v>21.23863048170449</v>
      </c>
      <c r="P668" s="22">
        <f t="shared" si="205"/>
        <v>945.39148952810399</v>
      </c>
      <c r="Q668" s="22">
        <f t="shared" si="206"/>
        <v>72.599091455907327</v>
      </c>
      <c r="R668" s="22">
        <f t="shared" si="217"/>
        <v>268.42514400000005</v>
      </c>
      <c r="S668" s="22">
        <f t="shared" si="218"/>
        <v>1286.4157249840114</v>
      </c>
      <c r="T668" s="22">
        <f t="shared" si="219"/>
        <v>50.831302736881732</v>
      </c>
      <c r="U668" s="22">
        <f t="shared" si="207"/>
        <v>17.971179140070053</v>
      </c>
      <c r="V668" s="20">
        <f>'BSFC (Drive Cycle)'!C672</f>
        <v>303.46284741895943</v>
      </c>
      <c r="W668" s="22">
        <f t="shared" si="208"/>
        <v>1.5148847759227402</v>
      </c>
      <c r="X668" s="22">
        <f t="shared" si="209"/>
        <v>0</v>
      </c>
      <c r="Y668" s="22">
        <f t="shared" si="210"/>
        <v>0</v>
      </c>
      <c r="Z668" s="22">
        <f t="shared" si="211"/>
        <v>3</v>
      </c>
    </row>
    <row r="669" spans="4:26">
      <c r="D669" s="1">
        <v>666</v>
      </c>
      <c r="E669" s="22">
        <v>32.299999999999997</v>
      </c>
      <c r="F669" s="22">
        <f t="shared" si="200"/>
        <v>51.981681999999992</v>
      </c>
      <c r="G669" s="22">
        <f t="shared" si="201"/>
        <v>14.43935611111111</v>
      </c>
      <c r="H669" s="22">
        <f t="shared" si="212"/>
        <v>0.71526222222222025</v>
      </c>
      <c r="I669" s="22">
        <f t="shared" si="213"/>
        <v>14.796987222222221</v>
      </c>
      <c r="J669" s="22">
        <f t="shared" si="214"/>
        <v>68.536285480111715</v>
      </c>
      <c r="K669" s="22">
        <f t="shared" si="215"/>
        <v>3</v>
      </c>
      <c r="L669" s="22">
        <f t="shared" si="202"/>
        <v>5.4638999999999998</v>
      </c>
      <c r="M669" s="22">
        <f t="shared" si="216"/>
        <v>374.47541023478237</v>
      </c>
      <c r="N669" s="22">
        <f t="shared" si="203"/>
        <v>3575.9780349550074</v>
      </c>
      <c r="O669" s="22">
        <f t="shared" si="204"/>
        <v>21.23863048170449</v>
      </c>
      <c r="P669" s="22">
        <f t="shared" si="205"/>
        <v>1375.1148938590593</v>
      </c>
      <c r="Q669" s="22">
        <f t="shared" si="206"/>
        <v>80.363617783778651</v>
      </c>
      <c r="R669" s="22">
        <f t="shared" si="217"/>
        <v>268.42514400000005</v>
      </c>
      <c r="S669" s="22">
        <f t="shared" si="218"/>
        <v>1723.903655642838</v>
      </c>
      <c r="T669" s="22">
        <f t="shared" si="219"/>
        <v>68.118157223464692</v>
      </c>
      <c r="U669" s="22">
        <f t="shared" si="207"/>
        <v>25.508574870694346</v>
      </c>
      <c r="V669" s="20">
        <f>'BSFC (Drive Cycle)'!C673</f>
        <v>129.03318241396846</v>
      </c>
      <c r="W669" s="22">
        <f t="shared" si="208"/>
        <v>0.9142923873362987</v>
      </c>
      <c r="X669" s="22">
        <f t="shared" si="209"/>
        <v>0</v>
      </c>
      <c r="Y669" s="22">
        <f t="shared" si="210"/>
        <v>0</v>
      </c>
      <c r="Z669" s="22">
        <f t="shared" si="211"/>
        <v>3</v>
      </c>
    </row>
    <row r="670" spans="4:26">
      <c r="D670" s="1">
        <v>667</v>
      </c>
      <c r="E670" s="22">
        <v>33</v>
      </c>
      <c r="F670" s="22">
        <f t="shared" si="200"/>
        <v>53.108220000000003</v>
      </c>
      <c r="G670" s="22">
        <f t="shared" si="201"/>
        <v>14.752283333333335</v>
      </c>
      <c r="H670" s="22">
        <f t="shared" si="212"/>
        <v>0.3129272222222248</v>
      </c>
      <c r="I670" s="22">
        <f t="shared" si="213"/>
        <v>14.908746944444447</v>
      </c>
      <c r="J670" s="22">
        <f t="shared" si="214"/>
        <v>69.053931140837634</v>
      </c>
      <c r="K670" s="22">
        <f t="shared" si="215"/>
        <v>3</v>
      </c>
      <c r="L670" s="22">
        <f t="shared" si="202"/>
        <v>5.4638999999999998</v>
      </c>
      <c r="M670" s="22">
        <f t="shared" si="216"/>
        <v>377.30377436042272</v>
      </c>
      <c r="N670" s="22">
        <f t="shared" si="203"/>
        <v>3602.986932499985</v>
      </c>
      <c r="O670" s="22">
        <f t="shared" si="204"/>
        <v>21.23863048170449</v>
      </c>
      <c r="P670" s="22">
        <f t="shared" si="205"/>
        <v>601.61276606334502</v>
      </c>
      <c r="Q670" s="22">
        <f t="shared" si="206"/>
        <v>83.884614792181452</v>
      </c>
      <c r="R670" s="22">
        <f t="shared" si="217"/>
        <v>268.42514400000005</v>
      </c>
      <c r="S670" s="22">
        <f t="shared" si="218"/>
        <v>953.92252485552649</v>
      </c>
      <c r="T670" s="22">
        <f t="shared" si="219"/>
        <v>37.693199567398416</v>
      </c>
      <c r="U670" s="22">
        <f t="shared" si="207"/>
        <v>14.221786464500076</v>
      </c>
      <c r="V670" s="20">
        <f>'BSFC (Drive Cycle)'!C674</f>
        <v>626.16200779322935</v>
      </c>
      <c r="W670" s="22">
        <f t="shared" si="208"/>
        <v>2.473650657504983</v>
      </c>
      <c r="X670" s="22">
        <f t="shared" si="209"/>
        <v>0</v>
      </c>
      <c r="Y670" s="22">
        <f t="shared" si="210"/>
        <v>0</v>
      </c>
      <c r="Z670" s="22">
        <f t="shared" si="211"/>
        <v>3</v>
      </c>
    </row>
    <row r="671" spans="4:26">
      <c r="D671" s="1">
        <v>668</v>
      </c>
      <c r="E671" s="22">
        <v>34.200000000000003</v>
      </c>
      <c r="F671" s="22">
        <f t="shared" si="200"/>
        <v>55.039428000000001</v>
      </c>
      <c r="G671" s="22">
        <f t="shared" si="201"/>
        <v>15.288730000000001</v>
      </c>
      <c r="H671" s="22">
        <f t="shared" si="212"/>
        <v>0.53644666666666652</v>
      </c>
      <c r="I671" s="22">
        <f t="shared" si="213"/>
        <v>15.556953333333334</v>
      </c>
      <c r="J671" s="22">
        <f t="shared" si="214"/>
        <v>72.056275973047974</v>
      </c>
      <c r="K671" s="22">
        <f t="shared" si="215"/>
        <v>3</v>
      </c>
      <c r="L671" s="22">
        <f t="shared" si="202"/>
        <v>5.4638999999999998</v>
      </c>
      <c r="M671" s="22">
        <f t="shared" si="216"/>
        <v>393.70828628913682</v>
      </c>
      <c r="N671" s="22">
        <f t="shared" si="203"/>
        <v>3759.6385382608546</v>
      </c>
      <c r="O671" s="22">
        <f t="shared" si="204"/>
        <v>21.23863048170449</v>
      </c>
      <c r="P671" s="22">
        <f t="shared" si="205"/>
        <v>1031.3361703942969</v>
      </c>
      <c r="Q671" s="22">
        <f t="shared" si="206"/>
        <v>90.096235854478522</v>
      </c>
      <c r="R671" s="22">
        <f t="shared" si="217"/>
        <v>268.42514400000005</v>
      </c>
      <c r="S671" s="22">
        <f t="shared" si="218"/>
        <v>1389.8575502487754</v>
      </c>
      <c r="T671" s="22">
        <f t="shared" si="219"/>
        <v>54.918692710099137</v>
      </c>
      <c r="U671" s="22">
        <f t="shared" si="207"/>
        <v>21.621944392132843</v>
      </c>
      <c r="V671" s="20">
        <f>'BSFC (Drive Cycle)'!C675</f>
        <v>263.43359322323158</v>
      </c>
      <c r="W671" s="22">
        <f t="shared" si="208"/>
        <v>1.5822073621367936</v>
      </c>
      <c r="X671" s="22">
        <f t="shared" si="209"/>
        <v>0</v>
      </c>
      <c r="Y671" s="22">
        <f t="shared" si="210"/>
        <v>0</v>
      </c>
      <c r="Z671" s="22">
        <f t="shared" si="211"/>
        <v>3</v>
      </c>
    </row>
    <row r="672" spans="4:26">
      <c r="D672" s="1">
        <v>669</v>
      </c>
      <c r="E672" s="22">
        <v>34.6</v>
      </c>
      <c r="F672" s="22">
        <f t="shared" si="200"/>
        <v>55.683164000000005</v>
      </c>
      <c r="G672" s="22">
        <f t="shared" si="201"/>
        <v>15.467545555555558</v>
      </c>
      <c r="H672" s="22">
        <f t="shared" si="212"/>
        <v>0.17881555555555728</v>
      </c>
      <c r="I672" s="22">
        <f t="shared" si="213"/>
        <v>15.556953333333336</v>
      </c>
      <c r="J672" s="22">
        <f t="shared" si="214"/>
        <v>72.056275973047974</v>
      </c>
      <c r="K672" s="22">
        <f t="shared" si="215"/>
        <v>3</v>
      </c>
      <c r="L672" s="22">
        <f t="shared" si="202"/>
        <v>5.4638999999999998</v>
      </c>
      <c r="M672" s="22">
        <f t="shared" si="216"/>
        <v>393.70828628913682</v>
      </c>
      <c r="N672" s="22">
        <f t="shared" si="203"/>
        <v>3759.6385382608546</v>
      </c>
      <c r="O672" s="22">
        <f t="shared" si="204"/>
        <v>21.23863048170449</v>
      </c>
      <c r="P672" s="22">
        <f t="shared" si="205"/>
        <v>343.77872346476909</v>
      </c>
      <c r="Q672" s="22">
        <f t="shared" si="206"/>
        <v>92.216074788437069</v>
      </c>
      <c r="R672" s="22">
        <f t="shared" si="217"/>
        <v>268.42514400000005</v>
      </c>
      <c r="S672" s="22">
        <f t="shared" si="218"/>
        <v>704.41994225320627</v>
      </c>
      <c r="T672" s="22">
        <f t="shared" si="219"/>
        <v>27.83437938697034</v>
      </c>
      <c r="U672" s="22">
        <f t="shared" si="207"/>
        <v>10.958625808365767</v>
      </c>
      <c r="V672" s="20">
        <f>'BSFC (Drive Cycle)'!C676</f>
        <v>996.92845197785573</v>
      </c>
      <c r="W672" s="22">
        <f t="shared" si="208"/>
        <v>3.0347127397051836</v>
      </c>
      <c r="X672" s="22">
        <f t="shared" si="209"/>
        <v>0</v>
      </c>
      <c r="Y672" s="22">
        <f t="shared" si="210"/>
        <v>0</v>
      </c>
      <c r="Z672" s="22">
        <f t="shared" si="211"/>
        <v>3</v>
      </c>
    </row>
    <row r="673" spans="4:26">
      <c r="D673" s="1">
        <v>670</v>
      </c>
      <c r="E673" s="22">
        <v>35.299999999999997</v>
      </c>
      <c r="F673" s="22">
        <f t="shared" si="200"/>
        <v>56.809701999999994</v>
      </c>
      <c r="G673" s="22">
        <f t="shared" si="201"/>
        <v>15.780472777777778</v>
      </c>
      <c r="H673" s="22">
        <f t="shared" si="212"/>
        <v>0.31292722222221947</v>
      </c>
      <c r="I673" s="22">
        <f t="shared" si="213"/>
        <v>15.936936388888888</v>
      </c>
      <c r="J673" s="22">
        <f t="shared" si="214"/>
        <v>73.816271219516082</v>
      </c>
      <c r="K673" s="22">
        <f t="shared" si="215"/>
        <v>3</v>
      </c>
      <c r="L673" s="22">
        <f t="shared" si="202"/>
        <v>5.4638999999999998</v>
      </c>
      <c r="M673" s="22">
        <f t="shared" si="216"/>
        <v>403.3247243163139</v>
      </c>
      <c r="N673" s="22">
        <f t="shared" si="203"/>
        <v>3851.4687899137766</v>
      </c>
      <c r="O673" s="22">
        <f t="shared" si="204"/>
        <v>21.23863048170449</v>
      </c>
      <c r="P673" s="22">
        <f t="shared" si="205"/>
        <v>601.61276606333479</v>
      </c>
      <c r="Q673" s="22">
        <f t="shared" si="206"/>
        <v>95.985105276757906</v>
      </c>
      <c r="R673" s="22">
        <f t="shared" si="217"/>
        <v>268.42514400000005</v>
      </c>
      <c r="S673" s="22">
        <f t="shared" si="218"/>
        <v>966.0230153400928</v>
      </c>
      <c r="T673" s="22">
        <f t="shared" si="219"/>
        <v>38.171337142320695</v>
      </c>
      <c r="U673" s="22">
        <f t="shared" si="207"/>
        <v>15.395444029711568</v>
      </c>
      <c r="V673" s="20">
        <f>'BSFC (Drive Cycle)'!C677</f>
        <v>625.61193666111103</v>
      </c>
      <c r="W673" s="22">
        <f t="shared" si="208"/>
        <v>2.6754370986626652</v>
      </c>
      <c r="X673" s="22">
        <f t="shared" si="209"/>
        <v>0</v>
      </c>
      <c r="Y673" s="22">
        <f t="shared" si="210"/>
        <v>0</v>
      </c>
      <c r="Z673" s="22">
        <f t="shared" si="211"/>
        <v>3</v>
      </c>
    </row>
    <row r="674" spans="4:26">
      <c r="D674" s="1">
        <v>671</v>
      </c>
      <c r="E674" s="22">
        <v>36.1</v>
      </c>
      <c r="F674" s="22">
        <f t="shared" si="200"/>
        <v>58.097174000000003</v>
      </c>
      <c r="G674" s="22">
        <f t="shared" si="201"/>
        <v>16.138103888888889</v>
      </c>
      <c r="H674" s="22">
        <f t="shared" si="212"/>
        <v>0.35763111111111101</v>
      </c>
      <c r="I674" s="22">
        <f t="shared" si="213"/>
        <v>16.316919444444444</v>
      </c>
      <c r="J674" s="22">
        <f t="shared" si="214"/>
        <v>75.576266465984219</v>
      </c>
      <c r="K674" s="22">
        <f t="shared" si="215"/>
        <v>3</v>
      </c>
      <c r="L674" s="22">
        <f t="shared" si="202"/>
        <v>5.4638999999999998</v>
      </c>
      <c r="M674" s="22">
        <f t="shared" si="216"/>
        <v>412.94116234349116</v>
      </c>
      <c r="N674" s="22">
        <f t="shared" si="203"/>
        <v>3943.2990415667005</v>
      </c>
      <c r="O674" s="22">
        <f t="shared" si="204"/>
        <v>21.23863048170449</v>
      </c>
      <c r="P674" s="22">
        <f t="shared" si="205"/>
        <v>687.55744692953135</v>
      </c>
      <c r="Q674" s="22">
        <f t="shared" si="206"/>
        <v>100.38500352921832</v>
      </c>
      <c r="R674" s="22">
        <f t="shared" si="217"/>
        <v>268.42514400000005</v>
      </c>
      <c r="S674" s="22">
        <f t="shared" si="218"/>
        <v>1056.3675944587499</v>
      </c>
      <c r="T674" s="22">
        <f t="shared" si="219"/>
        <v>41.741203836754721</v>
      </c>
      <c r="U674" s="22">
        <f t="shared" si="207"/>
        <v>17.236661229966089</v>
      </c>
      <c r="V674" s="20">
        <f>'BSFC (Drive Cycle)'!C678</f>
        <v>531.6926412639441</v>
      </c>
      <c r="W674" s="22">
        <f t="shared" si="208"/>
        <v>2.5457238710923593</v>
      </c>
      <c r="X674" s="22">
        <f t="shared" si="209"/>
        <v>0</v>
      </c>
      <c r="Y674" s="22">
        <f t="shared" si="210"/>
        <v>0</v>
      </c>
      <c r="Z674" s="22">
        <f t="shared" si="211"/>
        <v>3</v>
      </c>
    </row>
    <row r="675" spans="4:26">
      <c r="D675" s="1">
        <v>672</v>
      </c>
      <c r="E675" s="22">
        <v>36.1</v>
      </c>
      <c r="F675" s="22">
        <f t="shared" si="200"/>
        <v>58.097174000000003</v>
      </c>
      <c r="G675" s="22">
        <f t="shared" si="201"/>
        <v>16.138103888888889</v>
      </c>
      <c r="H675" s="22">
        <f t="shared" si="212"/>
        <v>0</v>
      </c>
      <c r="I675" s="22">
        <f t="shared" si="213"/>
        <v>16.138103888888889</v>
      </c>
      <c r="J675" s="22">
        <f t="shared" si="214"/>
        <v>74.748033408822735</v>
      </c>
      <c r="K675" s="22">
        <f t="shared" si="215"/>
        <v>3</v>
      </c>
      <c r="L675" s="22">
        <f t="shared" si="202"/>
        <v>5.4638999999999998</v>
      </c>
      <c r="M675" s="22">
        <f t="shared" si="216"/>
        <v>408.4157797424665</v>
      </c>
      <c r="N675" s="22">
        <f t="shared" si="203"/>
        <v>3900.0848054947355</v>
      </c>
      <c r="O675" s="22">
        <f t="shared" si="204"/>
        <v>21.23863048170449</v>
      </c>
      <c r="P675" s="22">
        <f t="shared" si="205"/>
        <v>0</v>
      </c>
      <c r="Q675" s="22">
        <f t="shared" si="206"/>
        <v>100.38500352921832</v>
      </c>
      <c r="R675" s="22">
        <f t="shared" si="217"/>
        <v>268.42514400000005</v>
      </c>
      <c r="S675" s="22">
        <f t="shared" si="218"/>
        <v>368.8101475292184</v>
      </c>
      <c r="T675" s="22">
        <f t="shared" si="219"/>
        <v>14.573127409278767</v>
      </c>
      <c r="U675" s="22">
        <f t="shared" si="207"/>
        <v>5.9518951941468989</v>
      </c>
      <c r="V675" s="20">
        <f>'BSFC (Drive Cycle)'!C679</f>
        <v>1722.6978012969012</v>
      </c>
      <c r="W675" s="22">
        <f t="shared" si="208"/>
        <v>2.8481435456962374</v>
      </c>
      <c r="X675" s="22">
        <f t="shared" si="209"/>
        <v>0</v>
      </c>
      <c r="Y675" s="22">
        <f t="shared" si="210"/>
        <v>0</v>
      </c>
      <c r="Z675" s="22">
        <f t="shared" si="211"/>
        <v>3</v>
      </c>
    </row>
    <row r="676" spans="4:26">
      <c r="D676" s="1">
        <v>673</v>
      </c>
      <c r="E676" s="22">
        <v>36.9</v>
      </c>
      <c r="F676" s="22">
        <f t="shared" si="200"/>
        <v>59.384645999999996</v>
      </c>
      <c r="G676" s="22">
        <f t="shared" si="201"/>
        <v>16.495735</v>
      </c>
      <c r="H676" s="22">
        <f t="shared" si="212"/>
        <v>0.35763111111111101</v>
      </c>
      <c r="I676" s="22">
        <f t="shared" si="213"/>
        <v>16.674550555555555</v>
      </c>
      <c r="J676" s="22">
        <f t="shared" si="214"/>
        <v>77.232732580307157</v>
      </c>
      <c r="K676" s="22">
        <f t="shared" si="215"/>
        <v>3</v>
      </c>
      <c r="L676" s="22">
        <f t="shared" si="202"/>
        <v>5.4638999999999998</v>
      </c>
      <c r="M676" s="22">
        <f t="shared" si="216"/>
        <v>421.99192754554025</v>
      </c>
      <c r="N676" s="22">
        <f t="shared" si="203"/>
        <v>4029.7275137106276</v>
      </c>
      <c r="O676" s="22">
        <f t="shared" si="204"/>
        <v>21.23863048170449</v>
      </c>
      <c r="P676" s="22">
        <f t="shared" si="205"/>
        <v>687.55744692953135</v>
      </c>
      <c r="Q676" s="22">
        <f t="shared" si="206"/>
        <v>104.88349894139776</v>
      </c>
      <c r="R676" s="22">
        <f t="shared" si="217"/>
        <v>268.42514400000005</v>
      </c>
      <c r="S676" s="22">
        <f t="shared" si="218"/>
        <v>1060.866089870929</v>
      </c>
      <c r="T676" s="22">
        <f t="shared" si="219"/>
        <v>41.918956936095753</v>
      </c>
      <c r="U676" s="22">
        <f t="shared" si="207"/>
        <v>17.689461438161544</v>
      </c>
      <c r="V676" s="20">
        <f>'BSFC (Drive Cycle)'!C680</f>
        <v>533.37531858556031</v>
      </c>
      <c r="W676" s="22">
        <f t="shared" si="208"/>
        <v>2.6208672583851103</v>
      </c>
      <c r="X676" s="22">
        <f t="shared" si="209"/>
        <v>0</v>
      </c>
      <c r="Y676" s="22">
        <f t="shared" si="210"/>
        <v>0</v>
      </c>
      <c r="Z676" s="22">
        <f t="shared" si="211"/>
        <v>3</v>
      </c>
    </row>
    <row r="677" spans="4:26">
      <c r="D677" s="1">
        <v>674</v>
      </c>
      <c r="E677" s="22">
        <v>36.9</v>
      </c>
      <c r="F677" s="22">
        <f t="shared" si="200"/>
        <v>59.384645999999996</v>
      </c>
      <c r="G677" s="22">
        <f t="shared" si="201"/>
        <v>16.495735</v>
      </c>
      <c r="H677" s="22">
        <f t="shared" si="212"/>
        <v>0</v>
      </c>
      <c r="I677" s="22">
        <f t="shared" si="213"/>
        <v>16.495735</v>
      </c>
      <c r="J677" s="22">
        <f t="shared" si="214"/>
        <v>76.404499523145688</v>
      </c>
      <c r="K677" s="22">
        <f t="shared" si="215"/>
        <v>3</v>
      </c>
      <c r="L677" s="22">
        <f t="shared" si="202"/>
        <v>5.4638999999999998</v>
      </c>
      <c r="M677" s="22">
        <f t="shared" si="216"/>
        <v>417.4665449445157</v>
      </c>
      <c r="N677" s="22">
        <f t="shared" si="203"/>
        <v>3986.513277638664</v>
      </c>
      <c r="O677" s="22">
        <f t="shared" si="204"/>
        <v>21.23863048170449</v>
      </c>
      <c r="P677" s="22">
        <f t="shared" si="205"/>
        <v>0</v>
      </c>
      <c r="Q677" s="22">
        <f t="shared" si="206"/>
        <v>104.88349894139776</v>
      </c>
      <c r="R677" s="22">
        <f t="shared" si="217"/>
        <v>268.42514400000005</v>
      </c>
      <c r="S677" s="22">
        <f t="shared" si="218"/>
        <v>373.30864294139781</v>
      </c>
      <c r="T677" s="22">
        <f t="shared" si="219"/>
        <v>14.750880508619812</v>
      </c>
      <c r="U677" s="22">
        <f t="shared" si="207"/>
        <v>6.1579991208229128</v>
      </c>
      <c r="V677" s="20">
        <f>'BSFC (Drive Cycle)'!C681</f>
        <v>1716.692444886623</v>
      </c>
      <c r="W677" s="22">
        <f t="shared" si="208"/>
        <v>2.9364973795375451</v>
      </c>
      <c r="X677" s="22">
        <f t="shared" si="209"/>
        <v>0</v>
      </c>
      <c r="Y677" s="22">
        <f t="shared" si="210"/>
        <v>0</v>
      </c>
      <c r="Z677" s="22">
        <f t="shared" si="211"/>
        <v>3</v>
      </c>
    </row>
    <row r="678" spans="4:26">
      <c r="D678" s="1">
        <v>675</v>
      </c>
      <c r="E678" s="22">
        <v>37.6</v>
      </c>
      <c r="F678" s="22">
        <f t="shared" si="200"/>
        <v>60.511184</v>
      </c>
      <c r="G678" s="22">
        <f t="shared" si="201"/>
        <v>16.808662222222225</v>
      </c>
      <c r="H678" s="22">
        <f t="shared" si="212"/>
        <v>0.3129272222222248</v>
      </c>
      <c r="I678" s="22">
        <f t="shared" si="213"/>
        <v>16.965125833333339</v>
      </c>
      <c r="J678" s="22">
        <f t="shared" si="214"/>
        <v>78.578611298194573</v>
      </c>
      <c r="K678" s="22">
        <f t="shared" si="215"/>
        <v>3</v>
      </c>
      <c r="L678" s="22">
        <f t="shared" si="202"/>
        <v>5.4638999999999998</v>
      </c>
      <c r="M678" s="22">
        <f t="shared" si="216"/>
        <v>429.34567427220531</v>
      </c>
      <c r="N678" s="22">
        <f t="shared" si="203"/>
        <v>4099.9506473275706</v>
      </c>
      <c r="O678" s="22">
        <f t="shared" si="204"/>
        <v>21.23863048170449</v>
      </c>
      <c r="P678" s="22">
        <f t="shared" si="205"/>
        <v>601.61276606334502</v>
      </c>
      <c r="Q678" s="22">
        <f t="shared" si="206"/>
        <v>108.90056290963679</v>
      </c>
      <c r="R678" s="22">
        <f t="shared" si="217"/>
        <v>268.42514400000005</v>
      </c>
      <c r="S678" s="22">
        <f t="shared" si="218"/>
        <v>978.9384729729818</v>
      </c>
      <c r="T678" s="22">
        <f t="shared" si="219"/>
        <v>38.681677247912077</v>
      </c>
      <c r="U678" s="22">
        <f t="shared" si="207"/>
        <v>16.607810799984634</v>
      </c>
      <c r="V678" s="20">
        <f>'BSFC (Drive Cycle)'!C682</f>
        <v>628.70324657496712</v>
      </c>
      <c r="W678" s="22">
        <f t="shared" si="208"/>
        <v>2.9003846023480948</v>
      </c>
      <c r="X678" s="22">
        <f t="shared" si="209"/>
        <v>0</v>
      </c>
      <c r="Y678" s="22">
        <f t="shared" si="210"/>
        <v>0</v>
      </c>
      <c r="Z678" s="22">
        <f t="shared" si="211"/>
        <v>3</v>
      </c>
    </row>
    <row r="679" spans="4:26">
      <c r="D679" s="1">
        <v>676</v>
      </c>
      <c r="E679" s="22">
        <v>37.6</v>
      </c>
      <c r="F679" s="22">
        <f t="shared" si="200"/>
        <v>60.511184</v>
      </c>
      <c r="G679" s="22">
        <f t="shared" si="201"/>
        <v>16.808662222222225</v>
      </c>
      <c r="H679" s="22">
        <f t="shared" si="212"/>
        <v>0</v>
      </c>
      <c r="I679" s="22">
        <f t="shared" si="213"/>
        <v>16.808662222222225</v>
      </c>
      <c r="J679" s="22">
        <f t="shared" si="214"/>
        <v>77.853907373178274</v>
      </c>
      <c r="K679" s="22">
        <f t="shared" si="215"/>
        <v>3</v>
      </c>
      <c r="L679" s="22">
        <f t="shared" si="202"/>
        <v>5.4638999999999998</v>
      </c>
      <c r="M679" s="22">
        <f t="shared" si="216"/>
        <v>425.38596449630876</v>
      </c>
      <c r="N679" s="22">
        <f t="shared" si="203"/>
        <v>4062.1381907646014</v>
      </c>
      <c r="O679" s="22">
        <f t="shared" si="204"/>
        <v>21.23863048170449</v>
      </c>
      <c r="P679" s="22">
        <f t="shared" si="205"/>
        <v>0</v>
      </c>
      <c r="Q679" s="22">
        <f t="shared" si="206"/>
        <v>108.90056290963679</v>
      </c>
      <c r="R679" s="22">
        <f t="shared" si="217"/>
        <v>268.42514400000005</v>
      </c>
      <c r="S679" s="22">
        <f t="shared" si="218"/>
        <v>377.32570690963684</v>
      </c>
      <c r="T679" s="22">
        <f t="shared" si="219"/>
        <v>14.909610373870423</v>
      </c>
      <c r="U679" s="22">
        <f t="shared" si="207"/>
        <v>6.3423389891530402</v>
      </c>
      <c r="V679" s="20">
        <f>'BSFC (Drive Cycle)'!C683</f>
        <v>1712.3757902356629</v>
      </c>
      <c r="W679" s="22">
        <f t="shared" si="208"/>
        <v>3.0167965940259425</v>
      </c>
      <c r="X679" s="22">
        <f t="shared" si="209"/>
        <v>0</v>
      </c>
      <c r="Y679" s="22">
        <f t="shared" si="210"/>
        <v>0</v>
      </c>
      <c r="Z679" s="22">
        <f t="shared" si="211"/>
        <v>3</v>
      </c>
    </row>
    <row r="680" spans="4:26">
      <c r="D680" s="1">
        <v>677</v>
      </c>
      <c r="E680" s="22">
        <v>38.4</v>
      </c>
      <c r="F680" s="22">
        <f t="shared" si="200"/>
        <v>61.798655999999994</v>
      </c>
      <c r="G680" s="22">
        <f t="shared" si="201"/>
        <v>17.166293333333332</v>
      </c>
      <c r="H680" s="22">
        <f t="shared" si="212"/>
        <v>0.35763111111110746</v>
      </c>
      <c r="I680" s="22">
        <f t="shared" si="213"/>
        <v>17.345108888888888</v>
      </c>
      <c r="J680" s="22">
        <f t="shared" si="214"/>
        <v>80.338606544662667</v>
      </c>
      <c r="K680" s="22">
        <f t="shared" si="215"/>
        <v>3</v>
      </c>
      <c r="L680" s="22">
        <f t="shared" si="202"/>
        <v>5.4638999999999998</v>
      </c>
      <c r="M680" s="22">
        <f t="shared" si="216"/>
        <v>438.96211229938234</v>
      </c>
      <c r="N680" s="22">
        <f t="shared" si="203"/>
        <v>4191.7808989804917</v>
      </c>
      <c r="O680" s="22">
        <f t="shared" si="204"/>
        <v>21.23863048170449</v>
      </c>
      <c r="P680" s="22">
        <f t="shared" si="205"/>
        <v>687.55744692952453</v>
      </c>
      <c r="Q680" s="22">
        <f t="shared" si="206"/>
        <v>113.58392799628929</v>
      </c>
      <c r="R680" s="22">
        <f t="shared" si="217"/>
        <v>268.42514400000005</v>
      </c>
      <c r="S680" s="22">
        <f t="shared" si="218"/>
        <v>1069.5665189258139</v>
      </c>
      <c r="T680" s="22">
        <f t="shared" si="219"/>
        <v>42.262744822577872</v>
      </c>
      <c r="U680" s="22">
        <f t="shared" si="207"/>
        <v>18.551743738888568</v>
      </c>
      <c r="V680" s="20">
        <f>'BSFC (Drive Cycle)'!C684</f>
        <v>541.94961558177783</v>
      </c>
      <c r="W680" s="22">
        <f t="shared" si="208"/>
        <v>2.7928084410173093</v>
      </c>
      <c r="X680" s="22">
        <f t="shared" si="209"/>
        <v>0</v>
      </c>
      <c r="Y680" s="22">
        <f t="shared" si="210"/>
        <v>0</v>
      </c>
      <c r="Z680" s="22">
        <f t="shared" si="211"/>
        <v>3</v>
      </c>
    </row>
    <row r="681" spans="4:26">
      <c r="D681" s="1">
        <v>678</v>
      </c>
      <c r="E681" s="22">
        <v>38</v>
      </c>
      <c r="F681" s="22">
        <f t="shared" si="200"/>
        <v>61.154919999999997</v>
      </c>
      <c r="G681" s="22">
        <f t="shared" si="201"/>
        <v>16.987477777777777</v>
      </c>
      <c r="H681" s="22">
        <f t="shared" si="212"/>
        <v>-0.17881555555555551</v>
      </c>
      <c r="I681" s="22">
        <f t="shared" si="213"/>
        <v>16.898069999999997</v>
      </c>
      <c r="J681" s="22">
        <f t="shared" si="214"/>
        <v>78.26802390175898</v>
      </c>
      <c r="K681" s="22">
        <f t="shared" si="215"/>
        <v>3</v>
      </c>
      <c r="L681" s="22">
        <f t="shared" si="202"/>
        <v>5.4638999999999998</v>
      </c>
      <c r="M681" s="22">
        <f t="shared" si="216"/>
        <v>427.64865579682089</v>
      </c>
      <c r="N681" s="22">
        <f t="shared" si="203"/>
        <v>4083.7453088005818</v>
      </c>
      <c r="O681" s="22">
        <f t="shared" si="204"/>
        <v>21.23863048170449</v>
      </c>
      <c r="P681" s="22">
        <f t="shared" si="205"/>
        <v>-343.77872346476568</v>
      </c>
      <c r="Q681" s="22">
        <f t="shared" si="206"/>
        <v>111.22992080799814</v>
      </c>
      <c r="R681" s="22">
        <f t="shared" si="217"/>
        <v>268.42514400000005</v>
      </c>
      <c r="S681" s="22">
        <f t="shared" si="218"/>
        <v>35.876341343232525</v>
      </c>
      <c r="T681" s="22">
        <f t="shared" si="219"/>
        <v>0</v>
      </c>
      <c r="U681" s="22">
        <f t="shared" si="207"/>
        <v>0</v>
      </c>
      <c r="V681" s="20">
        <f>'BSFC (Drive Cycle)'!C685</f>
        <v>0</v>
      </c>
      <c r="W681" s="22">
        <f t="shared" si="208"/>
        <v>0</v>
      </c>
      <c r="X681" s="22">
        <f t="shared" si="209"/>
        <v>0</v>
      </c>
      <c r="Y681" s="22">
        <f t="shared" si="210"/>
        <v>0</v>
      </c>
      <c r="Z681" s="22">
        <f t="shared" si="211"/>
        <v>3</v>
      </c>
    </row>
    <row r="682" spans="4:26">
      <c r="D682" s="1">
        <v>679</v>
      </c>
      <c r="E682" s="22">
        <v>37.6</v>
      </c>
      <c r="F682" s="22">
        <f t="shared" si="200"/>
        <v>60.511184</v>
      </c>
      <c r="G682" s="22">
        <f t="shared" si="201"/>
        <v>16.808662222222225</v>
      </c>
      <c r="H682" s="22">
        <f t="shared" si="212"/>
        <v>-0.17881555555555195</v>
      </c>
      <c r="I682" s="22">
        <f t="shared" si="213"/>
        <v>16.719254444444449</v>
      </c>
      <c r="J682" s="22">
        <f t="shared" si="214"/>
        <v>77.439790844597553</v>
      </c>
      <c r="K682" s="22">
        <f t="shared" si="215"/>
        <v>3</v>
      </c>
      <c r="L682" s="22">
        <f t="shared" si="202"/>
        <v>5.4638999999999998</v>
      </c>
      <c r="M682" s="22">
        <f t="shared" si="216"/>
        <v>423.12327319579657</v>
      </c>
      <c r="N682" s="22">
        <f t="shared" si="203"/>
        <v>4040.5310727286205</v>
      </c>
      <c r="O682" s="22">
        <f t="shared" si="204"/>
        <v>21.23863048170449</v>
      </c>
      <c r="P682" s="22">
        <f t="shared" si="205"/>
        <v>-343.77872346475885</v>
      </c>
      <c r="Q682" s="22">
        <f t="shared" si="206"/>
        <v>108.90056290963679</v>
      </c>
      <c r="R682" s="22">
        <f t="shared" si="217"/>
        <v>268.42514400000005</v>
      </c>
      <c r="S682" s="22">
        <f t="shared" si="218"/>
        <v>33.546983444877981</v>
      </c>
      <c r="T682" s="22">
        <f t="shared" si="219"/>
        <v>0</v>
      </c>
      <c r="U682" s="22">
        <f t="shared" si="207"/>
        <v>0</v>
      </c>
      <c r="V682" s="20">
        <f>'BSFC (Drive Cycle)'!C686</f>
        <v>0</v>
      </c>
      <c r="W682" s="22">
        <f t="shared" si="208"/>
        <v>0</v>
      </c>
      <c r="X682" s="22">
        <f t="shared" si="209"/>
        <v>0</v>
      </c>
      <c r="Y682" s="22">
        <f t="shared" si="210"/>
        <v>0</v>
      </c>
      <c r="Z682" s="22">
        <f t="shared" si="211"/>
        <v>3</v>
      </c>
    </row>
    <row r="683" spans="4:26">
      <c r="D683" s="1">
        <v>680</v>
      </c>
      <c r="E683" s="22">
        <v>37.6</v>
      </c>
      <c r="F683" s="22">
        <f t="shared" si="200"/>
        <v>60.511184</v>
      </c>
      <c r="G683" s="22">
        <f t="shared" si="201"/>
        <v>16.808662222222225</v>
      </c>
      <c r="H683" s="22">
        <f t="shared" si="212"/>
        <v>0</v>
      </c>
      <c r="I683" s="22">
        <f t="shared" si="213"/>
        <v>16.808662222222225</v>
      </c>
      <c r="J683" s="22">
        <f t="shared" si="214"/>
        <v>77.853907373178274</v>
      </c>
      <c r="K683" s="22">
        <f t="shared" si="215"/>
        <v>3</v>
      </c>
      <c r="L683" s="22">
        <f t="shared" si="202"/>
        <v>5.4638999999999998</v>
      </c>
      <c r="M683" s="22">
        <f t="shared" si="216"/>
        <v>425.38596449630876</v>
      </c>
      <c r="N683" s="22">
        <f t="shared" si="203"/>
        <v>4062.1381907646014</v>
      </c>
      <c r="O683" s="22">
        <f t="shared" si="204"/>
        <v>21.23863048170449</v>
      </c>
      <c r="P683" s="22">
        <f t="shared" si="205"/>
        <v>0</v>
      </c>
      <c r="Q683" s="22">
        <f t="shared" si="206"/>
        <v>108.90056290963679</v>
      </c>
      <c r="R683" s="22">
        <f t="shared" si="217"/>
        <v>268.42514400000005</v>
      </c>
      <c r="S683" s="22">
        <f t="shared" si="218"/>
        <v>377.32570690963684</v>
      </c>
      <c r="T683" s="22">
        <f t="shared" si="219"/>
        <v>14.909610373870423</v>
      </c>
      <c r="U683" s="22">
        <f t="shared" si="207"/>
        <v>6.3423389891530402</v>
      </c>
      <c r="V683" s="20">
        <f>'BSFC (Drive Cycle)'!C687</f>
        <v>1712.3757902356629</v>
      </c>
      <c r="W683" s="22">
        <f t="shared" si="208"/>
        <v>3.0167965940259425</v>
      </c>
      <c r="X683" s="22">
        <f t="shared" si="209"/>
        <v>0</v>
      </c>
      <c r="Y683" s="22">
        <f t="shared" si="210"/>
        <v>0</v>
      </c>
      <c r="Z683" s="22">
        <f t="shared" si="211"/>
        <v>3</v>
      </c>
    </row>
    <row r="684" spans="4:26">
      <c r="D684" s="1">
        <v>681</v>
      </c>
      <c r="E684" s="22">
        <v>37.200000000000003</v>
      </c>
      <c r="F684" s="22">
        <f t="shared" si="200"/>
        <v>59.867448000000003</v>
      </c>
      <c r="G684" s="22">
        <f t="shared" si="201"/>
        <v>16.629846666666669</v>
      </c>
      <c r="H684" s="22">
        <f t="shared" si="212"/>
        <v>-0.17881555555555551</v>
      </c>
      <c r="I684" s="22">
        <f t="shared" si="213"/>
        <v>16.540438888888893</v>
      </c>
      <c r="J684" s="22">
        <f t="shared" si="214"/>
        <v>76.61155778743607</v>
      </c>
      <c r="K684" s="22">
        <f t="shared" si="215"/>
        <v>3</v>
      </c>
      <c r="L684" s="22">
        <f t="shared" si="202"/>
        <v>5.4638999999999998</v>
      </c>
      <c r="M684" s="22">
        <f t="shared" si="216"/>
        <v>418.59789059477191</v>
      </c>
      <c r="N684" s="22">
        <f t="shared" si="203"/>
        <v>3997.3168366566556</v>
      </c>
      <c r="O684" s="22">
        <f t="shared" si="204"/>
        <v>21.23863048170449</v>
      </c>
      <c r="P684" s="22">
        <f t="shared" si="205"/>
        <v>-343.77872346476568</v>
      </c>
      <c r="Q684" s="22">
        <f t="shared" si="206"/>
        <v>106.59585430120514</v>
      </c>
      <c r="R684" s="22">
        <f t="shared" si="217"/>
        <v>268.42514400000005</v>
      </c>
      <c r="S684" s="22">
        <f t="shared" si="218"/>
        <v>31.242274836439492</v>
      </c>
      <c r="T684" s="22">
        <f t="shared" si="219"/>
        <v>0</v>
      </c>
      <c r="U684" s="22">
        <f t="shared" si="207"/>
        <v>0</v>
      </c>
      <c r="V684" s="20">
        <f>'BSFC (Drive Cycle)'!C688</f>
        <v>0</v>
      </c>
      <c r="W684" s="22">
        <f t="shared" si="208"/>
        <v>0</v>
      </c>
      <c r="X684" s="22">
        <f t="shared" si="209"/>
        <v>0</v>
      </c>
      <c r="Y684" s="22">
        <f t="shared" si="210"/>
        <v>0</v>
      </c>
      <c r="Z684" s="22">
        <f t="shared" si="211"/>
        <v>3</v>
      </c>
    </row>
    <row r="685" spans="4:26">
      <c r="D685" s="1">
        <v>682</v>
      </c>
      <c r="E685" s="22">
        <v>36.9</v>
      </c>
      <c r="F685" s="22">
        <f t="shared" si="200"/>
        <v>59.384645999999996</v>
      </c>
      <c r="G685" s="22">
        <f t="shared" si="201"/>
        <v>16.495735</v>
      </c>
      <c r="H685" s="22">
        <f t="shared" si="212"/>
        <v>-0.13411166666666929</v>
      </c>
      <c r="I685" s="22">
        <f t="shared" si="213"/>
        <v>16.428679166666665</v>
      </c>
      <c r="J685" s="22">
        <f t="shared" si="214"/>
        <v>76.093912126710123</v>
      </c>
      <c r="K685" s="22">
        <f t="shared" si="215"/>
        <v>3</v>
      </c>
      <c r="L685" s="22">
        <f t="shared" si="202"/>
        <v>5.4638999999999998</v>
      </c>
      <c r="M685" s="22">
        <f t="shared" si="216"/>
        <v>415.76952646913145</v>
      </c>
      <c r="N685" s="22">
        <f t="shared" si="203"/>
        <v>3970.3079391116771</v>
      </c>
      <c r="O685" s="22">
        <f t="shared" si="204"/>
        <v>21.23863048170449</v>
      </c>
      <c r="P685" s="22">
        <f t="shared" si="205"/>
        <v>-257.8340425985794</v>
      </c>
      <c r="Q685" s="22">
        <f t="shared" si="206"/>
        <v>104.88349894139776</v>
      </c>
      <c r="R685" s="22">
        <f t="shared" si="217"/>
        <v>268.42514400000005</v>
      </c>
      <c r="S685" s="22">
        <f t="shared" si="218"/>
        <v>115.47460034281841</v>
      </c>
      <c r="T685" s="22">
        <f t="shared" si="219"/>
        <v>0</v>
      </c>
      <c r="U685" s="22">
        <f t="shared" si="207"/>
        <v>0</v>
      </c>
      <c r="V685" s="20">
        <f>'BSFC (Drive Cycle)'!C689</f>
        <v>0</v>
      </c>
      <c r="W685" s="22">
        <f t="shared" si="208"/>
        <v>0</v>
      </c>
      <c r="X685" s="22">
        <f t="shared" si="209"/>
        <v>0</v>
      </c>
      <c r="Y685" s="22">
        <f t="shared" si="210"/>
        <v>0</v>
      </c>
      <c r="Z685" s="22">
        <f t="shared" si="211"/>
        <v>3</v>
      </c>
    </row>
    <row r="686" spans="4:26">
      <c r="D686" s="1">
        <v>683</v>
      </c>
      <c r="E686" s="22">
        <v>36.1</v>
      </c>
      <c r="F686" s="22">
        <f t="shared" si="200"/>
        <v>58.097174000000003</v>
      </c>
      <c r="G686" s="22">
        <f t="shared" si="201"/>
        <v>16.138103888888889</v>
      </c>
      <c r="H686" s="22">
        <f t="shared" si="212"/>
        <v>-0.35763111111111101</v>
      </c>
      <c r="I686" s="22">
        <f t="shared" si="213"/>
        <v>15.959288333333333</v>
      </c>
      <c r="J686" s="22">
        <f t="shared" si="214"/>
        <v>73.91980035166128</v>
      </c>
      <c r="K686" s="22">
        <f t="shared" si="215"/>
        <v>3</v>
      </c>
      <c r="L686" s="22">
        <f t="shared" si="202"/>
        <v>5.4638999999999998</v>
      </c>
      <c r="M686" s="22">
        <f t="shared" si="216"/>
        <v>403.89039714144207</v>
      </c>
      <c r="N686" s="22">
        <f t="shared" si="203"/>
        <v>3856.8705694227729</v>
      </c>
      <c r="O686" s="22">
        <f t="shared" si="204"/>
        <v>21.23863048170449</v>
      </c>
      <c r="P686" s="22">
        <f t="shared" si="205"/>
        <v>-687.55744692953135</v>
      </c>
      <c r="Q686" s="22">
        <f t="shared" si="206"/>
        <v>100.38500352921832</v>
      </c>
      <c r="R686" s="22">
        <f t="shared" si="217"/>
        <v>268.42514400000005</v>
      </c>
      <c r="S686" s="22">
        <f t="shared" si="218"/>
        <v>-318.74729940031295</v>
      </c>
      <c r="T686" s="22">
        <f t="shared" si="219"/>
        <v>0</v>
      </c>
      <c r="U686" s="22">
        <f t="shared" si="207"/>
        <v>0</v>
      </c>
      <c r="V686" s="20">
        <f>'BSFC (Drive Cycle)'!C690</f>
        <v>0</v>
      </c>
      <c r="W686" s="22">
        <f t="shared" si="208"/>
        <v>0</v>
      </c>
      <c r="X686" s="22">
        <f t="shared" si="209"/>
        <v>0</v>
      </c>
      <c r="Y686" s="22">
        <f t="shared" si="210"/>
        <v>0</v>
      </c>
      <c r="Z686" s="22">
        <f t="shared" si="211"/>
        <v>3</v>
      </c>
    </row>
    <row r="687" spans="4:26">
      <c r="D687" s="1">
        <v>684</v>
      </c>
      <c r="E687" s="22">
        <v>35.700000000000003</v>
      </c>
      <c r="F687" s="22">
        <f t="shared" si="200"/>
        <v>57.453438000000006</v>
      </c>
      <c r="G687" s="22">
        <f t="shared" si="201"/>
        <v>15.959288333333335</v>
      </c>
      <c r="H687" s="22">
        <f t="shared" si="212"/>
        <v>-0.17881555555555373</v>
      </c>
      <c r="I687" s="22">
        <f t="shared" si="213"/>
        <v>15.869880555555557</v>
      </c>
      <c r="J687" s="22">
        <f t="shared" si="214"/>
        <v>73.505683823080545</v>
      </c>
      <c r="K687" s="22">
        <f t="shared" si="215"/>
        <v>3</v>
      </c>
      <c r="L687" s="22">
        <f t="shared" si="202"/>
        <v>5.4638999999999998</v>
      </c>
      <c r="M687" s="22">
        <f t="shared" si="216"/>
        <v>401.62770584092976</v>
      </c>
      <c r="N687" s="22">
        <f t="shared" si="203"/>
        <v>3835.2634513867906</v>
      </c>
      <c r="O687" s="22">
        <f t="shared" si="204"/>
        <v>21.23863048170449</v>
      </c>
      <c r="P687" s="22">
        <f t="shared" si="205"/>
        <v>-343.77872346476227</v>
      </c>
      <c r="Q687" s="22">
        <f t="shared" si="206"/>
        <v>98.172729758023266</v>
      </c>
      <c r="R687" s="22">
        <f t="shared" si="217"/>
        <v>268.42514400000005</v>
      </c>
      <c r="S687" s="22">
        <f t="shared" si="218"/>
        <v>22.819150293261032</v>
      </c>
      <c r="T687" s="22">
        <f t="shared" si="219"/>
        <v>0</v>
      </c>
      <c r="U687" s="22">
        <f t="shared" si="207"/>
        <v>0</v>
      </c>
      <c r="V687" s="20">
        <f>'BSFC (Drive Cycle)'!C691</f>
        <v>0</v>
      </c>
      <c r="W687" s="22">
        <f t="shared" si="208"/>
        <v>0</v>
      </c>
      <c r="X687" s="22">
        <f t="shared" si="209"/>
        <v>0</v>
      </c>
      <c r="Y687" s="22">
        <f t="shared" si="210"/>
        <v>0</v>
      </c>
      <c r="Z687" s="22">
        <f t="shared" si="211"/>
        <v>3</v>
      </c>
    </row>
    <row r="688" spans="4:26">
      <c r="D688" s="1">
        <v>685</v>
      </c>
      <c r="E688" s="22">
        <v>36.1</v>
      </c>
      <c r="F688" s="22">
        <f t="shared" si="200"/>
        <v>58.097174000000003</v>
      </c>
      <c r="G688" s="22">
        <f t="shared" si="201"/>
        <v>16.138103888888889</v>
      </c>
      <c r="H688" s="22">
        <f t="shared" si="212"/>
        <v>0.17881555555555373</v>
      </c>
      <c r="I688" s="22">
        <f t="shared" si="213"/>
        <v>16.227511666666665</v>
      </c>
      <c r="J688" s="22">
        <f t="shared" si="214"/>
        <v>75.16214993740347</v>
      </c>
      <c r="K688" s="22">
        <f t="shared" si="215"/>
        <v>3</v>
      </c>
      <c r="L688" s="22">
        <f t="shared" si="202"/>
        <v>5.4638999999999998</v>
      </c>
      <c r="M688" s="22">
        <f t="shared" si="216"/>
        <v>410.6784710429788</v>
      </c>
      <c r="N688" s="22">
        <f t="shared" si="203"/>
        <v>3921.6919235307178</v>
      </c>
      <c r="O688" s="22">
        <f t="shared" si="204"/>
        <v>21.23863048170449</v>
      </c>
      <c r="P688" s="22">
        <f t="shared" si="205"/>
        <v>343.77872346476227</v>
      </c>
      <c r="Q688" s="22">
        <f t="shared" si="206"/>
        <v>100.38500352921832</v>
      </c>
      <c r="R688" s="22">
        <f t="shared" si="217"/>
        <v>268.42514400000005</v>
      </c>
      <c r="S688" s="22">
        <f t="shared" si="218"/>
        <v>712.58887099398066</v>
      </c>
      <c r="T688" s="22">
        <f t="shared" si="219"/>
        <v>28.15716562301661</v>
      </c>
      <c r="U688" s="22">
        <f t="shared" si="207"/>
        <v>11.563541726964386</v>
      </c>
      <c r="V688" s="20">
        <f>'BSFC (Drive Cycle)'!C692</f>
        <v>992.23697472739332</v>
      </c>
      <c r="W688" s="22">
        <f t="shared" si="208"/>
        <v>3.1871593500825335</v>
      </c>
      <c r="X688" s="22">
        <f t="shared" si="209"/>
        <v>0</v>
      </c>
      <c r="Y688" s="22">
        <f t="shared" si="210"/>
        <v>0</v>
      </c>
      <c r="Z688" s="22">
        <f t="shared" si="211"/>
        <v>3</v>
      </c>
    </row>
    <row r="689" spans="4:26">
      <c r="D689" s="1">
        <v>686</v>
      </c>
      <c r="E689" s="22">
        <v>35.700000000000003</v>
      </c>
      <c r="F689" s="22">
        <f t="shared" si="200"/>
        <v>57.453438000000006</v>
      </c>
      <c r="G689" s="22">
        <f t="shared" si="201"/>
        <v>15.959288333333335</v>
      </c>
      <c r="H689" s="22">
        <f t="shared" si="212"/>
        <v>-0.17881555555555373</v>
      </c>
      <c r="I689" s="22">
        <f t="shared" si="213"/>
        <v>15.869880555555557</v>
      </c>
      <c r="J689" s="22">
        <f t="shared" si="214"/>
        <v>73.505683823080545</v>
      </c>
      <c r="K689" s="22">
        <f t="shared" si="215"/>
        <v>3</v>
      </c>
      <c r="L689" s="22">
        <f t="shared" si="202"/>
        <v>5.4638999999999998</v>
      </c>
      <c r="M689" s="22">
        <f t="shared" si="216"/>
        <v>401.62770584092976</v>
      </c>
      <c r="N689" s="22">
        <f t="shared" si="203"/>
        <v>3835.2634513867906</v>
      </c>
      <c r="O689" s="22">
        <f t="shared" si="204"/>
        <v>21.23863048170449</v>
      </c>
      <c r="P689" s="22">
        <f t="shared" si="205"/>
        <v>-343.77872346476227</v>
      </c>
      <c r="Q689" s="22">
        <f t="shared" si="206"/>
        <v>98.172729758023266</v>
      </c>
      <c r="R689" s="22">
        <f t="shared" si="217"/>
        <v>268.42514400000005</v>
      </c>
      <c r="S689" s="22">
        <f t="shared" si="218"/>
        <v>22.819150293261032</v>
      </c>
      <c r="T689" s="22">
        <f t="shared" si="219"/>
        <v>0</v>
      </c>
      <c r="U689" s="22">
        <f t="shared" si="207"/>
        <v>0</v>
      </c>
      <c r="V689" s="20">
        <f>'BSFC (Drive Cycle)'!C693</f>
        <v>0</v>
      </c>
      <c r="W689" s="22">
        <f t="shared" si="208"/>
        <v>0</v>
      </c>
      <c r="X689" s="22">
        <f t="shared" si="209"/>
        <v>0</v>
      </c>
      <c r="Y689" s="22">
        <f t="shared" si="210"/>
        <v>0</v>
      </c>
      <c r="Z689" s="22">
        <f t="shared" si="211"/>
        <v>3</v>
      </c>
    </row>
    <row r="690" spans="4:26">
      <c r="D690" s="1">
        <v>687</v>
      </c>
      <c r="E690" s="22">
        <v>35.700000000000003</v>
      </c>
      <c r="F690" s="22">
        <f t="shared" si="200"/>
        <v>57.453438000000006</v>
      </c>
      <c r="G690" s="22">
        <f t="shared" si="201"/>
        <v>15.959288333333335</v>
      </c>
      <c r="H690" s="22">
        <f t="shared" si="212"/>
        <v>0</v>
      </c>
      <c r="I690" s="22">
        <f t="shared" si="213"/>
        <v>15.959288333333335</v>
      </c>
      <c r="J690" s="22">
        <f t="shared" si="214"/>
        <v>73.91980035166128</v>
      </c>
      <c r="K690" s="22">
        <f t="shared" si="215"/>
        <v>3</v>
      </c>
      <c r="L690" s="22">
        <f t="shared" si="202"/>
        <v>5.4638999999999998</v>
      </c>
      <c r="M690" s="22">
        <f t="shared" si="216"/>
        <v>403.89039714144207</v>
      </c>
      <c r="N690" s="22">
        <f t="shared" si="203"/>
        <v>3856.8705694227729</v>
      </c>
      <c r="O690" s="22">
        <f t="shared" si="204"/>
        <v>21.23863048170449</v>
      </c>
      <c r="P690" s="22">
        <f t="shared" si="205"/>
        <v>0</v>
      </c>
      <c r="Q690" s="22">
        <f t="shared" si="206"/>
        <v>98.172729758023266</v>
      </c>
      <c r="R690" s="22">
        <f t="shared" si="217"/>
        <v>268.42514400000005</v>
      </c>
      <c r="S690" s="22">
        <f t="shared" si="218"/>
        <v>366.5978737580233</v>
      </c>
      <c r="T690" s="22">
        <f t="shared" si="219"/>
        <v>14.48571184398639</v>
      </c>
      <c r="U690" s="22">
        <f t="shared" si="207"/>
        <v>5.8506399095441539</v>
      </c>
      <c r="V690" s="20">
        <f>'BSFC (Drive Cycle)'!C694</f>
        <v>1725.9255374446038</v>
      </c>
      <c r="W690" s="22">
        <f t="shared" si="208"/>
        <v>2.8049357861874564</v>
      </c>
      <c r="X690" s="22">
        <f t="shared" si="209"/>
        <v>0</v>
      </c>
      <c r="Y690" s="22">
        <f t="shared" si="210"/>
        <v>0</v>
      </c>
      <c r="Z690" s="22">
        <f t="shared" si="211"/>
        <v>3</v>
      </c>
    </row>
    <row r="691" spans="4:26">
      <c r="D691" s="1">
        <v>688</v>
      </c>
      <c r="E691" s="22">
        <v>35.700000000000003</v>
      </c>
      <c r="F691" s="22">
        <f t="shared" si="200"/>
        <v>57.453438000000006</v>
      </c>
      <c r="G691" s="22">
        <f t="shared" si="201"/>
        <v>15.959288333333335</v>
      </c>
      <c r="H691" s="22">
        <f t="shared" si="212"/>
        <v>0</v>
      </c>
      <c r="I691" s="22">
        <f t="shared" si="213"/>
        <v>15.959288333333335</v>
      </c>
      <c r="J691" s="22">
        <f t="shared" si="214"/>
        <v>73.91980035166128</v>
      </c>
      <c r="K691" s="22">
        <f t="shared" si="215"/>
        <v>3</v>
      </c>
      <c r="L691" s="22">
        <f t="shared" si="202"/>
        <v>5.4638999999999998</v>
      </c>
      <c r="M691" s="22">
        <f t="shared" si="216"/>
        <v>403.89039714144207</v>
      </c>
      <c r="N691" s="22">
        <f t="shared" si="203"/>
        <v>3856.8705694227729</v>
      </c>
      <c r="O691" s="22">
        <f t="shared" si="204"/>
        <v>21.23863048170449</v>
      </c>
      <c r="P691" s="22">
        <f t="shared" si="205"/>
        <v>0</v>
      </c>
      <c r="Q691" s="22">
        <f t="shared" si="206"/>
        <v>98.172729758023266</v>
      </c>
      <c r="R691" s="22">
        <f t="shared" si="217"/>
        <v>268.42514400000005</v>
      </c>
      <c r="S691" s="22">
        <f t="shared" si="218"/>
        <v>366.5978737580233</v>
      </c>
      <c r="T691" s="22">
        <f t="shared" si="219"/>
        <v>14.48571184398639</v>
      </c>
      <c r="U691" s="22">
        <f t="shared" si="207"/>
        <v>5.8506399095441539</v>
      </c>
      <c r="V691" s="20">
        <f>'BSFC (Drive Cycle)'!C695</f>
        <v>1725.9255374446038</v>
      </c>
      <c r="W691" s="22">
        <f t="shared" si="208"/>
        <v>2.8049357861874564</v>
      </c>
      <c r="X691" s="22">
        <f t="shared" si="209"/>
        <v>0</v>
      </c>
      <c r="Y691" s="22">
        <f t="shared" si="210"/>
        <v>0</v>
      </c>
      <c r="Z691" s="22">
        <f t="shared" si="211"/>
        <v>3</v>
      </c>
    </row>
    <row r="692" spans="4:26">
      <c r="D692" s="1">
        <v>689</v>
      </c>
      <c r="E692" s="22">
        <v>36.1</v>
      </c>
      <c r="F692" s="22">
        <f t="shared" si="200"/>
        <v>58.097174000000003</v>
      </c>
      <c r="G692" s="22">
        <f t="shared" si="201"/>
        <v>16.138103888888889</v>
      </c>
      <c r="H692" s="22">
        <f t="shared" si="212"/>
        <v>0.17881555555555373</v>
      </c>
      <c r="I692" s="22">
        <f t="shared" si="213"/>
        <v>16.227511666666665</v>
      </c>
      <c r="J692" s="22">
        <f t="shared" si="214"/>
        <v>75.16214993740347</v>
      </c>
      <c r="K692" s="22">
        <f t="shared" si="215"/>
        <v>3</v>
      </c>
      <c r="L692" s="22">
        <f t="shared" si="202"/>
        <v>5.4638999999999998</v>
      </c>
      <c r="M692" s="22">
        <f t="shared" si="216"/>
        <v>410.6784710429788</v>
      </c>
      <c r="N692" s="22">
        <f t="shared" si="203"/>
        <v>3921.6919235307178</v>
      </c>
      <c r="O692" s="22">
        <f t="shared" si="204"/>
        <v>21.23863048170449</v>
      </c>
      <c r="P692" s="22">
        <f t="shared" si="205"/>
        <v>343.77872346476227</v>
      </c>
      <c r="Q692" s="22">
        <f t="shared" si="206"/>
        <v>100.38500352921832</v>
      </c>
      <c r="R692" s="22">
        <f t="shared" si="217"/>
        <v>268.42514400000005</v>
      </c>
      <c r="S692" s="22">
        <f t="shared" si="218"/>
        <v>712.58887099398066</v>
      </c>
      <c r="T692" s="22">
        <f t="shared" si="219"/>
        <v>28.15716562301661</v>
      </c>
      <c r="U692" s="22">
        <f t="shared" si="207"/>
        <v>11.563541726964386</v>
      </c>
      <c r="V692" s="20">
        <f>'BSFC (Drive Cycle)'!C696</f>
        <v>992.23697472739332</v>
      </c>
      <c r="W692" s="22">
        <f t="shared" si="208"/>
        <v>3.1871593500825335</v>
      </c>
      <c r="X692" s="22">
        <f t="shared" si="209"/>
        <v>0</v>
      </c>
      <c r="Y692" s="22">
        <f t="shared" si="210"/>
        <v>0</v>
      </c>
      <c r="Z692" s="22">
        <f t="shared" si="211"/>
        <v>3</v>
      </c>
    </row>
    <row r="693" spans="4:26">
      <c r="D693" s="1">
        <v>690</v>
      </c>
      <c r="E693" s="22">
        <v>36.1</v>
      </c>
      <c r="F693" s="22">
        <f t="shared" si="200"/>
        <v>58.097174000000003</v>
      </c>
      <c r="G693" s="22">
        <f t="shared" si="201"/>
        <v>16.138103888888889</v>
      </c>
      <c r="H693" s="22">
        <f t="shared" si="212"/>
        <v>0</v>
      </c>
      <c r="I693" s="22">
        <f t="shared" si="213"/>
        <v>16.138103888888889</v>
      </c>
      <c r="J693" s="22">
        <f t="shared" si="214"/>
        <v>74.748033408822735</v>
      </c>
      <c r="K693" s="22">
        <f t="shared" si="215"/>
        <v>3</v>
      </c>
      <c r="L693" s="22">
        <f t="shared" si="202"/>
        <v>5.4638999999999998</v>
      </c>
      <c r="M693" s="22">
        <f t="shared" si="216"/>
        <v>408.4157797424665</v>
      </c>
      <c r="N693" s="22">
        <f t="shared" si="203"/>
        <v>3900.0848054947355</v>
      </c>
      <c r="O693" s="22">
        <f t="shared" si="204"/>
        <v>21.23863048170449</v>
      </c>
      <c r="P693" s="22">
        <f t="shared" si="205"/>
        <v>0</v>
      </c>
      <c r="Q693" s="22">
        <f t="shared" si="206"/>
        <v>100.38500352921832</v>
      </c>
      <c r="R693" s="22">
        <f t="shared" si="217"/>
        <v>268.42514400000005</v>
      </c>
      <c r="S693" s="22">
        <f t="shared" si="218"/>
        <v>368.8101475292184</v>
      </c>
      <c r="T693" s="22">
        <f t="shared" si="219"/>
        <v>14.573127409278767</v>
      </c>
      <c r="U693" s="22">
        <f t="shared" si="207"/>
        <v>5.9518951941468989</v>
      </c>
      <c r="V693" s="20">
        <f>'BSFC (Drive Cycle)'!C697</f>
        <v>1722.6978012969012</v>
      </c>
      <c r="W693" s="22">
        <f t="shared" si="208"/>
        <v>2.8481435456962374</v>
      </c>
      <c r="X693" s="22">
        <f t="shared" si="209"/>
        <v>0</v>
      </c>
      <c r="Y693" s="22">
        <f t="shared" si="210"/>
        <v>0</v>
      </c>
      <c r="Z693" s="22">
        <f t="shared" si="211"/>
        <v>3</v>
      </c>
    </row>
    <row r="694" spans="4:26">
      <c r="D694" s="1">
        <v>691</v>
      </c>
      <c r="E694" s="22">
        <v>35.700000000000003</v>
      </c>
      <c r="F694" s="22">
        <f t="shared" si="200"/>
        <v>57.453438000000006</v>
      </c>
      <c r="G694" s="22">
        <f t="shared" si="201"/>
        <v>15.959288333333335</v>
      </c>
      <c r="H694" s="22">
        <f t="shared" si="212"/>
        <v>-0.17881555555555373</v>
      </c>
      <c r="I694" s="22">
        <f t="shared" si="213"/>
        <v>15.869880555555557</v>
      </c>
      <c r="J694" s="22">
        <f t="shared" si="214"/>
        <v>73.505683823080545</v>
      </c>
      <c r="K694" s="22">
        <f t="shared" si="215"/>
        <v>3</v>
      </c>
      <c r="L694" s="22">
        <f t="shared" si="202"/>
        <v>5.4638999999999998</v>
      </c>
      <c r="M694" s="22">
        <f t="shared" si="216"/>
        <v>401.62770584092976</v>
      </c>
      <c r="N694" s="22">
        <f t="shared" si="203"/>
        <v>3835.2634513867906</v>
      </c>
      <c r="O694" s="22">
        <f t="shared" si="204"/>
        <v>21.23863048170449</v>
      </c>
      <c r="P694" s="22">
        <f t="shared" si="205"/>
        <v>-343.77872346476227</v>
      </c>
      <c r="Q694" s="22">
        <f t="shared" si="206"/>
        <v>98.172729758023266</v>
      </c>
      <c r="R694" s="22">
        <f t="shared" si="217"/>
        <v>268.42514400000005</v>
      </c>
      <c r="S694" s="22">
        <f t="shared" si="218"/>
        <v>22.819150293261032</v>
      </c>
      <c r="T694" s="22">
        <f t="shared" si="219"/>
        <v>0</v>
      </c>
      <c r="U694" s="22">
        <f t="shared" si="207"/>
        <v>0</v>
      </c>
      <c r="V694" s="20">
        <f>'BSFC (Drive Cycle)'!C698</f>
        <v>0</v>
      </c>
      <c r="W694" s="22">
        <f t="shared" si="208"/>
        <v>0</v>
      </c>
      <c r="X694" s="22">
        <f t="shared" si="209"/>
        <v>0</v>
      </c>
      <c r="Y694" s="22">
        <f t="shared" si="210"/>
        <v>0</v>
      </c>
      <c r="Z694" s="22">
        <f t="shared" si="211"/>
        <v>3</v>
      </c>
    </row>
    <row r="695" spans="4:26">
      <c r="D695" s="1">
        <v>692</v>
      </c>
      <c r="E695" s="22">
        <v>35.700000000000003</v>
      </c>
      <c r="F695" s="22">
        <f t="shared" si="200"/>
        <v>57.453438000000006</v>
      </c>
      <c r="G695" s="22">
        <f t="shared" si="201"/>
        <v>15.959288333333335</v>
      </c>
      <c r="H695" s="22">
        <f t="shared" si="212"/>
        <v>0</v>
      </c>
      <c r="I695" s="22">
        <f t="shared" si="213"/>
        <v>15.959288333333335</v>
      </c>
      <c r="J695" s="22">
        <f t="shared" si="214"/>
        <v>73.91980035166128</v>
      </c>
      <c r="K695" s="22">
        <f t="shared" si="215"/>
        <v>3</v>
      </c>
      <c r="L695" s="22">
        <f t="shared" si="202"/>
        <v>5.4638999999999998</v>
      </c>
      <c r="M695" s="22">
        <f t="shared" si="216"/>
        <v>403.89039714144207</v>
      </c>
      <c r="N695" s="22">
        <f t="shared" si="203"/>
        <v>3856.8705694227729</v>
      </c>
      <c r="O695" s="22">
        <f t="shared" si="204"/>
        <v>21.23863048170449</v>
      </c>
      <c r="P695" s="22">
        <f t="shared" si="205"/>
        <v>0</v>
      </c>
      <c r="Q695" s="22">
        <f t="shared" si="206"/>
        <v>98.172729758023266</v>
      </c>
      <c r="R695" s="22">
        <f t="shared" si="217"/>
        <v>268.42514400000005</v>
      </c>
      <c r="S695" s="22">
        <f t="shared" si="218"/>
        <v>366.5978737580233</v>
      </c>
      <c r="T695" s="22">
        <f t="shared" si="219"/>
        <v>14.48571184398639</v>
      </c>
      <c r="U695" s="22">
        <f t="shared" si="207"/>
        <v>5.8506399095441539</v>
      </c>
      <c r="V695" s="20">
        <f>'BSFC (Drive Cycle)'!C699</f>
        <v>1725.9255374446038</v>
      </c>
      <c r="W695" s="22">
        <f t="shared" si="208"/>
        <v>2.8049357861874564</v>
      </c>
      <c r="X695" s="22">
        <f t="shared" si="209"/>
        <v>0</v>
      </c>
      <c r="Y695" s="22">
        <f t="shared" si="210"/>
        <v>0</v>
      </c>
      <c r="Z695" s="22">
        <f t="shared" si="211"/>
        <v>3</v>
      </c>
    </row>
    <row r="696" spans="4:26">
      <c r="D696" s="1">
        <v>693</v>
      </c>
      <c r="E696" s="22">
        <v>34.9</v>
      </c>
      <c r="F696" s="22">
        <f t="shared" si="200"/>
        <v>56.165965999999997</v>
      </c>
      <c r="G696" s="22">
        <f t="shared" si="201"/>
        <v>15.601657222222222</v>
      </c>
      <c r="H696" s="22">
        <f t="shared" si="212"/>
        <v>-0.35763111111111279</v>
      </c>
      <c r="I696" s="22">
        <f t="shared" si="213"/>
        <v>15.422841666666667</v>
      </c>
      <c r="J696" s="22">
        <f t="shared" si="214"/>
        <v>71.435101180176858</v>
      </c>
      <c r="K696" s="22">
        <f t="shared" si="215"/>
        <v>3</v>
      </c>
      <c r="L696" s="22">
        <f t="shared" si="202"/>
        <v>5.4638999999999998</v>
      </c>
      <c r="M696" s="22">
        <f t="shared" si="216"/>
        <v>390.31424933836831</v>
      </c>
      <c r="N696" s="22">
        <f t="shared" si="203"/>
        <v>3727.2278612068808</v>
      </c>
      <c r="O696" s="22">
        <f t="shared" si="204"/>
        <v>21.23863048170449</v>
      </c>
      <c r="P696" s="22">
        <f t="shared" si="205"/>
        <v>-687.55744692953476</v>
      </c>
      <c r="Q696" s="22">
        <f t="shared" si="206"/>
        <v>93.82213008542233</v>
      </c>
      <c r="R696" s="22">
        <f t="shared" si="217"/>
        <v>268.42514400000005</v>
      </c>
      <c r="S696" s="22">
        <f t="shared" si="218"/>
        <v>-325.31017284411234</v>
      </c>
      <c r="T696" s="22">
        <f t="shared" si="219"/>
        <v>0</v>
      </c>
      <c r="U696" s="22">
        <f t="shared" si="207"/>
        <v>0</v>
      </c>
      <c r="V696" s="20">
        <f>'BSFC (Drive Cycle)'!C700</f>
        <v>0</v>
      </c>
      <c r="W696" s="22">
        <f t="shared" si="208"/>
        <v>0</v>
      </c>
      <c r="X696" s="22">
        <f t="shared" si="209"/>
        <v>0</v>
      </c>
      <c r="Y696" s="22">
        <f t="shared" si="210"/>
        <v>0</v>
      </c>
      <c r="Z696" s="22">
        <f t="shared" si="211"/>
        <v>3</v>
      </c>
    </row>
    <row r="697" spans="4:26">
      <c r="D697" s="1">
        <v>694</v>
      </c>
      <c r="E697" s="22">
        <v>34.6</v>
      </c>
      <c r="F697" s="22">
        <f t="shared" si="200"/>
        <v>55.683164000000005</v>
      </c>
      <c r="G697" s="22">
        <f t="shared" si="201"/>
        <v>15.467545555555558</v>
      </c>
      <c r="H697" s="22">
        <f t="shared" si="212"/>
        <v>-0.13411166666666396</v>
      </c>
      <c r="I697" s="22">
        <f t="shared" si="213"/>
        <v>15.400489722222225</v>
      </c>
      <c r="J697" s="22">
        <f t="shared" si="214"/>
        <v>71.331572048031688</v>
      </c>
      <c r="K697" s="22">
        <f t="shared" si="215"/>
        <v>3</v>
      </c>
      <c r="L697" s="22">
        <f t="shared" si="202"/>
        <v>5.4638999999999998</v>
      </c>
      <c r="M697" s="22">
        <f t="shared" si="216"/>
        <v>389.74857651324032</v>
      </c>
      <c r="N697" s="22">
        <f t="shared" si="203"/>
        <v>3721.8260816978859</v>
      </c>
      <c r="O697" s="22">
        <f t="shared" si="204"/>
        <v>21.23863048170449</v>
      </c>
      <c r="P697" s="22">
        <f t="shared" si="205"/>
        <v>-257.83404259856911</v>
      </c>
      <c r="Q697" s="22">
        <f t="shared" si="206"/>
        <v>92.216074788437069</v>
      </c>
      <c r="R697" s="22">
        <f t="shared" si="217"/>
        <v>268.42514400000005</v>
      </c>
      <c r="S697" s="22">
        <f t="shared" si="218"/>
        <v>102.80717618986802</v>
      </c>
      <c r="T697" s="22">
        <f t="shared" si="219"/>
        <v>0</v>
      </c>
      <c r="U697" s="22">
        <f t="shared" si="207"/>
        <v>0</v>
      </c>
      <c r="V697" s="20">
        <f>'BSFC (Drive Cycle)'!C701</f>
        <v>0</v>
      </c>
      <c r="W697" s="22">
        <f t="shared" si="208"/>
        <v>0</v>
      </c>
      <c r="X697" s="22">
        <f t="shared" si="209"/>
        <v>0</v>
      </c>
      <c r="Y697" s="22">
        <f t="shared" si="210"/>
        <v>0</v>
      </c>
      <c r="Z697" s="22">
        <f t="shared" si="211"/>
        <v>3</v>
      </c>
    </row>
    <row r="698" spans="4:26">
      <c r="D698" s="1">
        <v>695</v>
      </c>
      <c r="E698" s="22">
        <v>34.200000000000003</v>
      </c>
      <c r="F698" s="22">
        <f t="shared" si="200"/>
        <v>55.039428000000001</v>
      </c>
      <c r="G698" s="22">
        <f t="shared" si="201"/>
        <v>15.288730000000001</v>
      </c>
      <c r="H698" s="22">
        <f t="shared" si="212"/>
        <v>-0.17881555555555728</v>
      </c>
      <c r="I698" s="22">
        <f t="shared" si="213"/>
        <v>15.199322222222222</v>
      </c>
      <c r="J698" s="22">
        <f t="shared" si="214"/>
        <v>70.399809858725021</v>
      </c>
      <c r="K698" s="22">
        <f t="shared" si="215"/>
        <v>3</v>
      </c>
      <c r="L698" s="22">
        <f t="shared" si="202"/>
        <v>5.4638999999999998</v>
      </c>
      <c r="M698" s="22">
        <f t="shared" si="216"/>
        <v>384.65752108708762</v>
      </c>
      <c r="N698" s="22">
        <f t="shared" si="203"/>
        <v>3673.2100661169261</v>
      </c>
      <c r="O698" s="22">
        <f t="shared" si="204"/>
        <v>21.23863048170449</v>
      </c>
      <c r="P698" s="22">
        <f t="shared" si="205"/>
        <v>-343.77872346476909</v>
      </c>
      <c r="Q698" s="22">
        <f t="shared" si="206"/>
        <v>90.096235854478522</v>
      </c>
      <c r="R698" s="22">
        <f t="shared" si="217"/>
        <v>268.42514400000005</v>
      </c>
      <c r="S698" s="22">
        <f t="shared" si="218"/>
        <v>14.742656389709481</v>
      </c>
      <c r="T698" s="22">
        <f t="shared" si="219"/>
        <v>0</v>
      </c>
      <c r="U698" s="22">
        <f t="shared" si="207"/>
        <v>0</v>
      </c>
      <c r="V698" s="20">
        <f>'BSFC (Drive Cycle)'!C702</f>
        <v>0</v>
      </c>
      <c r="W698" s="22">
        <f t="shared" si="208"/>
        <v>0</v>
      </c>
      <c r="X698" s="22">
        <f t="shared" si="209"/>
        <v>0</v>
      </c>
      <c r="Y698" s="22">
        <f t="shared" si="210"/>
        <v>0</v>
      </c>
      <c r="Z698" s="22">
        <f t="shared" si="211"/>
        <v>3</v>
      </c>
    </row>
    <row r="699" spans="4:26">
      <c r="D699" s="1">
        <v>696</v>
      </c>
      <c r="E699" s="22">
        <v>33.799999999999997</v>
      </c>
      <c r="F699" s="22">
        <f t="shared" si="200"/>
        <v>54.395691999999997</v>
      </c>
      <c r="G699" s="22">
        <f t="shared" si="201"/>
        <v>15.109914444444444</v>
      </c>
      <c r="H699" s="22">
        <f t="shared" si="212"/>
        <v>-0.17881555555555728</v>
      </c>
      <c r="I699" s="22">
        <f t="shared" si="213"/>
        <v>15.020506666666666</v>
      </c>
      <c r="J699" s="22">
        <f t="shared" si="214"/>
        <v>69.571576801563552</v>
      </c>
      <c r="K699" s="22">
        <f t="shared" si="215"/>
        <v>3</v>
      </c>
      <c r="L699" s="22">
        <f t="shared" si="202"/>
        <v>5.4638999999999998</v>
      </c>
      <c r="M699" s="22">
        <f t="shared" si="216"/>
        <v>380.13213848606307</v>
      </c>
      <c r="N699" s="22">
        <f t="shared" si="203"/>
        <v>3629.9958300449621</v>
      </c>
      <c r="O699" s="22">
        <f t="shared" si="204"/>
        <v>21.23863048170449</v>
      </c>
      <c r="P699" s="22">
        <f t="shared" si="205"/>
        <v>-343.77872346476909</v>
      </c>
      <c r="Q699" s="22">
        <f t="shared" si="206"/>
        <v>88.001046210449715</v>
      </c>
      <c r="R699" s="22">
        <f t="shared" si="217"/>
        <v>268.42514400000005</v>
      </c>
      <c r="S699" s="22">
        <f t="shared" si="218"/>
        <v>12.647466745680674</v>
      </c>
      <c r="T699" s="22">
        <f t="shared" si="219"/>
        <v>0</v>
      </c>
      <c r="U699" s="22">
        <f t="shared" si="207"/>
        <v>0</v>
      </c>
      <c r="V699" s="20">
        <f>'BSFC (Drive Cycle)'!C703</f>
        <v>0</v>
      </c>
      <c r="W699" s="22">
        <f t="shared" si="208"/>
        <v>0</v>
      </c>
      <c r="X699" s="22">
        <f t="shared" si="209"/>
        <v>0</v>
      </c>
      <c r="Y699" s="22">
        <f t="shared" si="210"/>
        <v>0</v>
      </c>
      <c r="Z699" s="22">
        <f t="shared" si="211"/>
        <v>3</v>
      </c>
    </row>
    <row r="700" spans="4:26">
      <c r="D700" s="1">
        <v>697</v>
      </c>
      <c r="E700" s="22">
        <v>33.4</v>
      </c>
      <c r="F700" s="22">
        <f t="shared" si="200"/>
        <v>53.751956</v>
      </c>
      <c r="G700" s="22">
        <f t="shared" si="201"/>
        <v>14.93109888888889</v>
      </c>
      <c r="H700" s="22">
        <f t="shared" si="212"/>
        <v>-0.17881555555555373</v>
      </c>
      <c r="I700" s="22">
        <f t="shared" si="213"/>
        <v>14.841691111111114</v>
      </c>
      <c r="J700" s="22">
        <f t="shared" si="214"/>
        <v>68.743343744402097</v>
      </c>
      <c r="K700" s="22">
        <f t="shared" si="215"/>
        <v>3</v>
      </c>
      <c r="L700" s="22">
        <f t="shared" si="202"/>
        <v>5.4638999999999998</v>
      </c>
      <c r="M700" s="22">
        <f t="shared" si="216"/>
        <v>375.60675588503858</v>
      </c>
      <c r="N700" s="22">
        <f t="shared" si="203"/>
        <v>3586.781593972999</v>
      </c>
      <c r="O700" s="22">
        <f t="shared" si="204"/>
        <v>21.23863048170449</v>
      </c>
      <c r="P700" s="22">
        <f t="shared" si="205"/>
        <v>-343.77872346476227</v>
      </c>
      <c r="Q700" s="22">
        <f t="shared" si="206"/>
        <v>85.93050585635072</v>
      </c>
      <c r="R700" s="22">
        <f t="shared" si="217"/>
        <v>268.42514400000005</v>
      </c>
      <c r="S700" s="22">
        <f t="shared" si="218"/>
        <v>10.576926391588472</v>
      </c>
      <c r="T700" s="22">
        <f t="shared" si="219"/>
        <v>0</v>
      </c>
      <c r="U700" s="22">
        <f t="shared" si="207"/>
        <v>0</v>
      </c>
      <c r="V700" s="20">
        <f>'BSFC (Drive Cycle)'!C704</f>
        <v>0</v>
      </c>
      <c r="W700" s="22">
        <f t="shared" si="208"/>
        <v>0</v>
      </c>
      <c r="X700" s="22">
        <f t="shared" si="209"/>
        <v>0</v>
      </c>
      <c r="Y700" s="22">
        <f t="shared" si="210"/>
        <v>0</v>
      </c>
      <c r="Z700" s="22">
        <f t="shared" si="211"/>
        <v>3</v>
      </c>
    </row>
    <row r="701" spans="4:26">
      <c r="D701" s="1">
        <v>698</v>
      </c>
      <c r="E701" s="22">
        <v>33</v>
      </c>
      <c r="F701" s="22">
        <f t="shared" si="200"/>
        <v>53.108220000000003</v>
      </c>
      <c r="G701" s="22">
        <f t="shared" si="201"/>
        <v>14.752283333333335</v>
      </c>
      <c r="H701" s="22">
        <f t="shared" si="212"/>
        <v>-0.17881555555555551</v>
      </c>
      <c r="I701" s="22">
        <f t="shared" si="213"/>
        <v>14.662875555555557</v>
      </c>
      <c r="J701" s="22">
        <f t="shared" si="214"/>
        <v>67.915110687240613</v>
      </c>
      <c r="K701" s="22">
        <f t="shared" si="215"/>
        <v>3</v>
      </c>
      <c r="L701" s="22">
        <f t="shared" si="202"/>
        <v>5.4638999999999998</v>
      </c>
      <c r="M701" s="22">
        <f t="shared" si="216"/>
        <v>371.08137328401398</v>
      </c>
      <c r="N701" s="22">
        <f t="shared" si="203"/>
        <v>3543.5673579010349</v>
      </c>
      <c r="O701" s="22">
        <f t="shared" si="204"/>
        <v>21.23863048170449</v>
      </c>
      <c r="P701" s="22">
        <f t="shared" si="205"/>
        <v>-343.77872346476568</v>
      </c>
      <c r="Q701" s="22">
        <f t="shared" si="206"/>
        <v>83.884614792181452</v>
      </c>
      <c r="R701" s="22">
        <f t="shared" si="217"/>
        <v>268.42514400000005</v>
      </c>
      <c r="S701" s="22">
        <f t="shared" si="218"/>
        <v>8.5310353274157933</v>
      </c>
      <c r="T701" s="22">
        <f t="shared" si="219"/>
        <v>0</v>
      </c>
      <c r="U701" s="22">
        <f t="shared" si="207"/>
        <v>0</v>
      </c>
      <c r="V701" s="20">
        <f>'BSFC (Drive Cycle)'!C705</f>
        <v>0</v>
      </c>
      <c r="W701" s="22">
        <f t="shared" si="208"/>
        <v>0</v>
      </c>
      <c r="X701" s="22">
        <f t="shared" si="209"/>
        <v>0</v>
      </c>
      <c r="Y701" s="22">
        <f t="shared" si="210"/>
        <v>0</v>
      </c>
      <c r="Z701" s="22">
        <f t="shared" si="211"/>
        <v>3</v>
      </c>
    </row>
    <row r="702" spans="4:26">
      <c r="D702" s="1">
        <v>699</v>
      </c>
      <c r="E702" s="22">
        <v>30.3</v>
      </c>
      <c r="F702" s="22">
        <f t="shared" si="200"/>
        <v>48.763002</v>
      </c>
      <c r="G702" s="22">
        <f t="shared" si="201"/>
        <v>13.545278333333334</v>
      </c>
      <c r="H702" s="22">
        <f t="shared" si="212"/>
        <v>-1.2070050000000005</v>
      </c>
      <c r="I702" s="22">
        <f t="shared" si="213"/>
        <v>12.941775833333335</v>
      </c>
      <c r="J702" s="22">
        <f t="shared" si="214"/>
        <v>59.943367512061457</v>
      </c>
      <c r="K702" s="22">
        <f t="shared" si="215"/>
        <v>3</v>
      </c>
      <c r="L702" s="22">
        <f t="shared" si="202"/>
        <v>5.4638999999999998</v>
      </c>
      <c r="M702" s="22">
        <f t="shared" si="216"/>
        <v>327.5245657491526</v>
      </c>
      <c r="N702" s="22">
        <f t="shared" si="203"/>
        <v>3127.630335708383</v>
      </c>
      <c r="O702" s="22">
        <f t="shared" si="204"/>
        <v>21.23863048170449</v>
      </c>
      <c r="P702" s="22">
        <f t="shared" si="205"/>
        <v>-2320.50638338717</v>
      </c>
      <c r="Q702" s="22">
        <f t="shared" si="206"/>
        <v>70.719583098763877</v>
      </c>
      <c r="R702" s="22">
        <f t="shared" si="217"/>
        <v>268.42514400000005</v>
      </c>
      <c r="S702" s="22">
        <f t="shared" si="218"/>
        <v>-1981.361656288406</v>
      </c>
      <c r="T702" s="22">
        <f t="shared" si="219"/>
        <v>0</v>
      </c>
      <c r="U702" s="22">
        <f t="shared" si="207"/>
        <v>0</v>
      </c>
      <c r="V702" s="20">
        <f>'BSFC (Drive Cycle)'!C706</f>
        <v>0</v>
      </c>
      <c r="W702" s="22">
        <f t="shared" si="208"/>
        <v>0</v>
      </c>
      <c r="X702" s="22">
        <f t="shared" si="209"/>
        <v>0</v>
      </c>
      <c r="Y702" s="22">
        <f t="shared" si="210"/>
        <v>0</v>
      </c>
      <c r="Z702" s="22">
        <f t="shared" si="211"/>
        <v>3</v>
      </c>
    </row>
    <row r="703" spans="4:26">
      <c r="D703" s="1">
        <v>700</v>
      </c>
      <c r="E703" s="22">
        <v>29.2</v>
      </c>
      <c r="F703" s="22">
        <f t="shared" si="200"/>
        <v>46.992728</v>
      </c>
      <c r="G703" s="22">
        <f t="shared" si="201"/>
        <v>13.053535555555555</v>
      </c>
      <c r="H703" s="22">
        <f t="shared" si="212"/>
        <v>-0.49174277777777853</v>
      </c>
      <c r="I703" s="22">
        <f t="shared" si="213"/>
        <v>12.807664166666665</v>
      </c>
      <c r="J703" s="22">
        <f t="shared" si="214"/>
        <v>59.322192719190348</v>
      </c>
      <c r="K703" s="22">
        <f t="shared" si="215"/>
        <v>3</v>
      </c>
      <c r="L703" s="22">
        <f t="shared" si="202"/>
        <v>5.4638999999999998</v>
      </c>
      <c r="M703" s="22">
        <f t="shared" si="216"/>
        <v>324.13052879838415</v>
      </c>
      <c r="N703" s="22">
        <f t="shared" si="203"/>
        <v>3095.2196586544101</v>
      </c>
      <c r="O703" s="22">
        <f t="shared" si="204"/>
        <v>21.23863048170449</v>
      </c>
      <c r="P703" s="22">
        <f t="shared" si="205"/>
        <v>-945.39148952810717</v>
      </c>
      <c r="Q703" s="22">
        <f t="shared" si="206"/>
        <v>65.678033017819629</v>
      </c>
      <c r="R703" s="22">
        <f t="shared" si="217"/>
        <v>268.42514400000005</v>
      </c>
      <c r="S703" s="22">
        <f t="shared" si="218"/>
        <v>-611.28831251028748</v>
      </c>
      <c r="T703" s="22">
        <f t="shared" si="219"/>
        <v>0</v>
      </c>
      <c r="U703" s="22">
        <f t="shared" si="207"/>
        <v>0</v>
      </c>
      <c r="V703" s="20">
        <f>'BSFC (Drive Cycle)'!C707</f>
        <v>0</v>
      </c>
      <c r="W703" s="22">
        <f t="shared" si="208"/>
        <v>0</v>
      </c>
      <c r="X703" s="22">
        <f t="shared" si="209"/>
        <v>0</v>
      </c>
      <c r="Y703" s="22">
        <f t="shared" si="210"/>
        <v>0</v>
      </c>
      <c r="Z703" s="22">
        <f t="shared" si="211"/>
        <v>3</v>
      </c>
    </row>
    <row r="704" spans="4:26">
      <c r="D704" s="1">
        <v>701</v>
      </c>
      <c r="E704" s="22">
        <v>28.4</v>
      </c>
      <c r="F704" s="22">
        <f t="shared" si="200"/>
        <v>45.705255999999999</v>
      </c>
      <c r="G704" s="22">
        <f t="shared" si="201"/>
        <v>12.695904444444444</v>
      </c>
      <c r="H704" s="22">
        <f t="shared" si="212"/>
        <v>-0.35763111111111101</v>
      </c>
      <c r="I704" s="22">
        <f t="shared" si="213"/>
        <v>12.517088888888889</v>
      </c>
      <c r="J704" s="22">
        <f t="shared" si="214"/>
        <v>57.97631400130296</v>
      </c>
      <c r="K704" s="22">
        <f t="shared" si="215"/>
        <v>3</v>
      </c>
      <c r="L704" s="22">
        <f t="shared" si="202"/>
        <v>5.4638999999999998</v>
      </c>
      <c r="M704" s="22">
        <f t="shared" si="216"/>
        <v>316.77678207171925</v>
      </c>
      <c r="N704" s="22">
        <f t="shared" si="203"/>
        <v>3024.9965250374689</v>
      </c>
      <c r="O704" s="22">
        <f t="shared" si="204"/>
        <v>21.23863048170449</v>
      </c>
      <c r="P704" s="22">
        <f t="shared" si="205"/>
        <v>-687.55744692953135</v>
      </c>
      <c r="Q704" s="22">
        <f t="shared" si="206"/>
        <v>62.128535267935597</v>
      </c>
      <c r="R704" s="22">
        <f t="shared" si="217"/>
        <v>268.42514400000005</v>
      </c>
      <c r="S704" s="22">
        <f t="shared" si="218"/>
        <v>-357.0037676615957</v>
      </c>
      <c r="T704" s="22">
        <f t="shared" si="219"/>
        <v>0</v>
      </c>
      <c r="U704" s="22">
        <f t="shared" si="207"/>
        <v>0</v>
      </c>
      <c r="V704" s="20">
        <f>'BSFC (Drive Cycle)'!C708</f>
        <v>0</v>
      </c>
      <c r="W704" s="22">
        <f t="shared" si="208"/>
        <v>0</v>
      </c>
      <c r="X704" s="22">
        <f t="shared" si="209"/>
        <v>0</v>
      </c>
      <c r="Y704" s="22">
        <f t="shared" si="210"/>
        <v>0</v>
      </c>
      <c r="Z704" s="22">
        <f t="shared" si="211"/>
        <v>3</v>
      </c>
    </row>
    <row r="705" spans="4:26">
      <c r="D705" s="1">
        <v>702</v>
      </c>
      <c r="E705" s="22">
        <v>25</v>
      </c>
      <c r="F705" s="22">
        <f t="shared" si="200"/>
        <v>40.233499999999999</v>
      </c>
      <c r="G705" s="22">
        <f t="shared" si="201"/>
        <v>11.175972222222223</v>
      </c>
      <c r="H705" s="22">
        <f t="shared" si="212"/>
        <v>-1.5199322222222218</v>
      </c>
      <c r="I705" s="22">
        <f t="shared" si="213"/>
        <v>10.416006111111113</v>
      </c>
      <c r="J705" s="22">
        <f t="shared" si="214"/>
        <v>48.244575579655681</v>
      </c>
      <c r="K705" s="22">
        <f t="shared" si="215"/>
        <v>3</v>
      </c>
      <c r="L705" s="22">
        <f t="shared" si="202"/>
        <v>5.4638999999999998</v>
      </c>
      <c r="M705" s="22">
        <f t="shared" si="216"/>
        <v>263.60353650968068</v>
      </c>
      <c r="N705" s="22">
        <f t="shared" si="203"/>
        <v>2517.229251191894</v>
      </c>
      <c r="O705" s="22">
        <f t="shared" si="204"/>
        <v>21.23863048170449</v>
      </c>
      <c r="P705" s="22">
        <f t="shared" si="205"/>
        <v>-2922.1191494505083</v>
      </c>
      <c r="Q705" s="22">
        <f t="shared" si="206"/>
        <v>48.143144394043524</v>
      </c>
      <c r="R705" s="22">
        <f t="shared" si="217"/>
        <v>268.42514400000005</v>
      </c>
      <c r="S705" s="22">
        <f t="shared" si="218"/>
        <v>-2605.5508610564648</v>
      </c>
      <c r="T705" s="22">
        <f t="shared" si="219"/>
        <v>0</v>
      </c>
      <c r="U705" s="22">
        <f t="shared" si="207"/>
        <v>0</v>
      </c>
      <c r="V705" s="20">
        <f>'BSFC (Drive Cycle)'!C709</f>
        <v>0</v>
      </c>
      <c r="W705" s="22">
        <f t="shared" si="208"/>
        <v>0</v>
      </c>
      <c r="X705" s="22">
        <f t="shared" si="209"/>
        <v>0</v>
      </c>
      <c r="Y705" s="22">
        <f t="shared" si="210"/>
        <v>0</v>
      </c>
      <c r="Z705" s="22">
        <f t="shared" si="211"/>
        <v>3</v>
      </c>
    </row>
    <row r="706" spans="4:26">
      <c r="D706" s="1">
        <v>703</v>
      </c>
      <c r="E706" s="22">
        <v>21.1</v>
      </c>
      <c r="F706" s="22">
        <f t="shared" si="200"/>
        <v>33.957073999999999</v>
      </c>
      <c r="G706" s="22">
        <f t="shared" si="201"/>
        <v>9.4325205555555556</v>
      </c>
      <c r="H706" s="22">
        <f t="shared" si="212"/>
        <v>-1.7434516666666671</v>
      </c>
      <c r="I706" s="22">
        <f t="shared" si="213"/>
        <v>8.5607947222222229</v>
      </c>
      <c r="J706" s="22">
        <f t="shared" si="214"/>
        <v>39.651657611605422</v>
      </c>
      <c r="K706" s="22">
        <f t="shared" si="215"/>
        <v>3</v>
      </c>
      <c r="L706" s="22">
        <f t="shared" si="202"/>
        <v>5.4638999999999998</v>
      </c>
      <c r="M706" s="22">
        <f t="shared" si="216"/>
        <v>216.65269202405085</v>
      </c>
      <c r="N706" s="22">
        <f t="shared" si="203"/>
        <v>2068.8815519452687</v>
      </c>
      <c r="O706" s="22">
        <f t="shared" si="204"/>
        <v>21.23863048170449</v>
      </c>
      <c r="P706" s="22">
        <f t="shared" si="205"/>
        <v>-3351.8425537814674</v>
      </c>
      <c r="Q706" s="22">
        <f t="shared" si="206"/>
        <v>34.294094905075383</v>
      </c>
      <c r="R706" s="22">
        <f t="shared" si="217"/>
        <v>268.42514400000005</v>
      </c>
      <c r="S706" s="22">
        <f t="shared" si="218"/>
        <v>-3049.1233148763922</v>
      </c>
      <c r="T706" s="22">
        <f t="shared" si="219"/>
        <v>0</v>
      </c>
      <c r="U706" s="22">
        <f t="shared" si="207"/>
        <v>0</v>
      </c>
      <c r="V706" s="20">
        <f>'BSFC (Drive Cycle)'!C710</f>
        <v>0</v>
      </c>
      <c r="W706" s="22">
        <f t="shared" si="208"/>
        <v>0</v>
      </c>
      <c r="X706" s="22">
        <f t="shared" si="209"/>
        <v>0</v>
      </c>
      <c r="Y706" s="22">
        <f t="shared" si="210"/>
        <v>0</v>
      </c>
      <c r="Z706" s="22">
        <f t="shared" si="211"/>
        <v>3</v>
      </c>
    </row>
    <row r="707" spans="4:26">
      <c r="D707" s="1">
        <v>704</v>
      </c>
      <c r="E707" s="22">
        <v>16.899999999999999</v>
      </c>
      <c r="F707" s="22">
        <f t="shared" si="200"/>
        <v>27.197845999999998</v>
      </c>
      <c r="G707" s="22">
        <f t="shared" si="201"/>
        <v>7.5549572222222219</v>
      </c>
      <c r="H707" s="22">
        <f t="shared" si="212"/>
        <v>-1.8775633333333337</v>
      </c>
      <c r="I707" s="22">
        <f t="shared" si="213"/>
        <v>6.6161755555555555</v>
      </c>
      <c r="J707" s="22">
        <f t="shared" si="214"/>
        <v>30.644623114974419</v>
      </c>
      <c r="K707" s="22">
        <f t="shared" si="215"/>
        <v>3</v>
      </c>
      <c r="L707" s="22">
        <f t="shared" si="202"/>
        <v>5.4638999999999998</v>
      </c>
      <c r="M707" s="22">
        <f t="shared" si="216"/>
        <v>167.43915623790872</v>
      </c>
      <c r="N707" s="22">
        <f t="shared" si="203"/>
        <v>1598.9267346626618</v>
      </c>
      <c r="O707" s="22">
        <f t="shared" si="204"/>
        <v>21.23863048170449</v>
      </c>
      <c r="P707" s="22">
        <f t="shared" si="205"/>
        <v>-3609.6765963800408</v>
      </c>
      <c r="Q707" s="22">
        <f t="shared" si="206"/>
        <v>22.000261552612429</v>
      </c>
      <c r="R707" s="22">
        <f t="shared" si="217"/>
        <v>268.42514400000005</v>
      </c>
      <c r="S707" s="22">
        <f t="shared" si="218"/>
        <v>-3319.2511908274282</v>
      </c>
      <c r="T707" s="22">
        <f t="shared" si="219"/>
        <v>0</v>
      </c>
      <c r="U707" s="22">
        <f t="shared" si="207"/>
        <v>0</v>
      </c>
      <c r="V707" s="20">
        <f>'BSFC (Drive Cycle)'!C711</f>
        <v>0</v>
      </c>
      <c r="W707" s="22">
        <f t="shared" si="208"/>
        <v>0</v>
      </c>
      <c r="X707" s="22">
        <f t="shared" si="209"/>
        <v>1</v>
      </c>
      <c r="Y707" s="22">
        <f t="shared" si="210"/>
        <v>0</v>
      </c>
      <c r="Z707" s="22">
        <f t="shared" si="211"/>
        <v>2</v>
      </c>
    </row>
    <row r="708" spans="4:26">
      <c r="D708" s="1">
        <v>705</v>
      </c>
      <c r="E708" s="22">
        <v>13.4</v>
      </c>
      <c r="F708" s="22">
        <f t="shared" ref="F708:F771" si="220">E708*1.60934</f>
        <v>21.565156000000002</v>
      </c>
      <c r="G708" s="22">
        <f t="shared" ref="G708:G771" si="221">F708*(1000/3600)</f>
        <v>5.9903211111111121</v>
      </c>
      <c r="H708" s="22">
        <f t="shared" si="212"/>
        <v>-1.5646361111111098</v>
      </c>
      <c r="I708" s="22">
        <f t="shared" si="213"/>
        <v>5.2080030555555572</v>
      </c>
      <c r="J708" s="22">
        <f t="shared" si="214"/>
        <v>24.122287789827844</v>
      </c>
      <c r="K708" s="22">
        <f t="shared" si="215"/>
        <v>2</v>
      </c>
      <c r="L708" s="22">
        <f t="shared" ref="L708:L771" si="222">LOOKUP(K708,$A$5:$B$12)*$B$13</f>
        <v>8.4698856000000013</v>
      </c>
      <c r="M708" s="22">
        <f t="shared" si="216"/>
        <v>204.31301799011871</v>
      </c>
      <c r="N708" s="22">
        <f t="shared" ref="N708:N771" si="223">M708*9.5493</f>
        <v>1951.0463026930406</v>
      </c>
      <c r="O708" s="22">
        <f t="shared" ref="O708:O771" si="224">(POWER(L708,2)*$B$28+4*$B$29)/$B$27</f>
        <v>40.638704065348485</v>
      </c>
      <c r="P708" s="22">
        <f t="shared" ref="P708:P771" si="225">(H708*(O708+$B$26*$B$27))/$B$27</f>
        <v>-3148.6569553152253</v>
      </c>
      <c r="Q708" s="22">
        <f t="shared" ref="Q708:Q771" si="226">($B$34*$B$31*$B$30*POWER(G708,2))/2</f>
        <v>13.831332811831132</v>
      </c>
      <c r="R708" s="22">
        <f t="shared" si="217"/>
        <v>268.42514400000005</v>
      </c>
      <c r="S708" s="22">
        <f t="shared" si="218"/>
        <v>-2866.400478503394</v>
      </c>
      <c r="T708" s="22">
        <f t="shared" si="219"/>
        <v>0</v>
      </c>
      <c r="U708" s="22">
        <f t="shared" ref="U708:U771" si="227">(T708*M708)/1000</f>
        <v>0</v>
      </c>
      <c r="V708" s="20">
        <f>'BSFC (Drive Cycle)'!C712</f>
        <v>0</v>
      </c>
      <c r="W708" s="22">
        <f t="shared" ref="W708:W771" si="228">(V708*U708)/3600</f>
        <v>0</v>
      </c>
      <c r="X708" s="22">
        <f t="shared" ref="X708:X771" si="229">IF(AND(K708&gt;1,(N708&lt;$B$15)),1,0)</f>
        <v>0</v>
      </c>
      <c r="Y708" s="22">
        <f t="shared" ref="Y708:Y771" si="230">IF(N708&gt;$B$14,1,0)</f>
        <v>0</v>
      </c>
      <c r="Z708" s="22">
        <f t="shared" ref="Z708:Z771" si="231">IF(AND(X708=0,Y708=0),K708,IF(AND(X708=0,Y708=1),K708+1, IF(AND(X708=1,Y708=0),K708-1)))</f>
        <v>2</v>
      </c>
    </row>
    <row r="709" spans="4:26">
      <c r="D709" s="1">
        <v>706</v>
      </c>
      <c r="E709" s="22">
        <v>13.1</v>
      </c>
      <c r="F709" s="22">
        <f t="shared" si="220"/>
        <v>21.082353999999999</v>
      </c>
      <c r="G709" s="22">
        <f t="shared" si="221"/>
        <v>5.8562094444444446</v>
      </c>
      <c r="H709" s="22">
        <f t="shared" ref="H709:H772" si="232">(G709-G708)/(D709-D708)</f>
        <v>-0.13411166666666752</v>
      </c>
      <c r="I709" s="22">
        <f t="shared" ref="I709:I772" si="233">G709*(D709-D708)+0.5*H709*POWER(D709-D708,2)</f>
        <v>5.7891536111111108</v>
      </c>
      <c r="J709" s="22">
        <f t="shared" ref="J709:J772" si="234">(2*PI()*I709)/($B$2*(D709-D708))</f>
        <v>26.814045225602619</v>
      </c>
      <c r="K709" s="22">
        <f t="shared" ref="K709:K772" si="235">Z708</f>
        <v>2</v>
      </c>
      <c r="L709" s="22">
        <f t="shared" si="222"/>
        <v>8.4698856000000013</v>
      </c>
      <c r="M709" s="22">
        <f t="shared" ref="M709:M772" si="236">J709*L709</f>
        <v>227.11189553408042</v>
      </c>
      <c r="N709" s="22">
        <f t="shared" si="223"/>
        <v>2168.7596240235944</v>
      </c>
      <c r="O709" s="22">
        <f t="shared" si="224"/>
        <v>40.638704065348485</v>
      </c>
      <c r="P709" s="22">
        <f t="shared" si="225"/>
        <v>-269.88488188416409</v>
      </c>
      <c r="Q709" s="22">
        <f t="shared" si="226"/>
        <v>13.218952015138894</v>
      </c>
      <c r="R709" s="22">
        <f t="shared" ref="R709:R772" si="237">$B$32*$B$26*9.81</f>
        <v>268.42514400000005</v>
      </c>
      <c r="S709" s="22">
        <f t="shared" ref="S709:S772" si="238">P709+Q709+R709</f>
        <v>11.75921413097484</v>
      </c>
      <c r="T709" s="22">
        <f t="shared" ref="T709:T772" si="239">IF(H709&lt;0,0,(S709*$B$27)/L709)</f>
        <v>0</v>
      </c>
      <c r="U709" s="22">
        <f t="shared" si="227"/>
        <v>0</v>
      </c>
      <c r="V709" s="20">
        <f>'BSFC (Drive Cycle)'!C713</f>
        <v>0</v>
      </c>
      <c r="W709" s="22">
        <f t="shared" si="228"/>
        <v>0</v>
      </c>
      <c r="X709" s="22">
        <f t="shared" si="229"/>
        <v>0</v>
      </c>
      <c r="Y709" s="22">
        <f t="shared" si="230"/>
        <v>0</v>
      </c>
      <c r="Z709" s="22">
        <f t="shared" si="231"/>
        <v>2</v>
      </c>
    </row>
    <row r="710" spans="4:26">
      <c r="D710" s="1">
        <v>707</v>
      </c>
      <c r="E710" s="22">
        <v>12.3</v>
      </c>
      <c r="F710" s="22">
        <f t="shared" si="220"/>
        <v>19.794882000000001</v>
      </c>
      <c r="G710" s="22">
        <f t="shared" si="221"/>
        <v>5.4985783333333336</v>
      </c>
      <c r="H710" s="22">
        <f t="shared" si="232"/>
        <v>-0.35763111111111101</v>
      </c>
      <c r="I710" s="22">
        <f t="shared" si="233"/>
        <v>5.3197627777777781</v>
      </c>
      <c r="J710" s="22">
        <f t="shared" si="234"/>
        <v>24.639933450553759</v>
      </c>
      <c r="K710" s="22">
        <f t="shared" si="235"/>
        <v>2</v>
      </c>
      <c r="L710" s="22">
        <f t="shared" si="222"/>
        <v>8.4698856000000013</v>
      </c>
      <c r="M710" s="22">
        <f t="shared" si="236"/>
        <v>208.69741751780361</v>
      </c>
      <c r="N710" s="22">
        <f t="shared" si="223"/>
        <v>1992.9142491027621</v>
      </c>
      <c r="O710" s="22">
        <f t="shared" si="224"/>
        <v>40.638704065348485</v>
      </c>
      <c r="P710" s="22">
        <f t="shared" si="225"/>
        <v>-719.69301835776628</v>
      </c>
      <c r="Q710" s="22">
        <f t="shared" si="226"/>
        <v>11.653722104599751</v>
      </c>
      <c r="R710" s="22">
        <f t="shared" si="237"/>
        <v>268.42514400000005</v>
      </c>
      <c r="S710" s="22">
        <f t="shared" si="238"/>
        <v>-439.61415225316648</v>
      </c>
      <c r="T710" s="22">
        <f t="shared" si="239"/>
        <v>0</v>
      </c>
      <c r="U710" s="22">
        <f t="shared" si="227"/>
        <v>0</v>
      </c>
      <c r="V710" s="20">
        <f>'BSFC (Drive Cycle)'!C714</f>
        <v>0</v>
      </c>
      <c r="W710" s="22">
        <f t="shared" si="228"/>
        <v>0</v>
      </c>
      <c r="X710" s="22">
        <f t="shared" si="229"/>
        <v>0</v>
      </c>
      <c r="Y710" s="22">
        <f t="shared" si="230"/>
        <v>0</v>
      </c>
      <c r="Z710" s="22">
        <f t="shared" si="231"/>
        <v>2</v>
      </c>
    </row>
    <row r="711" spans="4:26">
      <c r="D711" s="1">
        <v>708</v>
      </c>
      <c r="E711" s="22">
        <v>12.7</v>
      </c>
      <c r="F711" s="22">
        <f t="shared" si="220"/>
        <v>20.438617999999998</v>
      </c>
      <c r="G711" s="22">
        <f t="shared" si="221"/>
        <v>5.6773938888888891</v>
      </c>
      <c r="H711" s="22">
        <f t="shared" si="232"/>
        <v>0.17881555555555551</v>
      </c>
      <c r="I711" s="22">
        <f t="shared" si="233"/>
        <v>5.7668016666666668</v>
      </c>
      <c r="J711" s="22">
        <f t="shared" si="234"/>
        <v>26.710516093457436</v>
      </c>
      <c r="K711" s="22">
        <f t="shared" si="235"/>
        <v>2</v>
      </c>
      <c r="L711" s="22">
        <f t="shared" si="222"/>
        <v>8.4698856000000013</v>
      </c>
      <c r="M711" s="22">
        <f t="shared" si="236"/>
        <v>226.23501562854344</v>
      </c>
      <c r="N711" s="22">
        <f t="shared" si="223"/>
        <v>2160.3860347416498</v>
      </c>
      <c r="O711" s="22">
        <f t="shared" si="224"/>
        <v>40.638704065348485</v>
      </c>
      <c r="P711" s="22">
        <f t="shared" si="225"/>
        <v>359.84650917888314</v>
      </c>
      <c r="Q711" s="22">
        <f t="shared" si="226"/>
        <v>12.42401241490445</v>
      </c>
      <c r="R711" s="22">
        <f t="shared" si="237"/>
        <v>268.42514400000005</v>
      </c>
      <c r="S711" s="22">
        <f t="shared" si="238"/>
        <v>640.69566559378768</v>
      </c>
      <c r="T711" s="22">
        <f t="shared" si="239"/>
        <v>16.331530404814291</v>
      </c>
      <c r="U711" s="22">
        <f t="shared" si="227"/>
        <v>3.6947640363711933</v>
      </c>
      <c r="V711" s="20">
        <f>'BSFC (Drive Cycle)'!C715</f>
        <v>1526.5005424703804</v>
      </c>
      <c r="W711" s="22">
        <f t="shared" si="228"/>
        <v>1.566683140505744</v>
      </c>
      <c r="X711" s="22">
        <f t="shared" si="229"/>
        <v>0</v>
      </c>
      <c r="Y711" s="22">
        <f t="shared" si="230"/>
        <v>0</v>
      </c>
      <c r="Z711" s="22">
        <f t="shared" si="231"/>
        <v>2</v>
      </c>
    </row>
    <row r="712" spans="4:26">
      <c r="D712" s="1">
        <v>709</v>
      </c>
      <c r="E712" s="22">
        <v>15.7</v>
      </c>
      <c r="F712" s="22">
        <f t="shared" si="220"/>
        <v>25.266638</v>
      </c>
      <c r="G712" s="22">
        <f t="shared" si="221"/>
        <v>7.0185105555555563</v>
      </c>
      <c r="H712" s="22">
        <f t="shared" si="232"/>
        <v>1.3411166666666672</v>
      </c>
      <c r="I712" s="22">
        <f t="shared" si="233"/>
        <v>7.6890688888888903</v>
      </c>
      <c r="J712" s="22">
        <f t="shared" si="234"/>
        <v>35.614021457943252</v>
      </c>
      <c r="K712" s="22">
        <f t="shared" si="235"/>
        <v>2</v>
      </c>
      <c r="L712" s="22">
        <f t="shared" si="222"/>
        <v>8.4698856000000013</v>
      </c>
      <c r="M712" s="22">
        <f t="shared" si="236"/>
        <v>301.64668750472458</v>
      </c>
      <c r="N712" s="22">
        <f t="shared" si="223"/>
        <v>2880.5147129888664</v>
      </c>
      <c r="O712" s="22">
        <f t="shared" si="224"/>
        <v>40.638704065348485</v>
      </c>
      <c r="P712" s="22">
        <f t="shared" si="225"/>
        <v>2698.8488188416254</v>
      </c>
      <c r="Q712" s="22">
        <f t="shared" si="226"/>
        <v>18.986885858700465</v>
      </c>
      <c r="R712" s="22">
        <f t="shared" si="237"/>
        <v>268.42514400000005</v>
      </c>
      <c r="S712" s="22">
        <f t="shared" si="238"/>
        <v>2986.2608487003263</v>
      </c>
      <c r="T712" s="22">
        <f t="shared" si="239"/>
        <v>76.120711386515111</v>
      </c>
      <c r="U712" s="22">
        <f t="shared" si="227"/>
        <v>22.961560440245457</v>
      </c>
      <c r="V712" s="20">
        <f>'BSFC (Drive Cycle)'!C716</f>
        <v>54.016853516115589</v>
      </c>
      <c r="W712" s="22">
        <f t="shared" si="228"/>
        <v>0.34453090188949259</v>
      </c>
      <c r="X712" s="22">
        <f t="shared" si="229"/>
        <v>0</v>
      </c>
      <c r="Y712" s="22">
        <f t="shared" si="230"/>
        <v>0</v>
      </c>
      <c r="Z712" s="22">
        <f t="shared" si="231"/>
        <v>2</v>
      </c>
    </row>
    <row r="713" spans="4:26">
      <c r="D713" s="1">
        <v>710</v>
      </c>
      <c r="E713" s="22">
        <v>19.2</v>
      </c>
      <c r="F713" s="22">
        <f t="shared" si="220"/>
        <v>30.899327999999997</v>
      </c>
      <c r="G713" s="22">
        <f t="shared" si="221"/>
        <v>8.583146666666666</v>
      </c>
      <c r="H713" s="22">
        <f t="shared" si="232"/>
        <v>1.5646361111111098</v>
      </c>
      <c r="I713" s="22">
        <f t="shared" si="233"/>
        <v>9.3654647222222209</v>
      </c>
      <c r="J713" s="22">
        <f t="shared" si="234"/>
        <v>43.378706368832027</v>
      </c>
      <c r="K713" s="22">
        <f t="shared" si="235"/>
        <v>2</v>
      </c>
      <c r="L713" s="22">
        <f t="shared" si="222"/>
        <v>8.4698856000000013</v>
      </c>
      <c r="M713" s="22">
        <f t="shared" si="236"/>
        <v>367.41268041999871</v>
      </c>
      <c r="N713" s="22">
        <f t="shared" si="223"/>
        <v>3508.5339091346937</v>
      </c>
      <c r="O713" s="22">
        <f t="shared" si="224"/>
        <v>40.638704065348485</v>
      </c>
      <c r="P713" s="22">
        <f t="shared" si="225"/>
        <v>3148.6569553152253</v>
      </c>
      <c r="Q713" s="22">
        <f t="shared" si="226"/>
        <v>28.395981999072323</v>
      </c>
      <c r="R713" s="22">
        <f t="shared" si="237"/>
        <v>268.42514400000005</v>
      </c>
      <c r="S713" s="22">
        <f t="shared" si="238"/>
        <v>3445.4780813142979</v>
      </c>
      <c r="T713" s="22">
        <f t="shared" si="239"/>
        <v>87.826300482235183</v>
      </c>
      <c r="U713" s="22">
        <f t="shared" si="227"/>
        <v>32.26849647155025</v>
      </c>
      <c r="V713" s="20">
        <f>'BSFC (Drive Cycle)'!C717</f>
        <v>97.403029410870658</v>
      </c>
      <c r="W713" s="22">
        <f t="shared" si="228"/>
        <v>0.87306925301749594</v>
      </c>
      <c r="X713" s="22">
        <f t="shared" si="229"/>
        <v>0</v>
      </c>
      <c r="Y713" s="22">
        <f t="shared" si="230"/>
        <v>0</v>
      </c>
      <c r="Z713" s="22">
        <f t="shared" si="231"/>
        <v>2</v>
      </c>
    </row>
    <row r="714" spans="4:26">
      <c r="D714" s="1">
        <v>711</v>
      </c>
      <c r="E714" s="22">
        <v>22.3</v>
      </c>
      <c r="F714" s="22">
        <f t="shared" si="220"/>
        <v>35.888282000000004</v>
      </c>
      <c r="G714" s="22">
        <f t="shared" si="221"/>
        <v>9.9689672222222239</v>
      </c>
      <c r="H714" s="22">
        <f t="shared" si="232"/>
        <v>1.3858205555555578</v>
      </c>
      <c r="I714" s="22">
        <f t="shared" si="233"/>
        <v>10.661877500000003</v>
      </c>
      <c r="J714" s="22">
        <f t="shared" si="234"/>
        <v>49.383396033252708</v>
      </c>
      <c r="K714" s="22">
        <f t="shared" si="235"/>
        <v>2</v>
      </c>
      <c r="L714" s="22">
        <f t="shared" si="222"/>
        <v>8.4698856000000013</v>
      </c>
      <c r="M714" s="22">
        <f t="shared" si="236"/>
        <v>418.2717149411443</v>
      </c>
      <c r="N714" s="22">
        <f t="shared" si="223"/>
        <v>3994.2020874874693</v>
      </c>
      <c r="O714" s="22">
        <f t="shared" si="224"/>
        <v>40.638704065348485</v>
      </c>
      <c r="P714" s="22">
        <f t="shared" si="225"/>
        <v>2788.8104461363491</v>
      </c>
      <c r="Q714" s="22">
        <f t="shared" si="226"/>
        <v>38.305766841142258</v>
      </c>
      <c r="R714" s="22">
        <f t="shared" si="237"/>
        <v>268.42514400000005</v>
      </c>
      <c r="S714" s="22">
        <f t="shared" si="238"/>
        <v>3095.541356977491</v>
      </c>
      <c r="T714" s="22">
        <f t="shared" si="239"/>
        <v>78.90630529548595</v>
      </c>
      <c r="U714" s="22">
        <f t="shared" si="227"/>
        <v>33.004275635612402</v>
      </c>
      <c r="V714" s="20">
        <f>'BSFC (Drive Cycle)'!C718</f>
        <v>121.79418199520842</v>
      </c>
      <c r="W714" s="22">
        <f t="shared" si="228"/>
        <v>1.1165913203843889</v>
      </c>
      <c r="X714" s="22">
        <f t="shared" si="229"/>
        <v>0</v>
      </c>
      <c r="Y714" s="22">
        <f t="shared" si="230"/>
        <v>0</v>
      </c>
      <c r="Z714" s="22">
        <f t="shared" si="231"/>
        <v>2</v>
      </c>
    </row>
    <row r="715" spans="4:26">
      <c r="D715" s="1">
        <v>712</v>
      </c>
      <c r="E715" s="22">
        <v>24.6</v>
      </c>
      <c r="F715" s="22">
        <f t="shared" si="220"/>
        <v>39.589764000000002</v>
      </c>
      <c r="G715" s="22">
        <f t="shared" si="221"/>
        <v>10.997156666666667</v>
      </c>
      <c r="H715" s="22">
        <f t="shared" si="232"/>
        <v>1.0281894444444433</v>
      </c>
      <c r="I715" s="22">
        <f t="shared" si="233"/>
        <v>11.511251388888889</v>
      </c>
      <c r="J715" s="22">
        <f t="shared" si="234"/>
        <v>53.317503054769681</v>
      </c>
      <c r="K715" s="22">
        <f t="shared" si="235"/>
        <v>2</v>
      </c>
      <c r="L715" s="22">
        <f t="shared" si="222"/>
        <v>8.4698856000000013</v>
      </c>
      <c r="M715" s="22">
        <f t="shared" si="236"/>
        <v>451.59315135154981</v>
      </c>
      <c r="N715" s="22">
        <f t="shared" si="223"/>
        <v>4312.3984802013547</v>
      </c>
      <c r="O715" s="22">
        <f t="shared" si="224"/>
        <v>40.638704065348485</v>
      </c>
      <c r="P715" s="22">
        <f t="shared" si="225"/>
        <v>2069.1174277785758</v>
      </c>
      <c r="Q715" s="22">
        <f t="shared" si="226"/>
        <v>46.614888418399005</v>
      </c>
      <c r="R715" s="22">
        <f t="shared" si="237"/>
        <v>268.42514400000005</v>
      </c>
      <c r="S715" s="22">
        <f t="shared" si="238"/>
        <v>2384.1574601969751</v>
      </c>
      <c r="T715" s="22">
        <f t="shared" si="239"/>
        <v>60.772910044561506</v>
      </c>
      <c r="U715" s="22">
        <f t="shared" si="227"/>
        <v>27.444629963827786</v>
      </c>
      <c r="V715" s="20">
        <f>'BSFC (Drive Cycle)'!C719</f>
        <v>253.1412332499749</v>
      </c>
      <c r="W715" s="22">
        <f t="shared" si="228"/>
        <v>1.9298242986479388</v>
      </c>
      <c r="X715" s="22">
        <f t="shared" si="229"/>
        <v>0</v>
      </c>
      <c r="Y715" s="22">
        <f t="shared" si="230"/>
        <v>0</v>
      </c>
      <c r="Z715" s="22">
        <f t="shared" si="231"/>
        <v>2</v>
      </c>
    </row>
    <row r="716" spans="4:26">
      <c r="D716" s="1">
        <v>713</v>
      </c>
      <c r="E716" s="22">
        <v>25.7</v>
      </c>
      <c r="F716" s="22">
        <f t="shared" si="220"/>
        <v>41.360037999999996</v>
      </c>
      <c r="G716" s="22">
        <f t="shared" si="221"/>
        <v>11.488899444444444</v>
      </c>
      <c r="H716" s="22">
        <f t="shared" si="232"/>
        <v>0.49174277777777675</v>
      </c>
      <c r="I716" s="22">
        <f t="shared" si="233"/>
        <v>11.734770833333332</v>
      </c>
      <c r="J716" s="22">
        <f t="shared" si="234"/>
        <v>54.352794376221517</v>
      </c>
      <c r="K716" s="22">
        <f t="shared" si="235"/>
        <v>2</v>
      </c>
      <c r="L716" s="22">
        <f t="shared" si="222"/>
        <v>8.4698856000000013</v>
      </c>
      <c r="M716" s="22">
        <f t="shared" si="236"/>
        <v>460.36195040691968</v>
      </c>
      <c r="N716" s="22">
        <f t="shared" si="223"/>
        <v>4396.1343730207982</v>
      </c>
      <c r="O716" s="22">
        <f t="shared" si="224"/>
        <v>40.638704065348485</v>
      </c>
      <c r="P716" s="22">
        <f t="shared" si="225"/>
        <v>989.57790024192673</v>
      </c>
      <c r="Q716" s="22">
        <f t="shared" si="226"/>
        <v>50.876904705314878</v>
      </c>
      <c r="R716" s="22">
        <f t="shared" si="237"/>
        <v>268.42514400000005</v>
      </c>
      <c r="S716" s="22">
        <f t="shared" si="238"/>
        <v>1308.8799489472417</v>
      </c>
      <c r="T716" s="22">
        <f t="shared" si="239"/>
        <v>33.363754166609937</v>
      </c>
      <c r="U716" s="22">
        <f t="shared" si="227"/>
        <v>15.359402941037544</v>
      </c>
      <c r="V716" s="20">
        <f>'BSFC (Drive Cycle)'!C720</f>
        <v>860.83583371675741</v>
      </c>
      <c r="W716" s="22">
        <f t="shared" si="228"/>
        <v>3.6727567878165752</v>
      </c>
      <c r="X716" s="22">
        <f t="shared" si="229"/>
        <v>0</v>
      </c>
      <c r="Y716" s="22">
        <f t="shared" si="230"/>
        <v>0</v>
      </c>
      <c r="Z716" s="22">
        <f t="shared" si="231"/>
        <v>2</v>
      </c>
    </row>
    <row r="717" spans="4:26">
      <c r="D717" s="1">
        <v>714</v>
      </c>
      <c r="E717" s="22">
        <v>26.5</v>
      </c>
      <c r="F717" s="22">
        <f t="shared" si="220"/>
        <v>42.647509999999997</v>
      </c>
      <c r="G717" s="22">
        <f t="shared" si="221"/>
        <v>11.846530555555555</v>
      </c>
      <c r="H717" s="22">
        <f t="shared" si="232"/>
        <v>0.35763111111111101</v>
      </c>
      <c r="I717" s="22">
        <f t="shared" si="233"/>
        <v>12.02534611111111</v>
      </c>
      <c r="J717" s="22">
        <f t="shared" si="234"/>
        <v>55.698673094108912</v>
      </c>
      <c r="K717" s="22">
        <f t="shared" si="235"/>
        <v>2</v>
      </c>
      <c r="L717" s="22">
        <f t="shared" si="222"/>
        <v>8.4698856000000013</v>
      </c>
      <c r="M717" s="22">
        <f t="shared" si="236"/>
        <v>471.76138917890057</v>
      </c>
      <c r="N717" s="22">
        <f t="shared" si="223"/>
        <v>4504.9910336860758</v>
      </c>
      <c r="O717" s="22">
        <f t="shared" si="224"/>
        <v>40.638704065348485</v>
      </c>
      <c r="P717" s="22">
        <f t="shared" si="225"/>
        <v>719.69301835776628</v>
      </c>
      <c r="Q717" s="22">
        <f t="shared" si="226"/>
        <v>54.093637041147296</v>
      </c>
      <c r="R717" s="22">
        <f t="shared" si="237"/>
        <v>268.42514400000005</v>
      </c>
      <c r="S717" s="22">
        <f t="shared" si="238"/>
        <v>1042.2117993989136</v>
      </c>
      <c r="T717" s="22">
        <f t="shared" si="239"/>
        <v>26.566300670014414</v>
      </c>
      <c r="U717" s="22">
        <f t="shared" si="227"/>
        <v>12.532954909430357</v>
      </c>
      <c r="V717" s="20">
        <f>'BSFC (Drive Cycle)'!C721</f>
        <v>1175.567855479334</v>
      </c>
      <c r="W717" s="22">
        <f t="shared" si="228"/>
        <v>4.0925941460272872</v>
      </c>
      <c r="X717" s="22">
        <f t="shared" si="229"/>
        <v>0</v>
      </c>
      <c r="Y717" s="22">
        <f t="shared" si="230"/>
        <v>0</v>
      </c>
      <c r="Z717" s="22">
        <f t="shared" si="231"/>
        <v>2</v>
      </c>
    </row>
    <row r="718" spans="4:26">
      <c r="D718" s="1">
        <v>715</v>
      </c>
      <c r="E718" s="22">
        <v>26.5</v>
      </c>
      <c r="F718" s="22">
        <f t="shared" si="220"/>
        <v>42.647509999999997</v>
      </c>
      <c r="G718" s="22">
        <f t="shared" si="221"/>
        <v>11.846530555555555</v>
      </c>
      <c r="H718" s="22">
        <f t="shared" si="232"/>
        <v>0</v>
      </c>
      <c r="I718" s="22">
        <f t="shared" si="233"/>
        <v>11.846530555555555</v>
      </c>
      <c r="J718" s="22">
        <f t="shared" si="234"/>
        <v>54.870440036947436</v>
      </c>
      <c r="K718" s="22">
        <f t="shared" si="235"/>
        <v>2</v>
      </c>
      <c r="L718" s="22">
        <f t="shared" si="222"/>
        <v>8.4698856000000013</v>
      </c>
      <c r="M718" s="22">
        <f t="shared" si="236"/>
        <v>464.74634993460461</v>
      </c>
      <c r="N718" s="22">
        <f t="shared" si="223"/>
        <v>4438.0023194305204</v>
      </c>
      <c r="O718" s="22">
        <f t="shared" si="224"/>
        <v>40.638704065348485</v>
      </c>
      <c r="P718" s="22">
        <f t="shared" si="225"/>
        <v>0</v>
      </c>
      <c r="Q718" s="22">
        <f t="shared" si="226"/>
        <v>54.093637041147296</v>
      </c>
      <c r="R718" s="22">
        <f t="shared" si="237"/>
        <v>268.42514400000005</v>
      </c>
      <c r="S718" s="22">
        <f t="shared" si="238"/>
        <v>322.51878104114735</v>
      </c>
      <c r="T718" s="22">
        <f t="shared" si="239"/>
        <v>8.2211033436843248</v>
      </c>
      <c r="U718" s="22">
        <f t="shared" si="227"/>
        <v>3.8207277714124634</v>
      </c>
      <c r="V718" s="20">
        <f>'BSFC (Drive Cycle)'!C722</f>
        <v>2266.2160781840885</v>
      </c>
      <c r="W718" s="22">
        <f t="shared" si="228"/>
        <v>2.4051651960942739</v>
      </c>
      <c r="X718" s="22">
        <f t="shared" si="229"/>
        <v>0</v>
      </c>
      <c r="Y718" s="22">
        <f t="shared" si="230"/>
        <v>0</v>
      </c>
      <c r="Z718" s="22">
        <f t="shared" si="231"/>
        <v>2</v>
      </c>
    </row>
    <row r="719" spans="4:26">
      <c r="D719" s="1">
        <v>716</v>
      </c>
      <c r="E719" s="22">
        <v>26.9</v>
      </c>
      <c r="F719" s="22">
        <f t="shared" si="220"/>
        <v>43.291246000000001</v>
      </c>
      <c r="G719" s="22">
        <f t="shared" si="221"/>
        <v>12.025346111111112</v>
      </c>
      <c r="H719" s="22">
        <f t="shared" si="232"/>
        <v>0.17881555555555728</v>
      </c>
      <c r="I719" s="22">
        <f t="shared" si="233"/>
        <v>12.114753888888892</v>
      </c>
      <c r="J719" s="22">
        <f t="shared" si="234"/>
        <v>56.112789622689661</v>
      </c>
      <c r="K719" s="22">
        <f t="shared" si="235"/>
        <v>2</v>
      </c>
      <c r="L719" s="22">
        <f t="shared" si="222"/>
        <v>8.4698856000000013</v>
      </c>
      <c r="M719" s="22">
        <f t="shared" si="236"/>
        <v>475.26890880104867</v>
      </c>
      <c r="N719" s="22">
        <f t="shared" si="223"/>
        <v>4538.4853908138539</v>
      </c>
      <c r="O719" s="22">
        <f t="shared" si="224"/>
        <v>40.638704065348485</v>
      </c>
      <c r="P719" s="22">
        <f t="shared" si="225"/>
        <v>359.84650917888666</v>
      </c>
      <c r="Q719" s="22">
        <f t="shared" si="226"/>
        <v>55.738977143958138</v>
      </c>
      <c r="R719" s="22">
        <f t="shared" si="237"/>
        <v>268.42514400000005</v>
      </c>
      <c r="S719" s="22">
        <f t="shared" si="238"/>
        <v>684.01063032284492</v>
      </c>
      <c r="T719" s="22">
        <f t="shared" si="239"/>
        <v>17.435642234259006</v>
      </c>
      <c r="U719" s="22">
        <f t="shared" si="227"/>
        <v>8.2866186589217552</v>
      </c>
      <c r="V719" s="20">
        <f>'BSFC (Drive Cycle)'!C723</f>
        <v>1671.138024168391</v>
      </c>
      <c r="W719" s="22">
        <f t="shared" si="228"/>
        <v>3.8466898701965064</v>
      </c>
      <c r="X719" s="22">
        <f t="shared" si="229"/>
        <v>0</v>
      </c>
      <c r="Y719" s="22">
        <f t="shared" si="230"/>
        <v>0</v>
      </c>
      <c r="Z719" s="22">
        <f t="shared" si="231"/>
        <v>2</v>
      </c>
    </row>
    <row r="720" spans="4:26">
      <c r="D720" s="1">
        <v>717</v>
      </c>
      <c r="E720" s="22">
        <v>27.3</v>
      </c>
      <c r="F720" s="22">
        <f t="shared" si="220"/>
        <v>43.934981999999998</v>
      </c>
      <c r="G720" s="22">
        <f t="shared" si="221"/>
        <v>12.204161666666666</v>
      </c>
      <c r="H720" s="22">
        <f t="shared" si="232"/>
        <v>0.17881555555555373</v>
      </c>
      <c r="I720" s="22">
        <f t="shared" si="233"/>
        <v>12.293569444444444</v>
      </c>
      <c r="J720" s="22">
        <f t="shared" si="234"/>
        <v>56.941022679851116</v>
      </c>
      <c r="K720" s="22">
        <f t="shared" si="235"/>
        <v>2</v>
      </c>
      <c r="L720" s="22">
        <f t="shared" si="222"/>
        <v>8.4698856000000013</v>
      </c>
      <c r="M720" s="22">
        <f t="shared" si="236"/>
        <v>482.28394804534446</v>
      </c>
      <c r="N720" s="22">
        <f t="shared" si="223"/>
        <v>4605.4741050694083</v>
      </c>
      <c r="O720" s="22">
        <f t="shared" si="224"/>
        <v>40.638704065348485</v>
      </c>
      <c r="P720" s="22">
        <f t="shared" si="225"/>
        <v>359.8465091788795</v>
      </c>
      <c r="Q720" s="22">
        <f t="shared" si="226"/>
        <v>57.408966536698706</v>
      </c>
      <c r="R720" s="22">
        <f t="shared" si="237"/>
        <v>268.42514400000005</v>
      </c>
      <c r="S720" s="22">
        <f t="shared" si="238"/>
        <v>685.68061971557825</v>
      </c>
      <c r="T720" s="22">
        <f t="shared" si="239"/>
        <v>17.478210779681998</v>
      </c>
      <c r="U720" s="22">
        <f t="shared" si="227"/>
        <v>8.4294604995937323</v>
      </c>
      <c r="V720" s="20">
        <f>'BSFC (Drive Cycle)'!C724</f>
        <v>1705.4242206990311</v>
      </c>
      <c r="W720" s="22">
        <f t="shared" si="228"/>
        <v>3.9932794731758077</v>
      </c>
      <c r="X720" s="22">
        <f t="shared" si="229"/>
        <v>0</v>
      </c>
      <c r="Y720" s="22">
        <f t="shared" si="230"/>
        <v>0</v>
      </c>
      <c r="Z720" s="22">
        <f t="shared" si="231"/>
        <v>2</v>
      </c>
    </row>
    <row r="721" spans="4:26">
      <c r="D721" s="1">
        <v>718</v>
      </c>
      <c r="E721" s="22">
        <v>27.3</v>
      </c>
      <c r="F721" s="22">
        <f t="shared" si="220"/>
        <v>43.934981999999998</v>
      </c>
      <c r="G721" s="22">
        <f t="shared" si="221"/>
        <v>12.204161666666666</v>
      </c>
      <c r="H721" s="22">
        <f t="shared" si="232"/>
        <v>0</v>
      </c>
      <c r="I721" s="22">
        <f t="shared" si="233"/>
        <v>12.204161666666666</v>
      </c>
      <c r="J721" s="22">
        <f t="shared" si="234"/>
        <v>56.526906151270374</v>
      </c>
      <c r="K721" s="22">
        <f t="shared" si="235"/>
        <v>2</v>
      </c>
      <c r="L721" s="22">
        <f t="shared" si="222"/>
        <v>8.4698856000000013</v>
      </c>
      <c r="M721" s="22">
        <f t="shared" si="236"/>
        <v>478.77642842319642</v>
      </c>
      <c r="N721" s="22">
        <f t="shared" si="223"/>
        <v>4571.9797479416302</v>
      </c>
      <c r="O721" s="22">
        <f t="shared" si="224"/>
        <v>40.638704065348485</v>
      </c>
      <c r="P721" s="22">
        <f t="shared" si="225"/>
        <v>0</v>
      </c>
      <c r="Q721" s="22">
        <f t="shared" si="226"/>
        <v>57.408966536698706</v>
      </c>
      <c r="R721" s="22">
        <f t="shared" si="237"/>
        <v>268.42514400000005</v>
      </c>
      <c r="S721" s="22">
        <f t="shared" si="238"/>
        <v>325.83411053669874</v>
      </c>
      <c r="T721" s="22">
        <f t="shared" si="239"/>
        <v>8.3056121165170467</v>
      </c>
      <c r="U721" s="22">
        <f t="shared" si="227"/>
        <v>3.9765313050144568</v>
      </c>
      <c r="V721" s="20">
        <f>'BSFC (Drive Cycle)'!C725</f>
        <v>2318.8170112371226</v>
      </c>
      <c r="W721" s="22">
        <f t="shared" si="228"/>
        <v>2.5613467877179104</v>
      </c>
      <c r="X721" s="22">
        <f t="shared" si="229"/>
        <v>0</v>
      </c>
      <c r="Y721" s="22">
        <f t="shared" si="230"/>
        <v>0</v>
      </c>
      <c r="Z721" s="22">
        <f t="shared" si="231"/>
        <v>2</v>
      </c>
    </row>
    <row r="722" spans="4:26">
      <c r="D722" s="1">
        <v>719</v>
      </c>
      <c r="E722" s="22">
        <v>27.6</v>
      </c>
      <c r="F722" s="22">
        <f t="shared" si="220"/>
        <v>44.417784000000005</v>
      </c>
      <c r="G722" s="22">
        <f t="shared" si="221"/>
        <v>12.338273333333335</v>
      </c>
      <c r="H722" s="22">
        <f t="shared" si="232"/>
        <v>0.13411166666666929</v>
      </c>
      <c r="I722" s="22">
        <f t="shared" si="233"/>
        <v>12.40532916666667</v>
      </c>
      <c r="J722" s="22">
        <f t="shared" si="234"/>
        <v>57.458668340577056</v>
      </c>
      <c r="K722" s="22">
        <f t="shared" si="235"/>
        <v>2</v>
      </c>
      <c r="L722" s="22">
        <f t="shared" si="222"/>
        <v>8.4698856000000013</v>
      </c>
      <c r="M722" s="22">
        <f t="shared" si="236"/>
        <v>486.66834757302956</v>
      </c>
      <c r="N722" s="22">
        <f t="shared" si="223"/>
        <v>4647.3420514791314</v>
      </c>
      <c r="O722" s="22">
        <f t="shared" si="224"/>
        <v>40.638704065348485</v>
      </c>
      <c r="P722" s="22">
        <f t="shared" si="225"/>
        <v>269.88488188416773</v>
      </c>
      <c r="Q722" s="22">
        <f t="shared" si="226"/>
        <v>58.67763467777057</v>
      </c>
      <c r="R722" s="22">
        <f t="shared" si="237"/>
        <v>268.42514400000005</v>
      </c>
      <c r="S722" s="22">
        <f t="shared" si="238"/>
        <v>596.98766056193836</v>
      </c>
      <c r="T722" s="22">
        <f t="shared" si="239"/>
        <v>15.21739985665479</v>
      </c>
      <c r="U722" s="22">
        <f t="shared" si="227"/>
        <v>7.4058268425962437</v>
      </c>
      <c r="V722" s="20">
        <f>'BSFC (Drive Cycle)'!C726</f>
        <v>1873.6849974770794</v>
      </c>
      <c r="W722" s="22">
        <f t="shared" si="228"/>
        <v>3.8544962913571195</v>
      </c>
      <c r="X722" s="22">
        <f t="shared" si="229"/>
        <v>0</v>
      </c>
      <c r="Y722" s="22">
        <f t="shared" si="230"/>
        <v>0</v>
      </c>
      <c r="Z722" s="22">
        <f t="shared" si="231"/>
        <v>2</v>
      </c>
    </row>
    <row r="723" spans="4:26">
      <c r="D723" s="1">
        <v>720</v>
      </c>
      <c r="E723" s="22">
        <v>28.4</v>
      </c>
      <c r="F723" s="22">
        <f t="shared" si="220"/>
        <v>45.705255999999999</v>
      </c>
      <c r="G723" s="22">
        <f t="shared" si="221"/>
        <v>12.695904444444444</v>
      </c>
      <c r="H723" s="22">
        <f t="shared" si="232"/>
        <v>0.35763111111110923</v>
      </c>
      <c r="I723" s="22">
        <f t="shared" si="233"/>
        <v>12.87472</v>
      </c>
      <c r="J723" s="22">
        <f t="shared" si="234"/>
        <v>59.632780115625899</v>
      </c>
      <c r="K723" s="22">
        <f t="shared" si="235"/>
        <v>2</v>
      </c>
      <c r="L723" s="22">
        <f t="shared" si="222"/>
        <v>8.4698856000000013</v>
      </c>
      <c r="M723" s="22">
        <f t="shared" si="236"/>
        <v>505.0828255893062</v>
      </c>
      <c r="N723" s="22">
        <f t="shared" si="223"/>
        <v>4823.1874263999616</v>
      </c>
      <c r="O723" s="22">
        <f t="shared" si="224"/>
        <v>40.638704065348485</v>
      </c>
      <c r="P723" s="22">
        <f t="shared" si="225"/>
        <v>719.69301835776264</v>
      </c>
      <c r="Q723" s="22">
        <f t="shared" si="226"/>
        <v>62.128535267935597</v>
      </c>
      <c r="R723" s="22">
        <f t="shared" si="237"/>
        <v>268.42514400000005</v>
      </c>
      <c r="S723" s="22">
        <f t="shared" si="238"/>
        <v>1050.2466976256983</v>
      </c>
      <c r="T723" s="22">
        <f t="shared" si="239"/>
        <v>26.771112707518533</v>
      </c>
      <c r="U723" s="22">
        <f t="shared" si="227"/>
        <v>13.521629250483242</v>
      </c>
      <c r="V723" s="20">
        <f>'BSFC (Drive Cycle)'!C727</f>
        <v>1408.3556403137245</v>
      </c>
      <c r="W723" s="22">
        <f t="shared" si="228"/>
        <v>5.2897952280969758</v>
      </c>
      <c r="X723" s="22">
        <f t="shared" si="229"/>
        <v>0</v>
      </c>
      <c r="Y723" s="22">
        <f t="shared" si="230"/>
        <v>1</v>
      </c>
      <c r="Z723" s="22">
        <f t="shared" si="231"/>
        <v>3</v>
      </c>
    </row>
    <row r="724" spans="4:26">
      <c r="D724" s="1">
        <v>721</v>
      </c>
      <c r="E724" s="22">
        <v>28.8</v>
      </c>
      <c r="F724" s="22">
        <f t="shared" si="220"/>
        <v>46.348992000000003</v>
      </c>
      <c r="G724" s="22">
        <f t="shared" si="221"/>
        <v>12.874720000000002</v>
      </c>
      <c r="H724" s="22">
        <f t="shared" si="232"/>
        <v>0.17881555555555728</v>
      </c>
      <c r="I724" s="22">
        <f t="shared" si="233"/>
        <v>12.964127777777779</v>
      </c>
      <c r="J724" s="22">
        <f t="shared" si="234"/>
        <v>60.04689664420664</v>
      </c>
      <c r="K724" s="22">
        <f t="shared" si="235"/>
        <v>3</v>
      </c>
      <c r="L724" s="22">
        <f t="shared" si="222"/>
        <v>5.4638999999999998</v>
      </c>
      <c r="M724" s="22">
        <f t="shared" si="236"/>
        <v>328.09023857428065</v>
      </c>
      <c r="N724" s="22">
        <f t="shared" si="223"/>
        <v>3133.0321152173783</v>
      </c>
      <c r="O724" s="22">
        <f t="shared" si="224"/>
        <v>21.23863048170449</v>
      </c>
      <c r="P724" s="22">
        <f t="shared" si="225"/>
        <v>343.77872346476909</v>
      </c>
      <c r="Q724" s="22">
        <f t="shared" si="226"/>
        <v>63.890959497912753</v>
      </c>
      <c r="R724" s="22">
        <f t="shared" si="237"/>
        <v>268.42514400000005</v>
      </c>
      <c r="S724" s="22">
        <f t="shared" si="238"/>
        <v>676.09482696268196</v>
      </c>
      <c r="T724" s="22">
        <f t="shared" si="239"/>
        <v>26.715143604612649</v>
      </c>
      <c r="U724" s="22">
        <f t="shared" si="227"/>
        <v>8.7649778387835315</v>
      </c>
      <c r="V724" s="20">
        <f>'BSFC (Drive Cycle)'!C728</f>
        <v>1926.4453428000979</v>
      </c>
      <c r="W724" s="22">
        <f t="shared" si="228"/>
        <v>4.6903474270196117</v>
      </c>
      <c r="X724" s="22">
        <f t="shared" si="229"/>
        <v>0</v>
      </c>
      <c r="Y724" s="22">
        <f t="shared" si="230"/>
        <v>0</v>
      </c>
      <c r="Z724" s="22">
        <f t="shared" si="231"/>
        <v>3</v>
      </c>
    </row>
    <row r="725" spans="4:26">
      <c r="D725" s="1">
        <v>722</v>
      </c>
      <c r="E725" s="22">
        <v>28.8</v>
      </c>
      <c r="F725" s="22">
        <f t="shared" si="220"/>
        <v>46.348992000000003</v>
      </c>
      <c r="G725" s="22">
        <f t="shared" si="221"/>
        <v>12.874720000000002</v>
      </c>
      <c r="H725" s="22">
        <f t="shared" si="232"/>
        <v>0</v>
      </c>
      <c r="I725" s="22">
        <f t="shared" si="233"/>
        <v>12.874720000000002</v>
      </c>
      <c r="J725" s="22">
        <f t="shared" si="234"/>
        <v>59.632780115625913</v>
      </c>
      <c r="K725" s="22">
        <f t="shared" si="235"/>
        <v>3</v>
      </c>
      <c r="L725" s="22">
        <f t="shared" si="222"/>
        <v>5.4638999999999998</v>
      </c>
      <c r="M725" s="22">
        <f t="shared" si="236"/>
        <v>325.8275472737684</v>
      </c>
      <c r="N725" s="22">
        <f t="shared" si="223"/>
        <v>3111.424997181397</v>
      </c>
      <c r="O725" s="22">
        <f t="shared" si="224"/>
        <v>21.23863048170449</v>
      </c>
      <c r="P725" s="22">
        <f t="shared" si="225"/>
        <v>0</v>
      </c>
      <c r="Q725" s="22">
        <f t="shared" si="226"/>
        <v>63.890959497912753</v>
      </c>
      <c r="R725" s="22">
        <f t="shared" si="237"/>
        <v>268.42514400000005</v>
      </c>
      <c r="S725" s="22">
        <f t="shared" si="238"/>
        <v>332.31610349791282</v>
      </c>
      <c r="T725" s="22">
        <f t="shared" si="239"/>
        <v>13.131105390874538</v>
      </c>
      <c r="U725" s="22">
        <f t="shared" si="227"/>
        <v>4.2784758625020087</v>
      </c>
      <c r="V725" s="20">
        <f>'BSFC (Drive Cycle)'!C729</f>
        <v>2514.9162606092486</v>
      </c>
      <c r="W725" s="22">
        <f t="shared" si="228"/>
        <v>2.9888912547862452</v>
      </c>
      <c r="X725" s="22">
        <f t="shared" si="229"/>
        <v>0</v>
      </c>
      <c r="Y725" s="22">
        <f t="shared" si="230"/>
        <v>0</v>
      </c>
      <c r="Z725" s="22">
        <f t="shared" si="231"/>
        <v>3</v>
      </c>
    </row>
    <row r="726" spans="4:26">
      <c r="D726" s="1">
        <v>723</v>
      </c>
      <c r="E726" s="22">
        <v>29.2</v>
      </c>
      <c r="F726" s="22">
        <f t="shared" si="220"/>
        <v>46.992728</v>
      </c>
      <c r="G726" s="22">
        <f t="shared" si="221"/>
        <v>13.053535555555555</v>
      </c>
      <c r="H726" s="22">
        <f t="shared" si="232"/>
        <v>0.17881555555555373</v>
      </c>
      <c r="I726" s="22">
        <f t="shared" si="233"/>
        <v>13.142943333333331</v>
      </c>
      <c r="J726" s="22">
        <f t="shared" si="234"/>
        <v>60.875129701368095</v>
      </c>
      <c r="K726" s="22">
        <f t="shared" si="235"/>
        <v>3</v>
      </c>
      <c r="L726" s="22">
        <f t="shared" si="222"/>
        <v>5.4638999999999998</v>
      </c>
      <c r="M726" s="22">
        <f t="shared" si="236"/>
        <v>332.61562117530514</v>
      </c>
      <c r="N726" s="22">
        <f t="shared" si="223"/>
        <v>3176.2463512893414</v>
      </c>
      <c r="O726" s="22">
        <f t="shared" si="224"/>
        <v>21.23863048170449</v>
      </c>
      <c r="P726" s="22">
        <f t="shared" si="225"/>
        <v>343.77872346476227</v>
      </c>
      <c r="Q726" s="22">
        <f t="shared" si="226"/>
        <v>65.678033017819629</v>
      </c>
      <c r="R726" s="22">
        <f t="shared" si="237"/>
        <v>268.42514400000005</v>
      </c>
      <c r="S726" s="22">
        <f t="shared" si="238"/>
        <v>677.88190048258195</v>
      </c>
      <c r="T726" s="22">
        <f t="shared" si="239"/>
        <v>26.785757849556077</v>
      </c>
      <c r="U726" s="22">
        <f t="shared" si="227"/>
        <v>8.9093614857814014</v>
      </c>
      <c r="V726" s="20">
        <f>'BSFC (Drive Cycle)'!C730</f>
        <v>2018.7224226652179</v>
      </c>
      <c r="W726" s="22">
        <f t="shared" si="228"/>
        <v>4.9959799452713378</v>
      </c>
      <c r="X726" s="22">
        <f t="shared" si="229"/>
        <v>0</v>
      </c>
      <c r="Y726" s="22">
        <f t="shared" si="230"/>
        <v>0</v>
      </c>
      <c r="Z726" s="22">
        <f t="shared" si="231"/>
        <v>3</v>
      </c>
    </row>
    <row r="727" spans="4:26">
      <c r="D727" s="1">
        <v>724</v>
      </c>
      <c r="E727" s="22">
        <v>28.8</v>
      </c>
      <c r="F727" s="22">
        <f t="shared" si="220"/>
        <v>46.348992000000003</v>
      </c>
      <c r="G727" s="22">
        <f t="shared" si="221"/>
        <v>12.874720000000002</v>
      </c>
      <c r="H727" s="22">
        <f t="shared" si="232"/>
        <v>-0.17881555555555373</v>
      </c>
      <c r="I727" s="22">
        <f t="shared" si="233"/>
        <v>12.785312222222224</v>
      </c>
      <c r="J727" s="22">
        <f t="shared" si="234"/>
        <v>59.218663587045178</v>
      </c>
      <c r="K727" s="22">
        <f t="shared" si="235"/>
        <v>3</v>
      </c>
      <c r="L727" s="22">
        <f t="shared" si="222"/>
        <v>5.4638999999999998</v>
      </c>
      <c r="M727" s="22">
        <f t="shared" si="236"/>
        <v>323.56485597325616</v>
      </c>
      <c r="N727" s="22">
        <f t="shared" si="223"/>
        <v>3089.8178791454152</v>
      </c>
      <c r="O727" s="22">
        <f t="shared" si="224"/>
        <v>21.23863048170449</v>
      </c>
      <c r="P727" s="22">
        <f t="shared" si="225"/>
        <v>-343.77872346476227</v>
      </c>
      <c r="Q727" s="22">
        <f t="shared" si="226"/>
        <v>63.890959497912753</v>
      </c>
      <c r="R727" s="22">
        <f t="shared" si="237"/>
        <v>268.42514400000005</v>
      </c>
      <c r="S727" s="22">
        <f t="shared" si="238"/>
        <v>-11.462619966849445</v>
      </c>
      <c r="T727" s="22">
        <f t="shared" si="239"/>
        <v>0</v>
      </c>
      <c r="U727" s="22">
        <f t="shared" si="227"/>
        <v>0</v>
      </c>
      <c r="V727" s="20">
        <f>'BSFC (Drive Cycle)'!C731</f>
        <v>0</v>
      </c>
      <c r="W727" s="22">
        <f t="shared" si="228"/>
        <v>0</v>
      </c>
      <c r="X727" s="22">
        <f t="shared" si="229"/>
        <v>0</v>
      </c>
      <c r="Y727" s="22">
        <f t="shared" si="230"/>
        <v>0</v>
      </c>
      <c r="Z727" s="22">
        <f t="shared" si="231"/>
        <v>3</v>
      </c>
    </row>
    <row r="728" spans="4:26">
      <c r="D728" s="1">
        <v>725</v>
      </c>
      <c r="E728" s="22">
        <v>28.8</v>
      </c>
      <c r="F728" s="22">
        <f t="shared" si="220"/>
        <v>46.348992000000003</v>
      </c>
      <c r="G728" s="22">
        <f t="shared" si="221"/>
        <v>12.874720000000002</v>
      </c>
      <c r="H728" s="22">
        <f t="shared" si="232"/>
        <v>0</v>
      </c>
      <c r="I728" s="22">
        <f t="shared" si="233"/>
        <v>12.874720000000002</v>
      </c>
      <c r="J728" s="22">
        <f t="shared" si="234"/>
        <v>59.632780115625913</v>
      </c>
      <c r="K728" s="22">
        <f t="shared" si="235"/>
        <v>3</v>
      </c>
      <c r="L728" s="22">
        <f t="shared" si="222"/>
        <v>5.4638999999999998</v>
      </c>
      <c r="M728" s="22">
        <f t="shared" si="236"/>
        <v>325.8275472737684</v>
      </c>
      <c r="N728" s="22">
        <f t="shared" si="223"/>
        <v>3111.424997181397</v>
      </c>
      <c r="O728" s="22">
        <f t="shared" si="224"/>
        <v>21.23863048170449</v>
      </c>
      <c r="P728" s="22">
        <f t="shared" si="225"/>
        <v>0</v>
      </c>
      <c r="Q728" s="22">
        <f t="shared" si="226"/>
        <v>63.890959497912753</v>
      </c>
      <c r="R728" s="22">
        <f t="shared" si="237"/>
        <v>268.42514400000005</v>
      </c>
      <c r="S728" s="22">
        <f t="shared" si="238"/>
        <v>332.31610349791282</v>
      </c>
      <c r="T728" s="22">
        <f t="shared" si="239"/>
        <v>13.131105390874538</v>
      </c>
      <c r="U728" s="22">
        <f t="shared" si="227"/>
        <v>4.2784758625020087</v>
      </c>
      <c r="V728" s="20">
        <f>'BSFC (Drive Cycle)'!C732</f>
        <v>2514.9162606092486</v>
      </c>
      <c r="W728" s="22">
        <f t="shared" si="228"/>
        <v>2.9888912547862452</v>
      </c>
      <c r="X728" s="22">
        <f t="shared" si="229"/>
        <v>0</v>
      </c>
      <c r="Y728" s="22">
        <f t="shared" si="230"/>
        <v>0</v>
      </c>
      <c r="Z728" s="22">
        <f t="shared" si="231"/>
        <v>3</v>
      </c>
    </row>
    <row r="729" spans="4:26">
      <c r="D729" s="1">
        <v>726</v>
      </c>
      <c r="E729" s="22">
        <v>28</v>
      </c>
      <c r="F729" s="22">
        <f t="shared" si="220"/>
        <v>45.061520000000002</v>
      </c>
      <c r="G729" s="22">
        <f t="shared" si="221"/>
        <v>12.517088888888891</v>
      </c>
      <c r="H729" s="22">
        <f t="shared" si="232"/>
        <v>-0.35763111111111101</v>
      </c>
      <c r="I729" s="22">
        <f t="shared" si="233"/>
        <v>12.338273333333335</v>
      </c>
      <c r="J729" s="22">
        <f t="shared" si="234"/>
        <v>57.148080944141498</v>
      </c>
      <c r="K729" s="22">
        <f t="shared" si="235"/>
        <v>3</v>
      </c>
      <c r="L729" s="22">
        <f t="shared" si="222"/>
        <v>5.4638999999999998</v>
      </c>
      <c r="M729" s="22">
        <f t="shared" si="236"/>
        <v>312.25139947069471</v>
      </c>
      <c r="N729" s="22">
        <f t="shared" si="223"/>
        <v>2981.7822889655054</v>
      </c>
      <c r="O729" s="22">
        <f t="shared" si="224"/>
        <v>21.23863048170449</v>
      </c>
      <c r="P729" s="22">
        <f t="shared" si="225"/>
        <v>-687.55744692953135</v>
      </c>
      <c r="Q729" s="22">
        <f t="shared" si="226"/>
        <v>60.390760327888216</v>
      </c>
      <c r="R729" s="22">
        <f t="shared" si="237"/>
        <v>268.42514400000005</v>
      </c>
      <c r="S729" s="22">
        <f t="shared" si="238"/>
        <v>-358.74154260164312</v>
      </c>
      <c r="T729" s="22">
        <f t="shared" si="239"/>
        <v>0</v>
      </c>
      <c r="U729" s="22">
        <f t="shared" si="227"/>
        <v>0</v>
      </c>
      <c r="V729" s="20">
        <f>'BSFC (Drive Cycle)'!C733</f>
        <v>0</v>
      </c>
      <c r="W729" s="22">
        <f t="shared" si="228"/>
        <v>0</v>
      </c>
      <c r="X729" s="22">
        <f t="shared" si="229"/>
        <v>0</v>
      </c>
      <c r="Y729" s="22">
        <f t="shared" si="230"/>
        <v>0</v>
      </c>
      <c r="Z729" s="22">
        <f t="shared" si="231"/>
        <v>3</v>
      </c>
    </row>
    <row r="730" spans="4:26">
      <c r="D730" s="1">
        <v>727</v>
      </c>
      <c r="E730" s="22">
        <v>28</v>
      </c>
      <c r="F730" s="22">
        <f t="shared" si="220"/>
        <v>45.061520000000002</v>
      </c>
      <c r="G730" s="22">
        <f t="shared" si="221"/>
        <v>12.517088888888891</v>
      </c>
      <c r="H730" s="22">
        <f t="shared" si="232"/>
        <v>0</v>
      </c>
      <c r="I730" s="22">
        <f t="shared" si="233"/>
        <v>12.517088888888891</v>
      </c>
      <c r="J730" s="22">
        <f t="shared" si="234"/>
        <v>57.97631400130296</v>
      </c>
      <c r="K730" s="22">
        <f t="shared" si="235"/>
        <v>3</v>
      </c>
      <c r="L730" s="22">
        <f t="shared" si="222"/>
        <v>5.4638999999999998</v>
      </c>
      <c r="M730" s="22">
        <f t="shared" si="236"/>
        <v>316.77678207171925</v>
      </c>
      <c r="N730" s="22">
        <f t="shared" si="223"/>
        <v>3024.9965250374689</v>
      </c>
      <c r="O730" s="22">
        <f t="shared" si="224"/>
        <v>21.23863048170449</v>
      </c>
      <c r="P730" s="22">
        <f t="shared" si="225"/>
        <v>0</v>
      </c>
      <c r="Q730" s="22">
        <f t="shared" si="226"/>
        <v>60.390760327888216</v>
      </c>
      <c r="R730" s="22">
        <f t="shared" si="237"/>
        <v>268.42514400000005</v>
      </c>
      <c r="S730" s="22">
        <f t="shared" si="238"/>
        <v>328.81590432788823</v>
      </c>
      <c r="T730" s="22">
        <f t="shared" si="239"/>
        <v>12.992798869743421</v>
      </c>
      <c r="U730" s="22">
        <f t="shared" si="227"/>
        <v>4.1158170160623921</v>
      </c>
      <c r="V730" s="20">
        <f>'BSFC (Drive Cycle)'!C734</f>
        <v>2390.98532845929</v>
      </c>
      <c r="W730" s="22">
        <f t="shared" si="228"/>
        <v>2.7335716944522983</v>
      </c>
      <c r="X730" s="22">
        <f t="shared" si="229"/>
        <v>0</v>
      </c>
      <c r="Y730" s="22">
        <f t="shared" si="230"/>
        <v>0</v>
      </c>
      <c r="Z730" s="22">
        <f t="shared" si="231"/>
        <v>3</v>
      </c>
    </row>
    <row r="731" spans="4:26">
      <c r="D731" s="1">
        <v>728</v>
      </c>
      <c r="E731" s="22">
        <v>27.6</v>
      </c>
      <c r="F731" s="22">
        <f t="shared" si="220"/>
        <v>44.417784000000005</v>
      </c>
      <c r="G731" s="22">
        <f t="shared" si="221"/>
        <v>12.338273333333335</v>
      </c>
      <c r="H731" s="22">
        <f t="shared" si="232"/>
        <v>-0.17881555555555551</v>
      </c>
      <c r="I731" s="22">
        <f t="shared" si="233"/>
        <v>12.248865555555557</v>
      </c>
      <c r="J731" s="22">
        <f t="shared" si="234"/>
        <v>56.733964415560763</v>
      </c>
      <c r="K731" s="22">
        <f t="shared" si="235"/>
        <v>3</v>
      </c>
      <c r="L731" s="22">
        <f t="shared" si="222"/>
        <v>5.4638999999999998</v>
      </c>
      <c r="M731" s="22">
        <f t="shared" si="236"/>
        <v>309.98870817018246</v>
      </c>
      <c r="N731" s="22">
        <f t="shared" si="223"/>
        <v>2960.1751709295236</v>
      </c>
      <c r="O731" s="22">
        <f t="shared" si="224"/>
        <v>21.23863048170449</v>
      </c>
      <c r="P731" s="22">
        <f t="shared" si="225"/>
        <v>-343.77872346476568</v>
      </c>
      <c r="Q731" s="22">
        <f t="shared" si="226"/>
        <v>58.67763467777057</v>
      </c>
      <c r="R731" s="22">
        <f t="shared" si="237"/>
        <v>268.42514400000005</v>
      </c>
      <c r="S731" s="22">
        <f t="shared" si="238"/>
        <v>-16.675944786995046</v>
      </c>
      <c r="T731" s="22">
        <f t="shared" si="239"/>
        <v>0</v>
      </c>
      <c r="U731" s="22">
        <f t="shared" si="227"/>
        <v>0</v>
      </c>
      <c r="V731" s="20">
        <f>'BSFC (Drive Cycle)'!C735</f>
        <v>0</v>
      </c>
      <c r="W731" s="22">
        <f t="shared" si="228"/>
        <v>0</v>
      </c>
      <c r="X731" s="22">
        <f t="shared" si="229"/>
        <v>0</v>
      </c>
      <c r="Y731" s="22">
        <f t="shared" si="230"/>
        <v>0</v>
      </c>
      <c r="Z731" s="22">
        <f t="shared" si="231"/>
        <v>3</v>
      </c>
    </row>
    <row r="732" spans="4:26">
      <c r="D732" s="1">
        <v>729</v>
      </c>
      <c r="E732" s="22">
        <v>26.5</v>
      </c>
      <c r="F732" s="22">
        <f t="shared" si="220"/>
        <v>42.647509999999997</v>
      </c>
      <c r="G732" s="22">
        <f t="shared" si="221"/>
        <v>11.846530555555555</v>
      </c>
      <c r="H732" s="22">
        <f t="shared" si="232"/>
        <v>-0.4917427777777803</v>
      </c>
      <c r="I732" s="22">
        <f t="shared" si="233"/>
        <v>11.600659166666665</v>
      </c>
      <c r="J732" s="22">
        <f t="shared" si="234"/>
        <v>53.731619583350408</v>
      </c>
      <c r="K732" s="22">
        <f t="shared" si="235"/>
        <v>3</v>
      </c>
      <c r="L732" s="22">
        <f t="shared" si="222"/>
        <v>5.4638999999999998</v>
      </c>
      <c r="M732" s="22">
        <f t="shared" si="236"/>
        <v>293.58419624146831</v>
      </c>
      <c r="N732" s="22">
        <f t="shared" si="223"/>
        <v>2803.5235651686535</v>
      </c>
      <c r="O732" s="22">
        <f t="shared" si="224"/>
        <v>21.23863048170449</v>
      </c>
      <c r="P732" s="22">
        <f t="shared" si="225"/>
        <v>-945.3914895281107</v>
      </c>
      <c r="Q732" s="22">
        <f t="shared" si="226"/>
        <v>54.093637041147296</v>
      </c>
      <c r="R732" s="22">
        <f t="shared" si="237"/>
        <v>268.42514400000005</v>
      </c>
      <c r="S732" s="22">
        <f t="shared" si="238"/>
        <v>-622.87270848696335</v>
      </c>
      <c r="T732" s="22">
        <f t="shared" si="239"/>
        <v>0</v>
      </c>
      <c r="U732" s="22">
        <f t="shared" si="227"/>
        <v>0</v>
      </c>
      <c r="V732" s="20">
        <f>'BSFC (Drive Cycle)'!C736</f>
        <v>0</v>
      </c>
      <c r="W732" s="22">
        <f t="shared" si="228"/>
        <v>0</v>
      </c>
      <c r="X732" s="22">
        <f t="shared" si="229"/>
        <v>0</v>
      </c>
      <c r="Y732" s="22">
        <f t="shared" si="230"/>
        <v>0</v>
      </c>
      <c r="Z732" s="22">
        <f t="shared" si="231"/>
        <v>3</v>
      </c>
    </row>
    <row r="733" spans="4:26">
      <c r="D733" s="1">
        <v>730</v>
      </c>
      <c r="E733" s="22">
        <v>24.6</v>
      </c>
      <c r="F733" s="22">
        <f t="shared" si="220"/>
        <v>39.589764000000002</v>
      </c>
      <c r="G733" s="22">
        <f t="shared" si="221"/>
        <v>10.997156666666667</v>
      </c>
      <c r="H733" s="22">
        <f t="shared" si="232"/>
        <v>-0.84937388888888776</v>
      </c>
      <c r="I733" s="22">
        <f t="shared" si="233"/>
        <v>10.572469722222223</v>
      </c>
      <c r="J733" s="22">
        <f t="shared" si="234"/>
        <v>48.969279504671967</v>
      </c>
      <c r="K733" s="22">
        <f t="shared" si="235"/>
        <v>3</v>
      </c>
      <c r="L733" s="22">
        <f t="shared" si="222"/>
        <v>5.4638999999999998</v>
      </c>
      <c r="M733" s="22">
        <f t="shared" si="236"/>
        <v>267.56324628557712</v>
      </c>
      <c r="N733" s="22">
        <f t="shared" si="223"/>
        <v>2555.0417077548618</v>
      </c>
      <c r="O733" s="22">
        <f t="shared" si="224"/>
        <v>21.23863048170449</v>
      </c>
      <c r="P733" s="22">
        <f t="shared" si="225"/>
        <v>-1632.9489364576352</v>
      </c>
      <c r="Q733" s="22">
        <f t="shared" si="226"/>
        <v>46.614888418399005</v>
      </c>
      <c r="R733" s="22">
        <f t="shared" si="237"/>
        <v>268.42514400000005</v>
      </c>
      <c r="S733" s="22">
        <f t="shared" si="238"/>
        <v>-1317.9089040392362</v>
      </c>
      <c r="T733" s="22">
        <f t="shared" si="239"/>
        <v>0</v>
      </c>
      <c r="U733" s="22">
        <f t="shared" si="227"/>
        <v>0</v>
      </c>
      <c r="V733" s="20">
        <f>'BSFC (Drive Cycle)'!C737</f>
        <v>0</v>
      </c>
      <c r="W733" s="22">
        <f t="shared" si="228"/>
        <v>0</v>
      </c>
      <c r="X733" s="22">
        <f t="shared" si="229"/>
        <v>0</v>
      </c>
      <c r="Y733" s="22">
        <f t="shared" si="230"/>
        <v>0</v>
      </c>
      <c r="Z733" s="22">
        <f t="shared" si="231"/>
        <v>3</v>
      </c>
    </row>
    <row r="734" spans="4:26">
      <c r="D734" s="1">
        <v>731</v>
      </c>
      <c r="E734" s="22">
        <v>20.7</v>
      </c>
      <c r="F734" s="22">
        <f t="shared" si="220"/>
        <v>33.313338000000002</v>
      </c>
      <c r="G734" s="22">
        <f t="shared" si="221"/>
        <v>9.2537050000000001</v>
      </c>
      <c r="H734" s="22">
        <f t="shared" si="232"/>
        <v>-1.7434516666666671</v>
      </c>
      <c r="I734" s="22">
        <f t="shared" si="233"/>
        <v>8.3819791666666674</v>
      </c>
      <c r="J734" s="22">
        <f t="shared" si="234"/>
        <v>38.823424554443953</v>
      </c>
      <c r="K734" s="22">
        <f t="shared" si="235"/>
        <v>3</v>
      </c>
      <c r="L734" s="22">
        <f t="shared" si="222"/>
        <v>5.4638999999999998</v>
      </c>
      <c r="M734" s="22">
        <f t="shared" si="236"/>
        <v>212.1273094230263</v>
      </c>
      <c r="N734" s="22">
        <f t="shared" si="223"/>
        <v>2025.6673158733051</v>
      </c>
      <c r="O734" s="22">
        <f t="shared" si="224"/>
        <v>21.23863048170449</v>
      </c>
      <c r="P734" s="22">
        <f t="shared" si="225"/>
        <v>-3351.8425537814674</v>
      </c>
      <c r="Q734" s="22">
        <f t="shared" si="226"/>
        <v>33.006169506245932</v>
      </c>
      <c r="R734" s="22">
        <f t="shared" si="237"/>
        <v>268.42514400000005</v>
      </c>
      <c r="S734" s="22">
        <f t="shared" si="238"/>
        <v>-3050.4112402752216</v>
      </c>
      <c r="T734" s="22">
        <f t="shared" si="239"/>
        <v>0</v>
      </c>
      <c r="U734" s="22">
        <f t="shared" si="227"/>
        <v>0</v>
      </c>
      <c r="V734" s="20">
        <f>'BSFC (Drive Cycle)'!C738</f>
        <v>0</v>
      </c>
      <c r="W734" s="22">
        <f t="shared" si="228"/>
        <v>0</v>
      </c>
      <c r="X734" s="22">
        <f t="shared" si="229"/>
        <v>0</v>
      </c>
      <c r="Y734" s="22">
        <f t="shared" si="230"/>
        <v>0</v>
      </c>
      <c r="Z734" s="22">
        <f t="shared" si="231"/>
        <v>3</v>
      </c>
    </row>
    <row r="735" spans="4:26">
      <c r="D735" s="1">
        <v>732</v>
      </c>
      <c r="E735" s="22">
        <v>16.5</v>
      </c>
      <c r="F735" s="22">
        <f t="shared" si="220"/>
        <v>26.554110000000001</v>
      </c>
      <c r="G735" s="22">
        <f t="shared" si="221"/>
        <v>7.3761416666666673</v>
      </c>
      <c r="H735" s="22">
        <f t="shared" si="232"/>
        <v>-1.8775633333333328</v>
      </c>
      <c r="I735" s="22">
        <f t="shared" si="233"/>
        <v>6.4373600000000009</v>
      </c>
      <c r="J735" s="22">
        <f t="shared" si="234"/>
        <v>29.816390057812956</v>
      </c>
      <c r="K735" s="22">
        <f t="shared" si="235"/>
        <v>3</v>
      </c>
      <c r="L735" s="22">
        <f t="shared" si="222"/>
        <v>5.4638999999999998</v>
      </c>
      <c r="M735" s="22">
        <f t="shared" si="236"/>
        <v>162.9137736368842</v>
      </c>
      <c r="N735" s="22">
        <f t="shared" si="223"/>
        <v>1555.7124985906985</v>
      </c>
      <c r="O735" s="22">
        <f t="shared" si="224"/>
        <v>21.23863048170449</v>
      </c>
      <c r="P735" s="22">
        <f t="shared" si="225"/>
        <v>-3609.6765963800394</v>
      </c>
      <c r="Q735" s="22">
        <f t="shared" si="226"/>
        <v>20.971153698045363</v>
      </c>
      <c r="R735" s="22">
        <f t="shared" si="237"/>
        <v>268.42514400000005</v>
      </c>
      <c r="S735" s="22">
        <f t="shared" si="238"/>
        <v>-3320.2802986819943</v>
      </c>
      <c r="T735" s="22">
        <f t="shared" si="239"/>
        <v>0</v>
      </c>
      <c r="U735" s="22">
        <f t="shared" si="227"/>
        <v>0</v>
      </c>
      <c r="V735" s="20">
        <f>'BSFC (Drive Cycle)'!C739</f>
        <v>0</v>
      </c>
      <c r="W735" s="22">
        <f t="shared" si="228"/>
        <v>0</v>
      </c>
      <c r="X735" s="22">
        <f t="shared" si="229"/>
        <v>1</v>
      </c>
      <c r="Y735" s="22">
        <f t="shared" si="230"/>
        <v>0</v>
      </c>
      <c r="Z735" s="22">
        <f t="shared" si="231"/>
        <v>2</v>
      </c>
    </row>
    <row r="736" spans="4:26">
      <c r="D736" s="1">
        <v>733</v>
      </c>
      <c r="E736" s="22">
        <v>15</v>
      </c>
      <c r="F736" s="22">
        <f t="shared" si="220"/>
        <v>24.1401</v>
      </c>
      <c r="G736" s="22">
        <f t="shared" si="221"/>
        <v>6.7055833333333341</v>
      </c>
      <c r="H736" s="22">
        <f t="shared" si="232"/>
        <v>-0.67055833333333315</v>
      </c>
      <c r="I736" s="22">
        <f t="shared" si="233"/>
        <v>6.3703041666666671</v>
      </c>
      <c r="J736" s="22">
        <f t="shared" si="234"/>
        <v>29.505802661377402</v>
      </c>
      <c r="K736" s="22">
        <f t="shared" si="235"/>
        <v>2</v>
      </c>
      <c r="L736" s="22">
        <f t="shared" si="222"/>
        <v>8.4698856000000013</v>
      </c>
      <c r="M736" s="22">
        <f t="shared" si="236"/>
        <v>249.91077307804218</v>
      </c>
      <c r="N736" s="22">
        <f t="shared" si="223"/>
        <v>2386.4729453541486</v>
      </c>
      <c r="O736" s="22">
        <f t="shared" si="224"/>
        <v>40.638704065348485</v>
      </c>
      <c r="P736" s="22">
        <f t="shared" si="225"/>
        <v>-1349.4244094208116</v>
      </c>
      <c r="Q736" s="22">
        <f t="shared" si="226"/>
        <v>17.331531981855672</v>
      </c>
      <c r="R736" s="22">
        <f t="shared" si="237"/>
        <v>268.42514400000005</v>
      </c>
      <c r="S736" s="22">
        <f t="shared" si="238"/>
        <v>-1063.6677334389558</v>
      </c>
      <c r="T736" s="22">
        <f t="shared" si="239"/>
        <v>0</v>
      </c>
      <c r="U736" s="22">
        <f t="shared" si="227"/>
        <v>0</v>
      </c>
      <c r="V736" s="20">
        <f>'BSFC (Drive Cycle)'!C740</f>
        <v>0</v>
      </c>
      <c r="W736" s="22">
        <f t="shared" si="228"/>
        <v>0</v>
      </c>
      <c r="X736" s="22">
        <f t="shared" si="229"/>
        <v>0</v>
      </c>
      <c r="Y736" s="22">
        <f t="shared" si="230"/>
        <v>0</v>
      </c>
      <c r="Z736" s="22">
        <f t="shared" si="231"/>
        <v>2</v>
      </c>
    </row>
    <row r="737" spans="4:26">
      <c r="D737" s="1">
        <v>734</v>
      </c>
      <c r="E737" s="22">
        <v>14.2</v>
      </c>
      <c r="F737" s="22">
        <f t="shared" si="220"/>
        <v>22.852627999999999</v>
      </c>
      <c r="G737" s="22">
        <f t="shared" si="221"/>
        <v>6.3479522222222222</v>
      </c>
      <c r="H737" s="22">
        <f t="shared" si="232"/>
        <v>-0.3576311111111119</v>
      </c>
      <c r="I737" s="22">
        <f t="shared" si="233"/>
        <v>6.1691366666666667</v>
      </c>
      <c r="J737" s="22">
        <f t="shared" si="234"/>
        <v>28.574040472070745</v>
      </c>
      <c r="K737" s="22">
        <f t="shared" si="235"/>
        <v>2</v>
      </c>
      <c r="L737" s="22">
        <f t="shared" si="222"/>
        <v>8.4698856000000013</v>
      </c>
      <c r="M737" s="22">
        <f t="shared" si="236"/>
        <v>242.01885392820924</v>
      </c>
      <c r="N737" s="22">
        <f t="shared" si="223"/>
        <v>2311.1106418166487</v>
      </c>
      <c r="O737" s="22">
        <f t="shared" si="224"/>
        <v>40.638704065348485</v>
      </c>
      <c r="P737" s="22">
        <f t="shared" si="225"/>
        <v>-719.69301835776798</v>
      </c>
      <c r="Q737" s="22">
        <f t="shared" si="226"/>
        <v>15.532133816983899</v>
      </c>
      <c r="R737" s="22">
        <f t="shared" si="237"/>
        <v>268.42514400000005</v>
      </c>
      <c r="S737" s="22">
        <f t="shared" si="238"/>
        <v>-435.73574054078404</v>
      </c>
      <c r="T737" s="22">
        <f t="shared" si="239"/>
        <v>0</v>
      </c>
      <c r="U737" s="22">
        <f t="shared" si="227"/>
        <v>0</v>
      </c>
      <c r="V737" s="20">
        <f>'BSFC (Drive Cycle)'!C741</f>
        <v>0</v>
      </c>
      <c r="W737" s="22">
        <f t="shared" si="228"/>
        <v>0</v>
      </c>
      <c r="X737" s="22">
        <f t="shared" si="229"/>
        <v>0</v>
      </c>
      <c r="Y737" s="22">
        <f t="shared" si="230"/>
        <v>0</v>
      </c>
      <c r="Z737" s="22">
        <f t="shared" si="231"/>
        <v>2</v>
      </c>
    </row>
    <row r="738" spans="4:26">
      <c r="D738" s="1">
        <v>735</v>
      </c>
      <c r="E738" s="22">
        <v>14.2</v>
      </c>
      <c r="F738" s="22">
        <f t="shared" si="220"/>
        <v>22.852627999999999</v>
      </c>
      <c r="G738" s="22">
        <f t="shared" si="221"/>
        <v>6.3479522222222222</v>
      </c>
      <c r="H738" s="22">
        <f t="shared" si="232"/>
        <v>0</v>
      </c>
      <c r="I738" s="22">
        <f t="shared" si="233"/>
        <v>6.3479522222222222</v>
      </c>
      <c r="J738" s="22">
        <f t="shared" si="234"/>
        <v>29.402273529232215</v>
      </c>
      <c r="K738" s="22">
        <f t="shared" si="235"/>
        <v>2</v>
      </c>
      <c r="L738" s="22">
        <f t="shared" si="222"/>
        <v>8.4698856000000013</v>
      </c>
      <c r="M738" s="22">
        <f t="shared" si="236"/>
        <v>249.03389317250515</v>
      </c>
      <c r="N738" s="22">
        <f t="shared" si="223"/>
        <v>2378.0993560722036</v>
      </c>
      <c r="O738" s="22">
        <f t="shared" si="224"/>
        <v>40.638704065348485</v>
      </c>
      <c r="P738" s="22">
        <f t="shared" si="225"/>
        <v>0</v>
      </c>
      <c r="Q738" s="22">
        <f t="shared" si="226"/>
        <v>15.532133816983899</v>
      </c>
      <c r="R738" s="22">
        <f t="shared" si="237"/>
        <v>268.42514400000005</v>
      </c>
      <c r="S738" s="22">
        <f t="shared" si="238"/>
        <v>283.95727781698395</v>
      </c>
      <c r="T738" s="22">
        <f t="shared" si="239"/>
        <v>7.2381587161799237</v>
      </c>
      <c r="U738" s="22">
        <f t="shared" si="227"/>
        <v>1.8025468444907882</v>
      </c>
      <c r="V738" s="20">
        <f>'BSFC (Drive Cycle)'!C742</f>
        <v>2176.6911318775637</v>
      </c>
      <c r="W738" s="22">
        <f t="shared" si="228"/>
        <v>1.0898854808880514</v>
      </c>
      <c r="X738" s="22">
        <f t="shared" si="229"/>
        <v>0</v>
      </c>
      <c r="Y738" s="22">
        <f t="shared" si="230"/>
        <v>0</v>
      </c>
      <c r="Z738" s="22">
        <f t="shared" si="231"/>
        <v>2</v>
      </c>
    </row>
    <row r="739" spans="4:26">
      <c r="D739" s="1">
        <v>736</v>
      </c>
      <c r="E739" s="22">
        <v>13.8</v>
      </c>
      <c r="F739" s="22">
        <f t="shared" si="220"/>
        <v>22.208892000000002</v>
      </c>
      <c r="G739" s="22">
        <f t="shared" si="221"/>
        <v>6.1691366666666676</v>
      </c>
      <c r="H739" s="22">
        <f t="shared" si="232"/>
        <v>-0.17881555555555462</v>
      </c>
      <c r="I739" s="22">
        <f t="shared" si="233"/>
        <v>6.0797288888888907</v>
      </c>
      <c r="J739" s="22">
        <f t="shared" si="234"/>
        <v>28.159923943490018</v>
      </c>
      <c r="K739" s="22">
        <f t="shared" si="235"/>
        <v>2</v>
      </c>
      <c r="L739" s="22">
        <f t="shared" si="222"/>
        <v>8.4698856000000013</v>
      </c>
      <c r="M739" s="22">
        <f t="shared" si="236"/>
        <v>238.51133430606134</v>
      </c>
      <c r="N739" s="22">
        <f t="shared" si="223"/>
        <v>2277.6162846888719</v>
      </c>
      <c r="O739" s="22">
        <f t="shared" si="224"/>
        <v>40.638704065348485</v>
      </c>
      <c r="P739" s="22">
        <f t="shared" si="225"/>
        <v>-359.84650917888132</v>
      </c>
      <c r="Q739" s="22">
        <f t="shared" si="226"/>
        <v>14.669408669442642</v>
      </c>
      <c r="R739" s="22">
        <f t="shared" si="237"/>
        <v>268.42514400000005</v>
      </c>
      <c r="S739" s="22">
        <f t="shared" si="238"/>
        <v>-76.751956509438628</v>
      </c>
      <c r="T739" s="22">
        <f t="shared" si="239"/>
        <v>0</v>
      </c>
      <c r="U739" s="22">
        <f t="shared" si="227"/>
        <v>0</v>
      </c>
      <c r="V739" s="20">
        <f>'BSFC (Drive Cycle)'!C743</f>
        <v>0</v>
      </c>
      <c r="W739" s="22">
        <f t="shared" si="228"/>
        <v>0</v>
      </c>
      <c r="X739" s="22">
        <f t="shared" si="229"/>
        <v>0</v>
      </c>
      <c r="Y739" s="22">
        <f t="shared" si="230"/>
        <v>0</v>
      </c>
      <c r="Z739" s="22">
        <f t="shared" si="231"/>
        <v>2</v>
      </c>
    </row>
    <row r="740" spans="4:26">
      <c r="D740" s="1">
        <v>737</v>
      </c>
      <c r="E740" s="22">
        <v>13.8</v>
      </c>
      <c r="F740" s="22">
        <f t="shared" si="220"/>
        <v>22.208892000000002</v>
      </c>
      <c r="G740" s="22">
        <f t="shared" si="221"/>
        <v>6.1691366666666676</v>
      </c>
      <c r="H740" s="22">
        <f t="shared" si="232"/>
        <v>0</v>
      </c>
      <c r="I740" s="22">
        <f t="shared" si="233"/>
        <v>6.1691366666666676</v>
      </c>
      <c r="J740" s="22">
        <f t="shared" si="234"/>
        <v>28.574040472070749</v>
      </c>
      <c r="K740" s="22">
        <f t="shared" si="235"/>
        <v>2</v>
      </c>
      <c r="L740" s="22">
        <f t="shared" si="222"/>
        <v>8.4698856000000013</v>
      </c>
      <c r="M740" s="22">
        <f t="shared" si="236"/>
        <v>242.01885392820927</v>
      </c>
      <c r="N740" s="22">
        <f t="shared" si="223"/>
        <v>2311.1106418166487</v>
      </c>
      <c r="O740" s="22">
        <f t="shared" si="224"/>
        <v>40.638704065348485</v>
      </c>
      <c r="P740" s="22">
        <f t="shared" si="225"/>
        <v>0</v>
      </c>
      <c r="Q740" s="22">
        <f t="shared" si="226"/>
        <v>14.669408669442642</v>
      </c>
      <c r="R740" s="22">
        <f t="shared" si="237"/>
        <v>268.42514400000005</v>
      </c>
      <c r="S740" s="22">
        <f t="shared" si="238"/>
        <v>283.09455266944269</v>
      </c>
      <c r="T740" s="22">
        <f t="shared" si="239"/>
        <v>7.2161675857030074</v>
      </c>
      <c r="U740" s="22">
        <f t="shared" si="227"/>
        <v>1.7464486088457347</v>
      </c>
      <c r="V740" s="20">
        <f>'BSFC (Drive Cycle)'!C744</f>
        <v>2177.3875067043427</v>
      </c>
      <c r="W740" s="22">
        <f t="shared" si="228"/>
        <v>1.0563042727783005</v>
      </c>
      <c r="X740" s="22">
        <f t="shared" si="229"/>
        <v>0</v>
      </c>
      <c r="Y740" s="22">
        <f t="shared" si="230"/>
        <v>0</v>
      </c>
      <c r="Z740" s="22">
        <f t="shared" si="231"/>
        <v>2</v>
      </c>
    </row>
    <row r="741" spans="4:26">
      <c r="D741" s="1">
        <v>738</v>
      </c>
      <c r="E741" s="22">
        <v>11.9</v>
      </c>
      <c r="F741" s="22">
        <f t="shared" si="220"/>
        <v>19.151146000000001</v>
      </c>
      <c r="G741" s="22">
        <f t="shared" si="221"/>
        <v>5.3197627777777781</v>
      </c>
      <c r="H741" s="22">
        <f t="shared" si="232"/>
        <v>-0.84937388888888954</v>
      </c>
      <c r="I741" s="22">
        <f t="shared" si="233"/>
        <v>4.8950758333333333</v>
      </c>
      <c r="J741" s="22">
        <f t="shared" si="234"/>
        <v>22.672879939795266</v>
      </c>
      <c r="K741" s="22">
        <f t="shared" si="235"/>
        <v>2</v>
      </c>
      <c r="L741" s="22">
        <f t="shared" si="222"/>
        <v>8.4698856000000013</v>
      </c>
      <c r="M741" s="22">
        <f t="shared" si="236"/>
        <v>192.03669931260083</v>
      </c>
      <c r="N741" s="22">
        <f t="shared" si="223"/>
        <v>1833.8160527458192</v>
      </c>
      <c r="O741" s="22">
        <f t="shared" si="224"/>
        <v>40.638704065348485</v>
      </c>
      <c r="P741" s="22">
        <f t="shared" si="225"/>
        <v>-1709.2709185996964</v>
      </c>
      <c r="Q741" s="22">
        <f t="shared" si="226"/>
        <v>10.908081084224806</v>
      </c>
      <c r="R741" s="22">
        <f t="shared" si="237"/>
        <v>268.42514400000005</v>
      </c>
      <c r="S741" s="22">
        <f t="shared" si="238"/>
        <v>-1429.9376935154717</v>
      </c>
      <c r="T741" s="22">
        <f t="shared" si="239"/>
        <v>0</v>
      </c>
      <c r="U741" s="22">
        <f t="shared" si="227"/>
        <v>0</v>
      </c>
      <c r="V741" s="20">
        <f>'BSFC (Drive Cycle)'!C745</f>
        <v>0</v>
      </c>
      <c r="W741" s="22">
        <f t="shared" si="228"/>
        <v>0</v>
      </c>
      <c r="X741" s="22">
        <f t="shared" si="229"/>
        <v>0</v>
      </c>
      <c r="Y741" s="22">
        <f t="shared" si="230"/>
        <v>0</v>
      </c>
      <c r="Z741" s="22">
        <f t="shared" si="231"/>
        <v>2</v>
      </c>
    </row>
    <row r="742" spans="4:26">
      <c r="D742" s="1">
        <v>739</v>
      </c>
      <c r="E742" s="22">
        <v>8.4</v>
      </c>
      <c r="F742" s="22">
        <f t="shared" si="220"/>
        <v>13.518456</v>
      </c>
      <c r="G742" s="22">
        <f t="shared" si="221"/>
        <v>3.7551266666666669</v>
      </c>
      <c r="H742" s="22">
        <f t="shared" si="232"/>
        <v>-1.5646361111111111</v>
      </c>
      <c r="I742" s="22">
        <f t="shared" si="233"/>
        <v>2.9728086111111116</v>
      </c>
      <c r="J742" s="22">
        <f t="shared" si="234"/>
        <v>13.769374575309456</v>
      </c>
      <c r="K742" s="22">
        <f t="shared" si="235"/>
        <v>2</v>
      </c>
      <c r="L742" s="22">
        <f t="shared" si="222"/>
        <v>8.4698856000000013</v>
      </c>
      <c r="M742" s="22">
        <f t="shared" si="236"/>
        <v>116.6250274364197</v>
      </c>
      <c r="N742" s="22">
        <f t="shared" si="223"/>
        <v>1113.6873744986026</v>
      </c>
      <c r="O742" s="22">
        <f t="shared" si="224"/>
        <v>40.638704065348485</v>
      </c>
      <c r="P742" s="22">
        <f t="shared" si="225"/>
        <v>-3148.6569553152281</v>
      </c>
      <c r="Q742" s="22">
        <f t="shared" si="226"/>
        <v>5.4351684295099378</v>
      </c>
      <c r="R742" s="22">
        <f t="shared" si="237"/>
        <v>268.42514400000005</v>
      </c>
      <c r="S742" s="22">
        <f t="shared" si="238"/>
        <v>-2874.796642885718</v>
      </c>
      <c r="T742" s="22">
        <f t="shared" si="239"/>
        <v>0</v>
      </c>
      <c r="U742" s="22">
        <f t="shared" si="227"/>
        <v>0</v>
      </c>
      <c r="V742" s="20">
        <f>'BSFC (Drive Cycle)'!C746</f>
        <v>0</v>
      </c>
      <c r="W742" s="22">
        <f t="shared" si="228"/>
        <v>0</v>
      </c>
      <c r="X742" s="22">
        <f t="shared" si="229"/>
        <v>1</v>
      </c>
      <c r="Y742" s="22">
        <f t="shared" si="230"/>
        <v>0</v>
      </c>
      <c r="Z742" s="22">
        <f t="shared" si="231"/>
        <v>1</v>
      </c>
    </row>
    <row r="743" spans="4:26">
      <c r="D743" s="1">
        <v>740</v>
      </c>
      <c r="E743" s="22">
        <v>4.2</v>
      </c>
      <c r="F743" s="22">
        <f t="shared" si="220"/>
        <v>6.7592280000000002</v>
      </c>
      <c r="G743" s="22">
        <f t="shared" si="221"/>
        <v>1.8775633333333335</v>
      </c>
      <c r="H743" s="22">
        <f t="shared" si="232"/>
        <v>-1.8775633333333335</v>
      </c>
      <c r="I743" s="22">
        <f t="shared" si="233"/>
        <v>0.93878166666666674</v>
      </c>
      <c r="J743" s="22">
        <f t="shared" si="234"/>
        <v>4.348223550097722</v>
      </c>
      <c r="K743" s="22">
        <f t="shared" si="235"/>
        <v>1</v>
      </c>
      <c r="L743" s="22">
        <f t="shared" si="222"/>
        <v>14.7105</v>
      </c>
      <c r="M743" s="22">
        <f t="shared" si="236"/>
        <v>63.964542533712539</v>
      </c>
      <c r="N743" s="22">
        <f t="shared" si="223"/>
        <v>610.81660601718113</v>
      </c>
      <c r="O743" s="22">
        <f t="shared" si="224"/>
        <v>107.64187598425198</v>
      </c>
      <c r="P743" s="22">
        <f t="shared" si="225"/>
        <v>-4361.0780120196023</v>
      </c>
      <c r="Q743" s="22">
        <f t="shared" si="226"/>
        <v>1.3587921073774845</v>
      </c>
      <c r="R743" s="22">
        <f t="shared" si="237"/>
        <v>268.42514400000005</v>
      </c>
      <c r="S743" s="22">
        <f t="shared" si="238"/>
        <v>-4091.2940759122248</v>
      </c>
      <c r="T743" s="22">
        <f t="shared" si="239"/>
        <v>0</v>
      </c>
      <c r="U743" s="22">
        <f t="shared" si="227"/>
        <v>0</v>
      </c>
      <c r="V743" s="20">
        <f>'BSFC (Drive Cycle)'!C747</f>
        <v>0</v>
      </c>
      <c r="W743" s="22">
        <f t="shared" si="228"/>
        <v>0</v>
      </c>
      <c r="X743" s="22">
        <f t="shared" si="229"/>
        <v>0</v>
      </c>
      <c r="Y743" s="22">
        <f t="shared" si="230"/>
        <v>0</v>
      </c>
      <c r="Z743" s="22">
        <f t="shared" si="231"/>
        <v>1</v>
      </c>
    </row>
    <row r="744" spans="4:26">
      <c r="D744" s="1">
        <v>741</v>
      </c>
      <c r="E744" s="22">
        <v>1.2</v>
      </c>
      <c r="F744" s="22">
        <f t="shared" si="220"/>
        <v>1.9312079999999998</v>
      </c>
      <c r="G744" s="22">
        <f t="shared" si="221"/>
        <v>0.53644666666666663</v>
      </c>
      <c r="H744" s="22">
        <f t="shared" si="232"/>
        <v>-1.3411166666666667</v>
      </c>
      <c r="I744" s="22">
        <f t="shared" si="233"/>
        <v>-0.13411166666666674</v>
      </c>
      <c r="J744" s="22">
        <f t="shared" si="234"/>
        <v>-0.62117479287110344</v>
      </c>
      <c r="K744" s="22">
        <f t="shared" si="235"/>
        <v>1</v>
      </c>
      <c r="L744" s="22">
        <f t="shared" si="222"/>
        <v>14.7105</v>
      </c>
      <c r="M744" s="22">
        <f t="shared" si="236"/>
        <v>-9.1377917905303665</v>
      </c>
      <c r="N744" s="22">
        <f t="shared" si="223"/>
        <v>-87.259515145311639</v>
      </c>
      <c r="O744" s="22">
        <f t="shared" si="224"/>
        <v>107.64187598425198</v>
      </c>
      <c r="P744" s="22">
        <f t="shared" si="225"/>
        <v>-3115.0557228711446</v>
      </c>
      <c r="Q744" s="22">
        <f t="shared" si="226"/>
        <v>0.11092180468387626</v>
      </c>
      <c r="R744" s="22">
        <f t="shared" si="237"/>
        <v>268.42514400000005</v>
      </c>
      <c r="S744" s="22">
        <f t="shared" si="238"/>
        <v>-2846.5196570664602</v>
      </c>
      <c r="T744" s="22">
        <f t="shared" si="239"/>
        <v>0</v>
      </c>
      <c r="U744" s="22">
        <f t="shared" si="227"/>
        <v>0</v>
      </c>
      <c r="V744" s="20">
        <f>'BSFC (Drive Cycle)'!C748</f>
        <v>0</v>
      </c>
      <c r="W744" s="22">
        <f t="shared" si="228"/>
        <v>0</v>
      </c>
      <c r="X744" s="22">
        <f t="shared" si="229"/>
        <v>0</v>
      </c>
      <c r="Y744" s="22">
        <f t="shared" si="230"/>
        <v>0</v>
      </c>
      <c r="Z744" s="22">
        <f t="shared" si="231"/>
        <v>1</v>
      </c>
    </row>
    <row r="745" spans="4:26">
      <c r="D745" s="1">
        <v>742</v>
      </c>
      <c r="E745" s="22">
        <v>0</v>
      </c>
      <c r="F745" s="22">
        <f t="shared" si="220"/>
        <v>0</v>
      </c>
      <c r="G745" s="22">
        <f t="shared" si="221"/>
        <v>0</v>
      </c>
      <c r="H745" s="22">
        <f t="shared" si="232"/>
        <v>-0.53644666666666663</v>
      </c>
      <c r="I745" s="22">
        <f t="shared" si="233"/>
        <v>-0.26822333333333331</v>
      </c>
      <c r="J745" s="22">
        <f t="shared" si="234"/>
        <v>-1.2423495857422062</v>
      </c>
      <c r="K745" s="22">
        <f t="shared" si="235"/>
        <v>1</v>
      </c>
      <c r="L745" s="22">
        <f t="shared" si="222"/>
        <v>14.7105</v>
      </c>
      <c r="M745" s="22">
        <f t="shared" si="236"/>
        <v>-18.275583581060726</v>
      </c>
      <c r="N745" s="22">
        <f t="shared" si="223"/>
        <v>-174.51903029062319</v>
      </c>
      <c r="O745" s="22">
        <f t="shared" si="224"/>
        <v>107.64187598425198</v>
      </c>
      <c r="P745" s="22">
        <f t="shared" si="225"/>
        <v>-1246.0222891484577</v>
      </c>
      <c r="Q745" s="22">
        <f t="shared" si="226"/>
        <v>0</v>
      </c>
      <c r="R745" s="22">
        <f t="shared" si="237"/>
        <v>268.42514400000005</v>
      </c>
      <c r="S745" s="22">
        <f t="shared" si="238"/>
        <v>-977.59714514845768</v>
      </c>
      <c r="T745" s="22">
        <f t="shared" si="239"/>
        <v>0</v>
      </c>
      <c r="U745" s="22">
        <f t="shared" si="227"/>
        <v>0</v>
      </c>
      <c r="V745" s="20">
        <f>'BSFC (Drive Cycle)'!C749</f>
        <v>0</v>
      </c>
      <c r="W745" s="22">
        <f t="shared" si="228"/>
        <v>0</v>
      </c>
      <c r="X745" s="22">
        <f t="shared" si="229"/>
        <v>0</v>
      </c>
      <c r="Y745" s="22">
        <f t="shared" si="230"/>
        <v>0</v>
      </c>
      <c r="Z745" s="22">
        <f t="shared" si="231"/>
        <v>1</v>
      </c>
    </row>
    <row r="746" spans="4:26">
      <c r="D746" s="1">
        <v>743</v>
      </c>
      <c r="E746" s="22">
        <v>0</v>
      </c>
      <c r="F746" s="22">
        <f t="shared" si="220"/>
        <v>0</v>
      </c>
      <c r="G746" s="22">
        <f t="shared" si="221"/>
        <v>0</v>
      </c>
      <c r="H746" s="22">
        <f t="shared" si="232"/>
        <v>0</v>
      </c>
      <c r="I746" s="22">
        <f t="shared" si="233"/>
        <v>0</v>
      </c>
      <c r="J746" s="22">
        <f t="shared" si="234"/>
        <v>0</v>
      </c>
      <c r="K746" s="22">
        <f t="shared" si="235"/>
        <v>1</v>
      </c>
      <c r="L746" s="22">
        <f t="shared" si="222"/>
        <v>14.7105</v>
      </c>
      <c r="M746" s="22">
        <f t="shared" si="236"/>
        <v>0</v>
      </c>
      <c r="N746" s="22">
        <f t="shared" si="223"/>
        <v>0</v>
      </c>
      <c r="O746" s="22">
        <f t="shared" si="224"/>
        <v>107.64187598425198</v>
      </c>
      <c r="P746" s="22">
        <f t="shared" si="225"/>
        <v>0</v>
      </c>
      <c r="Q746" s="22">
        <f t="shared" si="226"/>
        <v>0</v>
      </c>
      <c r="R746" s="22">
        <f t="shared" si="237"/>
        <v>268.42514400000005</v>
      </c>
      <c r="S746" s="22">
        <f t="shared" si="238"/>
        <v>268.42514400000005</v>
      </c>
      <c r="T746" s="22">
        <f t="shared" si="239"/>
        <v>3.9395662003059049</v>
      </c>
      <c r="U746" s="22">
        <f t="shared" si="227"/>
        <v>0</v>
      </c>
      <c r="V746" s="20">
        <f>'BSFC (Drive Cycle)'!C750</f>
        <v>0</v>
      </c>
      <c r="W746" s="22">
        <f t="shared" si="228"/>
        <v>0</v>
      </c>
      <c r="X746" s="22">
        <f t="shared" si="229"/>
        <v>0</v>
      </c>
      <c r="Y746" s="22">
        <f t="shared" si="230"/>
        <v>0</v>
      </c>
      <c r="Z746" s="22">
        <f t="shared" si="231"/>
        <v>1</v>
      </c>
    </row>
    <row r="747" spans="4:26">
      <c r="D747" s="1">
        <v>744</v>
      </c>
      <c r="E747" s="22">
        <v>0</v>
      </c>
      <c r="F747" s="22">
        <f t="shared" si="220"/>
        <v>0</v>
      </c>
      <c r="G747" s="22">
        <f t="shared" si="221"/>
        <v>0</v>
      </c>
      <c r="H747" s="22">
        <f t="shared" si="232"/>
        <v>0</v>
      </c>
      <c r="I747" s="22">
        <f t="shared" si="233"/>
        <v>0</v>
      </c>
      <c r="J747" s="22">
        <f t="shared" si="234"/>
        <v>0</v>
      </c>
      <c r="K747" s="22">
        <f t="shared" si="235"/>
        <v>1</v>
      </c>
      <c r="L747" s="22">
        <f t="shared" si="222"/>
        <v>14.7105</v>
      </c>
      <c r="M747" s="22">
        <f t="shared" si="236"/>
        <v>0</v>
      </c>
      <c r="N747" s="22">
        <f t="shared" si="223"/>
        <v>0</v>
      </c>
      <c r="O747" s="22">
        <f t="shared" si="224"/>
        <v>107.64187598425198</v>
      </c>
      <c r="P747" s="22">
        <f t="shared" si="225"/>
        <v>0</v>
      </c>
      <c r="Q747" s="22">
        <f t="shared" si="226"/>
        <v>0</v>
      </c>
      <c r="R747" s="22">
        <f t="shared" si="237"/>
        <v>268.42514400000005</v>
      </c>
      <c r="S747" s="22">
        <f t="shared" si="238"/>
        <v>268.42514400000005</v>
      </c>
      <c r="T747" s="22">
        <f t="shared" si="239"/>
        <v>3.9395662003059049</v>
      </c>
      <c r="U747" s="22">
        <f t="shared" si="227"/>
        <v>0</v>
      </c>
      <c r="V747" s="20">
        <f>'BSFC (Drive Cycle)'!C751</f>
        <v>0</v>
      </c>
      <c r="W747" s="22">
        <f t="shared" si="228"/>
        <v>0</v>
      </c>
      <c r="X747" s="22">
        <f t="shared" si="229"/>
        <v>0</v>
      </c>
      <c r="Y747" s="22">
        <f t="shared" si="230"/>
        <v>0</v>
      </c>
      <c r="Z747" s="22">
        <f t="shared" si="231"/>
        <v>1</v>
      </c>
    </row>
    <row r="748" spans="4:26">
      <c r="D748" s="1">
        <v>745</v>
      </c>
      <c r="E748" s="22">
        <v>0</v>
      </c>
      <c r="F748" s="22">
        <f t="shared" si="220"/>
        <v>0</v>
      </c>
      <c r="G748" s="22">
        <f t="shared" si="221"/>
        <v>0</v>
      </c>
      <c r="H748" s="22">
        <f t="shared" si="232"/>
        <v>0</v>
      </c>
      <c r="I748" s="22">
        <f t="shared" si="233"/>
        <v>0</v>
      </c>
      <c r="J748" s="22">
        <f t="shared" si="234"/>
        <v>0</v>
      </c>
      <c r="K748" s="22">
        <f t="shared" si="235"/>
        <v>1</v>
      </c>
      <c r="L748" s="22">
        <f t="shared" si="222"/>
        <v>14.7105</v>
      </c>
      <c r="M748" s="22">
        <f t="shared" si="236"/>
        <v>0</v>
      </c>
      <c r="N748" s="22">
        <f t="shared" si="223"/>
        <v>0</v>
      </c>
      <c r="O748" s="22">
        <f t="shared" si="224"/>
        <v>107.64187598425198</v>
      </c>
      <c r="P748" s="22">
        <f t="shared" si="225"/>
        <v>0</v>
      </c>
      <c r="Q748" s="22">
        <f t="shared" si="226"/>
        <v>0</v>
      </c>
      <c r="R748" s="22">
        <f t="shared" si="237"/>
        <v>268.42514400000005</v>
      </c>
      <c r="S748" s="22">
        <f t="shared" si="238"/>
        <v>268.42514400000005</v>
      </c>
      <c r="T748" s="22">
        <f t="shared" si="239"/>
        <v>3.9395662003059049</v>
      </c>
      <c r="U748" s="22">
        <f t="shared" si="227"/>
        <v>0</v>
      </c>
      <c r="V748" s="20">
        <f>'BSFC (Drive Cycle)'!C752</f>
        <v>0</v>
      </c>
      <c r="W748" s="22">
        <f t="shared" si="228"/>
        <v>0</v>
      </c>
      <c r="X748" s="22">
        <f t="shared" si="229"/>
        <v>0</v>
      </c>
      <c r="Y748" s="22">
        <f t="shared" si="230"/>
        <v>0</v>
      </c>
      <c r="Z748" s="22">
        <f t="shared" si="231"/>
        <v>1</v>
      </c>
    </row>
    <row r="749" spans="4:26">
      <c r="D749" s="1">
        <v>746</v>
      </c>
      <c r="E749" s="22">
        <v>0</v>
      </c>
      <c r="F749" s="22">
        <f t="shared" si="220"/>
        <v>0</v>
      </c>
      <c r="G749" s="22">
        <f t="shared" si="221"/>
        <v>0</v>
      </c>
      <c r="H749" s="22">
        <f t="shared" si="232"/>
        <v>0</v>
      </c>
      <c r="I749" s="22">
        <f t="shared" si="233"/>
        <v>0</v>
      </c>
      <c r="J749" s="22">
        <f t="shared" si="234"/>
        <v>0</v>
      </c>
      <c r="K749" s="22">
        <f t="shared" si="235"/>
        <v>1</v>
      </c>
      <c r="L749" s="22">
        <f t="shared" si="222"/>
        <v>14.7105</v>
      </c>
      <c r="M749" s="22">
        <f t="shared" si="236"/>
        <v>0</v>
      </c>
      <c r="N749" s="22">
        <f t="shared" si="223"/>
        <v>0</v>
      </c>
      <c r="O749" s="22">
        <f t="shared" si="224"/>
        <v>107.64187598425198</v>
      </c>
      <c r="P749" s="22">
        <f t="shared" si="225"/>
        <v>0</v>
      </c>
      <c r="Q749" s="22">
        <f t="shared" si="226"/>
        <v>0</v>
      </c>
      <c r="R749" s="22">
        <f t="shared" si="237"/>
        <v>268.42514400000005</v>
      </c>
      <c r="S749" s="22">
        <f t="shared" si="238"/>
        <v>268.42514400000005</v>
      </c>
      <c r="T749" s="22">
        <f t="shared" si="239"/>
        <v>3.9395662003059049</v>
      </c>
      <c r="U749" s="22">
        <f t="shared" si="227"/>
        <v>0</v>
      </c>
      <c r="V749" s="20">
        <f>'BSFC (Drive Cycle)'!C753</f>
        <v>0</v>
      </c>
      <c r="W749" s="22">
        <f t="shared" si="228"/>
        <v>0</v>
      </c>
      <c r="X749" s="22">
        <f t="shared" si="229"/>
        <v>0</v>
      </c>
      <c r="Y749" s="22">
        <f t="shared" si="230"/>
        <v>0</v>
      </c>
      <c r="Z749" s="22">
        <f t="shared" si="231"/>
        <v>1</v>
      </c>
    </row>
    <row r="750" spans="4:26">
      <c r="D750" s="1">
        <v>747</v>
      </c>
      <c r="E750" s="22">
        <v>0</v>
      </c>
      <c r="F750" s="22">
        <f t="shared" si="220"/>
        <v>0</v>
      </c>
      <c r="G750" s="22">
        <f t="shared" si="221"/>
        <v>0</v>
      </c>
      <c r="H750" s="22">
        <f t="shared" si="232"/>
        <v>0</v>
      </c>
      <c r="I750" s="22">
        <f t="shared" si="233"/>
        <v>0</v>
      </c>
      <c r="J750" s="22">
        <f t="shared" si="234"/>
        <v>0</v>
      </c>
      <c r="K750" s="22">
        <f t="shared" si="235"/>
        <v>1</v>
      </c>
      <c r="L750" s="22">
        <f t="shared" si="222"/>
        <v>14.7105</v>
      </c>
      <c r="M750" s="22">
        <f t="shared" si="236"/>
        <v>0</v>
      </c>
      <c r="N750" s="22">
        <f t="shared" si="223"/>
        <v>0</v>
      </c>
      <c r="O750" s="22">
        <f t="shared" si="224"/>
        <v>107.64187598425198</v>
      </c>
      <c r="P750" s="22">
        <f t="shared" si="225"/>
        <v>0</v>
      </c>
      <c r="Q750" s="22">
        <f t="shared" si="226"/>
        <v>0</v>
      </c>
      <c r="R750" s="22">
        <f t="shared" si="237"/>
        <v>268.42514400000005</v>
      </c>
      <c r="S750" s="22">
        <f t="shared" si="238"/>
        <v>268.42514400000005</v>
      </c>
      <c r="T750" s="22">
        <f t="shared" si="239"/>
        <v>3.9395662003059049</v>
      </c>
      <c r="U750" s="22">
        <f t="shared" si="227"/>
        <v>0</v>
      </c>
      <c r="V750" s="20">
        <f>'BSFC (Drive Cycle)'!C754</f>
        <v>0</v>
      </c>
      <c r="W750" s="22">
        <f t="shared" si="228"/>
        <v>0</v>
      </c>
      <c r="X750" s="22">
        <f t="shared" si="229"/>
        <v>0</v>
      </c>
      <c r="Y750" s="22">
        <f t="shared" si="230"/>
        <v>0</v>
      </c>
      <c r="Z750" s="22">
        <f t="shared" si="231"/>
        <v>1</v>
      </c>
    </row>
    <row r="751" spans="4:26">
      <c r="D751" s="1">
        <v>748</v>
      </c>
      <c r="E751" s="22">
        <v>0</v>
      </c>
      <c r="F751" s="22">
        <f t="shared" si="220"/>
        <v>0</v>
      </c>
      <c r="G751" s="22">
        <f t="shared" si="221"/>
        <v>0</v>
      </c>
      <c r="H751" s="22">
        <f t="shared" si="232"/>
        <v>0</v>
      </c>
      <c r="I751" s="22">
        <f t="shared" si="233"/>
        <v>0</v>
      </c>
      <c r="J751" s="22">
        <f t="shared" si="234"/>
        <v>0</v>
      </c>
      <c r="K751" s="22">
        <f t="shared" si="235"/>
        <v>1</v>
      </c>
      <c r="L751" s="22">
        <f t="shared" si="222"/>
        <v>14.7105</v>
      </c>
      <c r="M751" s="22">
        <f t="shared" si="236"/>
        <v>0</v>
      </c>
      <c r="N751" s="22">
        <f t="shared" si="223"/>
        <v>0</v>
      </c>
      <c r="O751" s="22">
        <f t="shared" si="224"/>
        <v>107.64187598425198</v>
      </c>
      <c r="P751" s="22">
        <f t="shared" si="225"/>
        <v>0</v>
      </c>
      <c r="Q751" s="22">
        <f t="shared" si="226"/>
        <v>0</v>
      </c>
      <c r="R751" s="22">
        <f t="shared" si="237"/>
        <v>268.42514400000005</v>
      </c>
      <c r="S751" s="22">
        <f t="shared" si="238"/>
        <v>268.42514400000005</v>
      </c>
      <c r="T751" s="22">
        <f t="shared" si="239"/>
        <v>3.9395662003059049</v>
      </c>
      <c r="U751" s="22">
        <f t="shared" si="227"/>
        <v>0</v>
      </c>
      <c r="V751" s="20">
        <f>'BSFC (Drive Cycle)'!C755</f>
        <v>0</v>
      </c>
      <c r="W751" s="22">
        <f t="shared" si="228"/>
        <v>0</v>
      </c>
      <c r="X751" s="22">
        <f t="shared" si="229"/>
        <v>0</v>
      </c>
      <c r="Y751" s="22">
        <f t="shared" si="230"/>
        <v>0</v>
      </c>
      <c r="Z751" s="22">
        <f t="shared" si="231"/>
        <v>1</v>
      </c>
    </row>
    <row r="752" spans="4:26">
      <c r="D752" s="1">
        <v>749</v>
      </c>
      <c r="E752" s="22">
        <v>0</v>
      </c>
      <c r="F752" s="22">
        <f t="shared" si="220"/>
        <v>0</v>
      </c>
      <c r="G752" s="22">
        <f t="shared" si="221"/>
        <v>0</v>
      </c>
      <c r="H752" s="22">
        <f t="shared" si="232"/>
        <v>0</v>
      </c>
      <c r="I752" s="22">
        <f t="shared" si="233"/>
        <v>0</v>
      </c>
      <c r="J752" s="22">
        <f t="shared" si="234"/>
        <v>0</v>
      </c>
      <c r="K752" s="22">
        <f t="shared" si="235"/>
        <v>1</v>
      </c>
      <c r="L752" s="22">
        <f t="shared" si="222"/>
        <v>14.7105</v>
      </c>
      <c r="M752" s="22">
        <f t="shared" si="236"/>
        <v>0</v>
      </c>
      <c r="N752" s="22">
        <f t="shared" si="223"/>
        <v>0</v>
      </c>
      <c r="O752" s="22">
        <f t="shared" si="224"/>
        <v>107.64187598425198</v>
      </c>
      <c r="P752" s="22">
        <f t="shared" si="225"/>
        <v>0</v>
      </c>
      <c r="Q752" s="22">
        <f t="shared" si="226"/>
        <v>0</v>
      </c>
      <c r="R752" s="22">
        <f t="shared" si="237"/>
        <v>268.42514400000005</v>
      </c>
      <c r="S752" s="22">
        <f t="shared" si="238"/>
        <v>268.42514400000005</v>
      </c>
      <c r="T752" s="22">
        <f t="shared" si="239"/>
        <v>3.9395662003059049</v>
      </c>
      <c r="U752" s="22">
        <f t="shared" si="227"/>
        <v>0</v>
      </c>
      <c r="V752" s="20">
        <f>'BSFC (Drive Cycle)'!C756</f>
        <v>0</v>
      </c>
      <c r="W752" s="22">
        <f t="shared" si="228"/>
        <v>0</v>
      </c>
      <c r="X752" s="22">
        <f t="shared" si="229"/>
        <v>0</v>
      </c>
      <c r="Y752" s="22">
        <f t="shared" si="230"/>
        <v>0</v>
      </c>
      <c r="Z752" s="22">
        <f t="shared" si="231"/>
        <v>1</v>
      </c>
    </row>
    <row r="753" spans="4:26">
      <c r="D753" s="1">
        <v>750</v>
      </c>
      <c r="E753" s="22">
        <v>0</v>
      </c>
      <c r="F753" s="22">
        <f t="shared" si="220"/>
        <v>0</v>
      </c>
      <c r="G753" s="22">
        <f t="shared" si="221"/>
        <v>0</v>
      </c>
      <c r="H753" s="22">
        <f t="shared" si="232"/>
        <v>0</v>
      </c>
      <c r="I753" s="22">
        <f t="shared" si="233"/>
        <v>0</v>
      </c>
      <c r="J753" s="22">
        <f t="shared" si="234"/>
        <v>0</v>
      </c>
      <c r="K753" s="22">
        <f t="shared" si="235"/>
        <v>1</v>
      </c>
      <c r="L753" s="22">
        <f t="shared" si="222"/>
        <v>14.7105</v>
      </c>
      <c r="M753" s="22">
        <f t="shared" si="236"/>
        <v>0</v>
      </c>
      <c r="N753" s="22">
        <f t="shared" si="223"/>
        <v>0</v>
      </c>
      <c r="O753" s="22">
        <f t="shared" si="224"/>
        <v>107.64187598425198</v>
      </c>
      <c r="P753" s="22">
        <f t="shared" si="225"/>
        <v>0</v>
      </c>
      <c r="Q753" s="22">
        <f t="shared" si="226"/>
        <v>0</v>
      </c>
      <c r="R753" s="22">
        <f t="shared" si="237"/>
        <v>268.42514400000005</v>
      </c>
      <c r="S753" s="22">
        <f t="shared" si="238"/>
        <v>268.42514400000005</v>
      </c>
      <c r="T753" s="22">
        <f t="shared" si="239"/>
        <v>3.9395662003059049</v>
      </c>
      <c r="U753" s="22">
        <f t="shared" si="227"/>
        <v>0</v>
      </c>
      <c r="V753" s="20">
        <f>'BSFC (Drive Cycle)'!C757</f>
        <v>0</v>
      </c>
      <c r="W753" s="22">
        <f t="shared" si="228"/>
        <v>0</v>
      </c>
      <c r="X753" s="22">
        <f t="shared" si="229"/>
        <v>0</v>
      </c>
      <c r="Y753" s="22">
        <f t="shared" si="230"/>
        <v>0</v>
      </c>
      <c r="Z753" s="22">
        <f t="shared" si="231"/>
        <v>1</v>
      </c>
    </row>
    <row r="754" spans="4:26">
      <c r="D754" s="1">
        <v>751</v>
      </c>
      <c r="E754" s="22">
        <v>0</v>
      </c>
      <c r="F754" s="22">
        <f t="shared" si="220"/>
        <v>0</v>
      </c>
      <c r="G754" s="22">
        <f t="shared" si="221"/>
        <v>0</v>
      </c>
      <c r="H754" s="22">
        <f t="shared" si="232"/>
        <v>0</v>
      </c>
      <c r="I754" s="22">
        <f t="shared" si="233"/>
        <v>0</v>
      </c>
      <c r="J754" s="22">
        <f t="shared" si="234"/>
        <v>0</v>
      </c>
      <c r="K754" s="22">
        <f t="shared" si="235"/>
        <v>1</v>
      </c>
      <c r="L754" s="22">
        <f t="shared" si="222"/>
        <v>14.7105</v>
      </c>
      <c r="M754" s="22">
        <f t="shared" si="236"/>
        <v>0</v>
      </c>
      <c r="N754" s="22">
        <f t="shared" si="223"/>
        <v>0</v>
      </c>
      <c r="O754" s="22">
        <f t="shared" si="224"/>
        <v>107.64187598425198</v>
      </c>
      <c r="P754" s="22">
        <f t="shared" si="225"/>
        <v>0</v>
      </c>
      <c r="Q754" s="22">
        <f t="shared" si="226"/>
        <v>0</v>
      </c>
      <c r="R754" s="22">
        <f t="shared" si="237"/>
        <v>268.42514400000005</v>
      </c>
      <c r="S754" s="22">
        <f t="shared" si="238"/>
        <v>268.42514400000005</v>
      </c>
      <c r="T754" s="22">
        <f t="shared" si="239"/>
        <v>3.9395662003059049</v>
      </c>
      <c r="U754" s="22">
        <f t="shared" si="227"/>
        <v>0</v>
      </c>
      <c r="V754" s="20">
        <f>'BSFC (Drive Cycle)'!C758</f>
        <v>0</v>
      </c>
      <c r="W754" s="22">
        <f t="shared" si="228"/>
        <v>0</v>
      </c>
      <c r="X754" s="22">
        <f t="shared" si="229"/>
        <v>0</v>
      </c>
      <c r="Y754" s="22">
        <f t="shared" si="230"/>
        <v>0</v>
      </c>
      <c r="Z754" s="22">
        <f t="shared" si="231"/>
        <v>1</v>
      </c>
    </row>
    <row r="755" spans="4:26">
      <c r="D755" s="1">
        <v>752</v>
      </c>
      <c r="E755" s="22">
        <v>0</v>
      </c>
      <c r="F755" s="22">
        <f t="shared" si="220"/>
        <v>0</v>
      </c>
      <c r="G755" s="22">
        <f t="shared" si="221"/>
        <v>0</v>
      </c>
      <c r="H755" s="22">
        <f t="shared" si="232"/>
        <v>0</v>
      </c>
      <c r="I755" s="22">
        <f t="shared" si="233"/>
        <v>0</v>
      </c>
      <c r="J755" s="22">
        <f t="shared" si="234"/>
        <v>0</v>
      </c>
      <c r="K755" s="22">
        <f t="shared" si="235"/>
        <v>1</v>
      </c>
      <c r="L755" s="22">
        <f t="shared" si="222"/>
        <v>14.7105</v>
      </c>
      <c r="M755" s="22">
        <f t="shared" si="236"/>
        <v>0</v>
      </c>
      <c r="N755" s="22">
        <f t="shared" si="223"/>
        <v>0</v>
      </c>
      <c r="O755" s="22">
        <f t="shared" si="224"/>
        <v>107.64187598425198</v>
      </c>
      <c r="P755" s="22">
        <f t="shared" si="225"/>
        <v>0</v>
      </c>
      <c r="Q755" s="22">
        <f t="shared" si="226"/>
        <v>0</v>
      </c>
      <c r="R755" s="22">
        <f t="shared" si="237"/>
        <v>268.42514400000005</v>
      </c>
      <c r="S755" s="22">
        <f t="shared" si="238"/>
        <v>268.42514400000005</v>
      </c>
      <c r="T755" s="22">
        <f t="shared" si="239"/>
        <v>3.9395662003059049</v>
      </c>
      <c r="U755" s="22">
        <f t="shared" si="227"/>
        <v>0</v>
      </c>
      <c r="V755" s="20">
        <f>'BSFC (Drive Cycle)'!C759</f>
        <v>0</v>
      </c>
      <c r="W755" s="22">
        <f t="shared" si="228"/>
        <v>0</v>
      </c>
      <c r="X755" s="22">
        <f t="shared" si="229"/>
        <v>0</v>
      </c>
      <c r="Y755" s="22">
        <f t="shared" si="230"/>
        <v>0</v>
      </c>
      <c r="Z755" s="22">
        <f t="shared" si="231"/>
        <v>1</v>
      </c>
    </row>
    <row r="756" spans="4:26">
      <c r="D756" s="1">
        <v>753</v>
      </c>
      <c r="E756" s="22">
        <v>0</v>
      </c>
      <c r="F756" s="22">
        <f t="shared" si="220"/>
        <v>0</v>
      </c>
      <c r="G756" s="22">
        <f t="shared" si="221"/>
        <v>0</v>
      </c>
      <c r="H756" s="22">
        <f t="shared" si="232"/>
        <v>0</v>
      </c>
      <c r="I756" s="22">
        <f t="shared" si="233"/>
        <v>0</v>
      </c>
      <c r="J756" s="22">
        <f t="shared" si="234"/>
        <v>0</v>
      </c>
      <c r="K756" s="22">
        <f t="shared" si="235"/>
        <v>1</v>
      </c>
      <c r="L756" s="22">
        <f t="shared" si="222"/>
        <v>14.7105</v>
      </c>
      <c r="M756" s="22">
        <f t="shared" si="236"/>
        <v>0</v>
      </c>
      <c r="N756" s="22">
        <f t="shared" si="223"/>
        <v>0</v>
      </c>
      <c r="O756" s="22">
        <f t="shared" si="224"/>
        <v>107.64187598425198</v>
      </c>
      <c r="P756" s="22">
        <f t="shared" si="225"/>
        <v>0</v>
      </c>
      <c r="Q756" s="22">
        <f t="shared" si="226"/>
        <v>0</v>
      </c>
      <c r="R756" s="22">
        <f t="shared" si="237"/>
        <v>268.42514400000005</v>
      </c>
      <c r="S756" s="22">
        <f t="shared" si="238"/>
        <v>268.42514400000005</v>
      </c>
      <c r="T756" s="22">
        <f t="shared" si="239"/>
        <v>3.9395662003059049</v>
      </c>
      <c r="U756" s="22">
        <f t="shared" si="227"/>
        <v>0</v>
      </c>
      <c r="V756" s="20">
        <f>'BSFC (Drive Cycle)'!C760</f>
        <v>0</v>
      </c>
      <c r="W756" s="22">
        <f t="shared" si="228"/>
        <v>0</v>
      </c>
      <c r="X756" s="22">
        <f t="shared" si="229"/>
        <v>0</v>
      </c>
      <c r="Y756" s="22">
        <f t="shared" si="230"/>
        <v>0</v>
      </c>
      <c r="Z756" s="22">
        <f t="shared" si="231"/>
        <v>1</v>
      </c>
    </row>
    <row r="757" spans="4:26">
      <c r="D757" s="1">
        <v>754</v>
      </c>
      <c r="E757" s="22">
        <v>0</v>
      </c>
      <c r="F757" s="22">
        <f t="shared" si="220"/>
        <v>0</v>
      </c>
      <c r="G757" s="22">
        <f t="shared" si="221"/>
        <v>0</v>
      </c>
      <c r="H757" s="22">
        <f t="shared" si="232"/>
        <v>0</v>
      </c>
      <c r="I757" s="22">
        <f t="shared" si="233"/>
        <v>0</v>
      </c>
      <c r="J757" s="22">
        <f t="shared" si="234"/>
        <v>0</v>
      </c>
      <c r="K757" s="22">
        <f t="shared" si="235"/>
        <v>1</v>
      </c>
      <c r="L757" s="22">
        <f t="shared" si="222"/>
        <v>14.7105</v>
      </c>
      <c r="M757" s="22">
        <f t="shared" si="236"/>
        <v>0</v>
      </c>
      <c r="N757" s="22">
        <f t="shared" si="223"/>
        <v>0</v>
      </c>
      <c r="O757" s="22">
        <f t="shared" si="224"/>
        <v>107.64187598425198</v>
      </c>
      <c r="P757" s="22">
        <f t="shared" si="225"/>
        <v>0</v>
      </c>
      <c r="Q757" s="22">
        <f t="shared" si="226"/>
        <v>0</v>
      </c>
      <c r="R757" s="22">
        <f t="shared" si="237"/>
        <v>268.42514400000005</v>
      </c>
      <c r="S757" s="22">
        <f t="shared" si="238"/>
        <v>268.42514400000005</v>
      </c>
      <c r="T757" s="22">
        <f t="shared" si="239"/>
        <v>3.9395662003059049</v>
      </c>
      <c r="U757" s="22">
        <f t="shared" si="227"/>
        <v>0</v>
      </c>
      <c r="V757" s="20">
        <f>'BSFC (Drive Cycle)'!C761</f>
        <v>0</v>
      </c>
      <c r="W757" s="22">
        <f t="shared" si="228"/>
        <v>0</v>
      </c>
      <c r="X757" s="22">
        <f t="shared" si="229"/>
        <v>0</v>
      </c>
      <c r="Y757" s="22">
        <f t="shared" si="230"/>
        <v>0</v>
      </c>
      <c r="Z757" s="22">
        <f t="shared" si="231"/>
        <v>1</v>
      </c>
    </row>
    <row r="758" spans="4:26">
      <c r="D758" s="1">
        <v>755</v>
      </c>
      <c r="E758" s="22">
        <v>0</v>
      </c>
      <c r="F758" s="22">
        <f t="shared" si="220"/>
        <v>0</v>
      </c>
      <c r="G758" s="22">
        <f t="shared" si="221"/>
        <v>0</v>
      </c>
      <c r="H758" s="22">
        <f t="shared" si="232"/>
        <v>0</v>
      </c>
      <c r="I758" s="22">
        <f t="shared" si="233"/>
        <v>0</v>
      </c>
      <c r="J758" s="22">
        <f t="shared" si="234"/>
        <v>0</v>
      </c>
      <c r="K758" s="22">
        <f t="shared" si="235"/>
        <v>1</v>
      </c>
      <c r="L758" s="22">
        <f t="shared" si="222"/>
        <v>14.7105</v>
      </c>
      <c r="M758" s="22">
        <f t="shared" si="236"/>
        <v>0</v>
      </c>
      <c r="N758" s="22">
        <f t="shared" si="223"/>
        <v>0</v>
      </c>
      <c r="O758" s="22">
        <f t="shared" si="224"/>
        <v>107.64187598425198</v>
      </c>
      <c r="P758" s="22">
        <f t="shared" si="225"/>
        <v>0</v>
      </c>
      <c r="Q758" s="22">
        <f t="shared" si="226"/>
        <v>0</v>
      </c>
      <c r="R758" s="22">
        <f t="shared" si="237"/>
        <v>268.42514400000005</v>
      </c>
      <c r="S758" s="22">
        <f t="shared" si="238"/>
        <v>268.42514400000005</v>
      </c>
      <c r="T758" s="22">
        <f t="shared" si="239"/>
        <v>3.9395662003059049</v>
      </c>
      <c r="U758" s="22">
        <f t="shared" si="227"/>
        <v>0</v>
      </c>
      <c r="V758" s="20">
        <f>'BSFC (Drive Cycle)'!C762</f>
        <v>0</v>
      </c>
      <c r="W758" s="22">
        <f t="shared" si="228"/>
        <v>0</v>
      </c>
      <c r="X758" s="22">
        <f t="shared" si="229"/>
        <v>0</v>
      </c>
      <c r="Y758" s="22">
        <f t="shared" si="230"/>
        <v>0</v>
      </c>
      <c r="Z758" s="22">
        <f t="shared" si="231"/>
        <v>1</v>
      </c>
    </row>
    <row r="759" spans="4:26">
      <c r="D759" s="1">
        <v>756</v>
      </c>
      <c r="E759" s="22">
        <v>0</v>
      </c>
      <c r="F759" s="22">
        <f t="shared" si="220"/>
        <v>0</v>
      </c>
      <c r="G759" s="22">
        <f t="shared" si="221"/>
        <v>0</v>
      </c>
      <c r="H759" s="22">
        <f t="shared" si="232"/>
        <v>0</v>
      </c>
      <c r="I759" s="22">
        <f t="shared" si="233"/>
        <v>0</v>
      </c>
      <c r="J759" s="22">
        <f t="shared" si="234"/>
        <v>0</v>
      </c>
      <c r="K759" s="22">
        <f t="shared" si="235"/>
        <v>1</v>
      </c>
      <c r="L759" s="22">
        <f t="shared" si="222"/>
        <v>14.7105</v>
      </c>
      <c r="M759" s="22">
        <f t="shared" si="236"/>
        <v>0</v>
      </c>
      <c r="N759" s="22">
        <f t="shared" si="223"/>
        <v>0</v>
      </c>
      <c r="O759" s="22">
        <f t="shared" si="224"/>
        <v>107.64187598425198</v>
      </c>
      <c r="P759" s="22">
        <f t="shared" si="225"/>
        <v>0</v>
      </c>
      <c r="Q759" s="22">
        <f t="shared" si="226"/>
        <v>0</v>
      </c>
      <c r="R759" s="22">
        <f t="shared" si="237"/>
        <v>268.42514400000005</v>
      </c>
      <c r="S759" s="22">
        <f t="shared" si="238"/>
        <v>268.42514400000005</v>
      </c>
      <c r="T759" s="22">
        <f t="shared" si="239"/>
        <v>3.9395662003059049</v>
      </c>
      <c r="U759" s="22">
        <f t="shared" si="227"/>
        <v>0</v>
      </c>
      <c r="V759" s="20">
        <f>'BSFC (Drive Cycle)'!C763</f>
        <v>0</v>
      </c>
      <c r="W759" s="22">
        <f t="shared" si="228"/>
        <v>0</v>
      </c>
      <c r="X759" s="22">
        <f t="shared" si="229"/>
        <v>0</v>
      </c>
      <c r="Y759" s="22">
        <f t="shared" si="230"/>
        <v>0</v>
      </c>
      <c r="Z759" s="22">
        <f t="shared" si="231"/>
        <v>1</v>
      </c>
    </row>
    <row r="760" spans="4:26">
      <c r="D760" s="1">
        <v>757</v>
      </c>
      <c r="E760" s="22">
        <v>0</v>
      </c>
      <c r="F760" s="22">
        <f t="shared" si="220"/>
        <v>0</v>
      </c>
      <c r="G760" s="22">
        <f t="shared" si="221"/>
        <v>0</v>
      </c>
      <c r="H760" s="22">
        <f t="shared" si="232"/>
        <v>0</v>
      </c>
      <c r="I760" s="22">
        <f t="shared" si="233"/>
        <v>0</v>
      </c>
      <c r="J760" s="22">
        <f t="shared" si="234"/>
        <v>0</v>
      </c>
      <c r="K760" s="22">
        <f t="shared" si="235"/>
        <v>1</v>
      </c>
      <c r="L760" s="22">
        <f t="shared" si="222"/>
        <v>14.7105</v>
      </c>
      <c r="M760" s="22">
        <f t="shared" si="236"/>
        <v>0</v>
      </c>
      <c r="N760" s="22">
        <f t="shared" si="223"/>
        <v>0</v>
      </c>
      <c r="O760" s="22">
        <f t="shared" si="224"/>
        <v>107.64187598425198</v>
      </c>
      <c r="P760" s="22">
        <f t="shared" si="225"/>
        <v>0</v>
      </c>
      <c r="Q760" s="22">
        <f t="shared" si="226"/>
        <v>0</v>
      </c>
      <c r="R760" s="22">
        <f t="shared" si="237"/>
        <v>268.42514400000005</v>
      </c>
      <c r="S760" s="22">
        <f t="shared" si="238"/>
        <v>268.42514400000005</v>
      </c>
      <c r="T760" s="22">
        <f t="shared" si="239"/>
        <v>3.9395662003059049</v>
      </c>
      <c r="U760" s="22">
        <f t="shared" si="227"/>
        <v>0</v>
      </c>
      <c r="V760" s="20">
        <f>'BSFC (Drive Cycle)'!C764</f>
        <v>0</v>
      </c>
      <c r="W760" s="22">
        <f t="shared" si="228"/>
        <v>0</v>
      </c>
      <c r="X760" s="22">
        <f t="shared" si="229"/>
        <v>0</v>
      </c>
      <c r="Y760" s="22">
        <f t="shared" si="230"/>
        <v>0</v>
      </c>
      <c r="Z760" s="22">
        <f t="shared" si="231"/>
        <v>1</v>
      </c>
    </row>
    <row r="761" spans="4:26">
      <c r="D761" s="1">
        <v>758</v>
      </c>
      <c r="E761" s="22">
        <v>0</v>
      </c>
      <c r="F761" s="22">
        <f t="shared" si="220"/>
        <v>0</v>
      </c>
      <c r="G761" s="22">
        <f t="shared" si="221"/>
        <v>0</v>
      </c>
      <c r="H761" s="22">
        <f t="shared" si="232"/>
        <v>0</v>
      </c>
      <c r="I761" s="22">
        <f t="shared" si="233"/>
        <v>0</v>
      </c>
      <c r="J761" s="22">
        <f t="shared" si="234"/>
        <v>0</v>
      </c>
      <c r="K761" s="22">
        <f t="shared" si="235"/>
        <v>1</v>
      </c>
      <c r="L761" s="22">
        <f t="shared" si="222"/>
        <v>14.7105</v>
      </c>
      <c r="M761" s="22">
        <f t="shared" si="236"/>
        <v>0</v>
      </c>
      <c r="N761" s="22">
        <f t="shared" si="223"/>
        <v>0</v>
      </c>
      <c r="O761" s="22">
        <f t="shared" si="224"/>
        <v>107.64187598425198</v>
      </c>
      <c r="P761" s="22">
        <f t="shared" si="225"/>
        <v>0</v>
      </c>
      <c r="Q761" s="22">
        <f t="shared" si="226"/>
        <v>0</v>
      </c>
      <c r="R761" s="22">
        <f t="shared" si="237"/>
        <v>268.42514400000005</v>
      </c>
      <c r="S761" s="22">
        <f t="shared" si="238"/>
        <v>268.42514400000005</v>
      </c>
      <c r="T761" s="22">
        <f t="shared" si="239"/>
        <v>3.9395662003059049</v>
      </c>
      <c r="U761" s="22">
        <f t="shared" si="227"/>
        <v>0</v>
      </c>
      <c r="V761" s="20">
        <f>'BSFC (Drive Cycle)'!C765</f>
        <v>0</v>
      </c>
      <c r="W761" s="22">
        <f t="shared" si="228"/>
        <v>0</v>
      </c>
      <c r="X761" s="22">
        <f t="shared" si="229"/>
        <v>0</v>
      </c>
      <c r="Y761" s="22">
        <f t="shared" si="230"/>
        <v>0</v>
      </c>
      <c r="Z761" s="22">
        <f t="shared" si="231"/>
        <v>1</v>
      </c>
    </row>
    <row r="762" spans="4:26">
      <c r="D762" s="1">
        <v>759</v>
      </c>
      <c r="E762" s="22">
        <v>0</v>
      </c>
      <c r="F762" s="22">
        <f t="shared" si="220"/>
        <v>0</v>
      </c>
      <c r="G762" s="22">
        <f t="shared" si="221"/>
        <v>0</v>
      </c>
      <c r="H762" s="22">
        <f t="shared" si="232"/>
        <v>0</v>
      </c>
      <c r="I762" s="22">
        <f t="shared" si="233"/>
        <v>0</v>
      </c>
      <c r="J762" s="22">
        <f t="shared" si="234"/>
        <v>0</v>
      </c>
      <c r="K762" s="22">
        <f t="shared" si="235"/>
        <v>1</v>
      </c>
      <c r="L762" s="22">
        <f t="shared" si="222"/>
        <v>14.7105</v>
      </c>
      <c r="M762" s="22">
        <f t="shared" si="236"/>
        <v>0</v>
      </c>
      <c r="N762" s="22">
        <f t="shared" si="223"/>
        <v>0</v>
      </c>
      <c r="O762" s="22">
        <f t="shared" si="224"/>
        <v>107.64187598425198</v>
      </c>
      <c r="P762" s="22">
        <f t="shared" si="225"/>
        <v>0</v>
      </c>
      <c r="Q762" s="22">
        <f t="shared" si="226"/>
        <v>0</v>
      </c>
      <c r="R762" s="22">
        <f t="shared" si="237"/>
        <v>268.42514400000005</v>
      </c>
      <c r="S762" s="22">
        <f t="shared" si="238"/>
        <v>268.42514400000005</v>
      </c>
      <c r="T762" s="22">
        <f t="shared" si="239"/>
        <v>3.9395662003059049</v>
      </c>
      <c r="U762" s="22">
        <f t="shared" si="227"/>
        <v>0</v>
      </c>
      <c r="V762" s="20">
        <f>'BSFC (Drive Cycle)'!C766</f>
        <v>0</v>
      </c>
      <c r="W762" s="22">
        <f t="shared" si="228"/>
        <v>0</v>
      </c>
      <c r="X762" s="22">
        <f t="shared" si="229"/>
        <v>0</v>
      </c>
      <c r="Y762" s="22">
        <f t="shared" si="230"/>
        <v>0</v>
      </c>
      <c r="Z762" s="22">
        <f t="shared" si="231"/>
        <v>1</v>
      </c>
    </row>
    <row r="763" spans="4:26">
      <c r="D763" s="1">
        <v>760</v>
      </c>
      <c r="E763" s="22">
        <v>0</v>
      </c>
      <c r="F763" s="22">
        <f t="shared" si="220"/>
        <v>0</v>
      </c>
      <c r="G763" s="22">
        <f t="shared" si="221"/>
        <v>0</v>
      </c>
      <c r="H763" s="22">
        <f t="shared" si="232"/>
        <v>0</v>
      </c>
      <c r="I763" s="22">
        <f t="shared" si="233"/>
        <v>0</v>
      </c>
      <c r="J763" s="22">
        <f t="shared" si="234"/>
        <v>0</v>
      </c>
      <c r="K763" s="22">
        <f t="shared" si="235"/>
        <v>1</v>
      </c>
      <c r="L763" s="22">
        <f t="shared" si="222"/>
        <v>14.7105</v>
      </c>
      <c r="M763" s="22">
        <f t="shared" si="236"/>
        <v>0</v>
      </c>
      <c r="N763" s="22">
        <f t="shared" si="223"/>
        <v>0</v>
      </c>
      <c r="O763" s="22">
        <f t="shared" si="224"/>
        <v>107.64187598425198</v>
      </c>
      <c r="P763" s="22">
        <f t="shared" si="225"/>
        <v>0</v>
      </c>
      <c r="Q763" s="22">
        <f t="shared" si="226"/>
        <v>0</v>
      </c>
      <c r="R763" s="22">
        <f t="shared" si="237"/>
        <v>268.42514400000005</v>
      </c>
      <c r="S763" s="22">
        <f t="shared" si="238"/>
        <v>268.42514400000005</v>
      </c>
      <c r="T763" s="22">
        <f t="shared" si="239"/>
        <v>3.9395662003059049</v>
      </c>
      <c r="U763" s="22">
        <f t="shared" si="227"/>
        <v>0</v>
      </c>
      <c r="V763" s="20">
        <f>'BSFC (Drive Cycle)'!C767</f>
        <v>0</v>
      </c>
      <c r="W763" s="22">
        <f t="shared" si="228"/>
        <v>0</v>
      </c>
      <c r="X763" s="22">
        <f t="shared" si="229"/>
        <v>0</v>
      </c>
      <c r="Y763" s="22">
        <f t="shared" si="230"/>
        <v>0</v>
      </c>
      <c r="Z763" s="22">
        <f t="shared" si="231"/>
        <v>1</v>
      </c>
    </row>
    <row r="764" spans="4:26">
      <c r="D764" s="1">
        <v>761</v>
      </c>
      <c r="E764" s="22">
        <v>0</v>
      </c>
      <c r="F764" s="22">
        <f t="shared" si="220"/>
        <v>0</v>
      </c>
      <c r="G764" s="22">
        <f t="shared" si="221"/>
        <v>0</v>
      </c>
      <c r="H764" s="22">
        <f t="shared" si="232"/>
        <v>0</v>
      </c>
      <c r="I764" s="22">
        <f t="shared" si="233"/>
        <v>0</v>
      </c>
      <c r="J764" s="22">
        <f t="shared" si="234"/>
        <v>0</v>
      </c>
      <c r="K764" s="22">
        <f t="shared" si="235"/>
        <v>1</v>
      </c>
      <c r="L764" s="22">
        <f t="shared" si="222"/>
        <v>14.7105</v>
      </c>
      <c r="M764" s="22">
        <f t="shared" si="236"/>
        <v>0</v>
      </c>
      <c r="N764" s="22">
        <f t="shared" si="223"/>
        <v>0</v>
      </c>
      <c r="O764" s="22">
        <f t="shared" si="224"/>
        <v>107.64187598425198</v>
      </c>
      <c r="P764" s="22">
        <f t="shared" si="225"/>
        <v>0</v>
      </c>
      <c r="Q764" s="22">
        <f t="shared" si="226"/>
        <v>0</v>
      </c>
      <c r="R764" s="22">
        <f t="shared" si="237"/>
        <v>268.42514400000005</v>
      </c>
      <c r="S764" s="22">
        <f t="shared" si="238"/>
        <v>268.42514400000005</v>
      </c>
      <c r="T764" s="22">
        <f t="shared" si="239"/>
        <v>3.9395662003059049</v>
      </c>
      <c r="U764" s="22">
        <f t="shared" si="227"/>
        <v>0</v>
      </c>
      <c r="V764" s="20">
        <f>'BSFC (Drive Cycle)'!C768</f>
        <v>0</v>
      </c>
      <c r="W764" s="22">
        <f t="shared" si="228"/>
        <v>0</v>
      </c>
      <c r="X764" s="22">
        <f t="shared" si="229"/>
        <v>0</v>
      </c>
      <c r="Y764" s="22">
        <f t="shared" si="230"/>
        <v>0</v>
      </c>
      <c r="Z764" s="22">
        <f t="shared" si="231"/>
        <v>1</v>
      </c>
    </row>
    <row r="765" spans="4:26">
      <c r="D765" s="1">
        <v>762</v>
      </c>
      <c r="E765" s="22">
        <v>0</v>
      </c>
      <c r="F765" s="22">
        <f t="shared" si="220"/>
        <v>0</v>
      </c>
      <c r="G765" s="22">
        <f t="shared" si="221"/>
        <v>0</v>
      </c>
      <c r="H765" s="22">
        <f t="shared" si="232"/>
        <v>0</v>
      </c>
      <c r="I765" s="22">
        <f t="shared" si="233"/>
        <v>0</v>
      </c>
      <c r="J765" s="22">
        <f t="shared" si="234"/>
        <v>0</v>
      </c>
      <c r="K765" s="22">
        <f t="shared" si="235"/>
        <v>1</v>
      </c>
      <c r="L765" s="22">
        <f t="shared" si="222"/>
        <v>14.7105</v>
      </c>
      <c r="M765" s="22">
        <f t="shared" si="236"/>
        <v>0</v>
      </c>
      <c r="N765" s="22">
        <f t="shared" si="223"/>
        <v>0</v>
      </c>
      <c r="O765" s="22">
        <f t="shared" si="224"/>
        <v>107.64187598425198</v>
      </c>
      <c r="P765" s="22">
        <f t="shared" si="225"/>
        <v>0</v>
      </c>
      <c r="Q765" s="22">
        <f t="shared" si="226"/>
        <v>0</v>
      </c>
      <c r="R765" s="22">
        <f t="shared" si="237"/>
        <v>268.42514400000005</v>
      </c>
      <c r="S765" s="22">
        <f t="shared" si="238"/>
        <v>268.42514400000005</v>
      </c>
      <c r="T765" s="22">
        <f t="shared" si="239"/>
        <v>3.9395662003059049</v>
      </c>
      <c r="U765" s="22">
        <f t="shared" si="227"/>
        <v>0</v>
      </c>
      <c r="V765" s="20">
        <f>'BSFC (Drive Cycle)'!C769</f>
        <v>0</v>
      </c>
      <c r="W765" s="22">
        <f t="shared" si="228"/>
        <v>0</v>
      </c>
      <c r="X765" s="22">
        <f t="shared" si="229"/>
        <v>0</v>
      </c>
      <c r="Y765" s="22">
        <f t="shared" si="230"/>
        <v>0</v>
      </c>
      <c r="Z765" s="22">
        <f t="shared" si="231"/>
        <v>1</v>
      </c>
    </row>
    <row r="766" spans="4:26">
      <c r="D766" s="1">
        <v>763</v>
      </c>
      <c r="E766" s="22">
        <v>0</v>
      </c>
      <c r="F766" s="22">
        <f t="shared" si="220"/>
        <v>0</v>
      </c>
      <c r="G766" s="22">
        <f t="shared" si="221"/>
        <v>0</v>
      </c>
      <c r="H766" s="22">
        <f t="shared" si="232"/>
        <v>0</v>
      </c>
      <c r="I766" s="22">
        <f t="shared" si="233"/>
        <v>0</v>
      </c>
      <c r="J766" s="22">
        <f t="shared" si="234"/>
        <v>0</v>
      </c>
      <c r="K766" s="22">
        <f t="shared" si="235"/>
        <v>1</v>
      </c>
      <c r="L766" s="22">
        <f t="shared" si="222"/>
        <v>14.7105</v>
      </c>
      <c r="M766" s="22">
        <f t="shared" si="236"/>
        <v>0</v>
      </c>
      <c r="N766" s="22">
        <f t="shared" si="223"/>
        <v>0</v>
      </c>
      <c r="O766" s="22">
        <f t="shared" si="224"/>
        <v>107.64187598425198</v>
      </c>
      <c r="P766" s="22">
        <f t="shared" si="225"/>
        <v>0</v>
      </c>
      <c r="Q766" s="22">
        <f t="shared" si="226"/>
        <v>0</v>
      </c>
      <c r="R766" s="22">
        <f t="shared" si="237"/>
        <v>268.42514400000005</v>
      </c>
      <c r="S766" s="22">
        <f t="shared" si="238"/>
        <v>268.42514400000005</v>
      </c>
      <c r="T766" s="22">
        <f t="shared" si="239"/>
        <v>3.9395662003059049</v>
      </c>
      <c r="U766" s="22">
        <f t="shared" si="227"/>
        <v>0</v>
      </c>
      <c r="V766" s="20">
        <f>'BSFC (Drive Cycle)'!C770</f>
        <v>0</v>
      </c>
      <c r="W766" s="22">
        <f t="shared" si="228"/>
        <v>0</v>
      </c>
      <c r="X766" s="22">
        <f t="shared" si="229"/>
        <v>0</v>
      </c>
      <c r="Y766" s="22">
        <f t="shared" si="230"/>
        <v>0</v>
      </c>
      <c r="Z766" s="22">
        <f t="shared" si="231"/>
        <v>1</v>
      </c>
    </row>
    <row r="767" spans="4:26">
      <c r="D767" s="1">
        <v>764</v>
      </c>
      <c r="E767" s="22">
        <v>0</v>
      </c>
      <c r="F767" s="22">
        <f t="shared" si="220"/>
        <v>0</v>
      </c>
      <c r="G767" s="22">
        <f t="shared" si="221"/>
        <v>0</v>
      </c>
      <c r="H767" s="22">
        <f t="shared" si="232"/>
        <v>0</v>
      </c>
      <c r="I767" s="22">
        <f t="shared" si="233"/>
        <v>0</v>
      </c>
      <c r="J767" s="22">
        <f t="shared" si="234"/>
        <v>0</v>
      </c>
      <c r="K767" s="22">
        <f t="shared" si="235"/>
        <v>1</v>
      </c>
      <c r="L767" s="22">
        <f t="shared" si="222"/>
        <v>14.7105</v>
      </c>
      <c r="M767" s="22">
        <f t="shared" si="236"/>
        <v>0</v>
      </c>
      <c r="N767" s="22">
        <f t="shared" si="223"/>
        <v>0</v>
      </c>
      <c r="O767" s="22">
        <f t="shared" si="224"/>
        <v>107.64187598425198</v>
      </c>
      <c r="P767" s="22">
        <f t="shared" si="225"/>
        <v>0</v>
      </c>
      <c r="Q767" s="22">
        <f t="shared" si="226"/>
        <v>0</v>
      </c>
      <c r="R767" s="22">
        <f t="shared" si="237"/>
        <v>268.42514400000005</v>
      </c>
      <c r="S767" s="22">
        <f t="shared" si="238"/>
        <v>268.42514400000005</v>
      </c>
      <c r="T767" s="22">
        <f t="shared" si="239"/>
        <v>3.9395662003059049</v>
      </c>
      <c r="U767" s="22">
        <f t="shared" si="227"/>
        <v>0</v>
      </c>
      <c r="V767" s="20">
        <f>'BSFC (Drive Cycle)'!C771</f>
        <v>0</v>
      </c>
      <c r="W767" s="22">
        <f t="shared" si="228"/>
        <v>0</v>
      </c>
      <c r="X767" s="22">
        <f t="shared" si="229"/>
        <v>0</v>
      </c>
      <c r="Y767" s="22">
        <f t="shared" si="230"/>
        <v>0</v>
      </c>
      <c r="Z767" s="22">
        <f t="shared" si="231"/>
        <v>1</v>
      </c>
    </row>
    <row r="768" spans="4:26">
      <c r="D768" s="1">
        <v>765</v>
      </c>
      <c r="E768" s="22">
        <v>0</v>
      </c>
      <c r="F768" s="22">
        <f t="shared" si="220"/>
        <v>0</v>
      </c>
      <c r="G768" s="22">
        <f t="shared" si="221"/>
        <v>0</v>
      </c>
      <c r="H768" s="22">
        <f t="shared" si="232"/>
        <v>0</v>
      </c>
      <c r="I768" s="22">
        <f t="shared" si="233"/>
        <v>0</v>
      </c>
      <c r="J768" s="22">
        <f t="shared" si="234"/>
        <v>0</v>
      </c>
      <c r="K768" s="22">
        <f t="shared" si="235"/>
        <v>1</v>
      </c>
      <c r="L768" s="22">
        <f t="shared" si="222"/>
        <v>14.7105</v>
      </c>
      <c r="M768" s="22">
        <f t="shared" si="236"/>
        <v>0</v>
      </c>
      <c r="N768" s="22">
        <f t="shared" si="223"/>
        <v>0</v>
      </c>
      <c r="O768" s="22">
        <f t="shared" si="224"/>
        <v>107.64187598425198</v>
      </c>
      <c r="P768" s="22">
        <f t="shared" si="225"/>
        <v>0</v>
      </c>
      <c r="Q768" s="22">
        <f t="shared" si="226"/>
        <v>0</v>
      </c>
      <c r="R768" s="22">
        <f t="shared" si="237"/>
        <v>268.42514400000005</v>
      </c>
      <c r="S768" s="22">
        <f t="shared" si="238"/>
        <v>268.42514400000005</v>
      </c>
      <c r="T768" s="22">
        <f t="shared" si="239"/>
        <v>3.9395662003059049</v>
      </c>
      <c r="U768" s="22">
        <f t="shared" si="227"/>
        <v>0</v>
      </c>
      <c r="V768" s="20">
        <f>'BSFC (Drive Cycle)'!C772</f>
        <v>0</v>
      </c>
      <c r="W768" s="22">
        <f t="shared" si="228"/>
        <v>0</v>
      </c>
      <c r="X768" s="22">
        <f t="shared" si="229"/>
        <v>0</v>
      </c>
      <c r="Y768" s="22">
        <f t="shared" si="230"/>
        <v>0</v>
      </c>
      <c r="Z768" s="22">
        <f t="shared" si="231"/>
        <v>1</v>
      </c>
    </row>
    <row r="769" spans="4:26">
      <c r="D769" s="1">
        <v>766</v>
      </c>
      <c r="E769" s="22">
        <v>0</v>
      </c>
      <c r="F769" s="22">
        <f t="shared" si="220"/>
        <v>0</v>
      </c>
      <c r="G769" s="22">
        <f t="shared" si="221"/>
        <v>0</v>
      </c>
      <c r="H769" s="22">
        <f t="shared" si="232"/>
        <v>0</v>
      </c>
      <c r="I769" s="22">
        <f t="shared" si="233"/>
        <v>0</v>
      </c>
      <c r="J769" s="22">
        <f t="shared" si="234"/>
        <v>0</v>
      </c>
      <c r="K769" s="22">
        <f t="shared" si="235"/>
        <v>1</v>
      </c>
      <c r="L769" s="22">
        <f t="shared" si="222"/>
        <v>14.7105</v>
      </c>
      <c r="M769" s="22">
        <f t="shared" si="236"/>
        <v>0</v>
      </c>
      <c r="N769" s="22">
        <f t="shared" si="223"/>
        <v>0</v>
      </c>
      <c r="O769" s="22">
        <f t="shared" si="224"/>
        <v>107.64187598425198</v>
      </c>
      <c r="P769" s="22">
        <f t="shared" si="225"/>
        <v>0</v>
      </c>
      <c r="Q769" s="22">
        <f t="shared" si="226"/>
        <v>0</v>
      </c>
      <c r="R769" s="22">
        <f t="shared" si="237"/>
        <v>268.42514400000005</v>
      </c>
      <c r="S769" s="22">
        <f t="shared" si="238"/>
        <v>268.42514400000005</v>
      </c>
      <c r="T769" s="22">
        <f t="shared" si="239"/>
        <v>3.9395662003059049</v>
      </c>
      <c r="U769" s="22">
        <f t="shared" si="227"/>
        <v>0</v>
      </c>
      <c r="V769" s="20">
        <f>'BSFC (Drive Cycle)'!C773</f>
        <v>0</v>
      </c>
      <c r="W769" s="22">
        <f t="shared" si="228"/>
        <v>0</v>
      </c>
      <c r="X769" s="22">
        <f t="shared" si="229"/>
        <v>0</v>
      </c>
      <c r="Y769" s="22">
        <f t="shared" si="230"/>
        <v>0</v>
      </c>
      <c r="Z769" s="22">
        <f t="shared" si="231"/>
        <v>1</v>
      </c>
    </row>
    <row r="770" spans="4:26">
      <c r="D770" s="1">
        <v>767</v>
      </c>
      <c r="E770" s="22">
        <v>0</v>
      </c>
      <c r="F770" s="22">
        <f t="shared" si="220"/>
        <v>0</v>
      </c>
      <c r="G770" s="22">
        <f t="shared" si="221"/>
        <v>0</v>
      </c>
      <c r="H770" s="22">
        <f t="shared" si="232"/>
        <v>0</v>
      </c>
      <c r="I770" s="22">
        <f t="shared" si="233"/>
        <v>0</v>
      </c>
      <c r="J770" s="22">
        <f t="shared" si="234"/>
        <v>0</v>
      </c>
      <c r="K770" s="22">
        <f t="shared" si="235"/>
        <v>1</v>
      </c>
      <c r="L770" s="22">
        <f t="shared" si="222"/>
        <v>14.7105</v>
      </c>
      <c r="M770" s="22">
        <f t="shared" si="236"/>
        <v>0</v>
      </c>
      <c r="N770" s="22">
        <f t="shared" si="223"/>
        <v>0</v>
      </c>
      <c r="O770" s="22">
        <f t="shared" si="224"/>
        <v>107.64187598425198</v>
      </c>
      <c r="P770" s="22">
        <f t="shared" si="225"/>
        <v>0</v>
      </c>
      <c r="Q770" s="22">
        <f t="shared" si="226"/>
        <v>0</v>
      </c>
      <c r="R770" s="22">
        <f t="shared" si="237"/>
        <v>268.42514400000005</v>
      </c>
      <c r="S770" s="22">
        <f t="shared" si="238"/>
        <v>268.42514400000005</v>
      </c>
      <c r="T770" s="22">
        <f t="shared" si="239"/>
        <v>3.9395662003059049</v>
      </c>
      <c r="U770" s="22">
        <f t="shared" si="227"/>
        <v>0</v>
      </c>
      <c r="V770" s="20">
        <f>'BSFC (Drive Cycle)'!C774</f>
        <v>0</v>
      </c>
      <c r="W770" s="22">
        <f t="shared" si="228"/>
        <v>0</v>
      </c>
      <c r="X770" s="22">
        <f t="shared" si="229"/>
        <v>0</v>
      </c>
      <c r="Y770" s="22">
        <f t="shared" si="230"/>
        <v>0</v>
      </c>
      <c r="Z770" s="22">
        <f t="shared" si="231"/>
        <v>1</v>
      </c>
    </row>
    <row r="771" spans="4:26">
      <c r="D771" s="1">
        <v>768</v>
      </c>
      <c r="E771" s="22">
        <v>0</v>
      </c>
      <c r="F771" s="22">
        <f t="shared" si="220"/>
        <v>0</v>
      </c>
      <c r="G771" s="22">
        <f t="shared" si="221"/>
        <v>0</v>
      </c>
      <c r="H771" s="22">
        <f t="shared" si="232"/>
        <v>0</v>
      </c>
      <c r="I771" s="22">
        <f t="shared" si="233"/>
        <v>0</v>
      </c>
      <c r="J771" s="22">
        <f t="shared" si="234"/>
        <v>0</v>
      </c>
      <c r="K771" s="22">
        <f t="shared" si="235"/>
        <v>1</v>
      </c>
      <c r="L771" s="22">
        <f t="shared" si="222"/>
        <v>14.7105</v>
      </c>
      <c r="M771" s="22">
        <f t="shared" si="236"/>
        <v>0</v>
      </c>
      <c r="N771" s="22">
        <f t="shared" si="223"/>
        <v>0</v>
      </c>
      <c r="O771" s="22">
        <f t="shared" si="224"/>
        <v>107.64187598425198</v>
      </c>
      <c r="P771" s="22">
        <f t="shared" si="225"/>
        <v>0</v>
      </c>
      <c r="Q771" s="22">
        <f t="shared" si="226"/>
        <v>0</v>
      </c>
      <c r="R771" s="22">
        <f t="shared" si="237"/>
        <v>268.42514400000005</v>
      </c>
      <c r="S771" s="22">
        <f t="shared" si="238"/>
        <v>268.42514400000005</v>
      </c>
      <c r="T771" s="22">
        <f t="shared" si="239"/>
        <v>3.9395662003059049</v>
      </c>
      <c r="U771" s="22">
        <f t="shared" si="227"/>
        <v>0</v>
      </c>
      <c r="V771" s="20">
        <f>'BSFC (Drive Cycle)'!C775</f>
        <v>0</v>
      </c>
      <c r="W771" s="22">
        <f t="shared" si="228"/>
        <v>0</v>
      </c>
      <c r="X771" s="22">
        <f t="shared" si="229"/>
        <v>0</v>
      </c>
      <c r="Y771" s="22">
        <f t="shared" si="230"/>
        <v>0</v>
      </c>
      <c r="Z771" s="22">
        <f t="shared" si="231"/>
        <v>1</v>
      </c>
    </row>
    <row r="772" spans="4:26">
      <c r="D772" s="1">
        <v>769</v>
      </c>
      <c r="E772" s="22">
        <v>0</v>
      </c>
      <c r="F772" s="22">
        <f t="shared" ref="F772:F835" si="240">E772*1.60934</f>
        <v>0</v>
      </c>
      <c r="G772" s="22">
        <f t="shared" ref="G772:G835" si="241">F772*(1000/3600)</f>
        <v>0</v>
      </c>
      <c r="H772" s="22">
        <f t="shared" si="232"/>
        <v>0</v>
      </c>
      <c r="I772" s="22">
        <f t="shared" si="233"/>
        <v>0</v>
      </c>
      <c r="J772" s="22">
        <f t="shared" si="234"/>
        <v>0</v>
      </c>
      <c r="K772" s="22">
        <f t="shared" si="235"/>
        <v>1</v>
      </c>
      <c r="L772" s="22">
        <f t="shared" ref="L772:L835" si="242">LOOKUP(K772,$A$5:$B$12)*$B$13</f>
        <v>14.7105</v>
      </c>
      <c r="M772" s="22">
        <f t="shared" si="236"/>
        <v>0</v>
      </c>
      <c r="N772" s="22">
        <f t="shared" ref="N772:N835" si="243">M772*9.5493</f>
        <v>0</v>
      </c>
      <c r="O772" s="22">
        <f t="shared" ref="O772:O835" si="244">(POWER(L772,2)*$B$28+4*$B$29)/$B$27</f>
        <v>107.64187598425198</v>
      </c>
      <c r="P772" s="22">
        <f t="shared" ref="P772:P835" si="245">(H772*(O772+$B$26*$B$27))/$B$27</f>
        <v>0</v>
      </c>
      <c r="Q772" s="22">
        <f t="shared" ref="Q772:Q835" si="246">($B$34*$B$31*$B$30*POWER(G772,2))/2</f>
        <v>0</v>
      </c>
      <c r="R772" s="22">
        <f t="shared" si="237"/>
        <v>268.42514400000005</v>
      </c>
      <c r="S772" s="22">
        <f t="shared" si="238"/>
        <v>268.42514400000005</v>
      </c>
      <c r="T772" s="22">
        <f t="shared" si="239"/>
        <v>3.9395662003059049</v>
      </c>
      <c r="U772" s="22">
        <f t="shared" ref="U772:U835" si="247">(T772*M772)/1000</f>
        <v>0</v>
      </c>
      <c r="V772" s="20">
        <f>'BSFC (Drive Cycle)'!C776</f>
        <v>0</v>
      </c>
      <c r="W772" s="22">
        <f t="shared" ref="W772:W835" si="248">(V772*U772)/3600</f>
        <v>0</v>
      </c>
      <c r="X772" s="22">
        <f t="shared" ref="X772:X835" si="249">IF(AND(K772&gt;1,(N772&lt;$B$15)),1,0)</f>
        <v>0</v>
      </c>
      <c r="Y772" s="22">
        <f t="shared" ref="Y772:Y835" si="250">IF(N772&gt;$B$14,1,0)</f>
        <v>0</v>
      </c>
      <c r="Z772" s="22">
        <f t="shared" ref="Z772:Z835" si="251">IF(AND(X772=0,Y772=0),K772,IF(AND(X772=0,Y772=1),K772+1, IF(AND(X772=1,Y772=0),K772-1)))</f>
        <v>1</v>
      </c>
    </row>
    <row r="773" spans="4:26">
      <c r="D773" s="1">
        <v>770</v>
      </c>
      <c r="E773" s="22">
        <v>0</v>
      </c>
      <c r="F773" s="22">
        <f t="shared" si="240"/>
        <v>0</v>
      </c>
      <c r="G773" s="22">
        <f t="shared" si="241"/>
        <v>0</v>
      </c>
      <c r="H773" s="22">
        <f t="shared" ref="H773:H836" si="252">(G773-G772)/(D773-D772)</f>
        <v>0</v>
      </c>
      <c r="I773" s="22">
        <f t="shared" ref="I773:I836" si="253">G773*(D773-D772)+0.5*H773*POWER(D773-D772,2)</f>
        <v>0</v>
      </c>
      <c r="J773" s="22">
        <f t="shared" ref="J773:J836" si="254">(2*PI()*I773)/($B$2*(D773-D772))</f>
        <v>0</v>
      </c>
      <c r="K773" s="22">
        <f t="shared" ref="K773:K836" si="255">Z772</f>
        <v>1</v>
      </c>
      <c r="L773" s="22">
        <f t="shared" si="242"/>
        <v>14.7105</v>
      </c>
      <c r="M773" s="22">
        <f t="shared" ref="M773:M836" si="256">J773*L773</f>
        <v>0</v>
      </c>
      <c r="N773" s="22">
        <f t="shared" si="243"/>
        <v>0</v>
      </c>
      <c r="O773" s="22">
        <f t="shared" si="244"/>
        <v>107.64187598425198</v>
      </c>
      <c r="P773" s="22">
        <f t="shared" si="245"/>
        <v>0</v>
      </c>
      <c r="Q773" s="22">
        <f t="shared" si="246"/>
        <v>0</v>
      </c>
      <c r="R773" s="22">
        <f t="shared" ref="R773:R836" si="257">$B$32*$B$26*9.81</f>
        <v>268.42514400000005</v>
      </c>
      <c r="S773" s="22">
        <f t="shared" ref="S773:S836" si="258">P773+Q773+R773</f>
        <v>268.42514400000005</v>
      </c>
      <c r="T773" s="22">
        <f t="shared" ref="T773:T836" si="259">IF(H773&lt;0,0,(S773*$B$27)/L773)</f>
        <v>3.9395662003059049</v>
      </c>
      <c r="U773" s="22">
        <f t="shared" si="247"/>
        <v>0</v>
      </c>
      <c r="V773" s="20">
        <f>'BSFC (Drive Cycle)'!C777</f>
        <v>0</v>
      </c>
      <c r="W773" s="22">
        <f t="shared" si="248"/>
        <v>0</v>
      </c>
      <c r="X773" s="22">
        <f t="shared" si="249"/>
        <v>0</v>
      </c>
      <c r="Y773" s="22">
        <f t="shared" si="250"/>
        <v>0</v>
      </c>
      <c r="Z773" s="22">
        <f t="shared" si="251"/>
        <v>1</v>
      </c>
    </row>
    <row r="774" spans="4:26">
      <c r="D774" s="1">
        <v>771</v>
      </c>
      <c r="E774" s="22">
        <v>0</v>
      </c>
      <c r="F774" s="22">
        <f t="shared" si="240"/>
        <v>0</v>
      </c>
      <c r="G774" s="22">
        <f t="shared" si="241"/>
        <v>0</v>
      </c>
      <c r="H774" s="22">
        <f t="shared" si="252"/>
        <v>0</v>
      </c>
      <c r="I774" s="22">
        <f t="shared" si="253"/>
        <v>0</v>
      </c>
      <c r="J774" s="22">
        <f t="shared" si="254"/>
        <v>0</v>
      </c>
      <c r="K774" s="22">
        <f t="shared" si="255"/>
        <v>1</v>
      </c>
      <c r="L774" s="22">
        <f t="shared" si="242"/>
        <v>14.7105</v>
      </c>
      <c r="M774" s="22">
        <f t="shared" si="256"/>
        <v>0</v>
      </c>
      <c r="N774" s="22">
        <f t="shared" si="243"/>
        <v>0</v>
      </c>
      <c r="O774" s="22">
        <f t="shared" si="244"/>
        <v>107.64187598425198</v>
      </c>
      <c r="P774" s="22">
        <f t="shared" si="245"/>
        <v>0</v>
      </c>
      <c r="Q774" s="22">
        <f t="shared" si="246"/>
        <v>0</v>
      </c>
      <c r="R774" s="22">
        <f t="shared" si="257"/>
        <v>268.42514400000005</v>
      </c>
      <c r="S774" s="22">
        <f t="shared" si="258"/>
        <v>268.42514400000005</v>
      </c>
      <c r="T774" s="22">
        <f t="shared" si="259"/>
        <v>3.9395662003059049</v>
      </c>
      <c r="U774" s="22">
        <f t="shared" si="247"/>
        <v>0</v>
      </c>
      <c r="V774" s="20">
        <f>'BSFC (Drive Cycle)'!C778</f>
        <v>0</v>
      </c>
      <c r="W774" s="22">
        <f t="shared" si="248"/>
        <v>0</v>
      </c>
      <c r="X774" s="22">
        <f t="shared" si="249"/>
        <v>0</v>
      </c>
      <c r="Y774" s="22">
        <f t="shared" si="250"/>
        <v>0</v>
      </c>
      <c r="Z774" s="22">
        <f t="shared" si="251"/>
        <v>1</v>
      </c>
    </row>
    <row r="775" spans="4:26">
      <c r="D775" s="1">
        <v>772</v>
      </c>
      <c r="E775" s="22">
        <v>1.5</v>
      </c>
      <c r="F775" s="22">
        <f t="shared" si="240"/>
        <v>2.4140100000000002</v>
      </c>
      <c r="G775" s="22">
        <f t="shared" si="241"/>
        <v>0.67055833333333337</v>
      </c>
      <c r="H775" s="22">
        <f t="shared" si="252"/>
        <v>0.67055833333333337</v>
      </c>
      <c r="I775" s="22">
        <f t="shared" si="253"/>
        <v>1.0058375000000002</v>
      </c>
      <c r="J775" s="22">
        <f t="shared" si="254"/>
        <v>4.6588109465332739</v>
      </c>
      <c r="K775" s="22">
        <f t="shared" si="255"/>
        <v>1</v>
      </c>
      <c r="L775" s="22">
        <f t="shared" si="242"/>
        <v>14.7105</v>
      </c>
      <c r="M775" s="22">
        <f t="shared" si="256"/>
        <v>68.533438428977718</v>
      </c>
      <c r="N775" s="22">
        <f t="shared" si="243"/>
        <v>654.44636358983701</v>
      </c>
      <c r="O775" s="22">
        <f t="shared" si="244"/>
        <v>107.64187598425198</v>
      </c>
      <c r="P775" s="22">
        <f t="shared" si="245"/>
        <v>1557.5278614355723</v>
      </c>
      <c r="Q775" s="22">
        <f t="shared" si="246"/>
        <v>0.17331531981855669</v>
      </c>
      <c r="R775" s="22">
        <f t="shared" si="257"/>
        <v>268.42514400000005</v>
      </c>
      <c r="S775" s="22">
        <f t="shared" si="258"/>
        <v>1826.1263207553909</v>
      </c>
      <c r="T775" s="22">
        <f t="shared" si="259"/>
        <v>26.801310128893572</v>
      </c>
      <c r="U775" s="22">
        <f t="shared" si="247"/>
        <v>1.8367859375344644</v>
      </c>
      <c r="V775" s="20">
        <f>'BSFC (Drive Cycle)'!C779</f>
        <v>1006.5235831010414</v>
      </c>
      <c r="W775" s="22">
        <f t="shared" si="248"/>
        <v>0.51354676756577622</v>
      </c>
      <c r="X775" s="22">
        <f t="shared" si="249"/>
        <v>0</v>
      </c>
      <c r="Y775" s="22">
        <f t="shared" si="250"/>
        <v>0</v>
      </c>
      <c r="Z775" s="22">
        <f t="shared" si="251"/>
        <v>1</v>
      </c>
    </row>
    <row r="776" spans="4:26">
      <c r="D776" s="1">
        <v>773</v>
      </c>
      <c r="E776" s="22">
        <v>5.4</v>
      </c>
      <c r="F776" s="22">
        <f t="shared" si="240"/>
        <v>8.690436</v>
      </c>
      <c r="G776" s="22">
        <f t="shared" si="241"/>
        <v>2.4140100000000002</v>
      </c>
      <c r="H776" s="22">
        <f t="shared" si="252"/>
        <v>1.7434516666666668</v>
      </c>
      <c r="I776" s="22">
        <f t="shared" si="253"/>
        <v>3.2857358333333337</v>
      </c>
      <c r="J776" s="22">
        <f t="shared" si="254"/>
        <v>15.218782425342029</v>
      </c>
      <c r="K776" s="22">
        <f t="shared" si="255"/>
        <v>1</v>
      </c>
      <c r="L776" s="22">
        <f t="shared" si="242"/>
        <v>14.7105</v>
      </c>
      <c r="M776" s="22">
        <f t="shared" si="256"/>
        <v>223.87589886799393</v>
      </c>
      <c r="N776" s="22">
        <f t="shared" si="243"/>
        <v>2137.8581210601346</v>
      </c>
      <c r="O776" s="22">
        <f t="shared" si="244"/>
        <v>107.64187598425198</v>
      </c>
      <c r="P776" s="22">
        <f t="shared" si="245"/>
        <v>4049.572439732488</v>
      </c>
      <c r="Q776" s="22">
        <f t="shared" si="246"/>
        <v>2.2461665448484949</v>
      </c>
      <c r="R776" s="22">
        <f t="shared" si="257"/>
        <v>268.42514400000005</v>
      </c>
      <c r="S776" s="22">
        <f t="shared" si="258"/>
        <v>4320.2437502773364</v>
      </c>
      <c r="T776" s="22">
        <f t="shared" si="259"/>
        <v>63.406452920354639</v>
      </c>
      <c r="U776" s="22">
        <f t="shared" si="247"/>
        <v>14.195176641575534</v>
      </c>
      <c r="V776" s="20">
        <f>'BSFC (Drive Cycle)'!C780</f>
        <v>100.50353314747281</v>
      </c>
      <c r="W776" s="22">
        <f t="shared" si="248"/>
        <v>0.39629594614744956</v>
      </c>
      <c r="X776" s="22">
        <f t="shared" si="249"/>
        <v>0</v>
      </c>
      <c r="Y776" s="22">
        <f t="shared" si="250"/>
        <v>0</v>
      </c>
      <c r="Z776" s="22">
        <f t="shared" si="251"/>
        <v>1</v>
      </c>
    </row>
    <row r="777" spans="4:26">
      <c r="D777" s="1">
        <v>774</v>
      </c>
      <c r="E777" s="22">
        <v>9.1999999999999993</v>
      </c>
      <c r="F777" s="22">
        <f t="shared" si="240"/>
        <v>14.805927999999998</v>
      </c>
      <c r="G777" s="22">
        <f t="shared" si="241"/>
        <v>4.1127577777777775</v>
      </c>
      <c r="H777" s="22">
        <f t="shared" si="252"/>
        <v>1.6987477777777773</v>
      </c>
      <c r="I777" s="22">
        <f t="shared" si="253"/>
        <v>4.9621316666666662</v>
      </c>
      <c r="J777" s="22">
        <f t="shared" si="254"/>
        <v>22.983467336230813</v>
      </c>
      <c r="K777" s="22">
        <f t="shared" si="255"/>
        <v>1</v>
      </c>
      <c r="L777" s="22">
        <f t="shared" si="242"/>
        <v>14.7105</v>
      </c>
      <c r="M777" s="22">
        <f t="shared" si="256"/>
        <v>338.09829624962339</v>
      </c>
      <c r="N777" s="22">
        <f t="shared" si="243"/>
        <v>3228.6020603765287</v>
      </c>
      <c r="O777" s="22">
        <f t="shared" si="244"/>
        <v>107.64187598425198</v>
      </c>
      <c r="P777" s="22">
        <f t="shared" si="245"/>
        <v>3945.7372489701147</v>
      </c>
      <c r="Q777" s="22">
        <f t="shared" si="246"/>
        <v>6.5197371864189488</v>
      </c>
      <c r="R777" s="22">
        <f t="shared" si="257"/>
        <v>268.42514400000005</v>
      </c>
      <c r="S777" s="22">
        <f t="shared" si="258"/>
        <v>4220.6821301565333</v>
      </c>
      <c r="T777" s="22">
        <f t="shared" si="259"/>
        <v>61.945227687760145</v>
      </c>
      <c r="U777" s="22">
        <f t="shared" si="247"/>
        <v>20.943575942026701</v>
      </c>
      <c r="V777" s="20">
        <f>'BSFC (Drive Cycle)'!C781</f>
        <v>160.23605635375316</v>
      </c>
      <c r="W777" s="22">
        <f t="shared" si="248"/>
        <v>0.93219889302658321</v>
      </c>
      <c r="X777" s="22">
        <f t="shared" si="249"/>
        <v>0</v>
      </c>
      <c r="Y777" s="22">
        <f t="shared" si="250"/>
        <v>0</v>
      </c>
      <c r="Z777" s="22">
        <f t="shared" si="251"/>
        <v>1</v>
      </c>
    </row>
    <row r="778" spans="4:26">
      <c r="D778" s="1">
        <v>775</v>
      </c>
      <c r="E778" s="22">
        <v>11.5</v>
      </c>
      <c r="F778" s="22">
        <f t="shared" si="240"/>
        <v>18.50741</v>
      </c>
      <c r="G778" s="22">
        <f t="shared" si="241"/>
        <v>5.1409472222222226</v>
      </c>
      <c r="H778" s="22">
        <f t="shared" si="252"/>
        <v>1.028189444444445</v>
      </c>
      <c r="I778" s="22">
        <f t="shared" si="253"/>
        <v>5.6550419444444451</v>
      </c>
      <c r="J778" s="22">
        <f t="shared" si="254"/>
        <v>26.192870432731517</v>
      </c>
      <c r="K778" s="22">
        <f t="shared" si="255"/>
        <v>1</v>
      </c>
      <c r="L778" s="22">
        <f t="shared" si="242"/>
        <v>14.7105</v>
      </c>
      <c r="M778" s="22">
        <f t="shared" si="256"/>
        <v>385.31022050069697</v>
      </c>
      <c r="N778" s="22">
        <f t="shared" si="243"/>
        <v>3679.4428886273058</v>
      </c>
      <c r="O778" s="22">
        <f t="shared" si="244"/>
        <v>107.64187598425198</v>
      </c>
      <c r="P778" s="22">
        <f t="shared" si="245"/>
        <v>2388.2093875345454</v>
      </c>
      <c r="Q778" s="22">
        <f t="shared" si="246"/>
        <v>10.187089353779612</v>
      </c>
      <c r="R778" s="22">
        <f t="shared" si="257"/>
        <v>268.42514400000005</v>
      </c>
      <c r="S778" s="22">
        <f t="shared" si="258"/>
        <v>2666.821620888325</v>
      </c>
      <c r="T778" s="22">
        <f t="shared" si="259"/>
        <v>39.139851667162191</v>
      </c>
      <c r="U778" s="22">
        <f t="shared" si="247"/>
        <v>15.080984876238835</v>
      </c>
      <c r="V778" s="20">
        <f>'BSFC (Drive Cycle)'!C782</f>
        <v>607.68461062421375</v>
      </c>
      <c r="W778" s="22">
        <f t="shared" si="248"/>
        <v>2.5456895617630146</v>
      </c>
      <c r="X778" s="22">
        <f t="shared" si="249"/>
        <v>0</v>
      </c>
      <c r="Y778" s="22">
        <f t="shared" si="250"/>
        <v>0</v>
      </c>
      <c r="Z778" s="22">
        <f t="shared" si="251"/>
        <v>1</v>
      </c>
    </row>
    <row r="779" spans="4:26">
      <c r="D779" s="1">
        <v>776</v>
      </c>
      <c r="E779" s="22">
        <v>14.6</v>
      </c>
      <c r="F779" s="22">
        <f t="shared" si="240"/>
        <v>23.496364</v>
      </c>
      <c r="G779" s="22">
        <f t="shared" si="241"/>
        <v>6.5267677777777777</v>
      </c>
      <c r="H779" s="22">
        <f t="shared" si="252"/>
        <v>1.3858205555555552</v>
      </c>
      <c r="I779" s="22">
        <f t="shared" si="253"/>
        <v>7.2196780555555549</v>
      </c>
      <c r="J779" s="22">
        <f t="shared" si="254"/>
        <v>33.439909682894381</v>
      </c>
      <c r="K779" s="22">
        <f t="shared" si="255"/>
        <v>1</v>
      </c>
      <c r="L779" s="22">
        <f t="shared" si="242"/>
        <v>14.7105</v>
      </c>
      <c r="M779" s="22">
        <f t="shared" si="256"/>
        <v>491.91779139021776</v>
      </c>
      <c r="N779" s="22">
        <f t="shared" si="243"/>
        <v>4697.4705653226065</v>
      </c>
      <c r="O779" s="22">
        <f t="shared" si="244"/>
        <v>107.64187598425198</v>
      </c>
      <c r="P779" s="22">
        <f t="shared" si="245"/>
        <v>3218.8909136335151</v>
      </c>
      <c r="Q779" s="22">
        <f t="shared" si="246"/>
        <v>16.419508254454907</v>
      </c>
      <c r="R779" s="22">
        <f t="shared" si="257"/>
        <v>268.42514400000005</v>
      </c>
      <c r="S779" s="22">
        <f t="shared" si="258"/>
        <v>3503.7355658879696</v>
      </c>
      <c r="T779" s="22">
        <f t="shared" si="259"/>
        <v>51.422895800633064</v>
      </c>
      <c r="U779" s="22">
        <f t="shared" si="247"/>
        <v>25.29583732913672</v>
      </c>
      <c r="V779" s="20">
        <f>'BSFC (Drive Cycle)'!C783</f>
        <v>567.2182588355372</v>
      </c>
      <c r="W779" s="22">
        <f t="shared" si="248"/>
        <v>3.9856280015610879</v>
      </c>
      <c r="X779" s="22">
        <f t="shared" si="249"/>
        <v>0</v>
      </c>
      <c r="Y779" s="22">
        <f t="shared" si="250"/>
        <v>0</v>
      </c>
      <c r="Z779" s="22">
        <f t="shared" si="251"/>
        <v>1</v>
      </c>
    </row>
    <row r="780" spans="4:26">
      <c r="D780" s="1">
        <v>777</v>
      </c>
      <c r="E780" s="22">
        <v>17.3</v>
      </c>
      <c r="F780" s="22">
        <f t="shared" si="240"/>
        <v>27.841582000000002</v>
      </c>
      <c r="G780" s="22">
        <f t="shared" si="241"/>
        <v>7.7337727777777792</v>
      </c>
      <c r="H780" s="22">
        <f t="shared" si="252"/>
        <v>1.2070050000000014</v>
      </c>
      <c r="I780" s="22">
        <f t="shared" si="253"/>
        <v>8.3372752777777794</v>
      </c>
      <c r="J780" s="22">
        <f t="shared" si="254"/>
        <v>38.616366290153586</v>
      </c>
      <c r="K780" s="22">
        <f t="shared" si="255"/>
        <v>1</v>
      </c>
      <c r="L780" s="22">
        <f t="shared" si="242"/>
        <v>14.7105</v>
      </c>
      <c r="M780" s="22">
        <f t="shared" si="256"/>
        <v>568.06605631130435</v>
      </c>
      <c r="N780" s="22">
        <f t="shared" si="243"/>
        <v>5424.6331915335386</v>
      </c>
      <c r="O780" s="22">
        <f t="shared" si="244"/>
        <v>107.64187598425198</v>
      </c>
      <c r="P780" s="22">
        <f t="shared" si="245"/>
        <v>2803.5501505840334</v>
      </c>
      <c r="Q780" s="22">
        <f t="shared" si="246"/>
        <v>23.054018697109267</v>
      </c>
      <c r="R780" s="22">
        <f t="shared" si="257"/>
        <v>268.42514400000005</v>
      </c>
      <c r="S780" s="22">
        <f t="shared" si="258"/>
        <v>3095.029313281143</v>
      </c>
      <c r="T780" s="22">
        <f t="shared" si="259"/>
        <v>45.424481067088053</v>
      </c>
      <c r="U780" s="22">
        <f t="shared" si="247"/>
        <v>25.804105819768221</v>
      </c>
      <c r="V780" s="20">
        <f>'BSFC (Drive Cycle)'!C784</f>
        <v>2451.1102110377451</v>
      </c>
      <c r="W780" s="22">
        <f t="shared" si="248"/>
        <v>17.569085350425663</v>
      </c>
      <c r="X780" s="22">
        <f t="shared" si="249"/>
        <v>0</v>
      </c>
      <c r="Y780" s="22">
        <f t="shared" si="250"/>
        <v>1</v>
      </c>
      <c r="Z780" s="22">
        <f t="shared" si="251"/>
        <v>2</v>
      </c>
    </row>
    <row r="781" spans="4:26">
      <c r="D781" s="1">
        <v>778</v>
      </c>
      <c r="E781" s="22">
        <v>19.2</v>
      </c>
      <c r="F781" s="22">
        <f t="shared" si="240"/>
        <v>30.899327999999997</v>
      </c>
      <c r="G781" s="22">
        <f t="shared" si="241"/>
        <v>8.583146666666666</v>
      </c>
      <c r="H781" s="22">
        <f t="shared" si="252"/>
        <v>0.84937388888888687</v>
      </c>
      <c r="I781" s="22">
        <f t="shared" si="253"/>
        <v>9.0078336111111099</v>
      </c>
      <c r="J781" s="22">
        <f t="shared" si="254"/>
        <v>41.722240254509089</v>
      </c>
      <c r="K781" s="22">
        <f t="shared" si="255"/>
        <v>2</v>
      </c>
      <c r="L781" s="22">
        <f t="shared" si="242"/>
        <v>8.4698856000000013</v>
      </c>
      <c r="M781" s="22">
        <f t="shared" si="256"/>
        <v>353.3826019314069</v>
      </c>
      <c r="N781" s="22">
        <f t="shared" si="243"/>
        <v>3374.5564806235839</v>
      </c>
      <c r="O781" s="22">
        <f t="shared" si="244"/>
        <v>40.638704065348485</v>
      </c>
      <c r="P781" s="22">
        <f t="shared" si="245"/>
        <v>1709.2709185996912</v>
      </c>
      <c r="Q781" s="22">
        <f t="shared" si="246"/>
        <v>28.395981999072323</v>
      </c>
      <c r="R781" s="22">
        <f t="shared" si="257"/>
        <v>268.42514400000005</v>
      </c>
      <c r="S781" s="22">
        <f t="shared" si="258"/>
        <v>2006.0920445987636</v>
      </c>
      <c r="T781" s="22">
        <f t="shared" si="259"/>
        <v>51.135905829574959</v>
      </c>
      <c r="U781" s="22">
        <f t="shared" si="247"/>
        <v>18.070539454174597</v>
      </c>
      <c r="V781" s="20">
        <f>'BSFC (Drive Cycle)'!C785</f>
        <v>302.12219129013101</v>
      </c>
      <c r="W781" s="22">
        <f t="shared" si="248"/>
        <v>1.5165308271361104</v>
      </c>
      <c r="X781" s="22">
        <f t="shared" si="249"/>
        <v>0</v>
      </c>
      <c r="Y781" s="22">
        <f t="shared" si="250"/>
        <v>0</v>
      </c>
      <c r="Z781" s="22">
        <f t="shared" si="251"/>
        <v>2</v>
      </c>
    </row>
    <row r="782" spans="4:26">
      <c r="D782" s="1">
        <v>779</v>
      </c>
      <c r="E782" s="22">
        <v>21.1</v>
      </c>
      <c r="F782" s="22">
        <f t="shared" si="240"/>
        <v>33.957073999999999</v>
      </c>
      <c r="G782" s="22">
        <f t="shared" si="241"/>
        <v>9.4325205555555556</v>
      </c>
      <c r="H782" s="22">
        <f t="shared" si="252"/>
        <v>0.84937388888888954</v>
      </c>
      <c r="I782" s="22">
        <f t="shared" si="253"/>
        <v>9.8572075000000012</v>
      </c>
      <c r="J782" s="22">
        <f t="shared" si="254"/>
        <v>45.656347276026082</v>
      </c>
      <c r="K782" s="22">
        <f t="shared" si="255"/>
        <v>2</v>
      </c>
      <c r="L782" s="22">
        <f t="shared" si="242"/>
        <v>8.4698856000000013</v>
      </c>
      <c r="M782" s="22">
        <f t="shared" si="256"/>
        <v>386.70403834181258</v>
      </c>
      <c r="N782" s="22">
        <f t="shared" si="243"/>
        <v>3692.7528733374711</v>
      </c>
      <c r="O782" s="22">
        <f t="shared" si="244"/>
        <v>40.638704065348485</v>
      </c>
      <c r="P782" s="22">
        <f t="shared" si="245"/>
        <v>1709.2709185996964</v>
      </c>
      <c r="Q782" s="22">
        <f t="shared" si="246"/>
        <v>34.294094905075383</v>
      </c>
      <c r="R782" s="22">
        <f t="shared" si="257"/>
        <v>268.42514400000005</v>
      </c>
      <c r="S782" s="22">
        <f t="shared" si="258"/>
        <v>2011.9901575047718</v>
      </c>
      <c r="T782" s="22">
        <f t="shared" si="259"/>
        <v>51.286250549273078</v>
      </c>
      <c r="U782" s="22">
        <f t="shared" si="247"/>
        <v>19.832600198813903</v>
      </c>
      <c r="V782" s="20">
        <f>'BSFC (Drive Cycle)'!C786</f>
        <v>319.29555944159256</v>
      </c>
      <c r="W782" s="22">
        <f t="shared" si="248"/>
        <v>1.759016993239368</v>
      </c>
      <c r="X782" s="22">
        <f t="shared" si="249"/>
        <v>0</v>
      </c>
      <c r="Y782" s="22">
        <f t="shared" si="250"/>
        <v>0</v>
      </c>
      <c r="Z782" s="22">
        <f t="shared" si="251"/>
        <v>2</v>
      </c>
    </row>
    <row r="783" spans="4:26">
      <c r="D783" s="1">
        <v>780</v>
      </c>
      <c r="E783" s="22">
        <v>20.7</v>
      </c>
      <c r="F783" s="22">
        <f t="shared" si="240"/>
        <v>33.313338000000002</v>
      </c>
      <c r="G783" s="22">
        <f t="shared" si="241"/>
        <v>9.2537050000000001</v>
      </c>
      <c r="H783" s="22">
        <f t="shared" si="252"/>
        <v>-0.17881555555555551</v>
      </c>
      <c r="I783" s="22">
        <f t="shared" si="253"/>
        <v>9.1642972222222223</v>
      </c>
      <c r="J783" s="22">
        <f t="shared" si="254"/>
        <v>42.446944179525381</v>
      </c>
      <c r="K783" s="22">
        <f t="shared" si="255"/>
        <v>2</v>
      </c>
      <c r="L783" s="22">
        <f t="shared" si="242"/>
        <v>8.4698856000000013</v>
      </c>
      <c r="M783" s="22">
        <f t="shared" si="256"/>
        <v>359.52076127016591</v>
      </c>
      <c r="N783" s="22">
        <f t="shared" si="243"/>
        <v>3433.1716055971956</v>
      </c>
      <c r="O783" s="22">
        <f t="shared" si="244"/>
        <v>40.638704065348485</v>
      </c>
      <c r="P783" s="22">
        <f t="shared" si="245"/>
        <v>-359.84650917888314</v>
      </c>
      <c r="Q783" s="22">
        <f t="shared" si="246"/>
        <v>33.006169506245932</v>
      </c>
      <c r="R783" s="22">
        <f t="shared" si="257"/>
        <v>268.42514400000005</v>
      </c>
      <c r="S783" s="22">
        <f t="shared" si="258"/>
        <v>-58.41519567263714</v>
      </c>
      <c r="T783" s="22">
        <f t="shared" si="259"/>
        <v>0</v>
      </c>
      <c r="U783" s="22">
        <f t="shared" si="247"/>
        <v>0</v>
      </c>
      <c r="V783" s="20">
        <f>'BSFC (Drive Cycle)'!C787</f>
        <v>0</v>
      </c>
      <c r="W783" s="22">
        <f t="shared" si="248"/>
        <v>0</v>
      </c>
      <c r="X783" s="22">
        <f t="shared" si="249"/>
        <v>0</v>
      </c>
      <c r="Y783" s="22">
        <f t="shared" si="250"/>
        <v>0</v>
      </c>
      <c r="Z783" s="22">
        <f t="shared" si="251"/>
        <v>2</v>
      </c>
    </row>
    <row r="784" spans="4:26">
      <c r="D784" s="1">
        <v>781</v>
      </c>
      <c r="E784" s="22">
        <v>20.7</v>
      </c>
      <c r="F784" s="22">
        <f t="shared" si="240"/>
        <v>33.313338000000002</v>
      </c>
      <c r="G784" s="22">
        <f t="shared" si="241"/>
        <v>9.2537050000000001</v>
      </c>
      <c r="H784" s="22">
        <f t="shared" si="252"/>
        <v>0</v>
      </c>
      <c r="I784" s="22">
        <f t="shared" si="253"/>
        <v>9.2537050000000001</v>
      </c>
      <c r="J784" s="22">
        <f t="shared" si="254"/>
        <v>42.861060708106116</v>
      </c>
      <c r="K784" s="22">
        <f t="shared" si="255"/>
        <v>2</v>
      </c>
      <c r="L784" s="22">
        <f t="shared" si="242"/>
        <v>8.4698856000000013</v>
      </c>
      <c r="M784" s="22">
        <f t="shared" si="256"/>
        <v>363.02828089231383</v>
      </c>
      <c r="N784" s="22">
        <f t="shared" si="243"/>
        <v>3466.6659627249728</v>
      </c>
      <c r="O784" s="22">
        <f t="shared" si="244"/>
        <v>40.638704065348485</v>
      </c>
      <c r="P784" s="22">
        <f t="shared" si="245"/>
        <v>0</v>
      </c>
      <c r="Q784" s="22">
        <f t="shared" si="246"/>
        <v>33.006169506245932</v>
      </c>
      <c r="R784" s="22">
        <f t="shared" si="257"/>
        <v>268.42514400000005</v>
      </c>
      <c r="S784" s="22">
        <f t="shared" si="258"/>
        <v>301.431313506246</v>
      </c>
      <c r="T784" s="22">
        <f t="shared" si="259"/>
        <v>7.6835772830271178</v>
      </c>
      <c r="U784" s="22">
        <f t="shared" si="247"/>
        <v>2.7893558521605701</v>
      </c>
      <c r="V784" s="20">
        <f>'BSFC (Drive Cycle)'!C788</f>
        <v>2200.8516271923709</v>
      </c>
      <c r="W784" s="22">
        <f t="shared" si="248"/>
        <v>1.705266212790598</v>
      </c>
      <c r="X784" s="22">
        <f t="shared" si="249"/>
        <v>0</v>
      </c>
      <c r="Y784" s="22">
        <f t="shared" si="250"/>
        <v>0</v>
      </c>
      <c r="Z784" s="22">
        <f t="shared" si="251"/>
        <v>2</v>
      </c>
    </row>
    <row r="785" spans="4:26">
      <c r="D785" s="1">
        <v>782</v>
      </c>
      <c r="E785" s="22">
        <v>19.600000000000001</v>
      </c>
      <c r="F785" s="22">
        <f t="shared" si="240"/>
        <v>31.543064000000001</v>
      </c>
      <c r="G785" s="22">
        <f t="shared" si="241"/>
        <v>8.7619622222222233</v>
      </c>
      <c r="H785" s="22">
        <f t="shared" si="252"/>
        <v>-0.49174277777777675</v>
      </c>
      <c r="I785" s="22">
        <f t="shared" si="253"/>
        <v>8.5160908333333349</v>
      </c>
      <c r="J785" s="22">
        <f t="shared" si="254"/>
        <v>39.444599347315055</v>
      </c>
      <c r="K785" s="22">
        <f t="shared" si="255"/>
        <v>2</v>
      </c>
      <c r="L785" s="22">
        <f t="shared" si="242"/>
        <v>8.4698856000000013</v>
      </c>
      <c r="M785" s="22">
        <f t="shared" si="256"/>
        <v>334.09124400959325</v>
      </c>
      <c r="N785" s="22">
        <f t="shared" si="243"/>
        <v>3190.3375164208092</v>
      </c>
      <c r="O785" s="22">
        <f t="shared" si="244"/>
        <v>40.638704065348485</v>
      </c>
      <c r="P785" s="22">
        <f t="shared" si="245"/>
        <v>-989.57790024192673</v>
      </c>
      <c r="Q785" s="22">
        <f t="shared" si="246"/>
        <v>29.59147256066522</v>
      </c>
      <c r="R785" s="22">
        <f t="shared" si="257"/>
        <v>268.42514400000005</v>
      </c>
      <c r="S785" s="22">
        <f t="shared" si="258"/>
        <v>-691.56128368126144</v>
      </c>
      <c r="T785" s="22">
        <f t="shared" si="259"/>
        <v>0</v>
      </c>
      <c r="U785" s="22">
        <f t="shared" si="247"/>
        <v>0</v>
      </c>
      <c r="V785" s="20">
        <f>'BSFC (Drive Cycle)'!C789</f>
        <v>0</v>
      </c>
      <c r="W785" s="22">
        <f t="shared" si="248"/>
        <v>0</v>
      </c>
      <c r="X785" s="22">
        <f t="shared" si="249"/>
        <v>0</v>
      </c>
      <c r="Y785" s="22">
        <f t="shared" si="250"/>
        <v>0</v>
      </c>
      <c r="Z785" s="22">
        <f t="shared" si="251"/>
        <v>2</v>
      </c>
    </row>
    <row r="786" spans="4:26">
      <c r="D786" s="1">
        <v>783</v>
      </c>
      <c r="E786" s="22">
        <v>18.399999999999999</v>
      </c>
      <c r="F786" s="22">
        <f t="shared" si="240"/>
        <v>29.611855999999996</v>
      </c>
      <c r="G786" s="22">
        <f t="shared" si="241"/>
        <v>8.225515555555555</v>
      </c>
      <c r="H786" s="22">
        <f t="shared" si="252"/>
        <v>-0.53644666666666829</v>
      </c>
      <c r="I786" s="22">
        <f t="shared" si="253"/>
        <v>7.9572922222222209</v>
      </c>
      <c r="J786" s="22">
        <f t="shared" si="254"/>
        <v>36.856371043685442</v>
      </c>
      <c r="K786" s="22">
        <f t="shared" si="255"/>
        <v>2</v>
      </c>
      <c r="L786" s="22">
        <f t="shared" si="242"/>
        <v>8.4698856000000013</v>
      </c>
      <c r="M786" s="22">
        <f t="shared" si="256"/>
        <v>312.16924637116836</v>
      </c>
      <c r="N786" s="22">
        <f t="shared" si="243"/>
        <v>2980.9977843721981</v>
      </c>
      <c r="O786" s="22">
        <f t="shared" si="244"/>
        <v>40.638704065348485</v>
      </c>
      <c r="P786" s="22">
        <f t="shared" si="245"/>
        <v>-1079.5395275366529</v>
      </c>
      <c r="Q786" s="22">
        <f t="shared" si="246"/>
        <v>26.078948745675795</v>
      </c>
      <c r="R786" s="22">
        <f t="shared" si="257"/>
        <v>268.42514400000005</v>
      </c>
      <c r="S786" s="22">
        <f t="shared" si="258"/>
        <v>-785.03543479097721</v>
      </c>
      <c r="T786" s="22">
        <f t="shared" si="259"/>
        <v>0</v>
      </c>
      <c r="U786" s="22">
        <f t="shared" si="247"/>
        <v>0</v>
      </c>
      <c r="V786" s="20">
        <f>'BSFC (Drive Cycle)'!C790</f>
        <v>0</v>
      </c>
      <c r="W786" s="22">
        <f t="shared" si="248"/>
        <v>0</v>
      </c>
      <c r="X786" s="22">
        <f t="shared" si="249"/>
        <v>0</v>
      </c>
      <c r="Y786" s="22">
        <f t="shared" si="250"/>
        <v>0</v>
      </c>
      <c r="Z786" s="22">
        <f t="shared" si="251"/>
        <v>2</v>
      </c>
    </row>
    <row r="787" spans="4:26">
      <c r="D787" s="1">
        <v>784</v>
      </c>
      <c r="E787" s="22">
        <v>16.899999999999999</v>
      </c>
      <c r="F787" s="22">
        <f t="shared" si="240"/>
        <v>27.197845999999998</v>
      </c>
      <c r="G787" s="22">
        <f t="shared" si="241"/>
        <v>7.5549572222222219</v>
      </c>
      <c r="H787" s="22">
        <f t="shared" si="252"/>
        <v>-0.67055833333333315</v>
      </c>
      <c r="I787" s="22">
        <f t="shared" si="253"/>
        <v>7.2196780555555549</v>
      </c>
      <c r="J787" s="22">
        <f t="shared" si="254"/>
        <v>33.439909682894381</v>
      </c>
      <c r="K787" s="22">
        <f t="shared" si="255"/>
        <v>2</v>
      </c>
      <c r="L787" s="22">
        <f t="shared" si="242"/>
        <v>8.4698856000000013</v>
      </c>
      <c r="M787" s="22">
        <f t="shared" si="256"/>
        <v>283.23220948844772</v>
      </c>
      <c r="N787" s="22">
        <f t="shared" si="243"/>
        <v>2704.669338068034</v>
      </c>
      <c r="O787" s="22">
        <f t="shared" si="244"/>
        <v>40.638704065348485</v>
      </c>
      <c r="P787" s="22">
        <f t="shared" si="245"/>
        <v>-1349.4244094208116</v>
      </c>
      <c r="Q787" s="22">
        <f t="shared" si="246"/>
        <v>22.000261552612429</v>
      </c>
      <c r="R787" s="22">
        <f t="shared" si="257"/>
        <v>268.42514400000005</v>
      </c>
      <c r="S787" s="22">
        <f t="shared" si="258"/>
        <v>-1058.999003868199</v>
      </c>
      <c r="T787" s="22">
        <f t="shared" si="259"/>
        <v>0</v>
      </c>
      <c r="U787" s="22">
        <f t="shared" si="247"/>
        <v>0</v>
      </c>
      <c r="V787" s="20">
        <f>'BSFC (Drive Cycle)'!C791</f>
        <v>0</v>
      </c>
      <c r="W787" s="22">
        <f t="shared" si="248"/>
        <v>0</v>
      </c>
      <c r="X787" s="22">
        <f t="shared" si="249"/>
        <v>0</v>
      </c>
      <c r="Y787" s="22">
        <f t="shared" si="250"/>
        <v>0</v>
      </c>
      <c r="Z787" s="22">
        <f t="shared" si="251"/>
        <v>2</v>
      </c>
    </row>
    <row r="788" spans="4:26">
      <c r="D788" s="1">
        <v>785</v>
      </c>
      <c r="E788" s="22">
        <v>16.899999999999999</v>
      </c>
      <c r="F788" s="22">
        <f t="shared" si="240"/>
        <v>27.197845999999998</v>
      </c>
      <c r="G788" s="22">
        <f t="shared" si="241"/>
        <v>7.5549572222222219</v>
      </c>
      <c r="H788" s="22">
        <f t="shared" si="252"/>
        <v>0</v>
      </c>
      <c r="I788" s="22">
        <f t="shared" si="253"/>
        <v>7.5549572222222219</v>
      </c>
      <c r="J788" s="22">
        <f t="shared" si="254"/>
        <v>34.992846665072143</v>
      </c>
      <c r="K788" s="22">
        <f t="shared" si="255"/>
        <v>2</v>
      </c>
      <c r="L788" s="22">
        <f t="shared" si="242"/>
        <v>8.4698856000000013</v>
      </c>
      <c r="M788" s="22">
        <f t="shared" si="256"/>
        <v>296.38540807150264</v>
      </c>
      <c r="N788" s="22">
        <f t="shared" si="243"/>
        <v>2830.2731772972002</v>
      </c>
      <c r="O788" s="22">
        <f t="shared" si="244"/>
        <v>40.638704065348485</v>
      </c>
      <c r="P788" s="22">
        <f t="shared" si="245"/>
        <v>0</v>
      </c>
      <c r="Q788" s="22">
        <f t="shared" si="246"/>
        <v>22.000261552612429</v>
      </c>
      <c r="R788" s="22">
        <f t="shared" si="257"/>
        <v>268.42514400000005</v>
      </c>
      <c r="S788" s="22">
        <f t="shared" si="258"/>
        <v>290.42540555261246</v>
      </c>
      <c r="T788" s="22">
        <f t="shared" si="259"/>
        <v>7.4030332899430213</v>
      </c>
      <c r="U788" s="22">
        <f t="shared" si="247"/>
        <v>2.194151042606681</v>
      </c>
      <c r="V788" s="20">
        <f>'BSFC (Drive Cycle)'!C792</f>
        <v>2180.1866236241267</v>
      </c>
      <c r="W788" s="22">
        <f t="shared" si="248"/>
        <v>1.3287940981394493</v>
      </c>
      <c r="X788" s="22">
        <f t="shared" si="249"/>
        <v>0</v>
      </c>
      <c r="Y788" s="22">
        <f t="shared" si="250"/>
        <v>0</v>
      </c>
      <c r="Z788" s="22">
        <f t="shared" si="251"/>
        <v>2</v>
      </c>
    </row>
    <row r="789" spans="4:26">
      <c r="D789" s="1">
        <v>786</v>
      </c>
      <c r="E789" s="22">
        <v>16.5</v>
      </c>
      <c r="F789" s="22">
        <f t="shared" si="240"/>
        <v>26.554110000000001</v>
      </c>
      <c r="G789" s="22">
        <f t="shared" si="241"/>
        <v>7.3761416666666673</v>
      </c>
      <c r="H789" s="22">
        <f t="shared" si="252"/>
        <v>-0.17881555555555462</v>
      </c>
      <c r="I789" s="22">
        <f t="shared" si="253"/>
        <v>7.2867338888888895</v>
      </c>
      <c r="J789" s="22">
        <f t="shared" si="254"/>
        <v>33.750497079329939</v>
      </c>
      <c r="K789" s="22">
        <f t="shared" si="255"/>
        <v>2</v>
      </c>
      <c r="L789" s="22">
        <f t="shared" si="242"/>
        <v>8.4698856000000013</v>
      </c>
      <c r="M789" s="22">
        <f t="shared" si="256"/>
        <v>285.86284920505875</v>
      </c>
      <c r="N789" s="22">
        <f t="shared" si="243"/>
        <v>2729.7901059138676</v>
      </c>
      <c r="O789" s="22">
        <f t="shared" si="244"/>
        <v>40.638704065348485</v>
      </c>
      <c r="P789" s="22">
        <f t="shared" si="245"/>
        <v>-359.84650917888132</v>
      </c>
      <c r="Q789" s="22">
        <f t="shared" si="246"/>
        <v>20.971153698045363</v>
      </c>
      <c r="R789" s="22">
        <f t="shared" si="257"/>
        <v>268.42514400000005</v>
      </c>
      <c r="S789" s="22">
        <f t="shared" si="258"/>
        <v>-70.45021148083589</v>
      </c>
      <c r="T789" s="22">
        <f t="shared" si="259"/>
        <v>0</v>
      </c>
      <c r="U789" s="22">
        <f t="shared" si="247"/>
        <v>0</v>
      </c>
      <c r="V789" s="20">
        <f>'BSFC (Drive Cycle)'!C793</f>
        <v>0</v>
      </c>
      <c r="W789" s="22">
        <f t="shared" si="248"/>
        <v>0</v>
      </c>
      <c r="X789" s="22">
        <f t="shared" si="249"/>
        <v>0</v>
      </c>
      <c r="Y789" s="22">
        <f t="shared" si="250"/>
        <v>0</v>
      </c>
      <c r="Z789" s="22">
        <f t="shared" si="251"/>
        <v>2</v>
      </c>
    </row>
    <row r="790" spans="4:26">
      <c r="D790" s="1">
        <v>787</v>
      </c>
      <c r="E790" s="22">
        <v>16.899999999999999</v>
      </c>
      <c r="F790" s="22">
        <f t="shared" si="240"/>
        <v>27.197845999999998</v>
      </c>
      <c r="G790" s="22">
        <f t="shared" si="241"/>
        <v>7.5549572222222219</v>
      </c>
      <c r="H790" s="22">
        <f t="shared" si="252"/>
        <v>0.17881555555555462</v>
      </c>
      <c r="I790" s="22">
        <f t="shared" si="253"/>
        <v>7.6443649999999987</v>
      </c>
      <c r="J790" s="22">
        <f t="shared" si="254"/>
        <v>35.406963193652871</v>
      </c>
      <c r="K790" s="22">
        <f t="shared" si="255"/>
        <v>2</v>
      </c>
      <c r="L790" s="22">
        <f t="shared" si="242"/>
        <v>8.4698856000000013</v>
      </c>
      <c r="M790" s="22">
        <f t="shared" si="256"/>
        <v>299.89292769365051</v>
      </c>
      <c r="N790" s="22">
        <f t="shared" si="243"/>
        <v>2863.7675344249769</v>
      </c>
      <c r="O790" s="22">
        <f t="shared" si="244"/>
        <v>40.638704065348485</v>
      </c>
      <c r="P790" s="22">
        <f t="shared" si="245"/>
        <v>359.84650917888132</v>
      </c>
      <c r="Q790" s="22">
        <f t="shared" si="246"/>
        <v>22.000261552612429</v>
      </c>
      <c r="R790" s="22">
        <f t="shared" si="257"/>
        <v>268.42514400000005</v>
      </c>
      <c r="S790" s="22">
        <f t="shared" si="258"/>
        <v>650.27191473149378</v>
      </c>
      <c r="T790" s="22">
        <f t="shared" si="259"/>
        <v>16.575631953108019</v>
      </c>
      <c r="U790" s="22">
        <f t="shared" si="247"/>
        <v>4.9709147947899854</v>
      </c>
      <c r="V790" s="20">
        <f>'BSFC (Drive Cycle)'!C794</f>
        <v>1532.7412410813331</v>
      </c>
      <c r="W790" s="22">
        <f t="shared" si="248"/>
        <v>2.1164239199655452</v>
      </c>
      <c r="X790" s="22">
        <f t="shared" si="249"/>
        <v>0</v>
      </c>
      <c r="Y790" s="22">
        <f t="shared" si="250"/>
        <v>0</v>
      </c>
      <c r="Z790" s="22">
        <f t="shared" si="251"/>
        <v>2</v>
      </c>
    </row>
    <row r="791" spans="4:26">
      <c r="D791" s="1">
        <v>788</v>
      </c>
      <c r="E791" s="22">
        <v>16.899999999999999</v>
      </c>
      <c r="F791" s="22">
        <f t="shared" si="240"/>
        <v>27.197845999999998</v>
      </c>
      <c r="G791" s="22">
        <f t="shared" si="241"/>
        <v>7.5549572222222219</v>
      </c>
      <c r="H791" s="22">
        <f t="shared" si="252"/>
        <v>0</v>
      </c>
      <c r="I791" s="22">
        <f t="shared" si="253"/>
        <v>7.5549572222222219</v>
      </c>
      <c r="J791" s="22">
        <f t="shared" si="254"/>
        <v>34.992846665072143</v>
      </c>
      <c r="K791" s="22">
        <f t="shared" si="255"/>
        <v>2</v>
      </c>
      <c r="L791" s="22">
        <f t="shared" si="242"/>
        <v>8.4698856000000013</v>
      </c>
      <c r="M791" s="22">
        <f t="shared" si="256"/>
        <v>296.38540807150264</v>
      </c>
      <c r="N791" s="22">
        <f t="shared" si="243"/>
        <v>2830.2731772972002</v>
      </c>
      <c r="O791" s="22">
        <f t="shared" si="244"/>
        <v>40.638704065348485</v>
      </c>
      <c r="P791" s="22">
        <f t="shared" si="245"/>
        <v>0</v>
      </c>
      <c r="Q791" s="22">
        <f t="shared" si="246"/>
        <v>22.000261552612429</v>
      </c>
      <c r="R791" s="22">
        <f t="shared" si="257"/>
        <v>268.42514400000005</v>
      </c>
      <c r="S791" s="22">
        <f t="shared" si="258"/>
        <v>290.42540555261246</v>
      </c>
      <c r="T791" s="22">
        <f t="shared" si="259"/>
        <v>7.4030332899430213</v>
      </c>
      <c r="U791" s="22">
        <f t="shared" si="247"/>
        <v>2.194151042606681</v>
      </c>
      <c r="V791" s="20">
        <f>'BSFC (Drive Cycle)'!C795</f>
        <v>2180.1866236241267</v>
      </c>
      <c r="W791" s="22">
        <f t="shared" si="248"/>
        <v>1.3287940981394493</v>
      </c>
      <c r="X791" s="22">
        <f t="shared" si="249"/>
        <v>0</v>
      </c>
      <c r="Y791" s="22">
        <f t="shared" si="250"/>
        <v>0</v>
      </c>
      <c r="Z791" s="22">
        <f t="shared" si="251"/>
        <v>2</v>
      </c>
    </row>
    <row r="792" spans="4:26">
      <c r="D792" s="1">
        <v>789</v>
      </c>
      <c r="E792" s="22">
        <v>16.899999999999999</v>
      </c>
      <c r="F792" s="22">
        <f t="shared" si="240"/>
        <v>27.197845999999998</v>
      </c>
      <c r="G792" s="22">
        <f t="shared" si="241"/>
        <v>7.5549572222222219</v>
      </c>
      <c r="H792" s="22">
        <f t="shared" si="252"/>
        <v>0</v>
      </c>
      <c r="I792" s="22">
        <f t="shared" si="253"/>
        <v>7.5549572222222219</v>
      </c>
      <c r="J792" s="22">
        <f t="shared" si="254"/>
        <v>34.992846665072143</v>
      </c>
      <c r="K792" s="22">
        <f t="shared" si="255"/>
        <v>2</v>
      </c>
      <c r="L792" s="22">
        <f t="shared" si="242"/>
        <v>8.4698856000000013</v>
      </c>
      <c r="M792" s="22">
        <f t="shared" si="256"/>
        <v>296.38540807150264</v>
      </c>
      <c r="N792" s="22">
        <f t="shared" si="243"/>
        <v>2830.2731772972002</v>
      </c>
      <c r="O792" s="22">
        <f t="shared" si="244"/>
        <v>40.638704065348485</v>
      </c>
      <c r="P792" s="22">
        <f t="shared" si="245"/>
        <v>0</v>
      </c>
      <c r="Q792" s="22">
        <f t="shared" si="246"/>
        <v>22.000261552612429</v>
      </c>
      <c r="R792" s="22">
        <f t="shared" si="257"/>
        <v>268.42514400000005</v>
      </c>
      <c r="S792" s="22">
        <f t="shared" si="258"/>
        <v>290.42540555261246</v>
      </c>
      <c r="T792" s="22">
        <f t="shared" si="259"/>
        <v>7.4030332899430213</v>
      </c>
      <c r="U792" s="22">
        <f t="shared" si="247"/>
        <v>2.194151042606681</v>
      </c>
      <c r="V792" s="20">
        <f>'BSFC (Drive Cycle)'!C796</f>
        <v>2180.1866236241267</v>
      </c>
      <c r="W792" s="22">
        <f t="shared" si="248"/>
        <v>1.3287940981394493</v>
      </c>
      <c r="X792" s="22">
        <f t="shared" si="249"/>
        <v>0</v>
      </c>
      <c r="Y792" s="22">
        <f t="shared" si="250"/>
        <v>0</v>
      </c>
      <c r="Z792" s="22">
        <f t="shared" si="251"/>
        <v>2</v>
      </c>
    </row>
    <row r="793" spans="4:26">
      <c r="D793" s="1">
        <v>790</v>
      </c>
      <c r="E793" s="22">
        <v>17.3</v>
      </c>
      <c r="F793" s="22">
        <f t="shared" si="240"/>
        <v>27.841582000000002</v>
      </c>
      <c r="G793" s="22">
        <f t="shared" si="241"/>
        <v>7.7337727777777792</v>
      </c>
      <c r="H793" s="22">
        <f t="shared" si="252"/>
        <v>0.17881555555555728</v>
      </c>
      <c r="I793" s="22">
        <f t="shared" si="253"/>
        <v>7.8231805555555578</v>
      </c>
      <c r="J793" s="22">
        <f t="shared" si="254"/>
        <v>36.235196250814361</v>
      </c>
      <c r="K793" s="22">
        <f t="shared" si="255"/>
        <v>2</v>
      </c>
      <c r="L793" s="22">
        <f t="shared" si="242"/>
        <v>8.4698856000000013</v>
      </c>
      <c r="M793" s="22">
        <f t="shared" si="256"/>
        <v>306.90796693794658</v>
      </c>
      <c r="N793" s="22">
        <f t="shared" si="243"/>
        <v>2930.7562486805336</v>
      </c>
      <c r="O793" s="22">
        <f t="shared" si="244"/>
        <v>40.638704065348485</v>
      </c>
      <c r="P793" s="22">
        <f t="shared" si="245"/>
        <v>359.84650917888666</v>
      </c>
      <c r="Q793" s="22">
        <f t="shared" si="246"/>
        <v>23.054018697109267</v>
      </c>
      <c r="R793" s="22">
        <f t="shared" si="257"/>
        <v>268.42514400000005</v>
      </c>
      <c r="S793" s="22">
        <f t="shared" si="258"/>
        <v>651.32567187599602</v>
      </c>
      <c r="T793" s="22">
        <f t="shared" si="259"/>
        <v>16.602492548190675</v>
      </c>
      <c r="U793" s="22">
        <f t="shared" si="247"/>
        <v>5.0954372340676084</v>
      </c>
      <c r="V793" s="20">
        <f>'BSFC (Drive Cycle)'!C797</f>
        <v>1535.1829282070339</v>
      </c>
      <c r="W793" s="22">
        <f t="shared" si="248"/>
        <v>2.1728967370808503</v>
      </c>
      <c r="X793" s="22">
        <f t="shared" si="249"/>
        <v>0</v>
      </c>
      <c r="Y793" s="22">
        <f t="shared" si="250"/>
        <v>0</v>
      </c>
      <c r="Z793" s="22">
        <f t="shared" si="251"/>
        <v>2</v>
      </c>
    </row>
    <row r="794" spans="4:26">
      <c r="D794" s="1">
        <v>791</v>
      </c>
      <c r="E794" s="22">
        <v>19.2</v>
      </c>
      <c r="F794" s="22">
        <f t="shared" si="240"/>
        <v>30.899327999999997</v>
      </c>
      <c r="G794" s="22">
        <f t="shared" si="241"/>
        <v>8.583146666666666</v>
      </c>
      <c r="H794" s="22">
        <f t="shared" si="252"/>
        <v>0.84937388888888687</v>
      </c>
      <c r="I794" s="22">
        <f t="shared" si="253"/>
        <v>9.0078336111111099</v>
      </c>
      <c r="J794" s="22">
        <f t="shared" si="254"/>
        <v>41.722240254509089</v>
      </c>
      <c r="K794" s="22">
        <f t="shared" si="255"/>
        <v>2</v>
      </c>
      <c r="L794" s="22">
        <f t="shared" si="242"/>
        <v>8.4698856000000013</v>
      </c>
      <c r="M794" s="22">
        <f t="shared" si="256"/>
        <v>353.3826019314069</v>
      </c>
      <c r="N794" s="22">
        <f t="shared" si="243"/>
        <v>3374.5564806235839</v>
      </c>
      <c r="O794" s="22">
        <f t="shared" si="244"/>
        <v>40.638704065348485</v>
      </c>
      <c r="P794" s="22">
        <f t="shared" si="245"/>
        <v>1709.2709185996912</v>
      </c>
      <c r="Q794" s="22">
        <f t="shared" si="246"/>
        <v>28.395981999072323</v>
      </c>
      <c r="R794" s="22">
        <f t="shared" si="257"/>
        <v>268.42514400000005</v>
      </c>
      <c r="S794" s="22">
        <f t="shared" si="258"/>
        <v>2006.0920445987636</v>
      </c>
      <c r="T794" s="22">
        <f t="shared" si="259"/>
        <v>51.135905829574959</v>
      </c>
      <c r="U794" s="22">
        <f t="shared" si="247"/>
        <v>18.070539454174597</v>
      </c>
      <c r="V794" s="20">
        <f>'BSFC (Drive Cycle)'!C798</f>
        <v>302.12219129013101</v>
      </c>
      <c r="W794" s="22">
        <f t="shared" si="248"/>
        <v>1.5165308271361104</v>
      </c>
      <c r="X794" s="22">
        <f t="shared" si="249"/>
        <v>0</v>
      </c>
      <c r="Y794" s="22">
        <f t="shared" si="250"/>
        <v>0</v>
      </c>
      <c r="Z794" s="22">
        <f t="shared" si="251"/>
        <v>2</v>
      </c>
    </row>
    <row r="795" spans="4:26">
      <c r="D795" s="1">
        <v>792</v>
      </c>
      <c r="E795" s="22">
        <v>20.399999999999999</v>
      </c>
      <c r="F795" s="22">
        <f t="shared" si="240"/>
        <v>32.830535999999995</v>
      </c>
      <c r="G795" s="22">
        <f t="shared" si="241"/>
        <v>9.1195933333333326</v>
      </c>
      <c r="H795" s="22">
        <f t="shared" si="252"/>
        <v>0.53644666666666652</v>
      </c>
      <c r="I795" s="22">
        <f t="shared" si="253"/>
        <v>9.3878166666666658</v>
      </c>
      <c r="J795" s="22">
        <f t="shared" si="254"/>
        <v>43.482235500977218</v>
      </c>
      <c r="K795" s="22">
        <f t="shared" si="255"/>
        <v>2</v>
      </c>
      <c r="L795" s="22">
        <f t="shared" si="242"/>
        <v>8.4698856000000013</v>
      </c>
      <c r="M795" s="22">
        <f t="shared" si="256"/>
        <v>368.28956032553577</v>
      </c>
      <c r="N795" s="22">
        <f t="shared" si="243"/>
        <v>3516.9074984166391</v>
      </c>
      <c r="O795" s="22">
        <f t="shared" si="244"/>
        <v>40.638704065348485</v>
      </c>
      <c r="P795" s="22">
        <f t="shared" si="245"/>
        <v>1079.5395275366493</v>
      </c>
      <c r="Q795" s="22">
        <f t="shared" si="246"/>
        <v>32.056401553640235</v>
      </c>
      <c r="R795" s="22">
        <f t="shared" si="257"/>
        <v>268.42514400000005</v>
      </c>
      <c r="S795" s="22">
        <f t="shared" si="258"/>
        <v>1380.0210730902895</v>
      </c>
      <c r="T795" s="22">
        <f t="shared" si="259"/>
        <v>35.177163394059711</v>
      </c>
      <c r="U795" s="22">
        <f t="shared" si="247"/>
        <v>12.955382039897783</v>
      </c>
      <c r="V795" s="20">
        <f>'BSFC (Drive Cycle)'!C799</f>
        <v>706.65591001540452</v>
      </c>
      <c r="W795" s="22">
        <f t="shared" si="248"/>
        <v>2.5430548013892214</v>
      </c>
      <c r="X795" s="22">
        <f t="shared" si="249"/>
        <v>0</v>
      </c>
      <c r="Y795" s="22">
        <f t="shared" si="250"/>
        <v>0</v>
      </c>
      <c r="Z795" s="22">
        <f t="shared" si="251"/>
        <v>2</v>
      </c>
    </row>
    <row r="796" spans="4:26">
      <c r="D796" s="1">
        <v>793</v>
      </c>
      <c r="E796" s="22">
        <v>21.1</v>
      </c>
      <c r="F796" s="22">
        <f t="shared" si="240"/>
        <v>33.957073999999999</v>
      </c>
      <c r="G796" s="22">
        <f t="shared" si="241"/>
        <v>9.4325205555555556</v>
      </c>
      <c r="H796" s="22">
        <f t="shared" si="252"/>
        <v>0.31292722222222302</v>
      </c>
      <c r="I796" s="22">
        <f t="shared" si="253"/>
        <v>9.5889841666666662</v>
      </c>
      <c r="J796" s="22">
        <f t="shared" si="254"/>
        <v>44.413997690283871</v>
      </c>
      <c r="K796" s="22">
        <f t="shared" si="255"/>
        <v>2</v>
      </c>
      <c r="L796" s="22">
        <f t="shared" si="242"/>
        <v>8.4698856000000013</v>
      </c>
      <c r="M796" s="22">
        <f t="shared" si="256"/>
        <v>376.18147947536869</v>
      </c>
      <c r="N796" s="22">
        <f t="shared" si="243"/>
        <v>3592.2698019541385</v>
      </c>
      <c r="O796" s="22">
        <f t="shared" si="244"/>
        <v>40.638704065348485</v>
      </c>
      <c r="P796" s="22">
        <f t="shared" si="245"/>
        <v>629.73139106304723</v>
      </c>
      <c r="Q796" s="22">
        <f t="shared" si="246"/>
        <v>34.294094905075383</v>
      </c>
      <c r="R796" s="22">
        <f t="shared" si="257"/>
        <v>268.42514400000005</v>
      </c>
      <c r="S796" s="22">
        <f t="shared" si="258"/>
        <v>932.45062996812271</v>
      </c>
      <c r="T796" s="22">
        <f t="shared" si="259"/>
        <v>23.768454559777958</v>
      </c>
      <c r="U796" s="22">
        <f t="shared" si="247"/>
        <v>8.9412524011403463</v>
      </c>
      <c r="V796" s="20">
        <f>'BSFC (Drive Cycle)'!C800</f>
        <v>1181.8258833829732</v>
      </c>
      <c r="W796" s="22">
        <f t="shared" si="248"/>
        <v>2.9352787548688388</v>
      </c>
      <c r="X796" s="22">
        <f t="shared" si="249"/>
        <v>0</v>
      </c>
      <c r="Y796" s="22">
        <f t="shared" si="250"/>
        <v>0</v>
      </c>
      <c r="Z796" s="22">
        <f t="shared" si="251"/>
        <v>2</v>
      </c>
    </row>
    <row r="797" spans="4:26">
      <c r="D797" s="1">
        <v>794</v>
      </c>
      <c r="E797" s="22">
        <v>22.3</v>
      </c>
      <c r="F797" s="22">
        <f t="shared" si="240"/>
        <v>35.888282000000004</v>
      </c>
      <c r="G797" s="22">
        <f t="shared" si="241"/>
        <v>9.9689672222222239</v>
      </c>
      <c r="H797" s="22">
        <f t="shared" si="252"/>
        <v>0.53644666666666829</v>
      </c>
      <c r="I797" s="22">
        <f t="shared" si="253"/>
        <v>10.237190555555557</v>
      </c>
      <c r="J797" s="22">
        <f t="shared" si="254"/>
        <v>47.416342522494219</v>
      </c>
      <c r="K797" s="22">
        <f t="shared" si="255"/>
        <v>2</v>
      </c>
      <c r="L797" s="22">
        <f t="shared" si="242"/>
        <v>8.4698856000000013</v>
      </c>
      <c r="M797" s="22">
        <f t="shared" si="256"/>
        <v>401.61099673594151</v>
      </c>
      <c r="N797" s="22">
        <f t="shared" si="243"/>
        <v>3835.1038911305263</v>
      </c>
      <c r="O797" s="22">
        <f t="shared" si="244"/>
        <v>40.638704065348485</v>
      </c>
      <c r="P797" s="22">
        <f t="shared" si="245"/>
        <v>1079.5395275366529</v>
      </c>
      <c r="Q797" s="22">
        <f t="shared" si="246"/>
        <v>38.305766841142258</v>
      </c>
      <c r="R797" s="22">
        <f t="shared" si="257"/>
        <v>268.42514400000005</v>
      </c>
      <c r="S797" s="22">
        <f t="shared" si="258"/>
        <v>1386.2704383777952</v>
      </c>
      <c r="T797" s="22">
        <f t="shared" si="259"/>
        <v>35.336461645451969</v>
      </c>
      <c r="U797" s="22">
        <f t="shared" si="247"/>
        <v>14.191511582551334</v>
      </c>
      <c r="V797" s="20">
        <f>'BSFC (Drive Cycle)'!C801</f>
        <v>719.50217050283754</v>
      </c>
      <c r="W797" s="22">
        <f t="shared" si="248"/>
        <v>2.8363398295449569</v>
      </c>
      <c r="X797" s="22">
        <f t="shared" si="249"/>
        <v>0</v>
      </c>
      <c r="Y797" s="22">
        <f t="shared" si="250"/>
        <v>0</v>
      </c>
      <c r="Z797" s="22">
        <f t="shared" si="251"/>
        <v>2</v>
      </c>
    </row>
    <row r="798" spans="4:26">
      <c r="D798" s="1">
        <v>795</v>
      </c>
      <c r="E798" s="22">
        <v>22.3</v>
      </c>
      <c r="F798" s="22">
        <f t="shared" si="240"/>
        <v>35.888282000000004</v>
      </c>
      <c r="G798" s="22">
        <f t="shared" si="241"/>
        <v>9.9689672222222239</v>
      </c>
      <c r="H798" s="22">
        <f t="shared" si="252"/>
        <v>0</v>
      </c>
      <c r="I798" s="22">
        <f t="shared" si="253"/>
        <v>9.9689672222222239</v>
      </c>
      <c r="J798" s="22">
        <f t="shared" si="254"/>
        <v>46.173992936752008</v>
      </c>
      <c r="K798" s="22">
        <f t="shared" si="255"/>
        <v>2</v>
      </c>
      <c r="L798" s="22">
        <f t="shared" si="242"/>
        <v>8.4698856000000013</v>
      </c>
      <c r="M798" s="22">
        <f t="shared" si="256"/>
        <v>391.08843786949762</v>
      </c>
      <c r="N798" s="22">
        <f t="shared" si="243"/>
        <v>3734.6208197471938</v>
      </c>
      <c r="O798" s="22">
        <f t="shared" si="244"/>
        <v>40.638704065348485</v>
      </c>
      <c r="P798" s="22">
        <f t="shared" si="245"/>
        <v>0</v>
      </c>
      <c r="Q798" s="22">
        <f t="shared" si="246"/>
        <v>38.305766841142258</v>
      </c>
      <c r="R798" s="22">
        <f t="shared" si="257"/>
        <v>268.42514400000005</v>
      </c>
      <c r="S798" s="22">
        <f t="shared" si="258"/>
        <v>306.7309108411423</v>
      </c>
      <c r="T798" s="22">
        <f t="shared" si="259"/>
        <v>7.8186656559567487</v>
      </c>
      <c r="U798" s="22">
        <f t="shared" si="247"/>
        <v>3.057789737612016</v>
      </c>
      <c r="V798" s="20">
        <f>'BSFC (Drive Cycle)'!C802</f>
        <v>2205.9153137683625</v>
      </c>
      <c r="W798" s="22">
        <f t="shared" si="248"/>
        <v>1.8736736690228026</v>
      </c>
      <c r="X798" s="22">
        <f t="shared" si="249"/>
        <v>0</v>
      </c>
      <c r="Y798" s="22">
        <f t="shared" si="250"/>
        <v>0</v>
      </c>
      <c r="Z798" s="22">
        <f t="shared" si="251"/>
        <v>2</v>
      </c>
    </row>
    <row r="799" spans="4:26">
      <c r="D799" s="1">
        <v>796</v>
      </c>
      <c r="E799" s="22">
        <v>22.7</v>
      </c>
      <c r="F799" s="22">
        <f t="shared" si="240"/>
        <v>36.532018000000001</v>
      </c>
      <c r="G799" s="22">
        <f t="shared" si="241"/>
        <v>10.147782777777778</v>
      </c>
      <c r="H799" s="22">
        <f t="shared" si="252"/>
        <v>0.17881555555555373</v>
      </c>
      <c r="I799" s="22">
        <f t="shared" si="253"/>
        <v>10.237190555555554</v>
      </c>
      <c r="J799" s="22">
        <f t="shared" si="254"/>
        <v>47.416342522494197</v>
      </c>
      <c r="K799" s="22">
        <f t="shared" si="255"/>
        <v>2</v>
      </c>
      <c r="L799" s="22">
        <f t="shared" si="242"/>
        <v>8.4698856000000013</v>
      </c>
      <c r="M799" s="22">
        <f t="shared" si="256"/>
        <v>401.61099673594134</v>
      </c>
      <c r="N799" s="22">
        <f t="shared" si="243"/>
        <v>3835.103891130525</v>
      </c>
      <c r="O799" s="22">
        <f t="shared" si="244"/>
        <v>40.638704065348485</v>
      </c>
      <c r="P799" s="22">
        <f t="shared" si="245"/>
        <v>359.8465091788795</v>
      </c>
      <c r="Q799" s="22">
        <f t="shared" si="246"/>
        <v>39.692289399690701</v>
      </c>
      <c r="R799" s="22">
        <f t="shared" si="257"/>
        <v>268.42514400000005</v>
      </c>
      <c r="S799" s="22">
        <f t="shared" si="258"/>
        <v>667.96394257857025</v>
      </c>
      <c r="T799" s="22">
        <f t="shared" si="259"/>
        <v>17.026607207388174</v>
      </c>
      <c r="U799" s="22">
        <f t="shared" si="247"/>
        <v>6.8380726915905274</v>
      </c>
      <c r="V799" s="20">
        <f>'BSFC (Drive Cycle)'!C803</f>
        <v>1567.5570391435922</v>
      </c>
      <c r="W799" s="22">
        <f t="shared" si="248"/>
        <v>2.9775191616328613</v>
      </c>
      <c r="X799" s="22">
        <f t="shared" si="249"/>
        <v>0</v>
      </c>
      <c r="Y799" s="22">
        <f t="shared" si="250"/>
        <v>0</v>
      </c>
      <c r="Z799" s="22">
        <f t="shared" si="251"/>
        <v>2</v>
      </c>
    </row>
    <row r="800" spans="4:26">
      <c r="D800" s="1">
        <v>797</v>
      </c>
      <c r="E800" s="22">
        <v>22.3</v>
      </c>
      <c r="F800" s="22">
        <f t="shared" si="240"/>
        <v>35.888282000000004</v>
      </c>
      <c r="G800" s="22">
        <f t="shared" si="241"/>
        <v>9.9689672222222239</v>
      </c>
      <c r="H800" s="22">
        <f t="shared" si="252"/>
        <v>-0.17881555555555373</v>
      </c>
      <c r="I800" s="22">
        <f t="shared" si="253"/>
        <v>9.8795594444444461</v>
      </c>
      <c r="J800" s="22">
        <f t="shared" si="254"/>
        <v>45.759876408171273</v>
      </c>
      <c r="K800" s="22">
        <f t="shared" si="255"/>
        <v>2</v>
      </c>
      <c r="L800" s="22">
        <f t="shared" si="242"/>
        <v>8.4698856000000013</v>
      </c>
      <c r="M800" s="22">
        <f t="shared" si="256"/>
        <v>387.58091824734964</v>
      </c>
      <c r="N800" s="22">
        <f t="shared" si="243"/>
        <v>3701.1264626194161</v>
      </c>
      <c r="O800" s="22">
        <f t="shared" si="244"/>
        <v>40.638704065348485</v>
      </c>
      <c r="P800" s="22">
        <f t="shared" si="245"/>
        <v>-359.8465091788795</v>
      </c>
      <c r="Q800" s="22">
        <f t="shared" si="246"/>
        <v>38.305766841142258</v>
      </c>
      <c r="R800" s="22">
        <f t="shared" si="257"/>
        <v>268.42514400000005</v>
      </c>
      <c r="S800" s="22">
        <f t="shared" si="258"/>
        <v>-53.115598337737197</v>
      </c>
      <c r="T800" s="22">
        <f t="shared" si="259"/>
        <v>0</v>
      </c>
      <c r="U800" s="22">
        <f t="shared" si="247"/>
        <v>0</v>
      </c>
      <c r="V800" s="20">
        <f>'BSFC (Drive Cycle)'!C804</f>
        <v>0</v>
      </c>
      <c r="W800" s="22">
        <f t="shared" si="248"/>
        <v>0</v>
      </c>
      <c r="X800" s="22">
        <f t="shared" si="249"/>
        <v>0</v>
      </c>
      <c r="Y800" s="22">
        <f t="shared" si="250"/>
        <v>0</v>
      </c>
      <c r="Z800" s="22">
        <f t="shared" si="251"/>
        <v>2</v>
      </c>
    </row>
    <row r="801" spans="4:26">
      <c r="D801" s="1">
        <v>798</v>
      </c>
      <c r="E801" s="22">
        <v>22.7</v>
      </c>
      <c r="F801" s="22">
        <f t="shared" si="240"/>
        <v>36.532018000000001</v>
      </c>
      <c r="G801" s="22">
        <f t="shared" si="241"/>
        <v>10.147782777777778</v>
      </c>
      <c r="H801" s="22">
        <f t="shared" si="252"/>
        <v>0.17881555555555373</v>
      </c>
      <c r="I801" s="22">
        <f t="shared" si="253"/>
        <v>10.237190555555554</v>
      </c>
      <c r="J801" s="22">
        <f t="shared" si="254"/>
        <v>47.416342522494197</v>
      </c>
      <c r="K801" s="22">
        <f t="shared" si="255"/>
        <v>2</v>
      </c>
      <c r="L801" s="22">
        <f t="shared" si="242"/>
        <v>8.4698856000000013</v>
      </c>
      <c r="M801" s="22">
        <f t="shared" si="256"/>
        <v>401.61099673594134</v>
      </c>
      <c r="N801" s="22">
        <f t="shared" si="243"/>
        <v>3835.103891130525</v>
      </c>
      <c r="O801" s="22">
        <f t="shared" si="244"/>
        <v>40.638704065348485</v>
      </c>
      <c r="P801" s="22">
        <f t="shared" si="245"/>
        <v>359.8465091788795</v>
      </c>
      <c r="Q801" s="22">
        <f t="shared" si="246"/>
        <v>39.692289399690701</v>
      </c>
      <c r="R801" s="22">
        <f t="shared" si="257"/>
        <v>268.42514400000005</v>
      </c>
      <c r="S801" s="22">
        <f t="shared" si="258"/>
        <v>667.96394257857025</v>
      </c>
      <c r="T801" s="22">
        <f t="shared" si="259"/>
        <v>17.026607207388174</v>
      </c>
      <c r="U801" s="22">
        <f t="shared" si="247"/>
        <v>6.8380726915905274</v>
      </c>
      <c r="V801" s="20">
        <f>'BSFC (Drive Cycle)'!C805</f>
        <v>1567.5570391435922</v>
      </c>
      <c r="W801" s="22">
        <f t="shared" si="248"/>
        <v>2.9775191616328613</v>
      </c>
      <c r="X801" s="22">
        <f t="shared" si="249"/>
        <v>0</v>
      </c>
      <c r="Y801" s="22">
        <f t="shared" si="250"/>
        <v>0</v>
      </c>
      <c r="Z801" s="22">
        <f t="shared" si="251"/>
        <v>2</v>
      </c>
    </row>
    <row r="802" spans="4:26">
      <c r="D802" s="1">
        <v>799</v>
      </c>
      <c r="E802" s="22">
        <v>22.3</v>
      </c>
      <c r="F802" s="22">
        <f t="shared" si="240"/>
        <v>35.888282000000004</v>
      </c>
      <c r="G802" s="22">
        <f t="shared" si="241"/>
        <v>9.9689672222222239</v>
      </c>
      <c r="H802" s="22">
        <f t="shared" si="252"/>
        <v>-0.17881555555555373</v>
      </c>
      <c r="I802" s="22">
        <f t="shared" si="253"/>
        <v>9.8795594444444461</v>
      </c>
      <c r="J802" s="22">
        <f t="shared" si="254"/>
        <v>45.759876408171273</v>
      </c>
      <c r="K802" s="22">
        <f t="shared" si="255"/>
        <v>2</v>
      </c>
      <c r="L802" s="22">
        <f t="shared" si="242"/>
        <v>8.4698856000000013</v>
      </c>
      <c r="M802" s="22">
        <f t="shared" si="256"/>
        <v>387.58091824734964</v>
      </c>
      <c r="N802" s="22">
        <f t="shared" si="243"/>
        <v>3701.1264626194161</v>
      </c>
      <c r="O802" s="22">
        <f t="shared" si="244"/>
        <v>40.638704065348485</v>
      </c>
      <c r="P802" s="22">
        <f t="shared" si="245"/>
        <v>-359.8465091788795</v>
      </c>
      <c r="Q802" s="22">
        <f t="shared" si="246"/>
        <v>38.305766841142258</v>
      </c>
      <c r="R802" s="22">
        <f t="shared" si="257"/>
        <v>268.42514400000005</v>
      </c>
      <c r="S802" s="22">
        <f t="shared" si="258"/>
        <v>-53.115598337737197</v>
      </c>
      <c r="T802" s="22">
        <f t="shared" si="259"/>
        <v>0</v>
      </c>
      <c r="U802" s="22">
        <f t="shared" si="247"/>
        <v>0</v>
      </c>
      <c r="V802" s="20">
        <f>'BSFC (Drive Cycle)'!C806</f>
        <v>0</v>
      </c>
      <c r="W802" s="22">
        <f t="shared" si="248"/>
        <v>0</v>
      </c>
      <c r="X802" s="22">
        <f t="shared" si="249"/>
        <v>0</v>
      </c>
      <c r="Y802" s="22">
        <f t="shared" si="250"/>
        <v>0</v>
      </c>
      <c r="Z802" s="22">
        <f t="shared" si="251"/>
        <v>2</v>
      </c>
    </row>
    <row r="803" spans="4:26">
      <c r="D803" s="1">
        <v>800</v>
      </c>
      <c r="E803" s="22">
        <v>23.8</v>
      </c>
      <c r="F803" s="22">
        <f t="shared" si="240"/>
        <v>38.302292000000001</v>
      </c>
      <c r="G803" s="22">
        <f t="shared" si="241"/>
        <v>10.639525555555556</v>
      </c>
      <c r="H803" s="22">
        <f t="shared" si="252"/>
        <v>0.67055833333333226</v>
      </c>
      <c r="I803" s="22">
        <f t="shared" si="253"/>
        <v>10.974804722222222</v>
      </c>
      <c r="J803" s="22">
        <f t="shared" si="254"/>
        <v>50.83280388328528</v>
      </c>
      <c r="K803" s="22">
        <f t="shared" si="255"/>
        <v>2</v>
      </c>
      <c r="L803" s="22">
        <f t="shared" si="242"/>
        <v>8.4698856000000013</v>
      </c>
      <c r="M803" s="22">
        <f t="shared" si="256"/>
        <v>430.54803361866215</v>
      </c>
      <c r="N803" s="22">
        <f t="shared" si="243"/>
        <v>4111.4323374346905</v>
      </c>
      <c r="O803" s="22">
        <f t="shared" si="244"/>
        <v>40.638704065348485</v>
      </c>
      <c r="P803" s="22">
        <f t="shared" si="245"/>
        <v>1349.4244094208098</v>
      </c>
      <c r="Q803" s="22">
        <f t="shared" si="246"/>
        <v>43.632324336899224</v>
      </c>
      <c r="R803" s="22">
        <f t="shared" si="257"/>
        <v>268.42514400000005</v>
      </c>
      <c r="S803" s="22">
        <f t="shared" si="258"/>
        <v>1661.4818777577091</v>
      </c>
      <c r="T803" s="22">
        <f t="shared" si="259"/>
        <v>42.351686238582644</v>
      </c>
      <c r="U803" s="22">
        <f t="shared" si="247"/>
        <v>18.23443523045631</v>
      </c>
      <c r="V803" s="20">
        <f>'BSFC (Drive Cycle)'!C807</f>
        <v>534.7680758373499</v>
      </c>
      <c r="W803" s="22">
        <f t="shared" si="248"/>
        <v>2.7086649561588625</v>
      </c>
      <c r="X803" s="22">
        <f t="shared" si="249"/>
        <v>0</v>
      </c>
      <c r="Y803" s="22">
        <f t="shared" si="250"/>
        <v>0</v>
      </c>
      <c r="Z803" s="22">
        <f t="shared" si="251"/>
        <v>2</v>
      </c>
    </row>
    <row r="804" spans="4:26">
      <c r="D804" s="1">
        <v>801</v>
      </c>
      <c r="E804" s="22">
        <v>25.7</v>
      </c>
      <c r="F804" s="22">
        <f t="shared" si="240"/>
        <v>41.360037999999996</v>
      </c>
      <c r="G804" s="22">
        <f t="shared" si="241"/>
        <v>11.488899444444444</v>
      </c>
      <c r="H804" s="22">
        <f t="shared" si="252"/>
        <v>0.84937388888888776</v>
      </c>
      <c r="I804" s="22">
        <f t="shared" si="253"/>
        <v>11.913586388888888</v>
      </c>
      <c r="J804" s="22">
        <f t="shared" si="254"/>
        <v>55.181027433382994</v>
      </c>
      <c r="K804" s="22">
        <f t="shared" si="255"/>
        <v>2</v>
      </c>
      <c r="L804" s="22">
        <f t="shared" si="242"/>
        <v>8.4698856000000013</v>
      </c>
      <c r="M804" s="22">
        <f t="shared" si="256"/>
        <v>467.37698965121564</v>
      </c>
      <c r="N804" s="22">
        <f t="shared" si="243"/>
        <v>4463.1230872763535</v>
      </c>
      <c r="O804" s="22">
        <f t="shared" si="244"/>
        <v>40.638704065348485</v>
      </c>
      <c r="P804" s="22">
        <f t="shared" si="245"/>
        <v>1709.270918599693</v>
      </c>
      <c r="Q804" s="22">
        <f t="shared" si="246"/>
        <v>50.876904705314878</v>
      </c>
      <c r="R804" s="22">
        <f t="shared" si="257"/>
        <v>268.42514400000005</v>
      </c>
      <c r="S804" s="22">
        <f t="shared" si="258"/>
        <v>2028.572967305008</v>
      </c>
      <c r="T804" s="22">
        <f t="shared" si="259"/>
        <v>51.708951492940024</v>
      </c>
      <c r="U804" s="22">
        <f t="shared" si="247"/>
        <v>24.167574086791042</v>
      </c>
      <c r="V804" s="20">
        <f>'BSFC (Drive Cycle)'!C808</f>
        <v>415.90857501868959</v>
      </c>
      <c r="W804" s="22">
        <f t="shared" si="248"/>
        <v>2.7920836944710747</v>
      </c>
      <c r="X804" s="22">
        <f t="shared" si="249"/>
        <v>0</v>
      </c>
      <c r="Y804" s="22">
        <f t="shared" si="250"/>
        <v>0</v>
      </c>
      <c r="Z804" s="22">
        <f t="shared" si="251"/>
        <v>2</v>
      </c>
    </row>
    <row r="805" spans="4:26">
      <c r="D805" s="1">
        <v>802</v>
      </c>
      <c r="E805" s="22">
        <v>27.6</v>
      </c>
      <c r="F805" s="22">
        <f t="shared" si="240"/>
        <v>44.417784000000005</v>
      </c>
      <c r="G805" s="22">
        <f t="shared" si="241"/>
        <v>12.338273333333335</v>
      </c>
      <c r="H805" s="22">
        <f t="shared" si="252"/>
        <v>0.84937388888889132</v>
      </c>
      <c r="I805" s="22">
        <f t="shared" si="253"/>
        <v>12.762960277777781</v>
      </c>
      <c r="J805" s="22">
        <f t="shared" si="254"/>
        <v>59.115134454899994</v>
      </c>
      <c r="K805" s="22">
        <f t="shared" si="255"/>
        <v>2</v>
      </c>
      <c r="L805" s="22">
        <f t="shared" si="242"/>
        <v>8.4698856000000013</v>
      </c>
      <c r="M805" s="22">
        <f t="shared" si="256"/>
        <v>500.69842606162138</v>
      </c>
      <c r="N805" s="22">
        <f t="shared" si="243"/>
        <v>4781.3194799902412</v>
      </c>
      <c r="O805" s="22">
        <f t="shared" si="244"/>
        <v>40.638704065348485</v>
      </c>
      <c r="P805" s="22">
        <f t="shared" si="245"/>
        <v>1709.2709185997001</v>
      </c>
      <c r="Q805" s="22">
        <f t="shared" si="246"/>
        <v>58.67763467777057</v>
      </c>
      <c r="R805" s="22">
        <f t="shared" si="257"/>
        <v>268.42514400000005</v>
      </c>
      <c r="S805" s="22">
        <f t="shared" si="258"/>
        <v>2036.3736972774707</v>
      </c>
      <c r="T805" s="22">
        <f t="shared" si="259"/>
        <v>51.907794509314961</v>
      </c>
      <c r="U805" s="22">
        <f t="shared" si="247"/>
        <v>25.990151011144071</v>
      </c>
      <c r="V805" s="20">
        <f>'BSFC (Drive Cycle)'!C809</f>
        <v>625.31802389158656</v>
      </c>
      <c r="W805" s="22">
        <f t="shared" si="248"/>
        <v>4.5144749641479249</v>
      </c>
      <c r="X805" s="22">
        <f t="shared" si="249"/>
        <v>0</v>
      </c>
      <c r="Y805" s="22">
        <f t="shared" si="250"/>
        <v>0</v>
      </c>
      <c r="Z805" s="22">
        <f t="shared" si="251"/>
        <v>2</v>
      </c>
    </row>
    <row r="806" spans="4:26">
      <c r="D806" s="1">
        <v>803</v>
      </c>
      <c r="E806" s="22">
        <v>29.6</v>
      </c>
      <c r="F806" s="22">
        <f t="shared" si="240"/>
        <v>47.636464000000004</v>
      </c>
      <c r="G806" s="22">
        <f t="shared" si="241"/>
        <v>13.232351111111113</v>
      </c>
      <c r="H806" s="22">
        <f t="shared" si="252"/>
        <v>0.89407777777777753</v>
      </c>
      <c r="I806" s="22">
        <f t="shared" si="253"/>
        <v>13.679390000000001</v>
      </c>
      <c r="J806" s="22">
        <f t="shared" si="254"/>
        <v>63.359828872852525</v>
      </c>
      <c r="K806" s="22">
        <f t="shared" si="255"/>
        <v>2</v>
      </c>
      <c r="L806" s="22">
        <f t="shared" si="242"/>
        <v>8.4698856000000013</v>
      </c>
      <c r="M806" s="22">
        <f t="shared" si="256"/>
        <v>536.65050218863792</v>
      </c>
      <c r="N806" s="22">
        <f t="shared" si="243"/>
        <v>5124.6366405499602</v>
      </c>
      <c r="O806" s="22">
        <f t="shared" si="244"/>
        <v>40.638704065348485</v>
      </c>
      <c r="P806" s="22">
        <f t="shared" si="245"/>
        <v>1799.2325458944154</v>
      </c>
      <c r="Q806" s="22">
        <f t="shared" si="246"/>
        <v>67.489755827656296</v>
      </c>
      <c r="R806" s="22">
        <f t="shared" si="257"/>
        <v>268.42514400000005</v>
      </c>
      <c r="S806" s="22">
        <f t="shared" si="258"/>
        <v>2135.147445722072</v>
      </c>
      <c r="T806" s="22">
        <f t="shared" si="259"/>
        <v>54.425567864977459</v>
      </c>
      <c r="U806" s="22">
        <f t="shared" si="247"/>
        <v>29.207508326641946</v>
      </c>
      <c r="V806" s="20">
        <f>'BSFC (Drive Cycle)'!C810</f>
        <v>1176.1964340522754</v>
      </c>
      <c r="W806" s="22">
        <f t="shared" si="248"/>
        <v>9.5427130948189998</v>
      </c>
      <c r="X806" s="22">
        <f t="shared" si="249"/>
        <v>0</v>
      </c>
      <c r="Y806" s="22">
        <f t="shared" si="250"/>
        <v>1</v>
      </c>
      <c r="Z806" s="22">
        <f t="shared" si="251"/>
        <v>3</v>
      </c>
    </row>
    <row r="807" spans="4:26">
      <c r="D807" s="1">
        <v>804</v>
      </c>
      <c r="E807" s="22">
        <v>30</v>
      </c>
      <c r="F807" s="22">
        <f t="shared" si="240"/>
        <v>48.280200000000001</v>
      </c>
      <c r="G807" s="22">
        <f t="shared" si="241"/>
        <v>13.411166666666668</v>
      </c>
      <c r="H807" s="22">
        <f t="shared" si="252"/>
        <v>0.17881555555555551</v>
      </c>
      <c r="I807" s="22">
        <f t="shared" si="253"/>
        <v>13.500574444444446</v>
      </c>
      <c r="J807" s="22">
        <f t="shared" si="254"/>
        <v>62.531595815691055</v>
      </c>
      <c r="K807" s="22">
        <f t="shared" si="255"/>
        <v>3</v>
      </c>
      <c r="L807" s="22">
        <f t="shared" si="242"/>
        <v>5.4638999999999998</v>
      </c>
      <c r="M807" s="22">
        <f t="shared" si="256"/>
        <v>341.66638637735434</v>
      </c>
      <c r="N807" s="22">
        <f t="shared" si="243"/>
        <v>3262.6748234332699</v>
      </c>
      <c r="O807" s="22">
        <f t="shared" si="244"/>
        <v>21.23863048170449</v>
      </c>
      <c r="P807" s="22">
        <f t="shared" si="245"/>
        <v>343.77872346476568</v>
      </c>
      <c r="Q807" s="22">
        <f t="shared" si="246"/>
        <v>69.326127927422689</v>
      </c>
      <c r="R807" s="22">
        <f t="shared" si="257"/>
        <v>268.42514400000005</v>
      </c>
      <c r="S807" s="22">
        <f t="shared" si="258"/>
        <v>681.52999539218843</v>
      </c>
      <c r="T807" s="22">
        <f t="shared" si="259"/>
        <v>26.929908308199909</v>
      </c>
      <c r="U807" s="22">
        <f t="shared" si="247"/>
        <v>9.2010444571361543</v>
      </c>
      <c r="V807" s="20">
        <f>'BSFC (Drive Cycle)'!C811</f>
        <v>1005.6250891216332</v>
      </c>
      <c r="W807" s="22">
        <f t="shared" si="248"/>
        <v>2.5702225422832372</v>
      </c>
      <c r="X807" s="22">
        <f t="shared" si="249"/>
        <v>0</v>
      </c>
      <c r="Y807" s="22">
        <f t="shared" si="250"/>
        <v>0</v>
      </c>
      <c r="Z807" s="22">
        <f t="shared" si="251"/>
        <v>3</v>
      </c>
    </row>
    <row r="808" spans="4:26">
      <c r="D808" s="1">
        <v>805</v>
      </c>
      <c r="E808" s="22">
        <v>29.2</v>
      </c>
      <c r="F808" s="22">
        <f t="shared" si="240"/>
        <v>46.992728</v>
      </c>
      <c r="G808" s="22">
        <f t="shared" si="241"/>
        <v>13.053535555555555</v>
      </c>
      <c r="H808" s="22">
        <f t="shared" si="252"/>
        <v>-0.35763111111111279</v>
      </c>
      <c r="I808" s="22">
        <f t="shared" si="253"/>
        <v>12.87472</v>
      </c>
      <c r="J808" s="22">
        <f t="shared" si="254"/>
        <v>59.632780115625899</v>
      </c>
      <c r="K808" s="22">
        <f t="shared" si="255"/>
        <v>3</v>
      </c>
      <c r="L808" s="22">
        <f t="shared" si="242"/>
        <v>5.4638999999999998</v>
      </c>
      <c r="M808" s="22">
        <f t="shared" si="256"/>
        <v>325.82754727376835</v>
      </c>
      <c r="N808" s="22">
        <f t="shared" si="243"/>
        <v>3111.4249971813961</v>
      </c>
      <c r="O808" s="22">
        <f t="shared" si="244"/>
        <v>21.23863048170449</v>
      </c>
      <c r="P808" s="22">
        <f t="shared" si="245"/>
        <v>-687.55744692953476</v>
      </c>
      <c r="Q808" s="22">
        <f t="shared" si="246"/>
        <v>65.678033017819629</v>
      </c>
      <c r="R808" s="22">
        <f t="shared" si="257"/>
        <v>268.42514400000005</v>
      </c>
      <c r="S808" s="22">
        <f t="shared" si="258"/>
        <v>-353.45426991171507</v>
      </c>
      <c r="T808" s="22">
        <f t="shared" si="259"/>
        <v>0</v>
      </c>
      <c r="U808" s="22">
        <f t="shared" si="247"/>
        <v>0</v>
      </c>
      <c r="V808" s="20">
        <f>'BSFC (Drive Cycle)'!C812</f>
        <v>0</v>
      </c>
      <c r="W808" s="22">
        <f t="shared" si="248"/>
        <v>0</v>
      </c>
      <c r="X808" s="22">
        <f t="shared" si="249"/>
        <v>0</v>
      </c>
      <c r="Y808" s="22">
        <f t="shared" si="250"/>
        <v>0</v>
      </c>
      <c r="Z808" s="22">
        <f t="shared" si="251"/>
        <v>3</v>
      </c>
    </row>
    <row r="809" spans="4:26">
      <c r="D809" s="1">
        <v>806</v>
      </c>
      <c r="E809" s="22">
        <v>27.6</v>
      </c>
      <c r="F809" s="22">
        <f t="shared" si="240"/>
        <v>44.417784000000005</v>
      </c>
      <c r="G809" s="22">
        <f t="shared" si="241"/>
        <v>12.338273333333335</v>
      </c>
      <c r="H809" s="22">
        <f t="shared" si="252"/>
        <v>-0.71526222222222025</v>
      </c>
      <c r="I809" s="22">
        <f t="shared" si="253"/>
        <v>11.980642222222226</v>
      </c>
      <c r="J809" s="22">
        <f t="shared" si="254"/>
        <v>55.491614829818559</v>
      </c>
      <c r="K809" s="22">
        <f t="shared" si="255"/>
        <v>3</v>
      </c>
      <c r="L809" s="22">
        <f t="shared" si="242"/>
        <v>5.4638999999999998</v>
      </c>
      <c r="M809" s="22">
        <f t="shared" si="256"/>
        <v>303.20063426864562</v>
      </c>
      <c r="N809" s="22">
        <f t="shared" si="243"/>
        <v>2895.3538168215778</v>
      </c>
      <c r="O809" s="22">
        <f t="shared" si="244"/>
        <v>21.23863048170449</v>
      </c>
      <c r="P809" s="22">
        <f t="shared" si="245"/>
        <v>-1375.1148938590593</v>
      </c>
      <c r="Q809" s="22">
        <f t="shared" si="246"/>
        <v>58.67763467777057</v>
      </c>
      <c r="R809" s="22">
        <f t="shared" si="257"/>
        <v>268.42514400000005</v>
      </c>
      <c r="S809" s="22">
        <f t="shared" si="258"/>
        <v>-1048.0121151812887</v>
      </c>
      <c r="T809" s="22">
        <f t="shared" si="259"/>
        <v>0</v>
      </c>
      <c r="U809" s="22">
        <f t="shared" si="247"/>
        <v>0</v>
      </c>
      <c r="V809" s="20">
        <f>'BSFC (Drive Cycle)'!C813</f>
        <v>0</v>
      </c>
      <c r="W809" s="22">
        <f t="shared" si="248"/>
        <v>0</v>
      </c>
      <c r="X809" s="22">
        <f t="shared" si="249"/>
        <v>0</v>
      </c>
      <c r="Y809" s="22">
        <f t="shared" si="250"/>
        <v>0</v>
      </c>
      <c r="Z809" s="22">
        <f t="shared" si="251"/>
        <v>3</v>
      </c>
    </row>
    <row r="810" spans="4:26">
      <c r="D810" s="1">
        <v>807</v>
      </c>
      <c r="E810" s="22">
        <v>25</v>
      </c>
      <c r="F810" s="22">
        <f t="shared" si="240"/>
        <v>40.233499999999999</v>
      </c>
      <c r="G810" s="22">
        <f t="shared" si="241"/>
        <v>11.175972222222223</v>
      </c>
      <c r="H810" s="22">
        <f t="shared" si="252"/>
        <v>-1.1623011111111126</v>
      </c>
      <c r="I810" s="22">
        <f t="shared" si="253"/>
        <v>10.594821666666666</v>
      </c>
      <c r="J810" s="22">
        <f t="shared" si="254"/>
        <v>49.072808636817143</v>
      </c>
      <c r="K810" s="22">
        <f t="shared" si="255"/>
        <v>3</v>
      </c>
      <c r="L810" s="22">
        <f t="shared" si="242"/>
        <v>5.4638999999999998</v>
      </c>
      <c r="M810" s="22">
        <f t="shared" si="256"/>
        <v>268.12891911070517</v>
      </c>
      <c r="N810" s="22">
        <f t="shared" si="243"/>
        <v>2560.4434872638572</v>
      </c>
      <c r="O810" s="22">
        <f t="shared" si="244"/>
        <v>21.23863048170449</v>
      </c>
      <c r="P810" s="22">
        <f t="shared" si="245"/>
        <v>-2234.5617025209804</v>
      </c>
      <c r="Q810" s="22">
        <f t="shared" si="246"/>
        <v>48.143144394043524</v>
      </c>
      <c r="R810" s="22">
        <f t="shared" si="257"/>
        <v>268.42514400000005</v>
      </c>
      <c r="S810" s="22">
        <f t="shared" si="258"/>
        <v>-1917.9934141269366</v>
      </c>
      <c r="T810" s="22">
        <f t="shared" si="259"/>
        <v>0</v>
      </c>
      <c r="U810" s="22">
        <f t="shared" si="247"/>
        <v>0</v>
      </c>
      <c r="V810" s="20">
        <f>'BSFC (Drive Cycle)'!C814</f>
        <v>0</v>
      </c>
      <c r="W810" s="22">
        <f t="shared" si="248"/>
        <v>0</v>
      </c>
      <c r="X810" s="22">
        <f t="shared" si="249"/>
        <v>0</v>
      </c>
      <c r="Y810" s="22">
        <f t="shared" si="250"/>
        <v>0</v>
      </c>
      <c r="Z810" s="22">
        <f t="shared" si="251"/>
        <v>3</v>
      </c>
    </row>
    <row r="811" spans="4:26">
      <c r="D811" s="1">
        <v>808</v>
      </c>
      <c r="E811" s="22">
        <v>23.8</v>
      </c>
      <c r="F811" s="22">
        <f t="shared" si="240"/>
        <v>38.302292000000001</v>
      </c>
      <c r="G811" s="22">
        <f t="shared" si="241"/>
        <v>10.639525555555556</v>
      </c>
      <c r="H811" s="22">
        <f t="shared" si="252"/>
        <v>-0.53644666666666652</v>
      </c>
      <c r="I811" s="22">
        <f t="shared" si="253"/>
        <v>10.371302222222223</v>
      </c>
      <c r="J811" s="22">
        <f t="shared" si="254"/>
        <v>48.037517315365307</v>
      </c>
      <c r="K811" s="22">
        <f t="shared" si="255"/>
        <v>3</v>
      </c>
      <c r="L811" s="22">
        <f t="shared" si="242"/>
        <v>5.4638999999999998</v>
      </c>
      <c r="M811" s="22">
        <f t="shared" si="256"/>
        <v>262.47219085942447</v>
      </c>
      <c r="N811" s="22">
        <f t="shared" si="243"/>
        <v>2506.4256921739025</v>
      </c>
      <c r="O811" s="22">
        <f t="shared" si="244"/>
        <v>21.23863048170449</v>
      </c>
      <c r="P811" s="22">
        <f t="shared" si="245"/>
        <v>-1031.3361703942969</v>
      </c>
      <c r="Q811" s="22">
        <f t="shared" si="246"/>
        <v>43.632324336899224</v>
      </c>
      <c r="R811" s="22">
        <f t="shared" si="257"/>
        <v>268.42514400000005</v>
      </c>
      <c r="S811" s="22">
        <f t="shared" si="258"/>
        <v>-719.2787020573976</v>
      </c>
      <c r="T811" s="22">
        <f t="shared" si="259"/>
        <v>0</v>
      </c>
      <c r="U811" s="22">
        <f t="shared" si="247"/>
        <v>0</v>
      </c>
      <c r="V811" s="20">
        <f>'BSFC (Drive Cycle)'!C815</f>
        <v>0</v>
      </c>
      <c r="W811" s="22">
        <f t="shared" si="248"/>
        <v>0</v>
      </c>
      <c r="X811" s="22">
        <f t="shared" si="249"/>
        <v>0</v>
      </c>
      <c r="Y811" s="22">
        <f t="shared" si="250"/>
        <v>0</v>
      </c>
      <c r="Z811" s="22">
        <f t="shared" si="251"/>
        <v>3</v>
      </c>
    </row>
    <row r="812" spans="4:26">
      <c r="D812" s="1">
        <v>809</v>
      </c>
      <c r="E812" s="22">
        <v>23.4</v>
      </c>
      <c r="F812" s="22">
        <f t="shared" si="240"/>
        <v>37.658555999999997</v>
      </c>
      <c r="G812" s="22">
        <f t="shared" si="241"/>
        <v>10.460709999999999</v>
      </c>
      <c r="H812" s="22">
        <f t="shared" si="252"/>
        <v>-0.17881555555555728</v>
      </c>
      <c r="I812" s="22">
        <f t="shared" si="253"/>
        <v>10.371302222222219</v>
      </c>
      <c r="J812" s="22">
        <f t="shared" si="254"/>
        <v>48.037517315365299</v>
      </c>
      <c r="K812" s="22">
        <f t="shared" si="255"/>
        <v>3</v>
      </c>
      <c r="L812" s="22">
        <f t="shared" si="242"/>
        <v>5.4638999999999998</v>
      </c>
      <c r="M812" s="22">
        <f t="shared" si="256"/>
        <v>262.47219085942447</v>
      </c>
      <c r="N812" s="22">
        <f t="shared" si="243"/>
        <v>2506.4256921739025</v>
      </c>
      <c r="O812" s="22">
        <f t="shared" si="244"/>
        <v>21.23863048170449</v>
      </c>
      <c r="P812" s="22">
        <f t="shared" si="245"/>
        <v>-343.77872346476909</v>
      </c>
      <c r="Q812" s="22">
        <f t="shared" si="246"/>
        <v>42.178016231043941</v>
      </c>
      <c r="R812" s="22">
        <f t="shared" si="257"/>
        <v>268.42514400000005</v>
      </c>
      <c r="S812" s="22">
        <f t="shared" si="258"/>
        <v>-33.175563233725086</v>
      </c>
      <c r="T812" s="22">
        <f t="shared" si="259"/>
        <v>0</v>
      </c>
      <c r="U812" s="22">
        <f t="shared" si="247"/>
        <v>0</v>
      </c>
      <c r="V812" s="20">
        <f>'BSFC (Drive Cycle)'!C816</f>
        <v>0</v>
      </c>
      <c r="W812" s="22">
        <f t="shared" si="248"/>
        <v>0</v>
      </c>
      <c r="X812" s="22">
        <f t="shared" si="249"/>
        <v>0</v>
      </c>
      <c r="Y812" s="22">
        <f t="shared" si="250"/>
        <v>0</v>
      </c>
      <c r="Z812" s="22">
        <f t="shared" si="251"/>
        <v>3</v>
      </c>
    </row>
    <row r="813" spans="4:26">
      <c r="D813" s="1">
        <v>810</v>
      </c>
      <c r="E813" s="22">
        <v>24.2</v>
      </c>
      <c r="F813" s="22">
        <f t="shared" si="240"/>
        <v>38.946027999999998</v>
      </c>
      <c r="G813" s="22">
        <f t="shared" si="241"/>
        <v>10.818341111111112</v>
      </c>
      <c r="H813" s="22">
        <f t="shared" si="252"/>
        <v>0.35763111111111279</v>
      </c>
      <c r="I813" s="22">
        <f t="shared" si="253"/>
        <v>10.997156666666669</v>
      </c>
      <c r="J813" s="22">
        <f t="shared" si="254"/>
        <v>50.936333015430471</v>
      </c>
      <c r="K813" s="22">
        <f t="shared" si="255"/>
        <v>3</v>
      </c>
      <c r="L813" s="22">
        <f t="shared" si="242"/>
        <v>5.4638999999999998</v>
      </c>
      <c r="M813" s="22">
        <f t="shared" si="256"/>
        <v>278.31102996301053</v>
      </c>
      <c r="N813" s="22">
        <f t="shared" si="243"/>
        <v>2657.6755184257768</v>
      </c>
      <c r="O813" s="22">
        <f t="shared" si="244"/>
        <v>21.23863048170449</v>
      </c>
      <c r="P813" s="22">
        <f t="shared" si="245"/>
        <v>687.55744692953476</v>
      </c>
      <c r="Q813" s="22">
        <f t="shared" si="246"/>
        <v>45.11128173268424</v>
      </c>
      <c r="R813" s="22">
        <f t="shared" si="257"/>
        <v>268.42514400000005</v>
      </c>
      <c r="S813" s="22">
        <f t="shared" si="258"/>
        <v>1001.093872662219</v>
      </c>
      <c r="T813" s="22">
        <f t="shared" si="259"/>
        <v>39.557123502950844</v>
      </c>
      <c r="U813" s="22">
        <f t="shared" si="247"/>
        <v>11.00918378448026</v>
      </c>
      <c r="V813" s="20">
        <f>'BSFC (Drive Cycle)'!C817</f>
        <v>511.28602171609873</v>
      </c>
      <c r="W813" s="22">
        <f t="shared" si="248"/>
        <v>1.563567160974527</v>
      </c>
      <c r="X813" s="22">
        <f t="shared" si="249"/>
        <v>0</v>
      </c>
      <c r="Y813" s="22">
        <f t="shared" si="250"/>
        <v>0</v>
      </c>
      <c r="Z813" s="22">
        <f t="shared" si="251"/>
        <v>3</v>
      </c>
    </row>
    <row r="814" spans="4:26">
      <c r="D814" s="1">
        <v>811</v>
      </c>
      <c r="E814" s="22">
        <v>23.4</v>
      </c>
      <c r="F814" s="22">
        <f t="shared" si="240"/>
        <v>37.658555999999997</v>
      </c>
      <c r="G814" s="22">
        <f t="shared" si="241"/>
        <v>10.460709999999999</v>
      </c>
      <c r="H814" s="22">
        <f t="shared" si="252"/>
        <v>-0.35763111111111279</v>
      </c>
      <c r="I814" s="22">
        <f t="shared" si="253"/>
        <v>10.281894444444443</v>
      </c>
      <c r="J814" s="22">
        <f t="shared" si="254"/>
        <v>47.623400786784572</v>
      </c>
      <c r="K814" s="22">
        <f t="shared" si="255"/>
        <v>3</v>
      </c>
      <c r="L814" s="22">
        <f t="shared" si="242"/>
        <v>5.4638999999999998</v>
      </c>
      <c r="M814" s="22">
        <f t="shared" si="256"/>
        <v>260.20949955891223</v>
      </c>
      <c r="N814" s="22">
        <f t="shared" si="243"/>
        <v>2484.8185741379207</v>
      </c>
      <c r="O814" s="22">
        <f t="shared" si="244"/>
        <v>21.23863048170449</v>
      </c>
      <c r="P814" s="22">
        <f t="shared" si="245"/>
        <v>-687.55744692953476</v>
      </c>
      <c r="Q814" s="22">
        <f t="shared" si="246"/>
        <v>42.178016231043941</v>
      </c>
      <c r="R814" s="22">
        <f t="shared" si="257"/>
        <v>268.42514400000005</v>
      </c>
      <c r="S814" s="22">
        <f t="shared" si="258"/>
        <v>-376.95428669849082</v>
      </c>
      <c r="T814" s="22">
        <f t="shared" si="259"/>
        <v>0</v>
      </c>
      <c r="U814" s="22">
        <f t="shared" si="247"/>
        <v>0</v>
      </c>
      <c r="V814" s="20">
        <f>'BSFC (Drive Cycle)'!C818</f>
        <v>0</v>
      </c>
      <c r="W814" s="22">
        <f t="shared" si="248"/>
        <v>0</v>
      </c>
      <c r="X814" s="22">
        <f t="shared" si="249"/>
        <v>0</v>
      </c>
      <c r="Y814" s="22">
        <f t="shared" si="250"/>
        <v>0</v>
      </c>
      <c r="Z814" s="22">
        <f t="shared" si="251"/>
        <v>3</v>
      </c>
    </row>
    <row r="815" spans="4:26">
      <c r="D815" s="1">
        <v>812</v>
      </c>
      <c r="E815" s="22">
        <v>23</v>
      </c>
      <c r="F815" s="22">
        <f t="shared" si="240"/>
        <v>37.01482</v>
      </c>
      <c r="G815" s="22">
        <f t="shared" si="241"/>
        <v>10.281894444444445</v>
      </c>
      <c r="H815" s="22">
        <f t="shared" si="252"/>
        <v>-0.17881555555555373</v>
      </c>
      <c r="I815" s="22">
        <f t="shared" si="253"/>
        <v>10.192486666666667</v>
      </c>
      <c r="J815" s="22">
        <f t="shared" si="254"/>
        <v>47.209284258203844</v>
      </c>
      <c r="K815" s="22">
        <f t="shared" si="255"/>
        <v>3</v>
      </c>
      <c r="L815" s="22">
        <f t="shared" si="242"/>
        <v>5.4638999999999998</v>
      </c>
      <c r="M815" s="22">
        <f t="shared" si="256"/>
        <v>257.94680825839998</v>
      </c>
      <c r="N815" s="22">
        <f t="shared" si="243"/>
        <v>2463.2114561019389</v>
      </c>
      <c r="O815" s="22">
        <f t="shared" si="244"/>
        <v>21.23863048170449</v>
      </c>
      <c r="P815" s="22">
        <f t="shared" si="245"/>
        <v>-343.77872346476227</v>
      </c>
      <c r="Q815" s="22">
        <f t="shared" si="246"/>
        <v>40.748357415118448</v>
      </c>
      <c r="R815" s="22">
        <f t="shared" si="257"/>
        <v>268.42514400000005</v>
      </c>
      <c r="S815" s="22">
        <f t="shared" si="258"/>
        <v>-34.605222049643771</v>
      </c>
      <c r="T815" s="22">
        <f t="shared" si="259"/>
        <v>0</v>
      </c>
      <c r="U815" s="22">
        <f t="shared" si="247"/>
        <v>0</v>
      </c>
      <c r="V815" s="20">
        <f>'BSFC (Drive Cycle)'!C819</f>
        <v>0</v>
      </c>
      <c r="W815" s="22">
        <f t="shared" si="248"/>
        <v>0</v>
      </c>
      <c r="X815" s="22">
        <f t="shared" si="249"/>
        <v>0</v>
      </c>
      <c r="Y815" s="22">
        <f t="shared" si="250"/>
        <v>0</v>
      </c>
      <c r="Z815" s="22">
        <f t="shared" si="251"/>
        <v>3</v>
      </c>
    </row>
    <row r="816" spans="4:26">
      <c r="D816" s="1">
        <v>813</v>
      </c>
      <c r="E816" s="22">
        <v>20.399999999999999</v>
      </c>
      <c r="F816" s="22">
        <f t="shared" si="240"/>
        <v>32.830535999999995</v>
      </c>
      <c r="G816" s="22">
        <f t="shared" si="241"/>
        <v>9.1195933333333326</v>
      </c>
      <c r="H816" s="22">
        <f t="shared" si="252"/>
        <v>-1.1623011111111126</v>
      </c>
      <c r="I816" s="22">
        <f t="shared" si="253"/>
        <v>8.5384427777777763</v>
      </c>
      <c r="J816" s="22">
        <f t="shared" si="254"/>
        <v>39.548128479460225</v>
      </c>
      <c r="K816" s="22">
        <f t="shared" si="255"/>
        <v>3</v>
      </c>
      <c r="L816" s="22">
        <f t="shared" si="242"/>
        <v>5.4638999999999998</v>
      </c>
      <c r="M816" s="22">
        <f t="shared" si="256"/>
        <v>216.08701919892272</v>
      </c>
      <c r="N816" s="22">
        <f t="shared" si="243"/>
        <v>2063.4797724362729</v>
      </c>
      <c r="O816" s="22">
        <f t="shared" si="244"/>
        <v>21.23863048170449</v>
      </c>
      <c r="P816" s="22">
        <f t="shared" si="245"/>
        <v>-2234.5617025209804</v>
      </c>
      <c r="Q816" s="22">
        <f t="shared" si="246"/>
        <v>32.056401553640235</v>
      </c>
      <c r="R816" s="22">
        <f t="shared" si="257"/>
        <v>268.42514400000005</v>
      </c>
      <c r="S816" s="22">
        <f t="shared" si="258"/>
        <v>-1934.0801569673401</v>
      </c>
      <c r="T816" s="22">
        <f t="shared" si="259"/>
        <v>0</v>
      </c>
      <c r="U816" s="22">
        <f t="shared" si="247"/>
        <v>0</v>
      </c>
      <c r="V816" s="20">
        <f>'BSFC (Drive Cycle)'!C820</f>
        <v>0</v>
      </c>
      <c r="W816" s="22">
        <f t="shared" si="248"/>
        <v>0</v>
      </c>
      <c r="X816" s="22">
        <f t="shared" si="249"/>
        <v>0</v>
      </c>
      <c r="Y816" s="22">
        <f t="shared" si="250"/>
        <v>0</v>
      </c>
      <c r="Z816" s="22">
        <f t="shared" si="251"/>
        <v>3</v>
      </c>
    </row>
    <row r="817" spans="4:26">
      <c r="D817" s="1">
        <v>814</v>
      </c>
      <c r="E817" s="22">
        <v>18.8</v>
      </c>
      <c r="F817" s="22">
        <f t="shared" si="240"/>
        <v>30.255592</v>
      </c>
      <c r="G817" s="22">
        <f t="shared" si="241"/>
        <v>8.4043311111111123</v>
      </c>
      <c r="H817" s="22">
        <f t="shared" si="252"/>
        <v>-0.71526222222222025</v>
      </c>
      <c r="I817" s="22">
        <f t="shared" si="253"/>
        <v>8.0467000000000013</v>
      </c>
      <c r="J817" s="22">
        <f t="shared" si="254"/>
        <v>37.270487572266191</v>
      </c>
      <c r="K817" s="22">
        <f t="shared" si="255"/>
        <v>3</v>
      </c>
      <c r="L817" s="22">
        <f t="shared" si="242"/>
        <v>5.4638999999999998</v>
      </c>
      <c r="M817" s="22">
        <f t="shared" si="256"/>
        <v>203.64221704610523</v>
      </c>
      <c r="N817" s="22">
        <f t="shared" si="243"/>
        <v>1944.6406232383729</v>
      </c>
      <c r="O817" s="22">
        <f t="shared" si="244"/>
        <v>21.23863048170449</v>
      </c>
      <c r="P817" s="22">
        <f t="shared" si="245"/>
        <v>-1375.1148938590593</v>
      </c>
      <c r="Q817" s="22">
        <f t="shared" si="246"/>
        <v>27.225140727409197</v>
      </c>
      <c r="R817" s="22">
        <f t="shared" si="257"/>
        <v>268.42514400000005</v>
      </c>
      <c r="S817" s="22">
        <f t="shared" si="258"/>
        <v>-1079.4646091316501</v>
      </c>
      <c r="T817" s="22">
        <f t="shared" si="259"/>
        <v>0</v>
      </c>
      <c r="U817" s="22">
        <f t="shared" si="247"/>
        <v>0</v>
      </c>
      <c r="V817" s="20">
        <f>'BSFC (Drive Cycle)'!C821</f>
        <v>0</v>
      </c>
      <c r="W817" s="22">
        <f t="shared" si="248"/>
        <v>0</v>
      </c>
      <c r="X817" s="22">
        <f t="shared" si="249"/>
        <v>0</v>
      </c>
      <c r="Y817" s="22">
        <f t="shared" si="250"/>
        <v>0</v>
      </c>
      <c r="Z817" s="22">
        <f t="shared" si="251"/>
        <v>3</v>
      </c>
    </row>
    <row r="818" spans="4:26">
      <c r="D818" s="1">
        <v>815</v>
      </c>
      <c r="E818" s="22">
        <v>17.3</v>
      </c>
      <c r="F818" s="22">
        <f t="shared" si="240"/>
        <v>27.841582000000002</v>
      </c>
      <c r="G818" s="22">
        <f t="shared" si="241"/>
        <v>7.7337727777777792</v>
      </c>
      <c r="H818" s="22">
        <f t="shared" si="252"/>
        <v>-0.67055833333333315</v>
      </c>
      <c r="I818" s="22">
        <f t="shared" si="253"/>
        <v>7.3984936111111121</v>
      </c>
      <c r="J818" s="22">
        <f t="shared" si="254"/>
        <v>34.268142740055858</v>
      </c>
      <c r="K818" s="22">
        <f t="shared" si="255"/>
        <v>3</v>
      </c>
      <c r="L818" s="22">
        <f t="shared" si="242"/>
        <v>5.4638999999999998</v>
      </c>
      <c r="M818" s="22">
        <f t="shared" si="256"/>
        <v>187.23770511739119</v>
      </c>
      <c r="N818" s="22">
        <f t="shared" si="243"/>
        <v>1787.9890174775037</v>
      </c>
      <c r="O818" s="22">
        <f t="shared" si="244"/>
        <v>21.23863048170449</v>
      </c>
      <c r="P818" s="22">
        <f t="shared" si="245"/>
        <v>-1289.170212992871</v>
      </c>
      <c r="Q818" s="22">
        <f t="shared" si="246"/>
        <v>23.054018697109267</v>
      </c>
      <c r="R818" s="22">
        <f t="shared" si="257"/>
        <v>268.42514400000005</v>
      </c>
      <c r="S818" s="22">
        <f t="shared" si="258"/>
        <v>-997.69105029576167</v>
      </c>
      <c r="T818" s="22">
        <f t="shared" si="259"/>
        <v>0</v>
      </c>
      <c r="U818" s="22">
        <f t="shared" si="247"/>
        <v>0</v>
      </c>
      <c r="V818" s="20">
        <f>'BSFC (Drive Cycle)'!C822</f>
        <v>0</v>
      </c>
      <c r="W818" s="22">
        <f t="shared" si="248"/>
        <v>0</v>
      </c>
      <c r="X818" s="22">
        <f t="shared" si="249"/>
        <v>1</v>
      </c>
      <c r="Y818" s="22">
        <f t="shared" si="250"/>
        <v>0</v>
      </c>
      <c r="Z818" s="22">
        <f t="shared" si="251"/>
        <v>2</v>
      </c>
    </row>
    <row r="819" spans="4:26">
      <c r="D819" s="1">
        <v>816</v>
      </c>
      <c r="E819" s="22">
        <v>15</v>
      </c>
      <c r="F819" s="22">
        <f t="shared" si="240"/>
        <v>24.1401</v>
      </c>
      <c r="G819" s="22">
        <f t="shared" si="241"/>
        <v>6.7055833333333341</v>
      </c>
      <c r="H819" s="22">
        <f t="shared" si="252"/>
        <v>-1.028189444444445</v>
      </c>
      <c r="I819" s="22">
        <f t="shared" si="253"/>
        <v>6.1914886111111116</v>
      </c>
      <c r="J819" s="22">
        <f t="shared" si="254"/>
        <v>28.677569604215932</v>
      </c>
      <c r="K819" s="22">
        <f t="shared" si="255"/>
        <v>2</v>
      </c>
      <c r="L819" s="22">
        <f t="shared" si="242"/>
        <v>8.4698856000000013</v>
      </c>
      <c r="M819" s="22">
        <f t="shared" si="256"/>
        <v>242.89573383374628</v>
      </c>
      <c r="N819" s="22">
        <f t="shared" si="243"/>
        <v>2319.4842310985937</v>
      </c>
      <c r="O819" s="22">
        <f t="shared" si="244"/>
        <v>40.638704065348485</v>
      </c>
      <c r="P819" s="22">
        <f t="shared" si="245"/>
        <v>-2069.1174277785794</v>
      </c>
      <c r="Q819" s="22">
        <f t="shared" si="246"/>
        <v>17.331531981855672</v>
      </c>
      <c r="R819" s="22">
        <f t="shared" si="257"/>
        <v>268.42514400000005</v>
      </c>
      <c r="S819" s="22">
        <f t="shared" si="258"/>
        <v>-1783.3607517967237</v>
      </c>
      <c r="T819" s="22">
        <f t="shared" si="259"/>
        <v>0</v>
      </c>
      <c r="U819" s="22">
        <f t="shared" si="247"/>
        <v>0</v>
      </c>
      <c r="V819" s="20">
        <f>'BSFC (Drive Cycle)'!C823</f>
        <v>0</v>
      </c>
      <c r="W819" s="22">
        <f t="shared" si="248"/>
        <v>0</v>
      </c>
      <c r="X819" s="22">
        <f t="shared" si="249"/>
        <v>0</v>
      </c>
      <c r="Y819" s="22">
        <f t="shared" si="250"/>
        <v>0</v>
      </c>
      <c r="Z819" s="22">
        <f t="shared" si="251"/>
        <v>2</v>
      </c>
    </row>
    <row r="820" spans="4:26">
      <c r="D820" s="1">
        <v>817</v>
      </c>
      <c r="E820" s="22">
        <v>13.1</v>
      </c>
      <c r="F820" s="22">
        <f t="shared" si="240"/>
        <v>21.082353999999999</v>
      </c>
      <c r="G820" s="22">
        <f t="shared" si="241"/>
        <v>5.8562094444444446</v>
      </c>
      <c r="H820" s="22">
        <f t="shared" si="252"/>
        <v>-0.84937388888888954</v>
      </c>
      <c r="I820" s="22">
        <f t="shared" si="253"/>
        <v>5.4315224999999998</v>
      </c>
      <c r="J820" s="22">
        <f t="shared" si="254"/>
        <v>25.157579111279674</v>
      </c>
      <c r="K820" s="22">
        <f t="shared" si="255"/>
        <v>2</v>
      </c>
      <c r="L820" s="22">
        <f t="shared" si="242"/>
        <v>8.4698856000000013</v>
      </c>
      <c r="M820" s="22">
        <f t="shared" si="256"/>
        <v>213.08181704548855</v>
      </c>
      <c r="N820" s="22">
        <f t="shared" si="243"/>
        <v>2034.7821955124839</v>
      </c>
      <c r="O820" s="22">
        <f t="shared" si="244"/>
        <v>40.638704065348485</v>
      </c>
      <c r="P820" s="22">
        <f t="shared" si="245"/>
        <v>-1709.2709185996964</v>
      </c>
      <c r="Q820" s="22">
        <f t="shared" si="246"/>
        <v>13.218952015138894</v>
      </c>
      <c r="R820" s="22">
        <f t="shared" si="257"/>
        <v>268.42514400000005</v>
      </c>
      <c r="S820" s="22">
        <f t="shared" si="258"/>
        <v>-1427.6268225845574</v>
      </c>
      <c r="T820" s="22">
        <f t="shared" si="259"/>
        <v>0</v>
      </c>
      <c r="U820" s="22">
        <f t="shared" si="247"/>
        <v>0</v>
      </c>
      <c r="V820" s="20">
        <f>'BSFC (Drive Cycle)'!C824</f>
        <v>0</v>
      </c>
      <c r="W820" s="22">
        <f t="shared" si="248"/>
        <v>0</v>
      </c>
      <c r="X820" s="22">
        <f t="shared" si="249"/>
        <v>0</v>
      </c>
      <c r="Y820" s="22">
        <f t="shared" si="250"/>
        <v>0</v>
      </c>
      <c r="Z820" s="22">
        <f t="shared" si="251"/>
        <v>2</v>
      </c>
    </row>
    <row r="821" spans="4:26">
      <c r="D821" s="1">
        <v>818</v>
      </c>
      <c r="E821" s="22">
        <v>9.1999999999999993</v>
      </c>
      <c r="F821" s="22">
        <f t="shared" si="240"/>
        <v>14.805927999999998</v>
      </c>
      <c r="G821" s="22">
        <f t="shared" si="241"/>
        <v>4.1127577777777775</v>
      </c>
      <c r="H821" s="22">
        <f t="shared" si="252"/>
        <v>-1.7434516666666671</v>
      </c>
      <c r="I821" s="22">
        <f t="shared" si="253"/>
        <v>3.241031944444444</v>
      </c>
      <c r="J821" s="22">
        <f t="shared" si="254"/>
        <v>15.011724161051657</v>
      </c>
      <c r="K821" s="22">
        <f t="shared" si="255"/>
        <v>2</v>
      </c>
      <c r="L821" s="22">
        <f t="shared" si="242"/>
        <v>8.4698856000000013</v>
      </c>
      <c r="M821" s="22">
        <f t="shared" si="256"/>
        <v>127.14758630286353</v>
      </c>
      <c r="N821" s="22">
        <f t="shared" si="243"/>
        <v>1214.1704458819347</v>
      </c>
      <c r="O821" s="22">
        <f t="shared" si="244"/>
        <v>40.638704065348485</v>
      </c>
      <c r="P821" s="22">
        <f t="shared" si="245"/>
        <v>-3508.503464494112</v>
      </c>
      <c r="Q821" s="22">
        <f t="shared" si="246"/>
        <v>6.5197371864189488</v>
      </c>
      <c r="R821" s="22">
        <f t="shared" si="257"/>
        <v>268.42514400000005</v>
      </c>
      <c r="S821" s="22">
        <f t="shared" si="258"/>
        <v>-3233.558583307693</v>
      </c>
      <c r="T821" s="22">
        <f t="shared" si="259"/>
        <v>0</v>
      </c>
      <c r="U821" s="22">
        <f t="shared" si="247"/>
        <v>0</v>
      </c>
      <c r="V821" s="20">
        <f>'BSFC (Drive Cycle)'!C825</f>
        <v>0</v>
      </c>
      <c r="W821" s="22">
        <f t="shared" si="248"/>
        <v>0</v>
      </c>
      <c r="X821" s="22">
        <f t="shared" si="249"/>
        <v>1</v>
      </c>
      <c r="Y821" s="22">
        <f t="shared" si="250"/>
        <v>0</v>
      </c>
      <c r="Z821" s="22">
        <f t="shared" si="251"/>
        <v>1</v>
      </c>
    </row>
    <row r="822" spans="4:26">
      <c r="D822" s="1">
        <v>819</v>
      </c>
      <c r="E822" s="22">
        <v>6.9</v>
      </c>
      <c r="F822" s="22">
        <f t="shared" si="240"/>
        <v>11.104446000000001</v>
      </c>
      <c r="G822" s="22">
        <f t="shared" si="241"/>
        <v>3.0845683333333338</v>
      </c>
      <c r="H822" s="22">
        <f t="shared" si="252"/>
        <v>-1.0281894444444437</v>
      </c>
      <c r="I822" s="22">
        <f t="shared" si="253"/>
        <v>2.5704736111111117</v>
      </c>
      <c r="J822" s="22">
        <f t="shared" si="254"/>
        <v>11.905850196696145</v>
      </c>
      <c r="K822" s="22">
        <f t="shared" si="255"/>
        <v>1</v>
      </c>
      <c r="L822" s="22">
        <f t="shared" si="242"/>
        <v>14.7105</v>
      </c>
      <c r="M822" s="22">
        <f t="shared" si="256"/>
        <v>175.14100931849865</v>
      </c>
      <c r="N822" s="22">
        <f t="shared" si="243"/>
        <v>1672.4740402851392</v>
      </c>
      <c r="O822" s="22">
        <f t="shared" si="244"/>
        <v>107.64187598425198</v>
      </c>
      <c r="P822" s="22">
        <f t="shared" si="245"/>
        <v>-2388.2093875345422</v>
      </c>
      <c r="Q822" s="22">
        <f t="shared" si="246"/>
        <v>3.6673521673606606</v>
      </c>
      <c r="R822" s="22">
        <f t="shared" si="257"/>
        <v>268.42514400000005</v>
      </c>
      <c r="S822" s="22">
        <f t="shared" si="258"/>
        <v>-2116.1168913671818</v>
      </c>
      <c r="T822" s="22">
        <f t="shared" si="259"/>
        <v>0</v>
      </c>
      <c r="U822" s="22">
        <f t="shared" si="247"/>
        <v>0</v>
      </c>
      <c r="V822" s="20">
        <f>'BSFC (Drive Cycle)'!C826</f>
        <v>0</v>
      </c>
      <c r="W822" s="22">
        <f t="shared" si="248"/>
        <v>0</v>
      </c>
      <c r="X822" s="22">
        <f t="shared" si="249"/>
        <v>0</v>
      </c>
      <c r="Y822" s="22">
        <f t="shared" si="250"/>
        <v>0</v>
      </c>
      <c r="Z822" s="22">
        <f t="shared" si="251"/>
        <v>1</v>
      </c>
    </row>
    <row r="823" spans="4:26">
      <c r="D823" s="1">
        <v>820</v>
      </c>
      <c r="E823" s="22">
        <v>4.5999999999999996</v>
      </c>
      <c r="F823" s="22">
        <f t="shared" si="240"/>
        <v>7.402963999999999</v>
      </c>
      <c r="G823" s="22">
        <f t="shared" si="241"/>
        <v>2.0563788888888888</v>
      </c>
      <c r="H823" s="22">
        <f t="shared" si="252"/>
        <v>-1.028189444444445</v>
      </c>
      <c r="I823" s="22">
        <f t="shared" si="253"/>
        <v>1.5422841666666662</v>
      </c>
      <c r="J823" s="22">
        <f t="shared" si="254"/>
        <v>7.1435101180176837</v>
      </c>
      <c r="K823" s="22">
        <f t="shared" si="255"/>
        <v>1</v>
      </c>
      <c r="L823" s="22">
        <f t="shared" si="242"/>
        <v>14.7105</v>
      </c>
      <c r="M823" s="22">
        <f t="shared" si="256"/>
        <v>105.08460559109913</v>
      </c>
      <c r="N823" s="22">
        <f t="shared" si="243"/>
        <v>1003.484424171083</v>
      </c>
      <c r="O823" s="22">
        <f t="shared" si="244"/>
        <v>107.64187598425198</v>
      </c>
      <c r="P823" s="22">
        <f t="shared" si="245"/>
        <v>-2388.2093875345454</v>
      </c>
      <c r="Q823" s="22">
        <f t="shared" si="246"/>
        <v>1.6299342966047372</v>
      </c>
      <c r="R823" s="22">
        <f t="shared" si="257"/>
        <v>268.42514400000005</v>
      </c>
      <c r="S823" s="22">
        <f t="shared" si="258"/>
        <v>-2118.1543092379407</v>
      </c>
      <c r="T823" s="22">
        <f t="shared" si="259"/>
        <v>0</v>
      </c>
      <c r="U823" s="22">
        <f t="shared" si="247"/>
        <v>0</v>
      </c>
      <c r="V823" s="20">
        <f>'BSFC (Drive Cycle)'!C827</f>
        <v>0</v>
      </c>
      <c r="W823" s="22">
        <f t="shared" si="248"/>
        <v>0</v>
      </c>
      <c r="X823" s="22">
        <f t="shared" si="249"/>
        <v>0</v>
      </c>
      <c r="Y823" s="22">
        <f t="shared" si="250"/>
        <v>0</v>
      </c>
      <c r="Z823" s="22">
        <f t="shared" si="251"/>
        <v>1</v>
      </c>
    </row>
    <row r="824" spans="4:26">
      <c r="D824" s="1">
        <v>821</v>
      </c>
      <c r="E824" s="22">
        <v>4.5999999999999996</v>
      </c>
      <c r="F824" s="22">
        <f t="shared" si="240"/>
        <v>7.402963999999999</v>
      </c>
      <c r="G824" s="22">
        <f t="shared" si="241"/>
        <v>2.0563788888888888</v>
      </c>
      <c r="H824" s="22">
        <f t="shared" si="252"/>
        <v>0</v>
      </c>
      <c r="I824" s="22">
        <f t="shared" si="253"/>
        <v>2.0563788888888888</v>
      </c>
      <c r="J824" s="22">
        <f t="shared" si="254"/>
        <v>9.5246801573569133</v>
      </c>
      <c r="K824" s="22">
        <f t="shared" si="255"/>
        <v>1</v>
      </c>
      <c r="L824" s="22">
        <f t="shared" si="242"/>
        <v>14.7105</v>
      </c>
      <c r="M824" s="22">
        <f t="shared" si="256"/>
        <v>140.11280745479888</v>
      </c>
      <c r="N824" s="22">
        <f t="shared" si="243"/>
        <v>1337.979232228111</v>
      </c>
      <c r="O824" s="22">
        <f t="shared" si="244"/>
        <v>107.64187598425198</v>
      </c>
      <c r="P824" s="22">
        <f t="shared" si="245"/>
        <v>0</v>
      </c>
      <c r="Q824" s="22">
        <f t="shared" si="246"/>
        <v>1.6299342966047372</v>
      </c>
      <c r="R824" s="22">
        <f t="shared" si="257"/>
        <v>268.42514400000005</v>
      </c>
      <c r="S824" s="22">
        <f t="shared" si="258"/>
        <v>270.05507829660479</v>
      </c>
      <c r="T824" s="22">
        <f t="shared" si="259"/>
        <v>3.9634880802309218</v>
      </c>
      <c r="U824" s="22">
        <f t="shared" si="247"/>
        <v>0.5553354422347857</v>
      </c>
      <c r="V824" s="20">
        <f>'BSFC (Drive Cycle)'!C828</f>
        <v>2432.4398601847824</v>
      </c>
      <c r="W824" s="22">
        <f t="shared" si="248"/>
        <v>0.37522779596256567</v>
      </c>
      <c r="X824" s="22">
        <f t="shared" si="249"/>
        <v>0</v>
      </c>
      <c r="Y824" s="22">
        <f t="shared" si="250"/>
        <v>0</v>
      </c>
      <c r="Z824" s="22">
        <f t="shared" si="251"/>
        <v>1</v>
      </c>
    </row>
    <row r="825" spans="4:26">
      <c r="D825" s="1">
        <v>822</v>
      </c>
      <c r="E825" s="22">
        <v>4.5999999999999996</v>
      </c>
      <c r="F825" s="22">
        <f t="shared" si="240"/>
        <v>7.402963999999999</v>
      </c>
      <c r="G825" s="22">
        <f t="shared" si="241"/>
        <v>2.0563788888888888</v>
      </c>
      <c r="H825" s="22">
        <f t="shared" si="252"/>
        <v>0</v>
      </c>
      <c r="I825" s="22">
        <f t="shared" si="253"/>
        <v>2.0563788888888888</v>
      </c>
      <c r="J825" s="22">
        <f t="shared" si="254"/>
        <v>9.5246801573569133</v>
      </c>
      <c r="K825" s="22">
        <f t="shared" si="255"/>
        <v>1</v>
      </c>
      <c r="L825" s="22">
        <f t="shared" si="242"/>
        <v>14.7105</v>
      </c>
      <c r="M825" s="22">
        <f t="shared" si="256"/>
        <v>140.11280745479888</v>
      </c>
      <c r="N825" s="22">
        <f t="shared" si="243"/>
        <v>1337.979232228111</v>
      </c>
      <c r="O825" s="22">
        <f t="shared" si="244"/>
        <v>107.64187598425198</v>
      </c>
      <c r="P825" s="22">
        <f t="shared" si="245"/>
        <v>0</v>
      </c>
      <c r="Q825" s="22">
        <f t="shared" si="246"/>
        <v>1.6299342966047372</v>
      </c>
      <c r="R825" s="22">
        <f t="shared" si="257"/>
        <v>268.42514400000005</v>
      </c>
      <c r="S825" s="22">
        <f t="shared" si="258"/>
        <v>270.05507829660479</v>
      </c>
      <c r="T825" s="22">
        <f t="shared" si="259"/>
        <v>3.9634880802309218</v>
      </c>
      <c r="U825" s="22">
        <f t="shared" si="247"/>
        <v>0.5553354422347857</v>
      </c>
      <c r="V825" s="20">
        <f>'BSFC (Drive Cycle)'!C829</f>
        <v>2432.4398601847824</v>
      </c>
      <c r="W825" s="22">
        <f t="shared" si="248"/>
        <v>0.37522779596256567</v>
      </c>
      <c r="X825" s="22">
        <f t="shared" si="249"/>
        <v>0</v>
      </c>
      <c r="Y825" s="22">
        <f t="shared" si="250"/>
        <v>0</v>
      </c>
      <c r="Z825" s="22">
        <f t="shared" si="251"/>
        <v>1</v>
      </c>
    </row>
    <row r="826" spans="4:26">
      <c r="D826" s="1">
        <v>823</v>
      </c>
      <c r="E826" s="22">
        <v>4.2</v>
      </c>
      <c r="F826" s="22">
        <f t="shared" si="240"/>
        <v>6.7592280000000002</v>
      </c>
      <c r="G826" s="22">
        <f t="shared" si="241"/>
        <v>1.8775633333333335</v>
      </c>
      <c r="H826" s="22">
        <f t="shared" si="252"/>
        <v>-0.17881555555555528</v>
      </c>
      <c r="I826" s="22">
        <f t="shared" si="253"/>
        <v>1.7881555555555559</v>
      </c>
      <c r="J826" s="22">
        <f t="shared" si="254"/>
        <v>8.2823305716147093</v>
      </c>
      <c r="K826" s="22">
        <f t="shared" si="255"/>
        <v>1</v>
      </c>
      <c r="L826" s="22">
        <f t="shared" si="242"/>
        <v>14.7105</v>
      </c>
      <c r="M826" s="22">
        <f t="shared" si="256"/>
        <v>121.83722387373818</v>
      </c>
      <c r="N826" s="22">
        <f t="shared" si="243"/>
        <v>1163.4602019374881</v>
      </c>
      <c r="O826" s="22">
        <f t="shared" si="244"/>
        <v>107.64187598425198</v>
      </c>
      <c r="P826" s="22">
        <f t="shared" si="245"/>
        <v>-415.3407630494853</v>
      </c>
      <c r="Q826" s="22">
        <f t="shared" si="246"/>
        <v>1.3587921073774845</v>
      </c>
      <c r="R826" s="22">
        <f t="shared" si="257"/>
        <v>268.42514400000005</v>
      </c>
      <c r="S826" s="22">
        <f t="shared" si="258"/>
        <v>-145.55682694210776</v>
      </c>
      <c r="T826" s="22">
        <f t="shared" si="259"/>
        <v>0</v>
      </c>
      <c r="U826" s="22">
        <f t="shared" si="247"/>
        <v>0</v>
      </c>
      <c r="V826" s="20">
        <f>'BSFC (Drive Cycle)'!C830</f>
        <v>0</v>
      </c>
      <c r="W826" s="22">
        <f t="shared" si="248"/>
        <v>0</v>
      </c>
      <c r="X826" s="22">
        <f t="shared" si="249"/>
        <v>0</v>
      </c>
      <c r="Y826" s="22">
        <f t="shared" si="250"/>
        <v>0</v>
      </c>
      <c r="Z826" s="22">
        <f t="shared" si="251"/>
        <v>1</v>
      </c>
    </row>
    <row r="827" spans="4:26">
      <c r="D827" s="1">
        <v>824</v>
      </c>
      <c r="E827" s="22">
        <v>5.4</v>
      </c>
      <c r="F827" s="22">
        <f t="shared" si="240"/>
        <v>8.690436</v>
      </c>
      <c r="G827" s="22">
        <f t="shared" si="241"/>
        <v>2.4140100000000002</v>
      </c>
      <c r="H827" s="22">
        <f t="shared" si="252"/>
        <v>0.53644666666666674</v>
      </c>
      <c r="I827" s="22">
        <f t="shared" si="253"/>
        <v>2.6822333333333335</v>
      </c>
      <c r="J827" s="22">
        <f t="shared" si="254"/>
        <v>12.423495857422065</v>
      </c>
      <c r="K827" s="22">
        <f t="shared" si="255"/>
        <v>1</v>
      </c>
      <c r="L827" s="22">
        <f t="shared" si="242"/>
        <v>14.7105</v>
      </c>
      <c r="M827" s="22">
        <f t="shared" si="256"/>
        <v>182.75583581060729</v>
      </c>
      <c r="N827" s="22">
        <f t="shared" si="243"/>
        <v>1745.1903029062323</v>
      </c>
      <c r="O827" s="22">
        <f t="shared" si="244"/>
        <v>107.64187598425198</v>
      </c>
      <c r="P827" s="22">
        <f t="shared" si="245"/>
        <v>1246.022289148458</v>
      </c>
      <c r="Q827" s="22">
        <f t="shared" si="246"/>
        <v>2.2461665448484949</v>
      </c>
      <c r="R827" s="22">
        <f t="shared" si="257"/>
        <v>268.42514400000005</v>
      </c>
      <c r="S827" s="22">
        <f t="shared" si="258"/>
        <v>1516.6935996933064</v>
      </c>
      <c r="T827" s="22">
        <f t="shared" si="259"/>
        <v>22.259892469581921</v>
      </c>
      <c r="U827" s="22">
        <f t="shared" si="247"/>
        <v>4.0681252533326875</v>
      </c>
      <c r="V827" s="20">
        <f>'BSFC (Drive Cycle)'!C831</f>
        <v>1197.8444895545244</v>
      </c>
      <c r="W827" s="22">
        <f t="shared" si="248"/>
        <v>1.3536059493117121</v>
      </c>
      <c r="X827" s="22">
        <f t="shared" si="249"/>
        <v>0</v>
      </c>
      <c r="Y827" s="22">
        <f t="shared" si="250"/>
        <v>0</v>
      </c>
      <c r="Z827" s="22">
        <f t="shared" si="251"/>
        <v>1</v>
      </c>
    </row>
    <row r="828" spans="4:26">
      <c r="D828" s="1">
        <v>825</v>
      </c>
      <c r="E828" s="22">
        <v>4.5999999999999996</v>
      </c>
      <c r="F828" s="22">
        <f t="shared" si="240"/>
        <v>7.402963999999999</v>
      </c>
      <c r="G828" s="22">
        <f t="shared" si="241"/>
        <v>2.0563788888888888</v>
      </c>
      <c r="H828" s="22">
        <f t="shared" si="252"/>
        <v>-0.35763111111111145</v>
      </c>
      <c r="I828" s="22">
        <f t="shared" si="253"/>
        <v>1.877563333333333</v>
      </c>
      <c r="J828" s="22">
        <f t="shared" si="254"/>
        <v>8.6964471001954422</v>
      </c>
      <c r="K828" s="22">
        <f t="shared" si="255"/>
        <v>1</v>
      </c>
      <c r="L828" s="22">
        <f t="shared" si="242"/>
        <v>14.7105</v>
      </c>
      <c r="M828" s="22">
        <f t="shared" si="256"/>
        <v>127.92908506742505</v>
      </c>
      <c r="N828" s="22">
        <f t="shared" si="243"/>
        <v>1221.633212034362</v>
      </c>
      <c r="O828" s="22">
        <f t="shared" si="244"/>
        <v>107.64187598425198</v>
      </c>
      <c r="P828" s="22">
        <f t="shared" si="245"/>
        <v>-830.68152609897254</v>
      </c>
      <c r="Q828" s="22">
        <f t="shared" si="246"/>
        <v>1.6299342966047372</v>
      </c>
      <c r="R828" s="22">
        <f t="shared" si="257"/>
        <v>268.42514400000005</v>
      </c>
      <c r="S828" s="22">
        <f t="shared" si="258"/>
        <v>-560.62644780236781</v>
      </c>
      <c r="T828" s="22">
        <f t="shared" si="259"/>
        <v>0</v>
      </c>
      <c r="U828" s="22">
        <f t="shared" si="247"/>
        <v>0</v>
      </c>
      <c r="V828" s="20">
        <f>'BSFC (Drive Cycle)'!C832</f>
        <v>0</v>
      </c>
      <c r="W828" s="22">
        <f t="shared" si="248"/>
        <v>0</v>
      </c>
      <c r="X828" s="22">
        <f t="shared" si="249"/>
        <v>0</v>
      </c>
      <c r="Y828" s="22">
        <f t="shared" si="250"/>
        <v>0</v>
      </c>
      <c r="Z828" s="22">
        <f t="shared" si="251"/>
        <v>1</v>
      </c>
    </row>
    <row r="829" spans="4:26">
      <c r="D829" s="1">
        <v>826</v>
      </c>
      <c r="E829" s="22">
        <v>3.5</v>
      </c>
      <c r="F829" s="22">
        <f t="shared" si="240"/>
        <v>5.6326900000000002</v>
      </c>
      <c r="G829" s="22">
        <f t="shared" si="241"/>
        <v>1.5646361111111113</v>
      </c>
      <c r="H829" s="22">
        <f t="shared" si="252"/>
        <v>-0.49174277777777742</v>
      </c>
      <c r="I829" s="22">
        <f t="shared" si="253"/>
        <v>1.3187647222222227</v>
      </c>
      <c r="J829" s="22">
        <f t="shared" si="254"/>
        <v>6.1082187965658505</v>
      </c>
      <c r="K829" s="22">
        <f t="shared" si="255"/>
        <v>1</v>
      </c>
      <c r="L829" s="22">
        <f t="shared" si="242"/>
        <v>14.7105</v>
      </c>
      <c r="M829" s="22">
        <f t="shared" si="256"/>
        <v>89.854952606881938</v>
      </c>
      <c r="N829" s="22">
        <f t="shared" si="243"/>
        <v>858.05189892889769</v>
      </c>
      <c r="O829" s="22">
        <f t="shared" si="244"/>
        <v>107.64187598425198</v>
      </c>
      <c r="P829" s="22">
        <f t="shared" si="245"/>
        <v>-1142.1870983860854</v>
      </c>
      <c r="Q829" s="22">
        <f t="shared" si="246"/>
        <v>0.94360563012325338</v>
      </c>
      <c r="R829" s="22">
        <f t="shared" si="257"/>
        <v>268.42514400000005</v>
      </c>
      <c r="S829" s="22">
        <f t="shared" si="258"/>
        <v>-872.81834875596201</v>
      </c>
      <c r="T829" s="22">
        <f t="shared" si="259"/>
        <v>0</v>
      </c>
      <c r="U829" s="22">
        <f t="shared" si="247"/>
        <v>0</v>
      </c>
      <c r="V829" s="20">
        <f>'BSFC (Drive Cycle)'!C833</f>
        <v>0</v>
      </c>
      <c r="W829" s="22">
        <f t="shared" si="248"/>
        <v>0</v>
      </c>
      <c r="X829" s="22">
        <f t="shared" si="249"/>
        <v>0</v>
      </c>
      <c r="Y829" s="22">
        <f t="shared" si="250"/>
        <v>0</v>
      </c>
      <c r="Z829" s="22">
        <f t="shared" si="251"/>
        <v>1</v>
      </c>
    </row>
    <row r="830" spans="4:26">
      <c r="D830" s="1">
        <v>827</v>
      </c>
      <c r="E830" s="22">
        <v>2.2999999999999998</v>
      </c>
      <c r="F830" s="22">
        <f t="shared" si="240"/>
        <v>3.7014819999999995</v>
      </c>
      <c r="G830" s="22">
        <f t="shared" si="241"/>
        <v>1.0281894444444444</v>
      </c>
      <c r="H830" s="22">
        <f t="shared" si="252"/>
        <v>-0.53644666666666696</v>
      </c>
      <c r="I830" s="22">
        <f t="shared" si="253"/>
        <v>0.7599661111111109</v>
      </c>
      <c r="J830" s="22">
        <f t="shared" si="254"/>
        <v>3.51999049293625</v>
      </c>
      <c r="K830" s="22">
        <f t="shared" si="255"/>
        <v>1</v>
      </c>
      <c r="L830" s="22">
        <f t="shared" si="242"/>
        <v>14.7105</v>
      </c>
      <c r="M830" s="22">
        <f t="shared" si="256"/>
        <v>51.780820146338705</v>
      </c>
      <c r="N830" s="22">
        <f t="shared" si="243"/>
        <v>494.4705858234322</v>
      </c>
      <c r="O830" s="22">
        <f t="shared" si="244"/>
        <v>107.64187598425198</v>
      </c>
      <c r="P830" s="22">
        <f t="shared" si="245"/>
        <v>-1246.0222891484586</v>
      </c>
      <c r="Q830" s="22">
        <f t="shared" si="246"/>
        <v>0.4074835741511843</v>
      </c>
      <c r="R830" s="22">
        <f t="shared" si="257"/>
        <v>268.42514400000005</v>
      </c>
      <c r="S830" s="22">
        <f t="shared" si="258"/>
        <v>-977.18966157430737</v>
      </c>
      <c r="T830" s="22">
        <f t="shared" si="259"/>
        <v>0</v>
      </c>
      <c r="U830" s="22">
        <f t="shared" si="247"/>
        <v>0</v>
      </c>
      <c r="V830" s="20">
        <f>'BSFC (Drive Cycle)'!C834</f>
        <v>0</v>
      </c>
      <c r="W830" s="22">
        <f t="shared" si="248"/>
        <v>0</v>
      </c>
      <c r="X830" s="22">
        <f t="shared" si="249"/>
        <v>0</v>
      </c>
      <c r="Y830" s="22">
        <f t="shared" si="250"/>
        <v>0</v>
      </c>
      <c r="Z830" s="22">
        <f t="shared" si="251"/>
        <v>1</v>
      </c>
    </row>
    <row r="831" spans="4:26">
      <c r="D831" s="1">
        <v>828</v>
      </c>
      <c r="E831" s="22">
        <v>2.2999999999999998</v>
      </c>
      <c r="F831" s="22">
        <f t="shared" si="240"/>
        <v>3.7014819999999995</v>
      </c>
      <c r="G831" s="22">
        <f t="shared" si="241"/>
        <v>1.0281894444444444</v>
      </c>
      <c r="H831" s="22">
        <f t="shared" si="252"/>
        <v>0</v>
      </c>
      <c r="I831" s="22">
        <f t="shared" si="253"/>
        <v>1.0281894444444444</v>
      </c>
      <c r="J831" s="22">
        <f t="shared" si="254"/>
        <v>4.7623400786784567</v>
      </c>
      <c r="K831" s="22">
        <f t="shared" si="255"/>
        <v>1</v>
      </c>
      <c r="L831" s="22">
        <f t="shared" si="242"/>
        <v>14.7105</v>
      </c>
      <c r="M831" s="22">
        <f t="shared" si="256"/>
        <v>70.056403727399442</v>
      </c>
      <c r="N831" s="22">
        <f t="shared" si="243"/>
        <v>668.98961611405548</v>
      </c>
      <c r="O831" s="22">
        <f t="shared" si="244"/>
        <v>107.64187598425198</v>
      </c>
      <c r="P831" s="22">
        <f t="shared" si="245"/>
        <v>0</v>
      </c>
      <c r="Q831" s="22">
        <f t="shared" si="246"/>
        <v>0.4074835741511843</v>
      </c>
      <c r="R831" s="22">
        <f t="shared" si="257"/>
        <v>268.42514400000005</v>
      </c>
      <c r="S831" s="22">
        <f t="shared" si="258"/>
        <v>268.83262757415122</v>
      </c>
      <c r="T831" s="22">
        <f t="shared" si="259"/>
        <v>3.9455466702871589</v>
      </c>
      <c r="U831" s="22">
        <f t="shared" si="247"/>
        <v>0.27641081045893379</v>
      </c>
      <c r="V831" s="20">
        <f>'BSFC (Drive Cycle)'!C835</f>
        <v>2472.4231249416421</v>
      </c>
      <c r="W831" s="22">
        <f t="shared" si="248"/>
        <v>0.18983457771181361</v>
      </c>
      <c r="X831" s="22">
        <f t="shared" si="249"/>
        <v>0</v>
      </c>
      <c r="Y831" s="22">
        <f t="shared" si="250"/>
        <v>0</v>
      </c>
      <c r="Z831" s="22">
        <f t="shared" si="251"/>
        <v>1</v>
      </c>
    </row>
    <row r="832" spans="4:26">
      <c r="D832" s="1">
        <v>829</v>
      </c>
      <c r="E832" s="22">
        <v>1.9</v>
      </c>
      <c r="F832" s="22">
        <f t="shared" si="240"/>
        <v>3.0577459999999999</v>
      </c>
      <c r="G832" s="22">
        <f t="shared" si="241"/>
        <v>0.84937388888888887</v>
      </c>
      <c r="H832" s="22">
        <f t="shared" si="252"/>
        <v>-0.17881555555555551</v>
      </c>
      <c r="I832" s="22">
        <f t="shared" si="253"/>
        <v>0.75996611111111112</v>
      </c>
      <c r="J832" s="22">
        <f t="shared" si="254"/>
        <v>3.5199904929362509</v>
      </c>
      <c r="K832" s="22">
        <f t="shared" si="255"/>
        <v>1</v>
      </c>
      <c r="L832" s="22">
        <f t="shared" si="242"/>
        <v>14.7105</v>
      </c>
      <c r="M832" s="22">
        <f t="shared" si="256"/>
        <v>51.780820146338719</v>
      </c>
      <c r="N832" s="22">
        <f t="shared" si="243"/>
        <v>494.47058582343237</v>
      </c>
      <c r="O832" s="22">
        <f t="shared" si="244"/>
        <v>107.64187598425198</v>
      </c>
      <c r="P832" s="22">
        <f t="shared" si="245"/>
        <v>-415.34076304948582</v>
      </c>
      <c r="Q832" s="22">
        <f t="shared" si="246"/>
        <v>0.2780748020199954</v>
      </c>
      <c r="R832" s="22">
        <f t="shared" si="257"/>
        <v>268.42514400000005</v>
      </c>
      <c r="S832" s="22">
        <f t="shared" si="258"/>
        <v>-146.63754424746577</v>
      </c>
      <c r="T832" s="22">
        <f t="shared" si="259"/>
        <v>0</v>
      </c>
      <c r="U832" s="22">
        <f t="shared" si="247"/>
        <v>0</v>
      </c>
      <c r="V832" s="20">
        <f>'BSFC (Drive Cycle)'!C836</f>
        <v>0</v>
      </c>
      <c r="W832" s="22">
        <f t="shared" si="248"/>
        <v>0</v>
      </c>
      <c r="X832" s="22">
        <f t="shared" si="249"/>
        <v>0</v>
      </c>
      <c r="Y832" s="22">
        <f t="shared" si="250"/>
        <v>0</v>
      </c>
      <c r="Z832" s="22">
        <f t="shared" si="251"/>
        <v>1</v>
      </c>
    </row>
    <row r="833" spans="4:26">
      <c r="D833" s="1">
        <v>830</v>
      </c>
      <c r="E833" s="22">
        <v>3.1</v>
      </c>
      <c r="F833" s="22">
        <f t="shared" si="240"/>
        <v>4.9889540000000006</v>
      </c>
      <c r="G833" s="22">
        <f t="shared" si="241"/>
        <v>1.3858205555555558</v>
      </c>
      <c r="H833" s="22">
        <f t="shared" si="252"/>
        <v>0.53644666666666696</v>
      </c>
      <c r="I833" s="22">
        <f t="shared" si="253"/>
        <v>1.6540438888888893</v>
      </c>
      <c r="J833" s="22">
        <f t="shared" si="254"/>
        <v>7.6611557787436073</v>
      </c>
      <c r="K833" s="22">
        <f t="shared" si="255"/>
        <v>1</v>
      </c>
      <c r="L833" s="22">
        <f t="shared" si="242"/>
        <v>14.7105</v>
      </c>
      <c r="M833" s="22">
        <f t="shared" si="256"/>
        <v>112.69943208320784</v>
      </c>
      <c r="N833" s="22">
        <f t="shared" si="243"/>
        <v>1076.2006867921766</v>
      </c>
      <c r="O833" s="22">
        <f t="shared" si="244"/>
        <v>107.64187598425198</v>
      </c>
      <c r="P833" s="22">
        <f t="shared" si="245"/>
        <v>1246.0222891484586</v>
      </c>
      <c r="Q833" s="22">
        <f t="shared" si="246"/>
        <v>0.74024898820281348</v>
      </c>
      <c r="R833" s="22">
        <f t="shared" si="257"/>
        <v>268.42514400000005</v>
      </c>
      <c r="S833" s="22">
        <f t="shared" si="258"/>
        <v>1515.1876821366616</v>
      </c>
      <c r="T833" s="22">
        <f t="shared" si="259"/>
        <v>22.237790732694691</v>
      </c>
      <c r="U833" s="22">
        <f t="shared" si="247"/>
        <v>2.5061863863599143</v>
      </c>
      <c r="V833" s="20">
        <f>'BSFC (Drive Cycle)'!C837</f>
        <v>1174.0656570252941</v>
      </c>
      <c r="W833" s="22">
        <f t="shared" si="248"/>
        <v>0.81734093509152783</v>
      </c>
      <c r="X833" s="22">
        <f t="shared" si="249"/>
        <v>0</v>
      </c>
      <c r="Y833" s="22">
        <f t="shared" si="250"/>
        <v>0</v>
      </c>
      <c r="Z833" s="22">
        <f t="shared" si="251"/>
        <v>1</v>
      </c>
    </row>
    <row r="834" spans="4:26">
      <c r="D834" s="1">
        <v>831</v>
      </c>
      <c r="E834" s="22">
        <v>6.1</v>
      </c>
      <c r="F834" s="22">
        <f t="shared" si="240"/>
        <v>9.8169740000000001</v>
      </c>
      <c r="G834" s="22">
        <f t="shared" si="241"/>
        <v>2.7269372222222223</v>
      </c>
      <c r="H834" s="22">
        <f t="shared" si="252"/>
        <v>1.3411166666666665</v>
      </c>
      <c r="I834" s="22">
        <f t="shared" si="253"/>
        <v>3.3974955555555555</v>
      </c>
      <c r="J834" s="22">
        <f t="shared" si="254"/>
        <v>15.736428086067946</v>
      </c>
      <c r="K834" s="22">
        <f t="shared" si="255"/>
        <v>1</v>
      </c>
      <c r="L834" s="22">
        <f t="shared" si="242"/>
        <v>14.7105</v>
      </c>
      <c r="M834" s="22">
        <f t="shared" si="256"/>
        <v>231.49072536010252</v>
      </c>
      <c r="N834" s="22">
        <f t="shared" si="243"/>
        <v>2210.5743836812271</v>
      </c>
      <c r="O834" s="22">
        <f t="shared" si="244"/>
        <v>107.64187598425198</v>
      </c>
      <c r="P834" s="22">
        <f t="shared" si="245"/>
        <v>3115.0557228711441</v>
      </c>
      <c r="Q834" s="22">
        <f t="shared" si="246"/>
        <v>2.8662502446437754</v>
      </c>
      <c r="R834" s="22">
        <f t="shared" si="257"/>
        <v>268.42514400000005</v>
      </c>
      <c r="S834" s="22">
        <f t="shared" si="258"/>
        <v>3386.347117115788</v>
      </c>
      <c r="T834" s="22">
        <f t="shared" si="259"/>
        <v>49.700033485285928</v>
      </c>
      <c r="U834" s="22">
        <f t="shared" si="247"/>
        <v>11.505096801930224</v>
      </c>
      <c r="V834" s="20">
        <f>'BSFC (Drive Cycle)'!C838</f>
        <v>283.43302968463922</v>
      </c>
      <c r="W834" s="22">
        <f t="shared" si="248"/>
        <v>0.90581234538503796</v>
      </c>
      <c r="X834" s="22">
        <f t="shared" si="249"/>
        <v>0</v>
      </c>
      <c r="Y834" s="22">
        <f t="shared" si="250"/>
        <v>0</v>
      </c>
      <c r="Z834" s="22">
        <f t="shared" si="251"/>
        <v>1</v>
      </c>
    </row>
    <row r="835" spans="4:26">
      <c r="D835" s="1">
        <v>832</v>
      </c>
      <c r="E835" s="22">
        <v>4.5999999999999996</v>
      </c>
      <c r="F835" s="22">
        <f t="shared" si="240"/>
        <v>7.402963999999999</v>
      </c>
      <c r="G835" s="22">
        <f t="shared" si="241"/>
        <v>2.0563788888888888</v>
      </c>
      <c r="H835" s="22">
        <f t="shared" si="252"/>
        <v>-0.67055833333333359</v>
      </c>
      <c r="I835" s="22">
        <f t="shared" si="253"/>
        <v>1.721099722222222</v>
      </c>
      <c r="J835" s="22">
        <f t="shared" si="254"/>
        <v>7.9717431751791556</v>
      </c>
      <c r="K835" s="22">
        <f t="shared" si="255"/>
        <v>1</v>
      </c>
      <c r="L835" s="22">
        <f t="shared" si="242"/>
        <v>14.7105</v>
      </c>
      <c r="M835" s="22">
        <f t="shared" si="256"/>
        <v>117.26832797847297</v>
      </c>
      <c r="N835" s="22">
        <f t="shared" si="243"/>
        <v>1119.8304443648319</v>
      </c>
      <c r="O835" s="22">
        <f t="shared" si="244"/>
        <v>107.64187598425198</v>
      </c>
      <c r="P835" s="22">
        <f t="shared" si="245"/>
        <v>-1557.5278614355727</v>
      </c>
      <c r="Q835" s="22">
        <f t="shared" si="246"/>
        <v>1.6299342966047372</v>
      </c>
      <c r="R835" s="22">
        <f t="shared" si="257"/>
        <v>268.42514400000005</v>
      </c>
      <c r="S835" s="22">
        <f t="shared" si="258"/>
        <v>-1287.472783138968</v>
      </c>
      <c r="T835" s="22">
        <f t="shared" si="259"/>
        <v>0</v>
      </c>
      <c r="U835" s="22">
        <f t="shared" si="247"/>
        <v>0</v>
      </c>
      <c r="V835" s="20">
        <f>'BSFC (Drive Cycle)'!C839</f>
        <v>0</v>
      </c>
      <c r="W835" s="22">
        <f t="shared" si="248"/>
        <v>0</v>
      </c>
      <c r="X835" s="22">
        <f t="shared" si="249"/>
        <v>0</v>
      </c>
      <c r="Y835" s="22">
        <f t="shared" si="250"/>
        <v>0</v>
      </c>
      <c r="Z835" s="22">
        <f t="shared" si="251"/>
        <v>1</v>
      </c>
    </row>
    <row r="836" spans="4:26">
      <c r="D836" s="1">
        <v>833</v>
      </c>
      <c r="E836" s="22">
        <v>2.7</v>
      </c>
      <c r="F836" s="22">
        <f t="shared" ref="F836:F899" si="260">E836*1.60934</f>
        <v>4.345218</v>
      </c>
      <c r="G836" s="22">
        <f t="shared" ref="G836:G899" si="261">F836*(1000/3600)</f>
        <v>1.2070050000000001</v>
      </c>
      <c r="H836" s="22">
        <f t="shared" si="252"/>
        <v>-0.84937388888888865</v>
      </c>
      <c r="I836" s="22">
        <f t="shared" si="253"/>
        <v>0.78231805555555578</v>
      </c>
      <c r="J836" s="22">
        <f t="shared" si="254"/>
        <v>3.6235196250814359</v>
      </c>
      <c r="K836" s="22">
        <f t="shared" si="255"/>
        <v>1</v>
      </c>
      <c r="L836" s="22">
        <f t="shared" ref="L836:L899" si="262">LOOKUP(K836,$A$5:$B$12)*$B$13</f>
        <v>14.7105</v>
      </c>
      <c r="M836" s="22">
        <f t="shared" si="256"/>
        <v>53.303785444760464</v>
      </c>
      <c r="N836" s="22">
        <f t="shared" ref="N836:N899" si="263">M836*9.5493</f>
        <v>509.01383834765113</v>
      </c>
      <c r="O836" s="22">
        <f t="shared" ref="O836:O899" si="264">(POWER(L836,2)*$B$28+4*$B$29)/$B$27</f>
        <v>107.64187598425198</v>
      </c>
      <c r="P836" s="22">
        <f t="shared" ref="P836:P899" si="265">(H836*(O836+$B$26*$B$27))/$B$27</f>
        <v>-1972.8686244850574</v>
      </c>
      <c r="Q836" s="22">
        <f t="shared" ref="Q836:Q899" si="266">($B$34*$B$31*$B$30*POWER(G836,2))/2</f>
        <v>0.56154163621212372</v>
      </c>
      <c r="R836" s="22">
        <f t="shared" si="257"/>
        <v>268.42514400000005</v>
      </c>
      <c r="S836" s="22">
        <f t="shared" si="258"/>
        <v>-1703.8819388488453</v>
      </c>
      <c r="T836" s="22">
        <f t="shared" si="259"/>
        <v>0</v>
      </c>
      <c r="U836" s="22">
        <f t="shared" ref="U836:U899" si="267">(T836*M836)/1000</f>
        <v>0</v>
      </c>
      <c r="V836" s="20">
        <f>'BSFC (Drive Cycle)'!C840</f>
        <v>0</v>
      </c>
      <c r="W836" s="22">
        <f t="shared" ref="W836:W899" si="268">(V836*U836)/3600</f>
        <v>0</v>
      </c>
      <c r="X836" s="22">
        <f t="shared" ref="X836:X899" si="269">IF(AND(K836&gt;1,(N836&lt;$B$15)),1,0)</f>
        <v>0</v>
      </c>
      <c r="Y836" s="22">
        <f t="shared" ref="Y836:Y899" si="270">IF(N836&gt;$B$14,1,0)</f>
        <v>0</v>
      </c>
      <c r="Z836" s="22">
        <f t="shared" ref="Z836:Z899" si="271">IF(AND(X836=0,Y836=0),K836,IF(AND(X836=0,Y836=1),K836+1, IF(AND(X836=1,Y836=0),K836-1)))</f>
        <v>1</v>
      </c>
    </row>
    <row r="837" spans="4:26">
      <c r="D837" s="1">
        <v>834</v>
      </c>
      <c r="E837" s="22">
        <v>2.2999999999999998</v>
      </c>
      <c r="F837" s="22">
        <f t="shared" si="260"/>
        <v>3.7014819999999995</v>
      </c>
      <c r="G837" s="22">
        <f t="shared" si="261"/>
        <v>1.0281894444444444</v>
      </c>
      <c r="H837" s="22">
        <f t="shared" ref="H837:H900" si="272">(G837-G836)/(D837-D836)</f>
        <v>-0.17881555555555573</v>
      </c>
      <c r="I837" s="22">
        <f t="shared" ref="I837:I900" si="273">G837*(D837-D836)+0.5*H837*POWER(D837-D836,2)</f>
        <v>0.93878166666666651</v>
      </c>
      <c r="J837" s="22">
        <f t="shared" ref="J837:J900" si="274">(2*PI()*I837)/($B$2*(D837-D836))</f>
        <v>4.3482235500977211</v>
      </c>
      <c r="K837" s="22">
        <f t="shared" ref="K837:K900" si="275">Z836</f>
        <v>1</v>
      </c>
      <c r="L837" s="22">
        <f t="shared" si="262"/>
        <v>14.7105</v>
      </c>
      <c r="M837" s="22">
        <f t="shared" ref="M837:M900" si="276">J837*L837</f>
        <v>63.964542533712525</v>
      </c>
      <c r="N837" s="22">
        <f t="shared" si="263"/>
        <v>610.81660601718102</v>
      </c>
      <c r="O837" s="22">
        <f t="shared" si="264"/>
        <v>107.64187598425198</v>
      </c>
      <c r="P837" s="22">
        <f t="shared" si="265"/>
        <v>-415.34076304948627</v>
      </c>
      <c r="Q837" s="22">
        <f t="shared" si="266"/>
        <v>0.4074835741511843</v>
      </c>
      <c r="R837" s="22">
        <f t="shared" ref="R837:R900" si="277">$B$32*$B$26*9.81</f>
        <v>268.42514400000005</v>
      </c>
      <c r="S837" s="22">
        <f t="shared" ref="S837:S900" si="278">P837+Q837+R837</f>
        <v>-146.50813547533505</v>
      </c>
      <c r="T837" s="22">
        <f t="shared" ref="T837:T900" si="279">IF(H837&lt;0,0,(S837*$B$27)/L837)</f>
        <v>0</v>
      </c>
      <c r="U837" s="22">
        <f t="shared" si="267"/>
        <v>0</v>
      </c>
      <c r="V837" s="20">
        <f>'BSFC (Drive Cycle)'!C841</f>
        <v>0</v>
      </c>
      <c r="W837" s="22">
        <f t="shared" si="268"/>
        <v>0</v>
      </c>
      <c r="X837" s="22">
        <f t="shared" si="269"/>
        <v>0</v>
      </c>
      <c r="Y837" s="22">
        <f t="shared" si="270"/>
        <v>0</v>
      </c>
      <c r="Z837" s="22">
        <f t="shared" si="271"/>
        <v>1</v>
      </c>
    </row>
    <row r="838" spans="4:26">
      <c r="D838" s="1">
        <v>835</v>
      </c>
      <c r="E838" s="22">
        <v>2.2999999999999998</v>
      </c>
      <c r="F838" s="22">
        <f t="shared" si="260"/>
        <v>3.7014819999999995</v>
      </c>
      <c r="G838" s="22">
        <f t="shared" si="261"/>
        <v>1.0281894444444444</v>
      </c>
      <c r="H838" s="22">
        <f t="shared" si="272"/>
        <v>0</v>
      </c>
      <c r="I838" s="22">
        <f t="shared" si="273"/>
        <v>1.0281894444444444</v>
      </c>
      <c r="J838" s="22">
        <f t="shared" si="274"/>
        <v>4.7623400786784567</v>
      </c>
      <c r="K838" s="22">
        <f t="shared" si="275"/>
        <v>1</v>
      </c>
      <c r="L838" s="22">
        <f t="shared" si="262"/>
        <v>14.7105</v>
      </c>
      <c r="M838" s="22">
        <f t="shared" si="276"/>
        <v>70.056403727399442</v>
      </c>
      <c r="N838" s="22">
        <f t="shared" si="263"/>
        <v>668.98961611405548</v>
      </c>
      <c r="O838" s="22">
        <f t="shared" si="264"/>
        <v>107.64187598425198</v>
      </c>
      <c r="P838" s="22">
        <f t="shared" si="265"/>
        <v>0</v>
      </c>
      <c r="Q838" s="22">
        <f t="shared" si="266"/>
        <v>0.4074835741511843</v>
      </c>
      <c r="R838" s="22">
        <f t="shared" si="277"/>
        <v>268.42514400000005</v>
      </c>
      <c r="S838" s="22">
        <f t="shared" si="278"/>
        <v>268.83262757415122</v>
      </c>
      <c r="T838" s="22">
        <f t="shared" si="279"/>
        <v>3.9455466702871589</v>
      </c>
      <c r="U838" s="22">
        <f t="shared" si="267"/>
        <v>0.27641081045893379</v>
      </c>
      <c r="V838" s="20">
        <f>'BSFC (Drive Cycle)'!C842</f>
        <v>2472.4231249416421</v>
      </c>
      <c r="W838" s="22">
        <f t="shared" si="268"/>
        <v>0.18983457771181361</v>
      </c>
      <c r="X838" s="22">
        <f t="shared" si="269"/>
        <v>0</v>
      </c>
      <c r="Y838" s="22">
        <f t="shared" si="270"/>
        <v>0</v>
      </c>
      <c r="Z838" s="22">
        <f t="shared" si="271"/>
        <v>1</v>
      </c>
    </row>
    <row r="839" spans="4:26">
      <c r="D839" s="1">
        <v>836</v>
      </c>
      <c r="E839" s="22">
        <v>3.1</v>
      </c>
      <c r="F839" s="22">
        <f t="shared" si="260"/>
        <v>4.9889540000000006</v>
      </c>
      <c r="G839" s="22">
        <f t="shared" si="261"/>
        <v>1.3858205555555558</v>
      </c>
      <c r="H839" s="22">
        <f t="shared" si="272"/>
        <v>0.35763111111111145</v>
      </c>
      <c r="I839" s="22">
        <f t="shared" si="273"/>
        <v>1.5646361111111116</v>
      </c>
      <c r="J839" s="22">
        <f t="shared" si="274"/>
        <v>7.2470392501628718</v>
      </c>
      <c r="K839" s="22">
        <f t="shared" si="275"/>
        <v>1</v>
      </c>
      <c r="L839" s="22">
        <f t="shared" si="262"/>
        <v>14.7105</v>
      </c>
      <c r="M839" s="22">
        <f t="shared" si="276"/>
        <v>106.60757088952093</v>
      </c>
      <c r="N839" s="22">
        <f t="shared" si="263"/>
        <v>1018.0276766953023</v>
      </c>
      <c r="O839" s="22">
        <f t="shared" si="264"/>
        <v>107.64187598425198</v>
      </c>
      <c r="P839" s="22">
        <f t="shared" si="265"/>
        <v>830.68152609897254</v>
      </c>
      <c r="Q839" s="22">
        <f t="shared" si="266"/>
        <v>0.74024898820281348</v>
      </c>
      <c r="R839" s="22">
        <f t="shared" si="277"/>
        <v>268.42514400000005</v>
      </c>
      <c r="S839" s="22">
        <f t="shared" si="278"/>
        <v>1099.8469190871754</v>
      </c>
      <c r="T839" s="22">
        <f t="shared" si="279"/>
        <v>16.142003999246874</v>
      </c>
      <c r="U839" s="22">
        <f t="shared" si="267"/>
        <v>1.7208598356486415</v>
      </c>
      <c r="V839" s="20">
        <f>'BSFC (Drive Cycle)'!C843</f>
        <v>1520.9191887561269</v>
      </c>
      <c r="W839" s="22">
        <f t="shared" si="268"/>
        <v>0.72702465144381501</v>
      </c>
      <c r="X839" s="22">
        <f t="shared" si="269"/>
        <v>0</v>
      </c>
      <c r="Y839" s="22">
        <f t="shared" si="270"/>
        <v>0</v>
      </c>
      <c r="Z839" s="22">
        <f t="shared" si="271"/>
        <v>1</v>
      </c>
    </row>
    <row r="840" spans="4:26">
      <c r="D840" s="1">
        <v>837</v>
      </c>
      <c r="E840" s="22">
        <v>4.2</v>
      </c>
      <c r="F840" s="22">
        <f t="shared" si="260"/>
        <v>6.7592280000000002</v>
      </c>
      <c r="G840" s="22">
        <f t="shared" si="261"/>
        <v>1.8775633333333335</v>
      </c>
      <c r="H840" s="22">
        <f t="shared" si="272"/>
        <v>0.49174277777777764</v>
      </c>
      <c r="I840" s="22">
        <f t="shared" si="273"/>
        <v>2.1234347222222221</v>
      </c>
      <c r="J840" s="22">
        <f t="shared" si="274"/>
        <v>9.8352675537924661</v>
      </c>
      <c r="K840" s="22">
        <f t="shared" si="275"/>
        <v>1</v>
      </c>
      <c r="L840" s="22">
        <f t="shared" si="262"/>
        <v>14.7105</v>
      </c>
      <c r="M840" s="22">
        <f t="shared" si="276"/>
        <v>144.68170335006408</v>
      </c>
      <c r="N840" s="22">
        <f t="shared" si="263"/>
        <v>1381.6089898007669</v>
      </c>
      <c r="O840" s="22">
        <f t="shared" si="264"/>
        <v>107.64187598425198</v>
      </c>
      <c r="P840" s="22">
        <f t="shared" si="265"/>
        <v>1142.1870983860858</v>
      </c>
      <c r="Q840" s="22">
        <f t="shared" si="266"/>
        <v>1.3587921073774845</v>
      </c>
      <c r="R840" s="22">
        <f t="shared" si="277"/>
        <v>268.42514400000005</v>
      </c>
      <c r="S840" s="22">
        <f t="shared" si="278"/>
        <v>1411.9710344934633</v>
      </c>
      <c r="T840" s="22">
        <f t="shared" si="279"/>
        <v>20.722922154049066</v>
      </c>
      <c r="U840" s="22">
        <f t="shared" si="267"/>
        <v>2.9982276756385975</v>
      </c>
      <c r="V840" s="20">
        <f>'BSFC (Drive Cycle)'!C844</f>
        <v>1265.9994877473091</v>
      </c>
      <c r="W840" s="22">
        <f t="shared" si="268"/>
        <v>1.0543763059745193</v>
      </c>
      <c r="X840" s="22">
        <f t="shared" si="269"/>
        <v>0</v>
      </c>
      <c r="Y840" s="22">
        <f t="shared" si="270"/>
        <v>0</v>
      </c>
      <c r="Z840" s="22">
        <f t="shared" si="271"/>
        <v>1</v>
      </c>
    </row>
    <row r="841" spans="4:26">
      <c r="D841" s="1">
        <v>838</v>
      </c>
      <c r="E841" s="22">
        <v>3.5</v>
      </c>
      <c r="F841" s="22">
        <f t="shared" si="260"/>
        <v>5.6326900000000002</v>
      </c>
      <c r="G841" s="22">
        <f t="shared" si="261"/>
        <v>1.5646361111111113</v>
      </c>
      <c r="H841" s="22">
        <f t="shared" si="272"/>
        <v>-0.31292722222222213</v>
      </c>
      <c r="I841" s="22">
        <f t="shared" si="273"/>
        <v>1.4081725000000003</v>
      </c>
      <c r="J841" s="22">
        <f t="shared" si="274"/>
        <v>6.5223353251465834</v>
      </c>
      <c r="K841" s="22">
        <f t="shared" si="275"/>
        <v>1</v>
      </c>
      <c r="L841" s="22">
        <f t="shared" si="262"/>
        <v>14.7105</v>
      </c>
      <c r="M841" s="22">
        <f t="shared" si="276"/>
        <v>95.946813800568819</v>
      </c>
      <c r="N841" s="22">
        <f t="shared" si="263"/>
        <v>916.22490902577192</v>
      </c>
      <c r="O841" s="22">
        <f t="shared" si="264"/>
        <v>107.64187598425198</v>
      </c>
      <c r="P841" s="22">
        <f t="shared" si="265"/>
        <v>-726.84633533660019</v>
      </c>
      <c r="Q841" s="22">
        <f t="shared" si="266"/>
        <v>0.94360563012325338</v>
      </c>
      <c r="R841" s="22">
        <f t="shared" si="277"/>
        <v>268.42514400000005</v>
      </c>
      <c r="S841" s="22">
        <f t="shared" si="278"/>
        <v>-457.47758570647693</v>
      </c>
      <c r="T841" s="22">
        <f t="shared" si="279"/>
        <v>0</v>
      </c>
      <c r="U841" s="22">
        <f t="shared" si="267"/>
        <v>0</v>
      </c>
      <c r="V841" s="20">
        <f>'BSFC (Drive Cycle)'!C845</f>
        <v>0</v>
      </c>
      <c r="W841" s="22">
        <f t="shared" si="268"/>
        <v>0</v>
      </c>
      <c r="X841" s="22">
        <f t="shared" si="269"/>
        <v>0</v>
      </c>
      <c r="Y841" s="22">
        <f t="shared" si="270"/>
        <v>0</v>
      </c>
      <c r="Z841" s="22">
        <f t="shared" si="271"/>
        <v>1</v>
      </c>
    </row>
    <row r="842" spans="4:26">
      <c r="D842" s="1">
        <v>839</v>
      </c>
      <c r="E842" s="22">
        <v>3.8</v>
      </c>
      <c r="F842" s="22">
        <f t="shared" si="260"/>
        <v>6.1154919999999997</v>
      </c>
      <c r="G842" s="22">
        <f t="shared" si="261"/>
        <v>1.6987477777777777</v>
      </c>
      <c r="H842" s="22">
        <f t="shared" si="272"/>
        <v>0.13411166666666641</v>
      </c>
      <c r="I842" s="22">
        <f t="shared" si="273"/>
        <v>1.7658036111111111</v>
      </c>
      <c r="J842" s="22">
        <f t="shared" si="274"/>
        <v>8.1788014394695239</v>
      </c>
      <c r="K842" s="22">
        <f t="shared" si="275"/>
        <v>1</v>
      </c>
      <c r="L842" s="22">
        <f t="shared" si="262"/>
        <v>14.7105</v>
      </c>
      <c r="M842" s="22">
        <f t="shared" si="276"/>
        <v>120.31425857531643</v>
      </c>
      <c r="N842" s="22">
        <f t="shared" si="263"/>
        <v>1148.9169494132693</v>
      </c>
      <c r="O842" s="22">
        <f t="shared" si="264"/>
        <v>107.64187598425198</v>
      </c>
      <c r="P842" s="22">
        <f t="shared" si="265"/>
        <v>311.50557228711386</v>
      </c>
      <c r="Q842" s="22">
        <f t="shared" si="266"/>
        <v>1.1122992080799816</v>
      </c>
      <c r="R842" s="22">
        <f t="shared" si="277"/>
        <v>268.42514400000005</v>
      </c>
      <c r="S842" s="22">
        <f t="shared" si="278"/>
        <v>581.04301549519391</v>
      </c>
      <c r="T842" s="22">
        <f t="shared" si="279"/>
        <v>8.527731011550415</v>
      </c>
      <c r="U842" s="22">
        <f t="shared" si="267"/>
        <v>1.0260076339844213</v>
      </c>
      <c r="V842" s="20">
        <f>'BSFC (Drive Cycle)'!C846</f>
        <v>2050.9523646798975</v>
      </c>
      <c r="W842" s="22">
        <f t="shared" si="268"/>
        <v>0.58452577308332654</v>
      </c>
      <c r="X842" s="22">
        <f t="shared" si="269"/>
        <v>0</v>
      </c>
      <c r="Y842" s="22">
        <f t="shared" si="270"/>
        <v>0</v>
      </c>
      <c r="Z842" s="22">
        <f t="shared" si="271"/>
        <v>1</v>
      </c>
    </row>
    <row r="843" spans="4:26">
      <c r="D843" s="1">
        <v>840</v>
      </c>
      <c r="E843" s="22">
        <v>4.2</v>
      </c>
      <c r="F843" s="22">
        <f t="shared" si="260"/>
        <v>6.7592280000000002</v>
      </c>
      <c r="G843" s="22">
        <f t="shared" si="261"/>
        <v>1.8775633333333335</v>
      </c>
      <c r="H843" s="22">
        <f t="shared" si="272"/>
        <v>0.17881555555555573</v>
      </c>
      <c r="I843" s="22">
        <f t="shared" si="273"/>
        <v>1.9669711111111114</v>
      </c>
      <c r="J843" s="22">
        <f t="shared" si="274"/>
        <v>9.1105636287761804</v>
      </c>
      <c r="K843" s="22">
        <f t="shared" si="275"/>
        <v>1</v>
      </c>
      <c r="L843" s="22">
        <f t="shared" si="262"/>
        <v>14.7105</v>
      </c>
      <c r="M843" s="22">
        <f t="shared" si="276"/>
        <v>134.02094626111199</v>
      </c>
      <c r="N843" s="22">
        <f t="shared" si="263"/>
        <v>1279.8062221312368</v>
      </c>
      <c r="O843" s="22">
        <f t="shared" si="264"/>
        <v>107.64187598425198</v>
      </c>
      <c r="P843" s="22">
        <f t="shared" si="265"/>
        <v>415.34076304948627</v>
      </c>
      <c r="Q843" s="22">
        <f t="shared" si="266"/>
        <v>1.3587921073774845</v>
      </c>
      <c r="R843" s="22">
        <f t="shared" si="277"/>
        <v>268.42514400000005</v>
      </c>
      <c r="S843" s="22">
        <f t="shared" si="278"/>
        <v>685.12469915686381</v>
      </c>
      <c r="T843" s="22">
        <f t="shared" si="279"/>
        <v>10.055295370515408</v>
      </c>
      <c r="U843" s="22">
        <f t="shared" si="267"/>
        <v>1.3476202004914537</v>
      </c>
      <c r="V843" s="20">
        <f>'BSFC (Drive Cycle)'!C847</f>
        <v>1940.9774403906918</v>
      </c>
      <c r="W843" s="22">
        <f t="shared" si="268"/>
        <v>0.72658344649130346</v>
      </c>
      <c r="X843" s="22">
        <f t="shared" si="269"/>
        <v>0</v>
      </c>
      <c r="Y843" s="22">
        <f t="shared" si="270"/>
        <v>0</v>
      </c>
      <c r="Z843" s="22">
        <f t="shared" si="271"/>
        <v>1</v>
      </c>
    </row>
    <row r="844" spans="4:26">
      <c r="D844" s="1">
        <v>841</v>
      </c>
      <c r="E844" s="22">
        <v>3.5</v>
      </c>
      <c r="F844" s="22">
        <f t="shared" si="260"/>
        <v>5.6326900000000002</v>
      </c>
      <c r="G844" s="22">
        <f t="shared" si="261"/>
        <v>1.5646361111111113</v>
      </c>
      <c r="H844" s="22">
        <f t="shared" si="272"/>
        <v>-0.31292722222222213</v>
      </c>
      <c r="I844" s="22">
        <f t="shared" si="273"/>
        <v>1.4081725000000003</v>
      </c>
      <c r="J844" s="22">
        <f t="shared" si="274"/>
        <v>6.5223353251465834</v>
      </c>
      <c r="K844" s="22">
        <f t="shared" si="275"/>
        <v>1</v>
      </c>
      <c r="L844" s="22">
        <f t="shared" si="262"/>
        <v>14.7105</v>
      </c>
      <c r="M844" s="22">
        <f t="shared" si="276"/>
        <v>95.946813800568819</v>
      </c>
      <c r="N844" s="22">
        <f t="shared" si="263"/>
        <v>916.22490902577192</v>
      </c>
      <c r="O844" s="22">
        <f t="shared" si="264"/>
        <v>107.64187598425198</v>
      </c>
      <c r="P844" s="22">
        <f t="shared" si="265"/>
        <v>-726.84633533660019</v>
      </c>
      <c r="Q844" s="22">
        <f t="shared" si="266"/>
        <v>0.94360563012325338</v>
      </c>
      <c r="R844" s="22">
        <f t="shared" si="277"/>
        <v>268.42514400000005</v>
      </c>
      <c r="S844" s="22">
        <f t="shared" si="278"/>
        <v>-457.47758570647693</v>
      </c>
      <c r="T844" s="22">
        <f t="shared" si="279"/>
        <v>0</v>
      </c>
      <c r="U844" s="22">
        <f t="shared" si="267"/>
        <v>0</v>
      </c>
      <c r="V844" s="20">
        <f>'BSFC (Drive Cycle)'!C848</f>
        <v>0</v>
      </c>
      <c r="W844" s="22">
        <f t="shared" si="268"/>
        <v>0</v>
      </c>
      <c r="X844" s="22">
        <f t="shared" si="269"/>
        <v>0</v>
      </c>
      <c r="Y844" s="22">
        <f t="shared" si="270"/>
        <v>0</v>
      </c>
      <c r="Z844" s="22">
        <f t="shared" si="271"/>
        <v>1</v>
      </c>
    </row>
    <row r="845" spans="4:26">
      <c r="D845" s="1">
        <v>842</v>
      </c>
      <c r="E845" s="22">
        <v>3.5</v>
      </c>
      <c r="F845" s="22">
        <f t="shared" si="260"/>
        <v>5.6326900000000002</v>
      </c>
      <c r="G845" s="22">
        <f t="shared" si="261"/>
        <v>1.5646361111111113</v>
      </c>
      <c r="H845" s="22">
        <f t="shared" si="272"/>
        <v>0</v>
      </c>
      <c r="I845" s="22">
        <f t="shared" si="273"/>
        <v>1.5646361111111113</v>
      </c>
      <c r="J845" s="22">
        <f t="shared" si="274"/>
        <v>7.24703925016287</v>
      </c>
      <c r="K845" s="22">
        <f t="shared" si="275"/>
        <v>1</v>
      </c>
      <c r="L845" s="22">
        <f t="shared" si="262"/>
        <v>14.7105</v>
      </c>
      <c r="M845" s="22">
        <f t="shared" si="276"/>
        <v>106.6075708895209</v>
      </c>
      <c r="N845" s="22">
        <f t="shared" si="263"/>
        <v>1018.027676695302</v>
      </c>
      <c r="O845" s="22">
        <f t="shared" si="264"/>
        <v>107.64187598425198</v>
      </c>
      <c r="P845" s="22">
        <f t="shared" si="265"/>
        <v>0</v>
      </c>
      <c r="Q845" s="22">
        <f t="shared" si="266"/>
        <v>0.94360563012325338</v>
      </c>
      <c r="R845" s="22">
        <f t="shared" si="277"/>
        <v>268.42514400000005</v>
      </c>
      <c r="S845" s="22">
        <f t="shared" si="278"/>
        <v>269.36874963012332</v>
      </c>
      <c r="T845" s="22">
        <f t="shared" si="279"/>
        <v>3.9534151147237435</v>
      </c>
      <c r="U845" s="22">
        <f t="shared" si="267"/>
        <v>0.42146398209861491</v>
      </c>
      <c r="V845" s="20">
        <f>'BSFC (Drive Cycle)'!C849</f>
        <v>2423.8046400651215</v>
      </c>
      <c r="W845" s="22">
        <f t="shared" si="268"/>
        <v>0.28376287650859616</v>
      </c>
      <c r="X845" s="22">
        <f t="shared" si="269"/>
        <v>0</v>
      </c>
      <c r="Y845" s="22">
        <f t="shared" si="270"/>
        <v>0</v>
      </c>
      <c r="Z845" s="22">
        <f t="shared" si="271"/>
        <v>1</v>
      </c>
    </row>
    <row r="846" spans="4:26">
      <c r="D846" s="1">
        <v>843</v>
      </c>
      <c r="E846" s="22">
        <v>3.5</v>
      </c>
      <c r="F846" s="22">
        <f t="shared" si="260"/>
        <v>5.6326900000000002</v>
      </c>
      <c r="G846" s="22">
        <f t="shared" si="261"/>
        <v>1.5646361111111113</v>
      </c>
      <c r="H846" s="22">
        <f t="shared" si="272"/>
        <v>0</v>
      </c>
      <c r="I846" s="22">
        <f t="shared" si="273"/>
        <v>1.5646361111111113</v>
      </c>
      <c r="J846" s="22">
        <f t="shared" si="274"/>
        <v>7.24703925016287</v>
      </c>
      <c r="K846" s="22">
        <f t="shared" si="275"/>
        <v>1</v>
      </c>
      <c r="L846" s="22">
        <f t="shared" si="262"/>
        <v>14.7105</v>
      </c>
      <c r="M846" s="22">
        <f t="shared" si="276"/>
        <v>106.6075708895209</v>
      </c>
      <c r="N846" s="22">
        <f t="shared" si="263"/>
        <v>1018.027676695302</v>
      </c>
      <c r="O846" s="22">
        <f t="shared" si="264"/>
        <v>107.64187598425198</v>
      </c>
      <c r="P846" s="22">
        <f t="shared" si="265"/>
        <v>0</v>
      </c>
      <c r="Q846" s="22">
        <f t="shared" si="266"/>
        <v>0.94360563012325338</v>
      </c>
      <c r="R846" s="22">
        <f t="shared" si="277"/>
        <v>268.42514400000005</v>
      </c>
      <c r="S846" s="22">
        <f t="shared" si="278"/>
        <v>269.36874963012332</v>
      </c>
      <c r="T846" s="22">
        <f t="shared" si="279"/>
        <v>3.9534151147237435</v>
      </c>
      <c r="U846" s="22">
        <f t="shared" si="267"/>
        <v>0.42146398209861491</v>
      </c>
      <c r="V846" s="20">
        <f>'BSFC (Drive Cycle)'!C850</f>
        <v>2423.8046400651215</v>
      </c>
      <c r="W846" s="22">
        <f t="shared" si="268"/>
        <v>0.28376287650859616</v>
      </c>
      <c r="X846" s="22">
        <f t="shared" si="269"/>
        <v>0</v>
      </c>
      <c r="Y846" s="22">
        <f t="shared" si="270"/>
        <v>0</v>
      </c>
      <c r="Z846" s="22">
        <f t="shared" si="271"/>
        <v>1</v>
      </c>
    </row>
    <row r="847" spans="4:26">
      <c r="D847" s="1">
        <v>844</v>
      </c>
      <c r="E847" s="22">
        <v>4.5999999999999996</v>
      </c>
      <c r="F847" s="22">
        <f t="shared" si="260"/>
        <v>7.402963999999999</v>
      </c>
      <c r="G847" s="22">
        <f t="shared" si="261"/>
        <v>2.0563788888888888</v>
      </c>
      <c r="H847" s="22">
        <f t="shared" si="272"/>
        <v>0.49174277777777742</v>
      </c>
      <c r="I847" s="22">
        <f t="shared" si="273"/>
        <v>2.3022502777777776</v>
      </c>
      <c r="J847" s="22">
        <f t="shared" si="274"/>
        <v>10.663500610953935</v>
      </c>
      <c r="K847" s="22">
        <f t="shared" si="275"/>
        <v>1</v>
      </c>
      <c r="L847" s="22">
        <f t="shared" si="262"/>
        <v>14.7105</v>
      </c>
      <c r="M847" s="22">
        <f t="shared" si="276"/>
        <v>156.86542573743787</v>
      </c>
      <c r="N847" s="22">
        <f t="shared" si="263"/>
        <v>1497.9550099945156</v>
      </c>
      <c r="O847" s="22">
        <f t="shared" si="264"/>
        <v>107.64187598425198</v>
      </c>
      <c r="P847" s="22">
        <f t="shared" si="265"/>
        <v>1142.1870983860854</v>
      </c>
      <c r="Q847" s="22">
        <f t="shared" si="266"/>
        <v>1.6299342966047372</v>
      </c>
      <c r="R847" s="22">
        <f t="shared" si="277"/>
        <v>268.42514400000005</v>
      </c>
      <c r="S847" s="22">
        <f t="shared" si="278"/>
        <v>1412.2421766826901</v>
      </c>
      <c r="T847" s="22">
        <f t="shared" si="279"/>
        <v>20.726901597212386</v>
      </c>
      <c r="U847" s="22">
        <f t="shared" si="267"/>
        <v>3.2513342432647017</v>
      </c>
      <c r="V847" s="20">
        <f>'BSFC (Drive Cycle)'!C851</f>
        <v>1271.0800910597045</v>
      </c>
      <c r="W847" s="22">
        <f t="shared" si="268"/>
        <v>1.1479739516651202</v>
      </c>
      <c r="X847" s="22">
        <f t="shared" si="269"/>
        <v>0</v>
      </c>
      <c r="Y847" s="22">
        <f t="shared" si="270"/>
        <v>0</v>
      </c>
      <c r="Z847" s="22">
        <f t="shared" si="271"/>
        <v>1</v>
      </c>
    </row>
    <row r="848" spans="4:26">
      <c r="D848" s="1">
        <v>845</v>
      </c>
      <c r="E848" s="22">
        <v>5.8</v>
      </c>
      <c r="F848" s="22">
        <f t="shared" si="260"/>
        <v>9.3341719999999988</v>
      </c>
      <c r="G848" s="22">
        <f t="shared" si="261"/>
        <v>2.5928255555555553</v>
      </c>
      <c r="H848" s="22">
        <f t="shared" si="272"/>
        <v>0.53644666666666652</v>
      </c>
      <c r="I848" s="22">
        <f t="shared" si="273"/>
        <v>2.8610488888888885</v>
      </c>
      <c r="J848" s="22">
        <f t="shared" si="274"/>
        <v>13.251728914583531</v>
      </c>
      <c r="K848" s="22">
        <f t="shared" si="275"/>
        <v>1</v>
      </c>
      <c r="L848" s="22">
        <f t="shared" si="262"/>
        <v>14.7105</v>
      </c>
      <c r="M848" s="22">
        <f t="shared" si="276"/>
        <v>194.93955819798103</v>
      </c>
      <c r="N848" s="22">
        <f t="shared" si="263"/>
        <v>1861.5363230999803</v>
      </c>
      <c r="O848" s="22">
        <f t="shared" si="264"/>
        <v>107.64187598425198</v>
      </c>
      <c r="P848" s="22">
        <f t="shared" si="265"/>
        <v>1246.0222891484575</v>
      </c>
      <c r="Q848" s="22">
        <f t="shared" si="266"/>
        <v>2.591256603864998</v>
      </c>
      <c r="R848" s="22">
        <f t="shared" si="277"/>
        <v>268.42514400000005</v>
      </c>
      <c r="S848" s="22">
        <f t="shared" si="278"/>
        <v>1517.0386897523226</v>
      </c>
      <c r="T848" s="22">
        <f t="shared" si="279"/>
        <v>22.264957215426158</v>
      </c>
      <c r="U848" s="22">
        <f t="shared" si="267"/>
        <v>4.3403209228721256</v>
      </c>
      <c r="V848" s="20">
        <f>'BSFC (Drive Cycle)'!C852</f>
        <v>1199.6854258663088</v>
      </c>
      <c r="W848" s="22">
        <f t="shared" si="268"/>
        <v>1.4463943763200824</v>
      </c>
      <c r="X848" s="22">
        <f t="shared" si="269"/>
        <v>0</v>
      </c>
      <c r="Y848" s="22">
        <f t="shared" si="270"/>
        <v>0</v>
      </c>
      <c r="Z848" s="22">
        <f t="shared" si="271"/>
        <v>1</v>
      </c>
    </row>
    <row r="849" spans="4:26">
      <c r="D849" s="1">
        <v>846</v>
      </c>
      <c r="E849" s="22">
        <v>3.5</v>
      </c>
      <c r="F849" s="22">
        <f t="shared" si="260"/>
        <v>5.6326900000000002</v>
      </c>
      <c r="G849" s="22">
        <f t="shared" si="261"/>
        <v>1.5646361111111113</v>
      </c>
      <c r="H849" s="22">
        <f t="shared" si="272"/>
        <v>-1.0281894444444439</v>
      </c>
      <c r="I849" s="22">
        <f t="shared" si="273"/>
        <v>1.0505413888888895</v>
      </c>
      <c r="J849" s="22">
        <f t="shared" si="274"/>
        <v>4.8658692108236439</v>
      </c>
      <c r="K849" s="22">
        <f t="shared" si="275"/>
        <v>1</v>
      </c>
      <c r="L849" s="22">
        <f t="shared" si="262"/>
        <v>14.7105</v>
      </c>
      <c r="M849" s="22">
        <f t="shared" si="276"/>
        <v>71.579369025821208</v>
      </c>
      <c r="N849" s="22">
        <f t="shared" si="263"/>
        <v>683.53286863827452</v>
      </c>
      <c r="O849" s="22">
        <f t="shared" si="264"/>
        <v>107.64187598425198</v>
      </c>
      <c r="P849" s="22">
        <f t="shared" si="265"/>
        <v>-2388.2093875345427</v>
      </c>
      <c r="Q849" s="22">
        <f t="shared" si="266"/>
        <v>0.94360563012325338</v>
      </c>
      <c r="R849" s="22">
        <f t="shared" si="277"/>
        <v>268.42514400000005</v>
      </c>
      <c r="S849" s="22">
        <f t="shared" si="278"/>
        <v>-2118.8406379044191</v>
      </c>
      <c r="T849" s="22">
        <f t="shared" si="279"/>
        <v>0</v>
      </c>
      <c r="U849" s="22">
        <f t="shared" si="267"/>
        <v>0</v>
      </c>
      <c r="V849" s="20">
        <f>'BSFC (Drive Cycle)'!C853</f>
        <v>0</v>
      </c>
      <c r="W849" s="22">
        <f t="shared" si="268"/>
        <v>0</v>
      </c>
      <c r="X849" s="22">
        <f t="shared" si="269"/>
        <v>0</v>
      </c>
      <c r="Y849" s="22">
        <f t="shared" si="270"/>
        <v>0</v>
      </c>
      <c r="Z849" s="22">
        <f t="shared" si="271"/>
        <v>1</v>
      </c>
    </row>
    <row r="850" spans="4:26">
      <c r="D850" s="1">
        <v>847</v>
      </c>
      <c r="E850" s="22">
        <v>0.8</v>
      </c>
      <c r="F850" s="22">
        <f t="shared" si="260"/>
        <v>1.2874720000000002</v>
      </c>
      <c r="G850" s="22">
        <f t="shared" si="261"/>
        <v>0.35763111111111118</v>
      </c>
      <c r="H850" s="22">
        <f t="shared" si="272"/>
        <v>-1.2070050000000001</v>
      </c>
      <c r="I850" s="22">
        <f t="shared" si="273"/>
        <v>-0.24587138888888888</v>
      </c>
      <c r="J850" s="22">
        <f t="shared" si="274"/>
        <v>-1.1388204535970223</v>
      </c>
      <c r="K850" s="22">
        <f t="shared" si="275"/>
        <v>1</v>
      </c>
      <c r="L850" s="22">
        <f t="shared" si="262"/>
        <v>14.7105</v>
      </c>
      <c r="M850" s="22">
        <f t="shared" si="276"/>
        <v>-16.752618282638995</v>
      </c>
      <c r="N850" s="22">
        <f t="shared" si="263"/>
        <v>-159.97577776640458</v>
      </c>
      <c r="O850" s="22">
        <f t="shared" si="264"/>
        <v>107.64187598425198</v>
      </c>
      <c r="P850" s="22">
        <f t="shared" si="265"/>
        <v>-2803.5501505840302</v>
      </c>
      <c r="Q850" s="22">
        <f t="shared" si="266"/>
        <v>4.9298579859500591E-2</v>
      </c>
      <c r="R850" s="22">
        <f t="shared" si="277"/>
        <v>268.42514400000005</v>
      </c>
      <c r="S850" s="22">
        <f t="shared" si="278"/>
        <v>-2535.0757080041703</v>
      </c>
      <c r="T850" s="22">
        <f t="shared" si="279"/>
        <v>0</v>
      </c>
      <c r="U850" s="22">
        <f t="shared" si="267"/>
        <v>0</v>
      </c>
      <c r="V850" s="20">
        <f>'BSFC (Drive Cycle)'!C854</f>
        <v>0</v>
      </c>
      <c r="W850" s="22">
        <f t="shared" si="268"/>
        <v>0</v>
      </c>
      <c r="X850" s="22">
        <f t="shared" si="269"/>
        <v>0</v>
      </c>
      <c r="Y850" s="22">
        <f t="shared" si="270"/>
        <v>0</v>
      </c>
      <c r="Z850" s="22">
        <f t="shared" si="271"/>
        <v>1</v>
      </c>
    </row>
    <row r="851" spans="4:26">
      <c r="D851" s="1">
        <v>848</v>
      </c>
      <c r="E851" s="22">
        <v>3.5</v>
      </c>
      <c r="F851" s="22">
        <f t="shared" si="260"/>
        <v>5.6326900000000002</v>
      </c>
      <c r="G851" s="22">
        <f t="shared" si="261"/>
        <v>1.5646361111111113</v>
      </c>
      <c r="H851" s="22">
        <f t="shared" si="272"/>
        <v>1.2070050000000001</v>
      </c>
      <c r="I851" s="22">
        <f t="shared" si="273"/>
        <v>2.1681386111111114</v>
      </c>
      <c r="J851" s="22">
        <f t="shared" si="274"/>
        <v>10.042325818082835</v>
      </c>
      <c r="K851" s="22">
        <f t="shared" si="275"/>
        <v>1</v>
      </c>
      <c r="L851" s="22">
        <f t="shared" si="262"/>
        <v>14.7105</v>
      </c>
      <c r="M851" s="22">
        <f t="shared" si="276"/>
        <v>147.72763394690753</v>
      </c>
      <c r="N851" s="22">
        <f t="shared" si="263"/>
        <v>1410.6954948492041</v>
      </c>
      <c r="O851" s="22">
        <f t="shared" si="264"/>
        <v>107.64187598425198</v>
      </c>
      <c r="P851" s="22">
        <f t="shared" si="265"/>
        <v>2803.5501505840302</v>
      </c>
      <c r="Q851" s="22">
        <f t="shared" si="266"/>
        <v>0.94360563012325338</v>
      </c>
      <c r="R851" s="22">
        <f t="shared" si="277"/>
        <v>268.42514400000005</v>
      </c>
      <c r="S851" s="22">
        <f t="shared" si="278"/>
        <v>3072.9189002141538</v>
      </c>
      <c r="T851" s="22">
        <f t="shared" si="279"/>
        <v>45.099975565496479</v>
      </c>
      <c r="U851" s="22">
        <f t="shared" si="267"/>
        <v>6.6625126813541371</v>
      </c>
      <c r="V851" s="20">
        <f>'BSFC (Drive Cycle)'!C855</f>
        <v>361.17497488147364</v>
      </c>
      <c r="W851" s="22">
        <f t="shared" si="268"/>
        <v>0.66842579175988337</v>
      </c>
      <c r="X851" s="22">
        <f t="shared" si="269"/>
        <v>0</v>
      </c>
      <c r="Y851" s="22">
        <f t="shared" si="270"/>
        <v>0</v>
      </c>
      <c r="Z851" s="22">
        <f t="shared" si="271"/>
        <v>1</v>
      </c>
    </row>
    <row r="852" spans="4:26">
      <c r="D852" s="1">
        <v>849</v>
      </c>
      <c r="E852" s="22">
        <v>3.8</v>
      </c>
      <c r="F852" s="22">
        <f t="shared" si="260"/>
        <v>6.1154919999999997</v>
      </c>
      <c r="G852" s="22">
        <f t="shared" si="261"/>
        <v>1.6987477777777777</v>
      </c>
      <c r="H852" s="22">
        <f t="shared" si="272"/>
        <v>0.13411166666666641</v>
      </c>
      <c r="I852" s="22">
        <f t="shared" si="273"/>
        <v>1.7658036111111111</v>
      </c>
      <c r="J852" s="22">
        <f t="shared" si="274"/>
        <v>8.1788014394695239</v>
      </c>
      <c r="K852" s="22">
        <f t="shared" si="275"/>
        <v>1</v>
      </c>
      <c r="L852" s="22">
        <f t="shared" si="262"/>
        <v>14.7105</v>
      </c>
      <c r="M852" s="22">
        <f t="shared" si="276"/>
        <v>120.31425857531643</v>
      </c>
      <c r="N852" s="22">
        <f t="shared" si="263"/>
        <v>1148.9169494132693</v>
      </c>
      <c r="O852" s="22">
        <f t="shared" si="264"/>
        <v>107.64187598425198</v>
      </c>
      <c r="P852" s="22">
        <f t="shared" si="265"/>
        <v>311.50557228711386</v>
      </c>
      <c r="Q852" s="22">
        <f t="shared" si="266"/>
        <v>1.1122992080799816</v>
      </c>
      <c r="R852" s="22">
        <f t="shared" si="277"/>
        <v>268.42514400000005</v>
      </c>
      <c r="S852" s="22">
        <f t="shared" si="278"/>
        <v>581.04301549519391</v>
      </c>
      <c r="T852" s="22">
        <f t="shared" si="279"/>
        <v>8.527731011550415</v>
      </c>
      <c r="U852" s="22">
        <f t="shared" si="267"/>
        <v>1.0260076339844213</v>
      </c>
      <c r="V852" s="20">
        <f>'BSFC (Drive Cycle)'!C856</f>
        <v>2050.9523646798975</v>
      </c>
      <c r="W852" s="22">
        <f t="shared" si="268"/>
        <v>0.58452577308332654</v>
      </c>
      <c r="X852" s="22">
        <f t="shared" si="269"/>
        <v>0</v>
      </c>
      <c r="Y852" s="22">
        <f t="shared" si="270"/>
        <v>0</v>
      </c>
      <c r="Z852" s="22">
        <f t="shared" si="271"/>
        <v>1</v>
      </c>
    </row>
    <row r="853" spans="4:26">
      <c r="D853" s="1">
        <v>850</v>
      </c>
      <c r="E853" s="22">
        <v>2.2999999999999998</v>
      </c>
      <c r="F853" s="22">
        <f t="shared" si="260"/>
        <v>3.7014819999999995</v>
      </c>
      <c r="G853" s="22">
        <f t="shared" si="261"/>
        <v>1.0281894444444444</v>
      </c>
      <c r="H853" s="22">
        <f t="shared" si="272"/>
        <v>-0.67055833333333337</v>
      </c>
      <c r="I853" s="22">
        <f t="shared" si="273"/>
        <v>0.69291027777777769</v>
      </c>
      <c r="J853" s="22">
        <f t="shared" si="274"/>
        <v>3.209403096500699</v>
      </c>
      <c r="K853" s="22">
        <f t="shared" si="275"/>
        <v>1</v>
      </c>
      <c r="L853" s="22">
        <f t="shared" si="262"/>
        <v>14.7105</v>
      </c>
      <c r="M853" s="22">
        <f t="shared" si="276"/>
        <v>47.211924251073533</v>
      </c>
      <c r="N853" s="22">
        <f t="shared" si="263"/>
        <v>450.8408282507765</v>
      </c>
      <c r="O853" s="22">
        <f t="shared" si="264"/>
        <v>107.64187598425198</v>
      </c>
      <c r="P853" s="22">
        <f t="shared" si="265"/>
        <v>-1557.5278614355723</v>
      </c>
      <c r="Q853" s="22">
        <f t="shared" si="266"/>
        <v>0.4074835741511843</v>
      </c>
      <c r="R853" s="22">
        <f t="shared" si="277"/>
        <v>268.42514400000005</v>
      </c>
      <c r="S853" s="22">
        <f t="shared" si="278"/>
        <v>-1288.695233861421</v>
      </c>
      <c r="T853" s="22">
        <f t="shared" si="279"/>
        <v>0</v>
      </c>
      <c r="U853" s="22">
        <f t="shared" si="267"/>
        <v>0</v>
      </c>
      <c r="V853" s="20">
        <f>'BSFC (Drive Cycle)'!C857</f>
        <v>0</v>
      </c>
      <c r="W853" s="22">
        <f t="shared" si="268"/>
        <v>0</v>
      </c>
      <c r="X853" s="22">
        <f t="shared" si="269"/>
        <v>0</v>
      </c>
      <c r="Y853" s="22">
        <f t="shared" si="270"/>
        <v>0</v>
      </c>
      <c r="Z853" s="22">
        <f t="shared" si="271"/>
        <v>1</v>
      </c>
    </row>
    <row r="854" spans="4:26">
      <c r="D854" s="1">
        <v>851</v>
      </c>
      <c r="E854" s="22">
        <v>0</v>
      </c>
      <c r="F854" s="22">
        <f t="shared" si="260"/>
        <v>0</v>
      </c>
      <c r="G854" s="22">
        <f t="shared" si="261"/>
        <v>0</v>
      </c>
      <c r="H854" s="22">
        <f t="shared" si="272"/>
        <v>-1.0281894444444444</v>
      </c>
      <c r="I854" s="22">
        <f t="shared" si="273"/>
        <v>-0.51409472222222219</v>
      </c>
      <c r="J854" s="22">
        <f t="shared" si="274"/>
        <v>-2.3811700393392283</v>
      </c>
      <c r="K854" s="22">
        <f t="shared" si="275"/>
        <v>1</v>
      </c>
      <c r="L854" s="22">
        <f t="shared" si="262"/>
        <v>14.7105</v>
      </c>
      <c r="M854" s="22">
        <f t="shared" si="276"/>
        <v>-35.028201863699721</v>
      </c>
      <c r="N854" s="22">
        <f t="shared" si="263"/>
        <v>-334.49480805702774</v>
      </c>
      <c r="O854" s="22">
        <f t="shared" si="264"/>
        <v>107.64187598425198</v>
      </c>
      <c r="P854" s="22">
        <f t="shared" si="265"/>
        <v>-2388.2093875345436</v>
      </c>
      <c r="Q854" s="22">
        <f t="shared" si="266"/>
        <v>0</v>
      </c>
      <c r="R854" s="22">
        <f t="shared" si="277"/>
        <v>268.42514400000005</v>
      </c>
      <c r="S854" s="22">
        <f t="shared" si="278"/>
        <v>-2119.7842435345437</v>
      </c>
      <c r="T854" s="22">
        <f t="shared" si="279"/>
        <v>0</v>
      </c>
      <c r="U854" s="22">
        <f t="shared" si="267"/>
        <v>0</v>
      </c>
      <c r="V854" s="20">
        <f>'BSFC (Drive Cycle)'!C858</f>
        <v>0</v>
      </c>
      <c r="W854" s="22">
        <f t="shared" si="268"/>
        <v>0</v>
      </c>
      <c r="X854" s="22">
        <f t="shared" si="269"/>
        <v>0</v>
      </c>
      <c r="Y854" s="22">
        <f t="shared" si="270"/>
        <v>0</v>
      </c>
      <c r="Z854" s="22">
        <f t="shared" si="271"/>
        <v>1</v>
      </c>
    </row>
    <row r="855" spans="4:26">
      <c r="D855" s="1">
        <v>852</v>
      </c>
      <c r="E855" s="22">
        <v>1.2</v>
      </c>
      <c r="F855" s="22">
        <f t="shared" si="260"/>
        <v>1.9312079999999998</v>
      </c>
      <c r="G855" s="22">
        <f t="shared" si="261"/>
        <v>0.53644666666666663</v>
      </c>
      <c r="H855" s="22">
        <f t="shared" si="272"/>
        <v>0.53644666666666663</v>
      </c>
      <c r="I855" s="22">
        <f t="shared" si="273"/>
        <v>0.80467</v>
      </c>
      <c r="J855" s="22">
        <f t="shared" si="274"/>
        <v>3.7270487572266187</v>
      </c>
      <c r="K855" s="22">
        <f t="shared" si="275"/>
        <v>1</v>
      </c>
      <c r="L855" s="22">
        <f t="shared" si="262"/>
        <v>14.7105</v>
      </c>
      <c r="M855" s="22">
        <f t="shared" si="276"/>
        <v>54.826750743182174</v>
      </c>
      <c r="N855" s="22">
        <f t="shared" si="263"/>
        <v>523.5570908718696</v>
      </c>
      <c r="O855" s="22">
        <f t="shared" si="264"/>
        <v>107.64187598425198</v>
      </c>
      <c r="P855" s="22">
        <f t="shared" si="265"/>
        <v>1246.0222891484577</v>
      </c>
      <c r="Q855" s="22">
        <f t="shared" si="266"/>
        <v>0.11092180468387626</v>
      </c>
      <c r="R855" s="22">
        <f t="shared" si="277"/>
        <v>268.42514400000005</v>
      </c>
      <c r="S855" s="22">
        <f t="shared" si="278"/>
        <v>1514.5583549531416</v>
      </c>
      <c r="T855" s="22">
        <f t="shared" si="279"/>
        <v>22.228554354670699</v>
      </c>
      <c r="U855" s="22">
        <f t="shared" si="267"/>
        <v>1.2187194089848072</v>
      </c>
      <c r="V855" s="20">
        <f>'BSFC (Drive Cycle)'!C859</f>
        <v>1288.5593408441896</v>
      </c>
      <c r="W855" s="22">
        <f t="shared" si="268"/>
        <v>0.43622007730985651</v>
      </c>
      <c r="X855" s="22">
        <f t="shared" si="269"/>
        <v>0</v>
      </c>
      <c r="Y855" s="22">
        <f t="shared" si="270"/>
        <v>0</v>
      </c>
      <c r="Z855" s="22">
        <f t="shared" si="271"/>
        <v>1</v>
      </c>
    </row>
    <row r="856" spans="4:26">
      <c r="D856" s="1">
        <v>853</v>
      </c>
      <c r="E856" s="22">
        <v>6.9</v>
      </c>
      <c r="F856" s="22">
        <f t="shared" si="260"/>
        <v>11.104446000000001</v>
      </c>
      <c r="G856" s="22">
        <f t="shared" si="261"/>
        <v>3.0845683333333338</v>
      </c>
      <c r="H856" s="22">
        <f t="shared" si="272"/>
        <v>2.5481216666666673</v>
      </c>
      <c r="I856" s="22">
        <f t="shared" si="273"/>
        <v>4.3586291666666677</v>
      </c>
      <c r="J856" s="22">
        <f t="shared" si="274"/>
        <v>20.188180768310858</v>
      </c>
      <c r="K856" s="22">
        <f t="shared" si="275"/>
        <v>1</v>
      </c>
      <c r="L856" s="22">
        <f t="shared" si="262"/>
        <v>14.7105</v>
      </c>
      <c r="M856" s="22">
        <f t="shared" si="276"/>
        <v>296.97823319223687</v>
      </c>
      <c r="N856" s="22">
        <f t="shared" si="263"/>
        <v>2835.9342422226277</v>
      </c>
      <c r="O856" s="22">
        <f t="shared" si="264"/>
        <v>107.64187598425198</v>
      </c>
      <c r="P856" s="22">
        <f t="shared" si="265"/>
        <v>5918.6058734551762</v>
      </c>
      <c r="Q856" s="22">
        <f t="shared" si="266"/>
        <v>3.6673521673606606</v>
      </c>
      <c r="R856" s="22">
        <f t="shared" si="277"/>
        <v>268.42514400000005</v>
      </c>
      <c r="S856" s="22">
        <f t="shared" si="278"/>
        <v>6190.698369622537</v>
      </c>
      <c r="T856" s="22">
        <f t="shared" si="279"/>
        <v>90.858351381768529</v>
      </c>
      <c r="U856" s="22">
        <f t="shared" si="267"/>
        <v>26.982952664117054</v>
      </c>
      <c r="V856" s="20">
        <f>'BSFC (Drive Cycle)'!C860</f>
        <v>55.339763122883596</v>
      </c>
      <c r="W856" s="22">
        <f t="shared" si="268"/>
        <v>0.4147861691078385</v>
      </c>
      <c r="X856" s="22">
        <f t="shared" si="269"/>
        <v>0</v>
      </c>
      <c r="Y856" s="22">
        <f t="shared" si="270"/>
        <v>0</v>
      </c>
      <c r="Z856" s="22">
        <f t="shared" si="271"/>
        <v>1</v>
      </c>
    </row>
    <row r="857" spans="4:26">
      <c r="D857" s="1">
        <v>854</v>
      </c>
      <c r="E857" s="22">
        <v>13.8</v>
      </c>
      <c r="F857" s="22">
        <f t="shared" si="260"/>
        <v>22.208892000000002</v>
      </c>
      <c r="G857" s="22">
        <f t="shared" si="261"/>
        <v>6.1691366666666676</v>
      </c>
      <c r="H857" s="22">
        <f t="shared" si="272"/>
        <v>3.0845683333333338</v>
      </c>
      <c r="I857" s="22">
        <f t="shared" si="273"/>
        <v>7.7114208333333343</v>
      </c>
      <c r="J857" s="22">
        <f t="shared" si="274"/>
        <v>35.717550590088436</v>
      </c>
      <c r="K857" s="22">
        <f t="shared" si="275"/>
        <v>1</v>
      </c>
      <c r="L857" s="22">
        <f t="shared" si="262"/>
        <v>14.7105</v>
      </c>
      <c r="M857" s="22">
        <f t="shared" si="276"/>
        <v>525.42302795549597</v>
      </c>
      <c r="N857" s="22">
        <f t="shared" si="263"/>
        <v>5017.4221208554181</v>
      </c>
      <c r="O857" s="22">
        <f t="shared" si="264"/>
        <v>107.64187598425198</v>
      </c>
      <c r="P857" s="22">
        <f t="shared" si="265"/>
        <v>7164.6281626036334</v>
      </c>
      <c r="Q857" s="22">
        <f t="shared" si="266"/>
        <v>14.669408669442642</v>
      </c>
      <c r="R857" s="22">
        <f t="shared" si="277"/>
        <v>268.42514400000005</v>
      </c>
      <c r="S857" s="22">
        <f t="shared" si="278"/>
        <v>7447.7227152730757</v>
      </c>
      <c r="T857" s="22">
        <f t="shared" si="279"/>
        <v>109.30718427160581</v>
      </c>
      <c r="U857" s="22">
        <f t="shared" si="267"/>
        <v>57.432511737276485</v>
      </c>
      <c r="V857" s="20">
        <f>'BSFC (Drive Cycle)'!C861</f>
        <v>842.23898446552812</v>
      </c>
      <c r="W857" s="22">
        <f t="shared" si="268"/>
        <v>13.436638989141187</v>
      </c>
      <c r="X857" s="22">
        <f t="shared" si="269"/>
        <v>0</v>
      </c>
      <c r="Y857" s="22">
        <f t="shared" si="270"/>
        <v>1</v>
      </c>
      <c r="Z857" s="22">
        <f t="shared" si="271"/>
        <v>2</v>
      </c>
    </row>
    <row r="858" spans="4:26">
      <c r="D858" s="1">
        <v>855</v>
      </c>
      <c r="E858" s="22">
        <v>18.8</v>
      </c>
      <c r="F858" s="22">
        <f t="shared" si="260"/>
        <v>30.255592</v>
      </c>
      <c r="G858" s="22">
        <f t="shared" si="261"/>
        <v>8.4043311111111123</v>
      </c>
      <c r="H858" s="22">
        <f t="shared" si="272"/>
        <v>2.2351944444444447</v>
      </c>
      <c r="I858" s="22">
        <f t="shared" si="273"/>
        <v>9.5219283333333351</v>
      </c>
      <c r="J858" s="22">
        <f t="shared" si="274"/>
        <v>44.103410293848327</v>
      </c>
      <c r="K858" s="22">
        <f t="shared" si="275"/>
        <v>2</v>
      </c>
      <c r="L858" s="22">
        <f t="shared" si="262"/>
        <v>8.4698856000000013</v>
      </c>
      <c r="M858" s="22">
        <f t="shared" si="276"/>
        <v>373.55083975875777</v>
      </c>
      <c r="N858" s="22">
        <f t="shared" si="263"/>
        <v>3567.1490341083058</v>
      </c>
      <c r="O858" s="22">
        <f t="shared" si="264"/>
        <v>40.638704065348485</v>
      </c>
      <c r="P858" s="22">
        <f t="shared" si="265"/>
        <v>4498.081364736041</v>
      </c>
      <c r="Q858" s="22">
        <f t="shared" si="266"/>
        <v>27.225140727409197</v>
      </c>
      <c r="R858" s="22">
        <f t="shared" si="277"/>
        <v>268.42514400000005</v>
      </c>
      <c r="S858" s="22">
        <f t="shared" si="278"/>
        <v>4793.7316494634497</v>
      </c>
      <c r="T858" s="22">
        <f t="shared" si="279"/>
        <v>122.19370036345693</v>
      </c>
      <c r="U858" s="22">
        <f t="shared" si="267"/>
        <v>45.645559383999363</v>
      </c>
      <c r="V858" s="20">
        <f>'BSFC (Drive Cycle)'!C862</f>
        <v>10492.528469397123</v>
      </c>
      <c r="W858" s="22">
        <f t="shared" si="268"/>
        <v>133.03814759393617</v>
      </c>
      <c r="X858" s="22">
        <f t="shared" si="269"/>
        <v>0</v>
      </c>
      <c r="Y858" s="22">
        <f t="shared" si="270"/>
        <v>0</v>
      </c>
      <c r="Z858" s="22">
        <f t="shared" si="271"/>
        <v>2</v>
      </c>
    </row>
    <row r="859" spans="4:26">
      <c r="D859" s="1">
        <v>856</v>
      </c>
      <c r="E859" s="22">
        <v>23.8</v>
      </c>
      <c r="F859" s="22">
        <f t="shared" si="260"/>
        <v>38.302292000000001</v>
      </c>
      <c r="G859" s="22">
        <f t="shared" si="261"/>
        <v>10.639525555555556</v>
      </c>
      <c r="H859" s="22">
        <f t="shared" si="272"/>
        <v>2.2351944444444438</v>
      </c>
      <c r="I859" s="22">
        <f t="shared" si="273"/>
        <v>11.757122777777777</v>
      </c>
      <c r="J859" s="22">
        <f t="shared" si="274"/>
        <v>54.456323508366701</v>
      </c>
      <c r="K859" s="22">
        <f t="shared" si="275"/>
        <v>2</v>
      </c>
      <c r="L859" s="22">
        <f t="shared" si="262"/>
        <v>8.4698856000000013</v>
      </c>
      <c r="M859" s="22">
        <f t="shared" si="276"/>
        <v>461.23883031245668</v>
      </c>
      <c r="N859" s="22">
        <f t="shared" si="263"/>
        <v>4404.5079623027432</v>
      </c>
      <c r="O859" s="22">
        <f t="shared" si="264"/>
        <v>40.638704065348485</v>
      </c>
      <c r="P859" s="22">
        <f t="shared" si="265"/>
        <v>4498.0813647360383</v>
      </c>
      <c r="Q859" s="22">
        <f t="shared" si="266"/>
        <v>43.632324336899224</v>
      </c>
      <c r="R859" s="22">
        <f t="shared" si="277"/>
        <v>268.42514400000005</v>
      </c>
      <c r="S859" s="22">
        <f t="shared" si="278"/>
        <v>4810.1388330729369</v>
      </c>
      <c r="T859" s="22">
        <f t="shared" si="279"/>
        <v>122.61192454127681</v>
      </c>
      <c r="U859" s="22">
        <f t="shared" si="267"/>
        <v>56.553380657777716</v>
      </c>
      <c r="V859" s="20">
        <f>'BSFC (Drive Cycle)'!C863</f>
        <v>333.84709967234994</v>
      </c>
      <c r="W859" s="22">
        <f t="shared" si="268"/>
        <v>5.2444950303515183</v>
      </c>
      <c r="X859" s="22">
        <f t="shared" si="269"/>
        <v>0</v>
      </c>
      <c r="Y859" s="22">
        <f t="shared" si="270"/>
        <v>0</v>
      </c>
      <c r="Z859" s="22">
        <f t="shared" si="271"/>
        <v>2</v>
      </c>
    </row>
    <row r="860" spans="4:26">
      <c r="D860" s="1">
        <v>857</v>
      </c>
      <c r="E860" s="22">
        <v>27.3</v>
      </c>
      <c r="F860" s="22">
        <f t="shared" si="260"/>
        <v>43.934981999999998</v>
      </c>
      <c r="G860" s="22">
        <f t="shared" si="261"/>
        <v>12.204161666666666</v>
      </c>
      <c r="H860" s="22">
        <f t="shared" si="272"/>
        <v>1.5646361111111098</v>
      </c>
      <c r="I860" s="22">
        <f t="shared" si="273"/>
        <v>12.986479722222221</v>
      </c>
      <c r="J860" s="22">
        <f t="shared" si="274"/>
        <v>60.15042577635181</v>
      </c>
      <c r="K860" s="22">
        <f t="shared" si="275"/>
        <v>2</v>
      </c>
      <c r="L860" s="22">
        <f t="shared" si="262"/>
        <v>8.4698856000000013</v>
      </c>
      <c r="M860" s="22">
        <f t="shared" si="276"/>
        <v>509.46722511699107</v>
      </c>
      <c r="N860" s="22">
        <f t="shared" si="263"/>
        <v>4865.0553728096829</v>
      </c>
      <c r="O860" s="22">
        <f t="shared" si="264"/>
        <v>40.638704065348485</v>
      </c>
      <c r="P860" s="22">
        <f t="shared" si="265"/>
        <v>3148.6569553152253</v>
      </c>
      <c r="Q860" s="22">
        <f t="shared" si="266"/>
        <v>57.408966536698706</v>
      </c>
      <c r="R860" s="22">
        <f t="shared" si="277"/>
        <v>268.42514400000005</v>
      </c>
      <c r="S860" s="22">
        <f t="shared" si="278"/>
        <v>3474.4910658519238</v>
      </c>
      <c r="T860" s="22">
        <f t="shared" si="279"/>
        <v>88.565850419211131</v>
      </c>
      <c r="U860" s="22">
        <f t="shared" si="267"/>
        <v>45.121398053201993</v>
      </c>
      <c r="V860" s="20">
        <f>'BSFC (Drive Cycle)'!C864</f>
        <v>524.9334143066153</v>
      </c>
      <c r="W860" s="22">
        <f t="shared" si="268"/>
        <v>6.5793693162097737</v>
      </c>
      <c r="X860" s="22">
        <f t="shared" si="269"/>
        <v>0</v>
      </c>
      <c r="Y860" s="22">
        <f t="shared" si="270"/>
        <v>1</v>
      </c>
      <c r="Z860" s="22">
        <f t="shared" si="271"/>
        <v>3</v>
      </c>
    </row>
    <row r="861" spans="4:26">
      <c r="D861" s="1">
        <v>858</v>
      </c>
      <c r="E861" s="22">
        <v>30.7</v>
      </c>
      <c r="F861" s="22">
        <f t="shared" si="260"/>
        <v>49.406737999999997</v>
      </c>
      <c r="G861" s="22">
        <f t="shared" si="261"/>
        <v>13.724093888888889</v>
      </c>
      <c r="H861" s="22">
        <f t="shared" si="272"/>
        <v>1.5199322222222236</v>
      </c>
      <c r="I861" s="22">
        <f t="shared" si="273"/>
        <v>14.484060000000001</v>
      </c>
      <c r="J861" s="22">
        <f t="shared" si="274"/>
        <v>67.086877630079144</v>
      </c>
      <c r="K861" s="22">
        <f t="shared" si="275"/>
        <v>3</v>
      </c>
      <c r="L861" s="22">
        <f t="shared" si="262"/>
        <v>5.4638999999999998</v>
      </c>
      <c r="M861" s="22">
        <f t="shared" si="276"/>
        <v>366.55599068298943</v>
      </c>
      <c r="N861" s="22">
        <f t="shared" si="263"/>
        <v>3500.3531218290714</v>
      </c>
      <c r="O861" s="22">
        <f t="shared" si="264"/>
        <v>21.23863048170449</v>
      </c>
      <c r="P861" s="22">
        <f t="shared" si="265"/>
        <v>2922.1191494505119</v>
      </c>
      <c r="Q861" s="22">
        <f t="shared" si="266"/>
        <v>72.599091455907327</v>
      </c>
      <c r="R861" s="22">
        <f t="shared" si="277"/>
        <v>268.42514400000005</v>
      </c>
      <c r="S861" s="22">
        <f t="shared" si="278"/>
        <v>3263.1433849064197</v>
      </c>
      <c r="T861" s="22">
        <f t="shared" si="279"/>
        <v>128.93952246587531</v>
      </c>
      <c r="U861" s="22">
        <f t="shared" si="267"/>
        <v>47.263554395670504</v>
      </c>
      <c r="V861" s="20">
        <f>'BSFC (Drive Cycle)'!C865</f>
        <v>2117.8277055579238</v>
      </c>
      <c r="W861" s="22">
        <f t="shared" si="268"/>
        <v>27.804462489526387</v>
      </c>
      <c r="X861" s="22">
        <f t="shared" si="269"/>
        <v>0</v>
      </c>
      <c r="Y861" s="22">
        <f t="shared" si="270"/>
        <v>0</v>
      </c>
      <c r="Z861" s="22">
        <f t="shared" si="271"/>
        <v>3</v>
      </c>
    </row>
    <row r="862" spans="4:26">
      <c r="D862" s="1">
        <v>859</v>
      </c>
      <c r="E862" s="22">
        <v>33.799999999999997</v>
      </c>
      <c r="F862" s="22">
        <f t="shared" si="260"/>
        <v>54.395691999999997</v>
      </c>
      <c r="G862" s="22">
        <f t="shared" si="261"/>
        <v>15.109914444444444</v>
      </c>
      <c r="H862" s="22">
        <f t="shared" si="272"/>
        <v>1.3858205555555543</v>
      </c>
      <c r="I862" s="22">
        <f t="shared" si="273"/>
        <v>15.802824722222221</v>
      </c>
      <c r="J862" s="22">
        <f t="shared" si="274"/>
        <v>73.19509642664498</v>
      </c>
      <c r="K862" s="22">
        <f t="shared" si="275"/>
        <v>3</v>
      </c>
      <c r="L862" s="22">
        <f t="shared" si="262"/>
        <v>5.4638999999999998</v>
      </c>
      <c r="M862" s="22">
        <f t="shared" si="276"/>
        <v>399.93068736554551</v>
      </c>
      <c r="N862" s="22">
        <f t="shared" si="263"/>
        <v>3819.0581128598042</v>
      </c>
      <c r="O862" s="22">
        <f t="shared" si="264"/>
        <v>21.23863048170449</v>
      </c>
      <c r="P862" s="22">
        <f t="shared" si="265"/>
        <v>2664.2851068519321</v>
      </c>
      <c r="Q862" s="22">
        <f t="shared" si="266"/>
        <v>88.001046210449715</v>
      </c>
      <c r="R862" s="22">
        <f t="shared" si="277"/>
        <v>268.42514400000005</v>
      </c>
      <c r="S862" s="22">
        <f t="shared" si="278"/>
        <v>3020.7112970623821</v>
      </c>
      <c r="T862" s="22">
        <f t="shared" si="279"/>
        <v>119.36008511059288</v>
      </c>
      <c r="U862" s="22">
        <f t="shared" si="267"/>
        <v>47.735760882289426</v>
      </c>
      <c r="V862" s="20">
        <f>'BSFC (Drive Cycle)'!C866</f>
        <v>243.98901336178096</v>
      </c>
      <c r="W862" s="22">
        <f t="shared" si="268"/>
        <v>3.2352781110399156</v>
      </c>
      <c r="X862" s="22">
        <f t="shared" si="269"/>
        <v>0</v>
      </c>
      <c r="Y862" s="22">
        <f t="shared" si="270"/>
        <v>0</v>
      </c>
      <c r="Z862" s="22">
        <f t="shared" si="271"/>
        <v>3</v>
      </c>
    </row>
    <row r="863" spans="4:26">
      <c r="D863" s="1">
        <v>860</v>
      </c>
      <c r="E863" s="22">
        <v>37.6</v>
      </c>
      <c r="F863" s="22">
        <f t="shared" si="260"/>
        <v>60.511184</v>
      </c>
      <c r="G863" s="22">
        <f t="shared" si="261"/>
        <v>16.808662222222225</v>
      </c>
      <c r="H863" s="22">
        <f t="shared" si="272"/>
        <v>1.6987477777777809</v>
      </c>
      <c r="I863" s="22">
        <f t="shared" si="273"/>
        <v>17.658036111111116</v>
      </c>
      <c r="J863" s="22">
        <f t="shared" si="274"/>
        <v>81.788014394695267</v>
      </c>
      <c r="K863" s="22">
        <f t="shared" si="275"/>
        <v>3</v>
      </c>
      <c r="L863" s="22">
        <f t="shared" si="262"/>
        <v>5.4638999999999998</v>
      </c>
      <c r="M863" s="22">
        <f t="shared" si="276"/>
        <v>446.88153185117545</v>
      </c>
      <c r="N863" s="22">
        <f t="shared" si="263"/>
        <v>4267.4058121064299</v>
      </c>
      <c r="O863" s="22">
        <f t="shared" si="264"/>
        <v>21.23863048170449</v>
      </c>
      <c r="P863" s="22">
        <f t="shared" si="265"/>
        <v>3265.8978729152809</v>
      </c>
      <c r="Q863" s="22">
        <f t="shared" si="266"/>
        <v>108.90056290963679</v>
      </c>
      <c r="R863" s="22">
        <f t="shared" si="277"/>
        <v>268.42514400000005</v>
      </c>
      <c r="S863" s="22">
        <f t="shared" si="278"/>
        <v>3643.2235798249176</v>
      </c>
      <c r="T863" s="22">
        <f t="shared" si="279"/>
        <v>143.95797340438145</v>
      </c>
      <c r="U863" s="22">
        <f t="shared" si="267"/>
        <v>64.332159677140751</v>
      </c>
      <c r="V863" s="20">
        <f>'BSFC (Drive Cycle)'!C867</f>
        <v>395.19085428119433</v>
      </c>
      <c r="W863" s="22">
        <f t="shared" si="268"/>
        <v>7.0620780946009605</v>
      </c>
      <c r="X863" s="22">
        <f t="shared" si="269"/>
        <v>0</v>
      </c>
      <c r="Y863" s="22">
        <f t="shared" si="270"/>
        <v>0</v>
      </c>
      <c r="Z863" s="22">
        <f t="shared" si="271"/>
        <v>3</v>
      </c>
    </row>
    <row r="864" spans="4:26">
      <c r="D864" s="1">
        <v>861</v>
      </c>
      <c r="E864" s="22">
        <v>40.700000000000003</v>
      </c>
      <c r="F864" s="22">
        <f t="shared" si="260"/>
        <v>65.500138000000007</v>
      </c>
      <c r="G864" s="22">
        <f t="shared" si="261"/>
        <v>18.194482777777779</v>
      </c>
      <c r="H864" s="22">
        <f t="shared" si="272"/>
        <v>1.3858205555555543</v>
      </c>
      <c r="I864" s="22">
        <f t="shared" si="273"/>
        <v>18.887393055555556</v>
      </c>
      <c r="J864" s="22">
        <f t="shared" si="274"/>
        <v>87.482116662680369</v>
      </c>
      <c r="K864" s="22">
        <f t="shared" si="275"/>
        <v>3</v>
      </c>
      <c r="L864" s="22">
        <f t="shared" si="262"/>
        <v>5.4638999999999998</v>
      </c>
      <c r="M864" s="22">
        <f t="shared" si="276"/>
        <v>477.99353723321923</v>
      </c>
      <c r="N864" s="22">
        <f t="shared" si="263"/>
        <v>4564.503685101181</v>
      </c>
      <c r="O864" s="22">
        <f t="shared" si="264"/>
        <v>21.23863048170449</v>
      </c>
      <c r="P864" s="22">
        <f t="shared" si="265"/>
        <v>2664.2851068519321</v>
      </c>
      <c r="Q864" s="22">
        <f t="shared" si="266"/>
        <v>127.59781961166267</v>
      </c>
      <c r="R864" s="22">
        <f t="shared" si="277"/>
        <v>268.42514400000005</v>
      </c>
      <c r="S864" s="22">
        <f t="shared" si="278"/>
        <v>3060.308070463595</v>
      </c>
      <c r="T864" s="22">
        <f t="shared" si="279"/>
        <v>120.92470806806315</v>
      </c>
      <c r="U864" s="22">
        <f t="shared" si="267"/>
        <v>57.801228948347912</v>
      </c>
      <c r="V864" s="20">
        <f>'BSFC (Drive Cycle)'!C868</f>
        <v>394.57860916851314</v>
      </c>
      <c r="W864" s="22">
        <f t="shared" si="268"/>
        <v>6.3353134796305328</v>
      </c>
      <c r="X864" s="22">
        <f t="shared" si="269"/>
        <v>0</v>
      </c>
      <c r="Y864" s="22">
        <f t="shared" si="270"/>
        <v>0</v>
      </c>
      <c r="Z864" s="22">
        <f t="shared" si="271"/>
        <v>3</v>
      </c>
    </row>
    <row r="865" spans="4:26">
      <c r="D865" s="1">
        <v>862</v>
      </c>
      <c r="E865" s="22">
        <v>43.8</v>
      </c>
      <c r="F865" s="22">
        <f t="shared" si="260"/>
        <v>70.489091999999999</v>
      </c>
      <c r="G865" s="22">
        <f t="shared" si="261"/>
        <v>19.580303333333333</v>
      </c>
      <c r="H865" s="22">
        <f t="shared" si="272"/>
        <v>1.3858205555555543</v>
      </c>
      <c r="I865" s="22">
        <f t="shared" si="273"/>
        <v>20.27321361111111</v>
      </c>
      <c r="J865" s="22">
        <f t="shared" si="274"/>
        <v>93.900922855681756</v>
      </c>
      <c r="K865" s="22">
        <f t="shared" si="275"/>
        <v>3</v>
      </c>
      <c r="L865" s="22">
        <f t="shared" si="262"/>
        <v>5.4638999999999998</v>
      </c>
      <c r="M865" s="22">
        <f t="shared" si="276"/>
        <v>513.06525239115956</v>
      </c>
      <c r="N865" s="22">
        <f t="shared" si="263"/>
        <v>4899.4140146589007</v>
      </c>
      <c r="O865" s="22">
        <f t="shared" si="264"/>
        <v>21.23863048170449</v>
      </c>
      <c r="P865" s="22">
        <f t="shared" si="265"/>
        <v>2664.2851068519321</v>
      </c>
      <c r="Q865" s="22">
        <f t="shared" si="266"/>
        <v>147.77557429009414</v>
      </c>
      <c r="R865" s="22">
        <f t="shared" si="277"/>
        <v>268.42514400000005</v>
      </c>
      <c r="S865" s="22">
        <f t="shared" si="278"/>
        <v>3080.4858251420264</v>
      </c>
      <c r="T865" s="22">
        <f t="shared" si="279"/>
        <v>121.72200985526155</v>
      </c>
      <c r="U865" s="22">
        <f t="shared" si="267"/>
        <v>62.451333707948976</v>
      </c>
      <c r="V865" s="20">
        <f>'BSFC (Drive Cycle)'!C869</f>
        <v>711.65157849575553</v>
      </c>
      <c r="W865" s="22">
        <f t="shared" si="268"/>
        <v>12.345441725674187</v>
      </c>
      <c r="X865" s="22">
        <f t="shared" si="269"/>
        <v>0</v>
      </c>
      <c r="Y865" s="22">
        <f t="shared" si="270"/>
        <v>1</v>
      </c>
      <c r="Z865" s="22">
        <f t="shared" si="271"/>
        <v>4</v>
      </c>
    </row>
    <row r="866" spans="4:26">
      <c r="D866" s="1">
        <v>863</v>
      </c>
      <c r="E866" s="22">
        <v>46.1</v>
      </c>
      <c r="F866" s="22">
        <f t="shared" si="260"/>
        <v>74.190573999999998</v>
      </c>
      <c r="G866" s="22">
        <f t="shared" si="261"/>
        <v>20.608492777777776</v>
      </c>
      <c r="H866" s="22">
        <f t="shared" si="272"/>
        <v>1.0281894444444433</v>
      </c>
      <c r="I866" s="22">
        <f t="shared" si="273"/>
        <v>21.122587499999998</v>
      </c>
      <c r="J866" s="22">
        <f t="shared" si="274"/>
        <v>97.835029877198721</v>
      </c>
      <c r="K866" s="22">
        <f t="shared" si="275"/>
        <v>4</v>
      </c>
      <c r="L866" s="22">
        <f t="shared" si="262"/>
        <v>4.0797119999999998</v>
      </c>
      <c r="M866" s="22">
        <f t="shared" si="276"/>
        <v>399.13874541036614</v>
      </c>
      <c r="N866" s="22">
        <f t="shared" si="263"/>
        <v>3811.4956215472098</v>
      </c>
      <c r="O866" s="22">
        <f t="shared" si="264"/>
        <v>15.119986106041686</v>
      </c>
      <c r="P866" s="22">
        <f t="shared" si="265"/>
        <v>1947.588588308849</v>
      </c>
      <c r="Q866" s="22">
        <f t="shared" si="266"/>
        <v>163.70286703626434</v>
      </c>
      <c r="R866" s="22">
        <f t="shared" si="277"/>
        <v>268.42514400000005</v>
      </c>
      <c r="S866" s="22">
        <f t="shared" si="278"/>
        <v>2379.7165993451135</v>
      </c>
      <c r="T866" s="22">
        <f t="shared" si="279"/>
        <v>125.93555961759311</v>
      </c>
      <c r="U866" s="22">
        <f t="shared" si="267"/>
        <v>50.265761268318485</v>
      </c>
      <c r="V866" s="20">
        <f>'BSFC (Drive Cycle)'!C870</f>
        <v>984.51158903350733</v>
      </c>
      <c r="W866" s="22">
        <f t="shared" si="268"/>
        <v>13.746451250069766</v>
      </c>
      <c r="X866" s="22">
        <f t="shared" si="269"/>
        <v>0</v>
      </c>
      <c r="Y866" s="22">
        <f t="shared" si="270"/>
        <v>0</v>
      </c>
      <c r="Z866" s="22">
        <f t="shared" si="271"/>
        <v>4</v>
      </c>
    </row>
    <row r="867" spans="4:26">
      <c r="D867" s="1">
        <v>864</v>
      </c>
      <c r="E867" s="22">
        <v>48</v>
      </c>
      <c r="F867" s="22">
        <f t="shared" si="260"/>
        <v>77.248320000000007</v>
      </c>
      <c r="G867" s="22">
        <f t="shared" si="261"/>
        <v>21.457866666666668</v>
      </c>
      <c r="H867" s="22">
        <f t="shared" si="272"/>
        <v>0.84937388888889132</v>
      </c>
      <c r="I867" s="22">
        <f t="shared" si="273"/>
        <v>21.882553611111113</v>
      </c>
      <c r="J867" s="22">
        <f t="shared" si="274"/>
        <v>101.35502037013501</v>
      </c>
      <c r="K867" s="22">
        <f t="shared" si="275"/>
        <v>4</v>
      </c>
      <c r="L867" s="22">
        <f t="shared" si="262"/>
        <v>4.0797119999999998</v>
      </c>
      <c r="M867" s="22">
        <f t="shared" si="276"/>
        <v>413.4992928642842</v>
      </c>
      <c r="N867" s="22">
        <f t="shared" si="263"/>
        <v>3948.6287973489093</v>
      </c>
      <c r="O867" s="22">
        <f t="shared" si="264"/>
        <v>15.119986106041686</v>
      </c>
      <c r="P867" s="22">
        <f t="shared" si="265"/>
        <v>1608.8775294725338</v>
      </c>
      <c r="Q867" s="22">
        <f t="shared" si="266"/>
        <v>177.47488749420205</v>
      </c>
      <c r="R867" s="22">
        <f t="shared" si="277"/>
        <v>268.42514400000005</v>
      </c>
      <c r="S867" s="22">
        <f t="shared" si="278"/>
        <v>2054.777560966736</v>
      </c>
      <c r="T867" s="22">
        <f t="shared" si="279"/>
        <v>108.73965500817664</v>
      </c>
      <c r="U867" s="22">
        <f t="shared" si="267"/>
        <v>44.963770452187255</v>
      </c>
      <c r="V867" s="20">
        <f>'BSFC (Drive Cycle)'!C871</f>
        <v>200.4513040284728</v>
      </c>
      <c r="W867" s="22">
        <f t="shared" si="268"/>
        <v>2.5036240058827359</v>
      </c>
      <c r="X867" s="22">
        <f t="shared" si="269"/>
        <v>0</v>
      </c>
      <c r="Y867" s="22">
        <f t="shared" si="270"/>
        <v>0</v>
      </c>
      <c r="Z867" s="22">
        <f t="shared" si="271"/>
        <v>4</v>
      </c>
    </row>
    <row r="868" spans="4:26">
      <c r="D868" s="1">
        <v>865</v>
      </c>
      <c r="E868" s="22">
        <v>49.5</v>
      </c>
      <c r="F868" s="22">
        <f t="shared" si="260"/>
        <v>79.662329999999997</v>
      </c>
      <c r="G868" s="22">
        <f t="shared" si="261"/>
        <v>22.128425</v>
      </c>
      <c r="H868" s="22">
        <f t="shared" si="272"/>
        <v>0.67055833333333226</v>
      </c>
      <c r="I868" s="22">
        <f t="shared" si="273"/>
        <v>22.463704166666666</v>
      </c>
      <c r="J868" s="22">
        <f t="shared" si="274"/>
        <v>104.04677780590977</v>
      </c>
      <c r="K868" s="22">
        <f t="shared" si="275"/>
        <v>4</v>
      </c>
      <c r="L868" s="22">
        <f t="shared" si="262"/>
        <v>4.0797119999999998</v>
      </c>
      <c r="M868" s="22">
        <f t="shared" si="276"/>
        <v>424.48088797610376</v>
      </c>
      <c r="N868" s="22">
        <f t="shared" si="263"/>
        <v>4053.495343550208</v>
      </c>
      <c r="O868" s="22">
        <f t="shared" si="264"/>
        <v>15.119986106041686</v>
      </c>
      <c r="P868" s="22">
        <f t="shared" si="265"/>
        <v>1270.1664706362053</v>
      </c>
      <c r="Q868" s="22">
        <f t="shared" si="266"/>
        <v>188.7403832824082</v>
      </c>
      <c r="R868" s="22">
        <f t="shared" si="277"/>
        <v>268.42514400000005</v>
      </c>
      <c r="S868" s="22">
        <f t="shared" si="278"/>
        <v>1727.3319979186135</v>
      </c>
      <c r="T868" s="22">
        <f t="shared" si="279"/>
        <v>91.411104105051706</v>
      </c>
      <c r="U868" s="22">
        <f t="shared" si="267"/>
        <v>38.802266641388414</v>
      </c>
      <c r="V868" s="20">
        <f>'BSFC (Drive Cycle)'!C872</f>
        <v>140.12883485161365</v>
      </c>
      <c r="W868" s="22">
        <f t="shared" si="268"/>
        <v>1.5103656705720541</v>
      </c>
      <c r="X868" s="22">
        <f t="shared" si="269"/>
        <v>0</v>
      </c>
      <c r="Y868" s="22">
        <f t="shared" si="270"/>
        <v>0</v>
      </c>
      <c r="Z868" s="22">
        <f t="shared" si="271"/>
        <v>4</v>
      </c>
    </row>
    <row r="869" spans="4:26">
      <c r="D869" s="1">
        <v>866</v>
      </c>
      <c r="E869" s="22">
        <v>51.5</v>
      </c>
      <c r="F869" s="22">
        <f t="shared" si="260"/>
        <v>82.881010000000003</v>
      </c>
      <c r="G869" s="22">
        <f t="shared" si="261"/>
        <v>23.022502777777781</v>
      </c>
      <c r="H869" s="22">
        <f t="shared" si="272"/>
        <v>0.89407777777778108</v>
      </c>
      <c r="I869" s="22">
        <f t="shared" si="273"/>
        <v>23.469541666666672</v>
      </c>
      <c r="J869" s="22">
        <f t="shared" si="274"/>
        <v>108.70558875244308</v>
      </c>
      <c r="K869" s="22">
        <f t="shared" si="275"/>
        <v>4</v>
      </c>
      <c r="L869" s="22">
        <f t="shared" si="262"/>
        <v>4.0797119999999998</v>
      </c>
      <c r="M869" s="22">
        <f t="shared" si="276"/>
        <v>443.487494900407</v>
      </c>
      <c r="N869" s="22">
        <f t="shared" si="263"/>
        <v>4234.995135052457</v>
      </c>
      <c r="O869" s="22">
        <f t="shared" si="264"/>
        <v>15.119986106041686</v>
      </c>
      <c r="P869" s="22">
        <f t="shared" si="265"/>
        <v>1693.5552941816159</v>
      </c>
      <c r="Q869" s="22">
        <f t="shared" si="266"/>
        <v>204.30024755056314</v>
      </c>
      <c r="R869" s="22">
        <f t="shared" si="277"/>
        <v>268.42514400000005</v>
      </c>
      <c r="S869" s="22">
        <f t="shared" si="278"/>
        <v>2166.2806857321793</v>
      </c>
      <c r="T869" s="22">
        <f t="shared" si="279"/>
        <v>114.64044522004924</v>
      </c>
      <c r="U869" s="22">
        <f t="shared" si="267"/>
        <v>50.841603864906972</v>
      </c>
      <c r="V869" s="20">
        <f>'BSFC (Drive Cycle)'!C873</f>
        <v>259.14654836821501</v>
      </c>
      <c r="W869" s="22">
        <f t="shared" si="268"/>
        <v>3.6598405986374281</v>
      </c>
      <c r="X869" s="22">
        <f t="shared" si="269"/>
        <v>0</v>
      </c>
      <c r="Y869" s="22">
        <f t="shared" si="270"/>
        <v>0</v>
      </c>
      <c r="Z869" s="22">
        <f t="shared" si="271"/>
        <v>4</v>
      </c>
    </row>
    <row r="870" spans="4:26">
      <c r="D870" s="1">
        <v>867</v>
      </c>
      <c r="E870" s="22">
        <v>53</v>
      </c>
      <c r="F870" s="22">
        <f t="shared" si="260"/>
        <v>85.295019999999994</v>
      </c>
      <c r="G870" s="22">
        <f t="shared" si="261"/>
        <v>23.69306111111111</v>
      </c>
      <c r="H870" s="22">
        <f t="shared" si="272"/>
        <v>0.6705583333333287</v>
      </c>
      <c r="I870" s="22">
        <f t="shared" si="273"/>
        <v>24.028340277777772</v>
      </c>
      <c r="J870" s="22">
        <f t="shared" si="274"/>
        <v>111.29381705607263</v>
      </c>
      <c r="K870" s="22">
        <f t="shared" si="275"/>
        <v>4</v>
      </c>
      <c r="L870" s="22">
        <f t="shared" si="262"/>
        <v>4.0797119999999998</v>
      </c>
      <c r="M870" s="22">
        <f t="shared" si="276"/>
        <v>454.04672096946416</v>
      </c>
      <c r="N870" s="22">
        <f t="shared" si="263"/>
        <v>4335.8283525537045</v>
      </c>
      <c r="O870" s="22">
        <f t="shared" si="264"/>
        <v>15.119986106041686</v>
      </c>
      <c r="P870" s="22">
        <f t="shared" si="265"/>
        <v>1270.1664706361985</v>
      </c>
      <c r="Q870" s="22">
        <f t="shared" si="266"/>
        <v>216.37454816458919</v>
      </c>
      <c r="R870" s="22">
        <f t="shared" si="277"/>
        <v>268.42514400000005</v>
      </c>
      <c r="S870" s="22">
        <f t="shared" si="278"/>
        <v>1754.9661628007877</v>
      </c>
      <c r="T870" s="22">
        <f t="shared" si="279"/>
        <v>92.873515225753707</v>
      </c>
      <c r="U870" s="22">
        <f t="shared" si="267"/>
        <v>42.168915053161072</v>
      </c>
      <c r="V870" s="20">
        <f>'BSFC (Drive Cycle)'!C874</f>
        <v>186.43669149430389</v>
      </c>
      <c r="W870" s="22">
        <f t="shared" si="268"/>
        <v>2.1838425017821383</v>
      </c>
      <c r="X870" s="22">
        <f t="shared" si="269"/>
        <v>0</v>
      </c>
      <c r="Y870" s="22">
        <f t="shared" si="270"/>
        <v>0</v>
      </c>
      <c r="Z870" s="22">
        <f t="shared" si="271"/>
        <v>4</v>
      </c>
    </row>
    <row r="871" spans="4:26">
      <c r="D871" s="1">
        <v>868</v>
      </c>
      <c r="E871" s="22">
        <v>54.5</v>
      </c>
      <c r="F871" s="22">
        <f t="shared" si="260"/>
        <v>87.709029999999998</v>
      </c>
      <c r="G871" s="22">
        <f t="shared" si="261"/>
        <v>24.363619444444446</v>
      </c>
      <c r="H871" s="22">
        <f t="shared" si="272"/>
        <v>0.67055833333333581</v>
      </c>
      <c r="I871" s="22">
        <f t="shared" si="273"/>
        <v>24.698898611111112</v>
      </c>
      <c r="J871" s="22">
        <f t="shared" si="274"/>
        <v>114.39969102042815</v>
      </c>
      <c r="K871" s="22">
        <f t="shared" si="275"/>
        <v>4</v>
      </c>
      <c r="L871" s="22">
        <f t="shared" si="262"/>
        <v>4.0797119999999998</v>
      </c>
      <c r="M871" s="22">
        <f t="shared" si="276"/>
        <v>466.71779225233297</v>
      </c>
      <c r="N871" s="22">
        <f t="shared" si="263"/>
        <v>4456.8282135552035</v>
      </c>
      <c r="O871" s="22">
        <f t="shared" si="264"/>
        <v>15.119986106041686</v>
      </c>
      <c r="P871" s="22">
        <f t="shared" si="265"/>
        <v>1270.1664706362119</v>
      </c>
      <c r="Q871" s="22">
        <f t="shared" si="266"/>
        <v>228.79547941825246</v>
      </c>
      <c r="R871" s="22">
        <f t="shared" si="277"/>
        <v>268.42514400000005</v>
      </c>
      <c r="S871" s="22">
        <f t="shared" si="278"/>
        <v>1767.3870940544643</v>
      </c>
      <c r="T871" s="22">
        <f t="shared" si="279"/>
        <v>93.530835903700776</v>
      </c>
      <c r="U871" s="22">
        <f t="shared" si="267"/>
        <v>43.652505240490463</v>
      </c>
      <c r="V871" s="20">
        <f>'BSFC (Drive Cycle)'!C875</f>
        <v>224.96096053545079</v>
      </c>
      <c r="W871" s="22">
        <f t="shared" si="268"/>
        <v>2.7278081968554262</v>
      </c>
      <c r="X871" s="22">
        <f t="shared" si="269"/>
        <v>0</v>
      </c>
      <c r="Y871" s="22">
        <f t="shared" si="270"/>
        <v>0</v>
      </c>
      <c r="Z871" s="22">
        <f t="shared" si="271"/>
        <v>4</v>
      </c>
    </row>
    <row r="872" spans="4:26">
      <c r="D872" s="1">
        <v>869</v>
      </c>
      <c r="E872" s="22">
        <v>55.7</v>
      </c>
      <c r="F872" s="22">
        <f t="shared" si="260"/>
        <v>89.640238000000011</v>
      </c>
      <c r="G872" s="22">
        <f t="shared" si="261"/>
        <v>24.900066111111116</v>
      </c>
      <c r="H872" s="22">
        <f t="shared" si="272"/>
        <v>0.53644666666667007</v>
      </c>
      <c r="I872" s="22">
        <f t="shared" si="273"/>
        <v>25.168289444444451</v>
      </c>
      <c r="J872" s="22">
        <f t="shared" si="274"/>
        <v>116.57380279547705</v>
      </c>
      <c r="K872" s="22">
        <f t="shared" si="275"/>
        <v>4</v>
      </c>
      <c r="L872" s="22">
        <f t="shared" si="262"/>
        <v>4.0797119999999998</v>
      </c>
      <c r="M872" s="22">
        <f t="shared" si="276"/>
        <v>475.58754215034122</v>
      </c>
      <c r="N872" s="22">
        <f t="shared" si="263"/>
        <v>4541.5281162562533</v>
      </c>
      <c r="O872" s="22">
        <f t="shared" si="264"/>
        <v>15.119986106041686</v>
      </c>
      <c r="P872" s="22">
        <f t="shared" si="265"/>
        <v>1016.1331765089723</v>
      </c>
      <c r="Q872" s="22">
        <f t="shared" si="266"/>
        <v>238.98179848172182</v>
      </c>
      <c r="R872" s="22">
        <f t="shared" si="277"/>
        <v>268.42514400000005</v>
      </c>
      <c r="S872" s="22">
        <f t="shared" si="278"/>
        <v>1523.5401189906941</v>
      </c>
      <c r="T872" s="22">
        <f t="shared" si="279"/>
        <v>80.626355902105558</v>
      </c>
      <c r="U872" s="22">
        <f t="shared" si="267"/>
        <v>38.344890436021046</v>
      </c>
      <c r="V872" s="20">
        <f>'BSFC (Drive Cycle)'!C876</f>
        <v>240.65148872892678</v>
      </c>
      <c r="W872" s="22">
        <f t="shared" si="268"/>
        <v>2.5632652690489031</v>
      </c>
      <c r="X872" s="22">
        <f t="shared" si="269"/>
        <v>0</v>
      </c>
      <c r="Y872" s="22">
        <f t="shared" si="270"/>
        <v>0</v>
      </c>
      <c r="Z872" s="22">
        <f t="shared" si="271"/>
        <v>4</v>
      </c>
    </row>
    <row r="873" spans="4:26">
      <c r="D873" s="1">
        <v>870</v>
      </c>
      <c r="E873" s="22">
        <v>56.8</v>
      </c>
      <c r="F873" s="22">
        <f t="shared" si="260"/>
        <v>91.410511999999997</v>
      </c>
      <c r="G873" s="22">
        <f t="shared" si="261"/>
        <v>25.391808888888889</v>
      </c>
      <c r="H873" s="22">
        <f t="shared" si="272"/>
        <v>0.4917427777777732</v>
      </c>
      <c r="I873" s="22">
        <f t="shared" si="273"/>
        <v>25.637680277777775</v>
      </c>
      <c r="J873" s="22">
        <f t="shared" si="274"/>
        <v>118.74791457052588</v>
      </c>
      <c r="K873" s="22">
        <f t="shared" si="275"/>
        <v>4</v>
      </c>
      <c r="L873" s="22">
        <f t="shared" si="262"/>
        <v>4.0797119999999998</v>
      </c>
      <c r="M873" s="22">
        <f t="shared" si="276"/>
        <v>484.45729204834925</v>
      </c>
      <c r="N873" s="22">
        <f t="shared" si="263"/>
        <v>4626.2280189573021</v>
      </c>
      <c r="O873" s="22">
        <f t="shared" si="264"/>
        <v>15.119986106041686</v>
      </c>
      <c r="P873" s="22">
        <f t="shared" si="265"/>
        <v>931.45541179987663</v>
      </c>
      <c r="Q873" s="22">
        <f t="shared" si="266"/>
        <v>248.51414107174239</v>
      </c>
      <c r="R873" s="22">
        <f t="shared" si="277"/>
        <v>268.42514400000005</v>
      </c>
      <c r="S873" s="22">
        <f t="shared" si="278"/>
        <v>1448.3946968716191</v>
      </c>
      <c r="T873" s="22">
        <f t="shared" si="279"/>
        <v>76.649629938236473</v>
      </c>
      <c r="U873" s="22">
        <f t="shared" si="267"/>
        <v>37.133472156386127</v>
      </c>
      <c r="V873" s="20">
        <f>'BSFC (Drive Cycle)'!C877</f>
        <v>292.56519227659737</v>
      </c>
      <c r="W873" s="22">
        <f t="shared" si="268"/>
        <v>3.0177670614807726</v>
      </c>
      <c r="X873" s="22">
        <f t="shared" si="269"/>
        <v>0</v>
      </c>
      <c r="Y873" s="22">
        <f t="shared" si="270"/>
        <v>0</v>
      </c>
      <c r="Z873" s="22">
        <f t="shared" si="271"/>
        <v>4</v>
      </c>
    </row>
    <row r="874" spans="4:26">
      <c r="D874" s="1">
        <v>871</v>
      </c>
      <c r="E874" s="22">
        <v>58</v>
      </c>
      <c r="F874" s="22">
        <f t="shared" si="260"/>
        <v>93.341719999999995</v>
      </c>
      <c r="G874" s="22">
        <f t="shared" si="261"/>
        <v>25.928255555555555</v>
      </c>
      <c r="H874" s="22">
        <f t="shared" si="272"/>
        <v>0.53644666666666652</v>
      </c>
      <c r="I874" s="22">
        <f t="shared" si="273"/>
        <v>26.19647888888889</v>
      </c>
      <c r="J874" s="22">
        <f t="shared" si="274"/>
        <v>121.33614287415548</v>
      </c>
      <c r="K874" s="22">
        <f t="shared" si="275"/>
        <v>4</v>
      </c>
      <c r="L874" s="22">
        <f t="shared" si="262"/>
        <v>4.0797119999999998</v>
      </c>
      <c r="M874" s="22">
        <f t="shared" si="276"/>
        <v>495.01651811740658</v>
      </c>
      <c r="N874" s="22">
        <f t="shared" si="263"/>
        <v>4727.0612364585513</v>
      </c>
      <c r="O874" s="22">
        <f t="shared" si="264"/>
        <v>15.119986106041686</v>
      </c>
      <c r="P874" s="22">
        <f t="shared" si="265"/>
        <v>1016.1331765089656</v>
      </c>
      <c r="Q874" s="22">
        <f t="shared" si="266"/>
        <v>259.12566038649982</v>
      </c>
      <c r="R874" s="22">
        <f t="shared" si="277"/>
        <v>268.42514400000005</v>
      </c>
      <c r="S874" s="22">
        <f t="shared" si="278"/>
        <v>1543.6839808954653</v>
      </c>
      <c r="T874" s="22">
        <f t="shared" si="279"/>
        <v>81.692377176460241</v>
      </c>
      <c r="U874" s="22">
        <f t="shared" si="267"/>
        <v>40.439076106625244</v>
      </c>
      <c r="V874" s="20">
        <f>'BSFC (Drive Cycle)'!C878</f>
        <v>366.66236866378858</v>
      </c>
      <c r="W874" s="22">
        <f t="shared" si="268"/>
        <v>4.1187465088417863</v>
      </c>
      <c r="X874" s="22">
        <f t="shared" si="269"/>
        <v>0</v>
      </c>
      <c r="Y874" s="22">
        <f t="shared" si="270"/>
        <v>0</v>
      </c>
      <c r="Z874" s="22">
        <f t="shared" si="271"/>
        <v>4</v>
      </c>
    </row>
    <row r="875" spans="4:26">
      <c r="D875" s="1">
        <v>872</v>
      </c>
      <c r="E875" s="22">
        <v>59.1</v>
      </c>
      <c r="F875" s="22">
        <f t="shared" si="260"/>
        <v>95.111993999999996</v>
      </c>
      <c r="G875" s="22">
        <f t="shared" si="261"/>
        <v>26.419998333333332</v>
      </c>
      <c r="H875" s="22">
        <f t="shared" si="272"/>
        <v>0.49174277777777675</v>
      </c>
      <c r="I875" s="22">
        <f t="shared" si="273"/>
        <v>26.665869722222219</v>
      </c>
      <c r="J875" s="22">
        <f t="shared" si="274"/>
        <v>123.51025464920431</v>
      </c>
      <c r="K875" s="22">
        <f t="shared" si="275"/>
        <v>4</v>
      </c>
      <c r="L875" s="22">
        <f t="shared" si="262"/>
        <v>4.0797119999999998</v>
      </c>
      <c r="M875" s="22">
        <f t="shared" si="276"/>
        <v>503.8862680154146</v>
      </c>
      <c r="N875" s="22">
        <f t="shared" si="263"/>
        <v>4811.7611391595992</v>
      </c>
      <c r="O875" s="22">
        <f t="shared" si="264"/>
        <v>15.119986106041686</v>
      </c>
      <c r="P875" s="22">
        <f t="shared" si="265"/>
        <v>931.45541179988334</v>
      </c>
      <c r="Q875" s="22">
        <f t="shared" si="266"/>
        <v>269.04776987353461</v>
      </c>
      <c r="R875" s="22">
        <f t="shared" si="277"/>
        <v>268.42514400000005</v>
      </c>
      <c r="S875" s="22">
        <f t="shared" si="278"/>
        <v>1468.9283256734179</v>
      </c>
      <c r="T875" s="22">
        <f t="shared" si="279"/>
        <v>77.736277833555633</v>
      </c>
      <c r="U875" s="22">
        <f t="shared" si="267"/>
        <v>39.170242926959752</v>
      </c>
      <c r="V875" s="20">
        <f>'BSFC (Drive Cycle)'!C879</f>
        <v>454.32447888765455</v>
      </c>
      <c r="W875" s="22">
        <f t="shared" si="268"/>
        <v>4.9433333904705066</v>
      </c>
      <c r="X875" s="22">
        <f t="shared" si="269"/>
        <v>0</v>
      </c>
      <c r="Y875" s="22">
        <f t="shared" si="270"/>
        <v>1</v>
      </c>
      <c r="Z875" s="22">
        <f t="shared" si="271"/>
        <v>5</v>
      </c>
    </row>
    <row r="876" spans="4:26">
      <c r="D876" s="1">
        <v>873</v>
      </c>
      <c r="E876" s="22">
        <v>60.3</v>
      </c>
      <c r="F876" s="22">
        <f t="shared" si="260"/>
        <v>97.043201999999994</v>
      </c>
      <c r="G876" s="22">
        <f t="shared" si="261"/>
        <v>26.956444999999999</v>
      </c>
      <c r="H876" s="22">
        <f t="shared" si="272"/>
        <v>0.53644666666666652</v>
      </c>
      <c r="I876" s="22">
        <f t="shared" si="273"/>
        <v>27.224668333333334</v>
      </c>
      <c r="J876" s="22">
        <f t="shared" si="274"/>
        <v>126.09848295283395</v>
      </c>
      <c r="K876" s="22">
        <f t="shared" si="275"/>
        <v>5</v>
      </c>
      <c r="L876" s="22">
        <f t="shared" si="262"/>
        <v>3.4184399999999999</v>
      </c>
      <c r="M876" s="22">
        <f t="shared" si="276"/>
        <v>431.06009806528567</v>
      </c>
      <c r="N876" s="22">
        <f t="shared" si="263"/>
        <v>4116.3221944548332</v>
      </c>
      <c r="O876" s="22">
        <f t="shared" si="264"/>
        <v>12.823405295785085</v>
      </c>
      <c r="P876" s="22">
        <f t="shared" si="265"/>
        <v>1010.426862843413</v>
      </c>
      <c r="Q876" s="22">
        <f t="shared" si="266"/>
        <v>280.0844894395803</v>
      </c>
      <c r="R876" s="22">
        <f t="shared" si="277"/>
        <v>268.42514400000005</v>
      </c>
      <c r="S876" s="22">
        <f t="shared" si="278"/>
        <v>1558.9364962829934</v>
      </c>
      <c r="T876" s="22">
        <f t="shared" si="279"/>
        <v>98.458475078544097</v>
      </c>
      <c r="U876" s="22">
        <f t="shared" si="267"/>
        <v>42.441519922715706</v>
      </c>
      <c r="V876" s="20">
        <f>'BSFC (Drive Cycle)'!C880</f>
        <v>585.54958433610227</v>
      </c>
      <c r="W876" s="22">
        <f t="shared" si="268"/>
        <v>6.903226208149607</v>
      </c>
      <c r="X876" s="22">
        <f t="shared" si="269"/>
        <v>0</v>
      </c>
      <c r="Y876" s="22">
        <f t="shared" si="270"/>
        <v>0</v>
      </c>
      <c r="Z876" s="22">
        <f t="shared" si="271"/>
        <v>5</v>
      </c>
    </row>
    <row r="877" spans="4:26">
      <c r="D877" s="1">
        <v>874</v>
      </c>
      <c r="E877" s="22">
        <v>61.1</v>
      </c>
      <c r="F877" s="22">
        <f t="shared" si="260"/>
        <v>98.330674000000002</v>
      </c>
      <c r="G877" s="22">
        <f t="shared" si="261"/>
        <v>27.314076111111113</v>
      </c>
      <c r="H877" s="22">
        <f t="shared" si="272"/>
        <v>0.35763111111111456</v>
      </c>
      <c r="I877" s="22">
        <f t="shared" si="273"/>
        <v>27.492891666666672</v>
      </c>
      <c r="J877" s="22">
        <f t="shared" si="274"/>
        <v>127.34083253857617</v>
      </c>
      <c r="K877" s="22">
        <f t="shared" si="275"/>
        <v>5</v>
      </c>
      <c r="L877" s="22">
        <f t="shared" si="262"/>
        <v>3.4184399999999999</v>
      </c>
      <c r="M877" s="22">
        <f t="shared" si="276"/>
        <v>435.30699558317031</v>
      </c>
      <c r="N877" s="22">
        <f t="shared" si="263"/>
        <v>4156.8770929223683</v>
      </c>
      <c r="O877" s="22">
        <f t="shared" si="264"/>
        <v>12.823405295785085</v>
      </c>
      <c r="P877" s="22">
        <f t="shared" si="265"/>
        <v>673.61790856228208</v>
      </c>
      <c r="Q877" s="22">
        <f t="shared" si="266"/>
        <v>287.56554893325961</v>
      </c>
      <c r="R877" s="22">
        <f t="shared" si="277"/>
        <v>268.42514400000005</v>
      </c>
      <c r="S877" s="22">
        <f t="shared" si="278"/>
        <v>1229.6086014955417</v>
      </c>
      <c r="T877" s="22">
        <f t="shared" si="279"/>
        <v>77.658960538399825</v>
      </c>
      <c r="U877" s="22">
        <f t="shared" si="267"/>
        <v>33.805488792082812</v>
      </c>
      <c r="V877" s="20">
        <f>'BSFC (Drive Cycle)'!C881</f>
        <v>712.85487510035455</v>
      </c>
      <c r="W877" s="22">
        <f t="shared" si="268"/>
        <v>6.6940020807185077</v>
      </c>
      <c r="X877" s="22">
        <f t="shared" si="269"/>
        <v>0</v>
      </c>
      <c r="Y877" s="22">
        <f t="shared" si="270"/>
        <v>0</v>
      </c>
      <c r="Z877" s="22">
        <f t="shared" si="271"/>
        <v>5</v>
      </c>
    </row>
    <row r="878" spans="4:26">
      <c r="D878" s="1">
        <v>875</v>
      </c>
      <c r="E878" s="22">
        <v>61.8</v>
      </c>
      <c r="F878" s="22">
        <f t="shared" si="260"/>
        <v>99.457211999999998</v>
      </c>
      <c r="G878" s="22">
        <f t="shared" si="261"/>
        <v>27.627003333333334</v>
      </c>
      <c r="H878" s="22">
        <f t="shared" si="272"/>
        <v>0.31292722222222125</v>
      </c>
      <c r="I878" s="22">
        <f t="shared" si="273"/>
        <v>27.783466944444445</v>
      </c>
      <c r="J878" s="22">
        <f t="shared" si="274"/>
        <v>128.68671125646352</v>
      </c>
      <c r="K878" s="22">
        <f t="shared" si="275"/>
        <v>5</v>
      </c>
      <c r="L878" s="22">
        <f t="shared" si="262"/>
        <v>3.4184399999999999</v>
      </c>
      <c r="M878" s="22">
        <f t="shared" si="276"/>
        <v>439.90780122754518</v>
      </c>
      <c r="N878" s="22">
        <f t="shared" si="263"/>
        <v>4200.8115662621976</v>
      </c>
      <c r="O878" s="22">
        <f t="shared" si="264"/>
        <v>12.823405295785085</v>
      </c>
      <c r="P878" s="22">
        <f t="shared" si="265"/>
        <v>589.41566999198926</v>
      </c>
      <c r="Q878" s="22">
        <f t="shared" si="266"/>
        <v>294.19235647281084</v>
      </c>
      <c r="R878" s="22">
        <f t="shared" si="277"/>
        <v>268.42514400000005</v>
      </c>
      <c r="S878" s="22">
        <f t="shared" si="278"/>
        <v>1152.0331704648002</v>
      </c>
      <c r="T878" s="22">
        <f t="shared" si="279"/>
        <v>72.759493073843728</v>
      </c>
      <c r="U878" s="22">
        <f t="shared" si="267"/>
        <v>32.007468616545395</v>
      </c>
      <c r="V878" s="20">
        <f>'BSFC (Drive Cycle)'!C882</f>
        <v>842.53689339340053</v>
      </c>
      <c r="W878" s="22">
        <f t="shared" si="268"/>
        <v>7.4909647704363671</v>
      </c>
      <c r="X878" s="22">
        <f t="shared" si="269"/>
        <v>0</v>
      </c>
      <c r="Y878" s="22">
        <f t="shared" si="270"/>
        <v>0</v>
      </c>
      <c r="Z878" s="22">
        <f t="shared" si="271"/>
        <v>5</v>
      </c>
    </row>
    <row r="879" spans="4:26">
      <c r="D879" s="1">
        <v>876</v>
      </c>
      <c r="E879" s="22">
        <v>61.8</v>
      </c>
      <c r="F879" s="22">
        <f t="shared" si="260"/>
        <v>99.457211999999998</v>
      </c>
      <c r="G879" s="22">
        <f t="shared" si="261"/>
        <v>27.627003333333334</v>
      </c>
      <c r="H879" s="22">
        <f t="shared" si="272"/>
        <v>0</v>
      </c>
      <c r="I879" s="22">
        <f t="shared" si="273"/>
        <v>27.627003333333334</v>
      </c>
      <c r="J879" s="22">
        <f t="shared" si="274"/>
        <v>127.96200733144725</v>
      </c>
      <c r="K879" s="22">
        <f t="shared" si="275"/>
        <v>5</v>
      </c>
      <c r="L879" s="22">
        <f t="shared" si="262"/>
        <v>3.4184399999999999</v>
      </c>
      <c r="M879" s="22">
        <f t="shared" si="276"/>
        <v>437.43044434211254</v>
      </c>
      <c r="N879" s="22">
        <f t="shared" si="263"/>
        <v>4177.1545421561359</v>
      </c>
      <c r="O879" s="22">
        <f t="shared" si="264"/>
        <v>12.823405295785085</v>
      </c>
      <c r="P879" s="22">
        <f t="shared" si="265"/>
        <v>0</v>
      </c>
      <c r="Q879" s="22">
        <f t="shared" si="266"/>
        <v>294.19235647281084</v>
      </c>
      <c r="R879" s="22">
        <f t="shared" si="277"/>
        <v>268.42514400000005</v>
      </c>
      <c r="S879" s="22">
        <f t="shared" si="278"/>
        <v>562.61750047281089</v>
      </c>
      <c r="T879" s="22">
        <f t="shared" si="279"/>
        <v>35.533494328430479</v>
      </c>
      <c r="U879" s="22">
        <f t="shared" si="267"/>
        <v>15.543432213113279</v>
      </c>
      <c r="V879" s="20">
        <f>'BSFC (Drive Cycle)'!C883</f>
        <v>1512.4460953595553</v>
      </c>
      <c r="W879" s="22">
        <f t="shared" si="268"/>
        <v>6.5301675997803086</v>
      </c>
      <c r="X879" s="22">
        <f t="shared" si="269"/>
        <v>0</v>
      </c>
      <c r="Y879" s="22">
        <f t="shared" si="270"/>
        <v>0</v>
      </c>
      <c r="Z879" s="22">
        <f t="shared" si="271"/>
        <v>5</v>
      </c>
    </row>
    <row r="880" spans="4:26">
      <c r="D880" s="1">
        <v>877</v>
      </c>
      <c r="E880" s="22">
        <v>61.8</v>
      </c>
      <c r="F880" s="22">
        <f t="shared" si="260"/>
        <v>99.457211999999998</v>
      </c>
      <c r="G880" s="22">
        <f t="shared" si="261"/>
        <v>27.627003333333334</v>
      </c>
      <c r="H880" s="22">
        <f t="shared" si="272"/>
        <v>0</v>
      </c>
      <c r="I880" s="22">
        <f t="shared" si="273"/>
        <v>27.627003333333334</v>
      </c>
      <c r="J880" s="22">
        <f t="shared" si="274"/>
        <v>127.96200733144725</v>
      </c>
      <c r="K880" s="22">
        <f t="shared" si="275"/>
        <v>5</v>
      </c>
      <c r="L880" s="22">
        <f t="shared" si="262"/>
        <v>3.4184399999999999</v>
      </c>
      <c r="M880" s="22">
        <f t="shared" si="276"/>
        <v>437.43044434211254</v>
      </c>
      <c r="N880" s="22">
        <f t="shared" si="263"/>
        <v>4177.1545421561359</v>
      </c>
      <c r="O880" s="22">
        <f t="shared" si="264"/>
        <v>12.823405295785085</v>
      </c>
      <c r="P880" s="22">
        <f t="shared" si="265"/>
        <v>0</v>
      </c>
      <c r="Q880" s="22">
        <f t="shared" si="266"/>
        <v>294.19235647281084</v>
      </c>
      <c r="R880" s="22">
        <f t="shared" si="277"/>
        <v>268.42514400000005</v>
      </c>
      <c r="S880" s="22">
        <f t="shared" si="278"/>
        <v>562.61750047281089</v>
      </c>
      <c r="T880" s="22">
        <f t="shared" si="279"/>
        <v>35.533494328430479</v>
      </c>
      <c r="U880" s="22">
        <f t="shared" si="267"/>
        <v>15.543432213113279</v>
      </c>
      <c r="V880" s="20">
        <f>'BSFC (Drive Cycle)'!C884</f>
        <v>1512.4460953595553</v>
      </c>
      <c r="W880" s="22">
        <f t="shared" si="268"/>
        <v>6.5301675997803086</v>
      </c>
      <c r="X880" s="22">
        <f t="shared" si="269"/>
        <v>0</v>
      </c>
      <c r="Y880" s="22">
        <f t="shared" si="270"/>
        <v>0</v>
      </c>
      <c r="Z880" s="22">
        <f t="shared" si="271"/>
        <v>5</v>
      </c>
    </row>
    <row r="881" spans="4:26">
      <c r="D881" s="1">
        <v>878</v>
      </c>
      <c r="E881" s="22">
        <v>61.8</v>
      </c>
      <c r="F881" s="22">
        <f t="shared" si="260"/>
        <v>99.457211999999998</v>
      </c>
      <c r="G881" s="22">
        <f t="shared" si="261"/>
        <v>27.627003333333334</v>
      </c>
      <c r="H881" s="22">
        <f t="shared" si="272"/>
        <v>0</v>
      </c>
      <c r="I881" s="22">
        <f t="shared" si="273"/>
        <v>27.627003333333334</v>
      </c>
      <c r="J881" s="22">
        <f t="shared" si="274"/>
        <v>127.96200733144725</v>
      </c>
      <c r="K881" s="22">
        <f t="shared" si="275"/>
        <v>5</v>
      </c>
      <c r="L881" s="22">
        <f t="shared" si="262"/>
        <v>3.4184399999999999</v>
      </c>
      <c r="M881" s="22">
        <f t="shared" si="276"/>
        <v>437.43044434211254</v>
      </c>
      <c r="N881" s="22">
        <f t="shared" si="263"/>
        <v>4177.1545421561359</v>
      </c>
      <c r="O881" s="22">
        <f t="shared" si="264"/>
        <v>12.823405295785085</v>
      </c>
      <c r="P881" s="22">
        <f t="shared" si="265"/>
        <v>0</v>
      </c>
      <c r="Q881" s="22">
        <f t="shared" si="266"/>
        <v>294.19235647281084</v>
      </c>
      <c r="R881" s="22">
        <f t="shared" si="277"/>
        <v>268.42514400000005</v>
      </c>
      <c r="S881" s="22">
        <f t="shared" si="278"/>
        <v>562.61750047281089</v>
      </c>
      <c r="T881" s="22">
        <f t="shared" si="279"/>
        <v>35.533494328430479</v>
      </c>
      <c r="U881" s="22">
        <f t="shared" si="267"/>
        <v>15.543432213113279</v>
      </c>
      <c r="V881" s="20">
        <f>'BSFC (Drive Cycle)'!C885</f>
        <v>1512.4460953595553</v>
      </c>
      <c r="W881" s="22">
        <f t="shared" si="268"/>
        <v>6.5301675997803086</v>
      </c>
      <c r="X881" s="22">
        <f t="shared" si="269"/>
        <v>0</v>
      </c>
      <c r="Y881" s="22">
        <f t="shared" si="270"/>
        <v>0</v>
      </c>
      <c r="Z881" s="22">
        <f t="shared" si="271"/>
        <v>5</v>
      </c>
    </row>
    <row r="882" spans="4:26">
      <c r="D882" s="1">
        <v>879</v>
      </c>
      <c r="E882" s="22">
        <v>62.6</v>
      </c>
      <c r="F882" s="22">
        <f t="shared" si="260"/>
        <v>100.74468400000001</v>
      </c>
      <c r="G882" s="22">
        <f t="shared" si="261"/>
        <v>27.984634444444449</v>
      </c>
      <c r="H882" s="22">
        <f t="shared" si="272"/>
        <v>0.35763111111111456</v>
      </c>
      <c r="I882" s="22">
        <f t="shared" si="273"/>
        <v>28.163450000000005</v>
      </c>
      <c r="J882" s="22">
        <f t="shared" si="274"/>
        <v>130.44670650293168</v>
      </c>
      <c r="K882" s="22">
        <f t="shared" si="275"/>
        <v>5</v>
      </c>
      <c r="L882" s="22">
        <f t="shared" si="262"/>
        <v>3.4184399999999999</v>
      </c>
      <c r="M882" s="22">
        <f t="shared" si="276"/>
        <v>445.92423937788175</v>
      </c>
      <c r="N882" s="22">
        <f t="shared" si="263"/>
        <v>4258.2643390912062</v>
      </c>
      <c r="O882" s="22">
        <f t="shared" si="264"/>
        <v>12.823405295785085</v>
      </c>
      <c r="P882" s="22">
        <f t="shared" si="265"/>
        <v>673.61790856228208</v>
      </c>
      <c r="Q882" s="22">
        <f t="shared" si="266"/>
        <v>301.85828564096329</v>
      </c>
      <c r="R882" s="22">
        <f t="shared" si="277"/>
        <v>268.42514400000005</v>
      </c>
      <c r="S882" s="22">
        <f t="shared" si="278"/>
        <v>1243.9013382032454</v>
      </c>
      <c r="T882" s="22">
        <f t="shared" si="279"/>
        <v>78.561653537309624</v>
      </c>
      <c r="U882" s="22">
        <f t="shared" si="267"/>
        <v>35.032545597893467</v>
      </c>
      <c r="V882" s="20">
        <f>'BSFC (Drive Cycle)'!C886</f>
        <v>949.7185461482859</v>
      </c>
      <c r="W882" s="22">
        <f t="shared" si="268"/>
        <v>9.2419606314180314</v>
      </c>
      <c r="X882" s="22">
        <f t="shared" si="269"/>
        <v>0</v>
      </c>
      <c r="Y882" s="22">
        <f t="shared" si="270"/>
        <v>0</v>
      </c>
      <c r="Z882" s="22">
        <f t="shared" si="271"/>
        <v>5</v>
      </c>
    </row>
    <row r="883" spans="4:26">
      <c r="D883" s="1">
        <v>880</v>
      </c>
      <c r="E883" s="22">
        <v>63.4</v>
      </c>
      <c r="F883" s="22">
        <f t="shared" si="260"/>
        <v>102.032156</v>
      </c>
      <c r="G883" s="22">
        <f t="shared" si="261"/>
        <v>28.342265555555556</v>
      </c>
      <c r="H883" s="22">
        <f t="shared" si="272"/>
        <v>0.35763111111110746</v>
      </c>
      <c r="I883" s="22">
        <f t="shared" si="273"/>
        <v>28.521081111111108</v>
      </c>
      <c r="J883" s="22">
        <f t="shared" si="274"/>
        <v>132.10317261725459</v>
      </c>
      <c r="K883" s="22">
        <f t="shared" si="275"/>
        <v>5</v>
      </c>
      <c r="L883" s="22">
        <f t="shared" si="262"/>
        <v>3.4184399999999999</v>
      </c>
      <c r="M883" s="22">
        <f t="shared" si="276"/>
        <v>451.58676940172774</v>
      </c>
      <c r="N883" s="22">
        <f t="shared" si="263"/>
        <v>4312.3375370479189</v>
      </c>
      <c r="O883" s="22">
        <f t="shared" si="264"/>
        <v>12.823405295785085</v>
      </c>
      <c r="P883" s="22">
        <f t="shared" si="265"/>
        <v>673.61790856226867</v>
      </c>
      <c r="Q883" s="22">
        <f t="shared" si="266"/>
        <v>309.62281196883453</v>
      </c>
      <c r="R883" s="22">
        <f t="shared" si="277"/>
        <v>268.42514400000005</v>
      </c>
      <c r="S883" s="22">
        <f t="shared" si="278"/>
        <v>1251.6658645311031</v>
      </c>
      <c r="T883" s="22">
        <f t="shared" si="279"/>
        <v>79.052041326530571</v>
      </c>
      <c r="U883" s="22">
        <f t="shared" si="267"/>
        <v>35.698855957259809</v>
      </c>
      <c r="V883" s="20">
        <f>'BSFC (Drive Cycle)'!C887</f>
        <v>1108.6019839240253</v>
      </c>
      <c r="W883" s="22">
        <f t="shared" si="268"/>
        <v>10.993284038343399</v>
      </c>
      <c r="X883" s="22">
        <f t="shared" si="269"/>
        <v>0</v>
      </c>
      <c r="Y883" s="22">
        <f t="shared" si="270"/>
        <v>0</v>
      </c>
      <c r="Z883" s="22">
        <f t="shared" si="271"/>
        <v>5</v>
      </c>
    </row>
    <row r="884" spans="4:26">
      <c r="D884" s="1">
        <v>881</v>
      </c>
      <c r="E884" s="22">
        <v>63</v>
      </c>
      <c r="F884" s="22">
        <f t="shared" si="260"/>
        <v>101.38842</v>
      </c>
      <c r="G884" s="22">
        <f t="shared" si="261"/>
        <v>28.163450000000001</v>
      </c>
      <c r="H884" s="22">
        <f t="shared" si="272"/>
        <v>-0.17881555555555551</v>
      </c>
      <c r="I884" s="22">
        <f t="shared" si="273"/>
        <v>28.074042222222225</v>
      </c>
      <c r="J884" s="22">
        <f t="shared" si="274"/>
        <v>130.03258997435094</v>
      </c>
      <c r="K884" s="22">
        <f t="shared" si="275"/>
        <v>5</v>
      </c>
      <c r="L884" s="22">
        <f t="shared" si="262"/>
        <v>3.4184399999999999</v>
      </c>
      <c r="M884" s="22">
        <f t="shared" si="276"/>
        <v>444.50860687192022</v>
      </c>
      <c r="N884" s="22">
        <f t="shared" si="263"/>
        <v>4244.7460396020278</v>
      </c>
      <c r="O884" s="22">
        <f t="shared" si="264"/>
        <v>12.823405295785085</v>
      </c>
      <c r="P884" s="22">
        <f t="shared" si="265"/>
        <v>-336.80895428113769</v>
      </c>
      <c r="Q884" s="22">
        <f t="shared" si="266"/>
        <v>305.72822415993403</v>
      </c>
      <c r="R884" s="22">
        <f t="shared" si="277"/>
        <v>268.42514400000005</v>
      </c>
      <c r="S884" s="22">
        <f t="shared" si="278"/>
        <v>237.34441387879639</v>
      </c>
      <c r="T884" s="22">
        <f t="shared" si="279"/>
        <v>0</v>
      </c>
      <c r="U884" s="22">
        <f t="shared" si="267"/>
        <v>0</v>
      </c>
      <c r="V884" s="20">
        <f>'BSFC (Drive Cycle)'!C888</f>
        <v>0</v>
      </c>
      <c r="W884" s="22">
        <f t="shared" si="268"/>
        <v>0</v>
      </c>
      <c r="X884" s="22">
        <f t="shared" si="269"/>
        <v>0</v>
      </c>
      <c r="Y884" s="22">
        <f t="shared" si="270"/>
        <v>0</v>
      </c>
      <c r="Z884" s="22">
        <f t="shared" si="271"/>
        <v>5</v>
      </c>
    </row>
    <row r="885" spans="4:26">
      <c r="D885" s="1">
        <v>882</v>
      </c>
      <c r="E885" s="22">
        <v>63</v>
      </c>
      <c r="F885" s="22">
        <f t="shared" si="260"/>
        <v>101.38842</v>
      </c>
      <c r="G885" s="22">
        <f t="shared" si="261"/>
        <v>28.163450000000001</v>
      </c>
      <c r="H885" s="22">
        <f t="shared" si="272"/>
        <v>0</v>
      </c>
      <c r="I885" s="22">
        <f t="shared" si="273"/>
        <v>28.163450000000001</v>
      </c>
      <c r="J885" s="22">
        <f t="shared" si="274"/>
        <v>130.44670650293165</v>
      </c>
      <c r="K885" s="22">
        <f t="shared" si="275"/>
        <v>5</v>
      </c>
      <c r="L885" s="22">
        <f t="shared" si="262"/>
        <v>3.4184399999999999</v>
      </c>
      <c r="M885" s="22">
        <f t="shared" si="276"/>
        <v>445.92423937788163</v>
      </c>
      <c r="N885" s="22">
        <f t="shared" si="263"/>
        <v>4258.2643390912053</v>
      </c>
      <c r="O885" s="22">
        <f t="shared" si="264"/>
        <v>12.823405295785085</v>
      </c>
      <c r="P885" s="22">
        <f t="shared" si="265"/>
        <v>0</v>
      </c>
      <c r="Q885" s="22">
        <f t="shared" si="266"/>
        <v>305.72822415993403</v>
      </c>
      <c r="R885" s="22">
        <f t="shared" si="277"/>
        <v>268.42514400000005</v>
      </c>
      <c r="S885" s="22">
        <f t="shared" si="278"/>
        <v>574.15336815993408</v>
      </c>
      <c r="T885" s="22">
        <f t="shared" si="279"/>
        <v>36.262070472417179</v>
      </c>
      <c r="U885" s="22">
        <f t="shared" si="267"/>
        <v>16.17013619367977</v>
      </c>
      <c r="V885" s="20">
        <f>'BSFC (Drive Cycle)'!C889</f>
        <v>722.26942195028278</v>
      </c>
      <c r="W885" s="22">
        <f t="shared" si="268"/>
        <v>3.2442208115184537</v>
      </c>
      <c r="X885" s="22">
        <f t="shared" si="269"/>
        <v>0</v>
      </c>
      <c r="Y885" s="22">
        <f t="shared" si="270"/>
        <v>0</v>
      </c>
      <c r="Z885" s="22">
        <f t="shared" si="271"/>
        <v>5</v>
      </c>
    </row>
    <row r="886" spans="4:26">
      <c r="D886" s="1">
        <v>883</v>
      </c>
      <c r="E886" s="22">
        <v>62.6</v>
      </c>
      <c r="F886" s="22">
        <f t="shared" si="260"/>
        <v>100.74468400000001</v>
      </c>
      <c r="G886" s="22">
        <f t="shared" si="261"/>
        <v>27.984634444444449</v>
      </c>
      <c r="H886" s="22">
        <f t="shared" si="272"/>
        <v>-0.17881555555555195</v>
      </c>
      <c r="I886" s="22">
        <f t="shared" si="273"/>
        <v>27.895226666666673</v>
      </c>
      <c r="J886" s="22">
        <f t="shared" si="274"/>
        <v>129.20435691718947</v>
      </c>
      <c r="K886" s="22">
        <f t="shared" si="275"/>
        <v>5</v>
      </c>
      <c r="L886" s="22">
        <f t="shared" si="262"/>
        <v>3.4184399999999999</v>
      </c>
      <c r="M886" s="22">
        <f t="shared" si="276"/>
        <v>441.67734185999717</v>
      </c>
      <c r="N886" s="22">
        <f t="shared" si="263"/>
        <v>4217.7094406236711</v>
      </c>
      <c r="O886" s="22">
        <f t="shared" si="264"/>
        <v>12.823405295785085</v>
      </c>
      <c r="P886" s="22">
        <f t="shared" si="265"/>
        <v>-336.80895428113098</v>
      </c>
      <c r="Q886" s="22">
        <f t="shared" si="266"/>
        <v>301.85828564096329</v>
      </c>
      <c r="R886" s="22">
        <f t="shared" si="277"/>
        <v>268.42514400000005</v>
      </c>
      <c r="S886" s="22">
        <f t="shared" si="278"/>
        <v>233.47447535983235</v>
      </c>
      <c r="T886" s="22">
        <f t="shared" si="279"/>
        <v>0</v>
      </c>
      <c r="U886" s="22">
        <f t="shared" si="267"/>
        <v>0</v>
      </c>
      <c r="V886" s="20">
        <f>'BSFC (Drive Cycle)'!C890</f>
        <v>0</v>
      </c>
      <c r="W886" s="22">
        <f t="shared" si="268"/>
        <v>0</v>
      </c>
      <c r="X886" s="22">
        <f t="shared" si="269"/>
        <v>0</v>
      </c>
      <c r="Y886" s="22">
        <f t="shared" si="270"/>
        <v>0</v>
      </c>
      <c r="Z886" s="22">
        <f t="shared" si="271"/>
        <v>5</v>
      </c>
    </row>
    <row r="887" spans="4:26">
      <c r="D887" s="1">
        <v>884</v>
      </c>
      <c r="E887" s="22">
        <v>61.8</v>
      </c>
      <c r="F887" s="22">
        <f t="shared" si="260"/>
        <v>99.457211999999998</v>
      </c>
      <c r="G887" s="22">
        <f t="shared" si="261"/>
        <v>27.627003333333334</v>
      </c>
      <c r="H887" s="22">
        <f t="shared" si="272"/>
        <v>-0.35763111111111456</v>
      </c>
      <c r="I887" s="22">
        <f t="shared" si="273"/>
        <v>27.448187777777775</v>
      </c>
      <c r="J887" s="22">
        <f t="shared" si="274"/>
        <v>127.13377427428576</v>
      </c>
      <c r="K887" s="22">
        <f t="shared" si="275"/>
        <v>5</v>
      </c>
      <c r="L887" s="22">
        <f t="shared" si="262"/>
        <v>3.4184399999999999</v>
      </c>
      <c r="M887" s="22">
        <f t="shared" si="276"/>
        <v>434.59917933018937</v>
      </c>
      <c r="N887" s="22">
        <f t="shared" si="263"/>
        <v>4150.1179431777773</v>
      </c>
      <c r="O887" s="22">
        <f t="shared" si="264"/>
        <v>12.823405295785085</v>
      </c>
      <c r="P887" s="22">
        <f t="shared" si="265"/>
        <v>-673.61790856228208</v>
      </c>
      <c r="Q887" s="22">
        <f t="shared" si="266"/>
        <v>294.19235647281084</v>
      </c>
      <c r="R887" s="22">
        <f t="shared" si="277"/>
        <v>268.42514400000005</v>
      </c>
      <c r="S887" s="22">
        <f t="shared" si="278"/>
        <v>-111.00040808947119</v>
      </c>
      <c r="T887" s="22">
        <f t="shared" si="279"/>
        <v>0</v>
      </c>
      <c r="U887" s="22">
        <f t="shared" si="267"/>
        <v>0</v>
      </c>
      <c r="V887" s="20">
        <f>'BSFC (Drive Cycle)'!C891</f>
        <v>0</v>
      </c>
      <c r="W887" s="22">
        <f t="shared" si="268"/>
        <v>0</v>
      </c>
      <c r="X887" s="22">
        <f t="shared" si="269"/>
        <v>0</v>
      </c>
      <c r="Y887" s="22">
        <f t="shared" si="270"/>
        <v>0</v>
      </c>
      <c r="Z887" s="22">
        <f t="shared" si="271"/>
        <v>5</v>
      </c>
    </row>
    <row r="888" spans="4:26">
      <c r="D888" s="1">
        <v>885</v>
      </c>
      <c r="E888" s="22">
        <v>61.8</v>
      </c>
      <c r="F888" s="22">
        <f t="shared" si="260"/>
        <v>99.457211999999998</v>
      </c>
      <c r="G888" s="22">
        <f t="shared" si="261"/>
        <v>27.627003333333334</v>
      </c>
      <c r="H888" s="22">
        <f t="shared" si="272"/>
        <v>0</v>
      </c>
      <c r="I888" s="22">
        <f t="shared" si="273"/>
        <v>27.627003333333334</v>
      </c>
      <c r="J888" s="22">
        <f t="shared" si="274"/>
        <v>127.96200733144725</v>
      </c>
      <c r="K888" s="22">
        <f t="shared" si="275"/>
        <v>5</v>
      </c>
      <c r="L888" s="22">
        <f t="shared" si="262"/>
        <v>3.4184399999999999</v>
      </c>
      <c r="M888" s="22">
        <f t="shared" si="276"/>
        <v>437.43044434211254</v>
      </c>
      <c r="N888" s="22">
        <f t="shared" si="263"/>
        <v>4177.1545421561359</v>
      </c>
      <c r="O888" s="22">
        <f t="shared" si="264"/>
        <v>12.823405295785085</v>
      </c>
      <c r="P888" s="22">
        <f t="shared" si="265"/>
        <v>0</v>
      </c>
      <c r="Q888" s="22">
        <f t="shared" si="266"/>
        <v>294.19235647281084</v>
      </c>
      <c r="R888" s="22">
        <f t="shared" si="277"/>
        <v>268.42514400000005</v>
      </c>
      <c r="S888" s="22">
        <f t="shared" si="278"/>
        <v>562.61750047281089</v>
      </c>
      <c r="T888" s="22">
        <f t="shared" si="279"/>
        <v>35.533494328430479</v>
      </c>
      <c r="U888" s="22">
        <f t="shared" si="267"/>
        <v>15.543432213113279</v>
      </c>
      <c r="V888" s="20">
        <f>'BSFC (Drive Cycle)'!C892</f>
        <v>733.41011526714101</v>
      </c>
      <c r="W888" s="22">
        <f t="shared" si="268"/>
        <v>3.1665862252962227</v>
      </c>
      <c r="X888" s="22">
        <f t="shared" si="269"/>
        <v>0</v>
      </c>
      <c r="Y888" s="22">
        <f t="shared" si="270"/>
        <v>0</v>
      </c>
      <c r="Z888" s="22">
        <f t="shared" si="271"/>
        <v>5</v>
      </c>
    </row>
    <row r="889" spans="4:26">
      <c r="D889" s="1">
        <v>886</v>
      </c>
      <c r="E889" s="22">
        <v>62.2</v>
      </c>
      <c r="F889" s="22">
        <f t="shared" si="260"/>
        <v>100.100948</v>
      </c>
      <c r="G889" s="22">
        <f t="shared" si="261"/>
        <v>27.80581888888889</v>
      </c>
      <c r="H889" s="22">
        <f t="shared" si="272"/>
        <v>0.17881555555555551</v>
      </c>
      <c r="I889" s="22">
        <f t="shared" si="273"/>
        <v>27.895226666666666</v>
      </c>
      <c r="J889" s="22">
        <f t="shared" si="274"/>
        <v>129.20435691718944</v>
      </c>
      <c r="K889" s="22">
        <f t="shared" si="275"/>
        <v>5</v>
      </c>
      <c r="L889" s="22">
        <f t="shared" si="262"/>
        <v>3.4184399999999999</v>
      </c>
      <c r="M889" s="22">
        <f t="shared" si="276"/>
        <v>441.67734185999706</v>
      </c>
      <c r="N889" s="22">
        <f t="shared" si="263"/>
        <v>4217.7094406236702</v>
      </c>
      <c r="O889" s="22">
        <f t="shared" si="264"/>
        <v>12.823405295785085</v>
      </c>
      <c r="P889" s="22">
        <f t="shared" si="265"/>
        <v>336.80895428113769</v>
      </c>
      <c r="Q889" s="22">
        <f t="shared" si="266"/>
        <v>298.01299641192219</v>
      </c>
      <c r="R889" s="22">
        <f t="shared" si="277"/>
        <v>268.42514400000005</v>
      </c>
      <c r="S889" s="22">
        <f t="shared" si="278"/>
        <v>903.24709469305992</v>
      </c>
      <c r="T889" s="22">
        <f t="shared" si="279"/>
        <v>57.046795539553607</v>
      </c>
      <c r="U889" s="22">
        <f t="shared" si="267"/>
        <v>25.196277015540776</v>
      </c>
      <c r="V889" s="20">
        <f>'BSFC (Drive Cycle)'!C893</f>
        <v>272.30081118568341</v>
      </c>
      <c r="W889" s="22">
        <f t="shared" si="268"/>
        <v>1.90582407505304</v>
      </c>
      <c r="X889" s="22">
        <f t="shared" si="269"/>
        <v>0</v>
      </c>
      <c r="Y889" s="22">
        <f t="shared" si="270"/>
        <v>0</v>
      </c>
      <c r="Z889" s="22">
        <f t="shared" si="271"/>
        <v>5</v>
      </c>
    </row>
    <row r="890" spans="4:26">
      <c r="D890" s="1">
        <v>887</v>
      </c>
      <c r="E890" s="22">
        <v>62.2</v>
      </c>
      <c r="F890" s="22">
        <f t="shared" si="260"/>
        <v>100.100948</v>
      </c>
      <c r="G890" s="22">
        <f t="shared" si="261"/>
        <v>27.80581888888889</v>
      </c>
      <c r="H890" s="22">
        <f t="shared" si="272"/>
        <v>0</v>
      </c>
      <c r="I890" s="22">
        <f t="shared" si="273"/>
        <v>27.80581888888889</v>
      </c>
      <c r="J890" s="22">
        <f t="shared" si="274"/>
        <v>128.79024038860871</v>
      </c>
      <c r="K890" s="22">
        <f t="shared" si="275"/>
        <v>5</v>
      </c>
      <c r="L890" s="22">
        <f t="shared" si="262"/>
        <v>3.4184399999999999</v>
      </c>
      <c r="M890" s="22">
        <f t="shared" si="276"/>
        <v>440.26170935403553</v>
      </c>
      <c r="N890" s="22">
        <f t="shared" si="263"/>
        <v>4204.1911411344918</v>
      </c>
      <c r="O890" s="22">
        <f t="shared" si="264"/>
        <v>12.823405295785085</v>
      </c>
      <c r="P890" s="22">
        <f t="shared" si="265"/>
        <v>0</v>
      </c>
      <c r="Q890" s="22">
        <f t="shared" si="266"/>
        <v>298.01299641192219</v>
      </c>
      <c r="R890" s="22">
        <f t="shared" si="277"/>
        <v>268.42514400000005</v>
      </c>
      <c r="S890" s="22">
        <f t="shared" si="278"/>
        <v>566.43814041192218</v>
      </c>
      <c r="T890" s="22">
        <f t="shared" si="279"/>
        <v>35.774796256460256</v>
      </c>
      <c r="U890" s="22">
        <f t="shared" si="267"/>
        <v>15.750272951661543</v>
      </c>
      <c r="V890" s="20">
        <f>'BSFC (Drive Cycle)'!C894</f>
        <v>729.26102254929174</v>
      </c>
      <c r="W890" s="22">
        <f t="shared" si="268"/>
        <v>3.1905722661553191</v>
      </c>
      <c r="X890" s="22">
        <f t="shared" si="269"/>
        <v>0</v>
      </c>
      <c r="Y890" s="22">
        <f t="shared" si="270"/>
        <v>0</v>
      </c>
      <c r="Z890" s="22">
        <f t="shared" si="271"/>
        <v>5</v>
      </c>
    </row>
    <row r="891" spans="4:26">
      <c r="D891" s="1">
        <v>888</v>
      </c>
      <c r="E891" s="22">
        <v>62.6</v>
      </c>
      <c r="F891" s="22">
        <f t="shared" si="260"/>
        <v>100.74468400000001</v>
      </c>
      <c r="G891" s="22">
        <f t="shared" si="261"/>
        <v>27.984634444444449</v>
      </c>
      <c r="H891" s="22">
        <f t="shared" si="272"/>
        <v>0.17881555555555906</v>
      </c>
      <c r="I891" s="22">
        <f t="shared" si="273"/>
        <v>28.074042222222229</v>
      </c>
      <c r="J891" s="22">
        <f t="shared" si="274"/>
        <v>130.03258997435094</v>
      </c>
      <c r="K891" s="22">
        <f t="shared" si="275"/>
        <v>5</v>
      </c>
      <c r="L891" s="22">
        <f t="shared" si="262"/>
        <v>3.4184399999999999</v>
      </c>
      <c r="M891" s="22">
        <f t="shared" si="276"/>
        <v>444.50860687192022</v>
      </c>
      <c r="N891" s="22">
        <f t="shared" si="263"/>
        <v>4244.7460396020278</v>
      </c>
      <c r="O891" s="22">
        <f t="shared" si="264"/>
        <v>12.823405295785085</v>
      </c>
      <c r="P891" s="22">
        <f t="shared" si="265"/>
        <v>336.80895428114439</v>
      </c>
      <c r="Q891" s="22">
        <f t="shared" si="266"/>
        <v>301.85828564096329</v>
      </c>
      <c r="R891" s="22">
        <f t="shared" si="277"/>
        <v>268.42514400000005</v>
      </c>
      <c r="S891" s="22">
        <f t="shared" si="278"/>
        <v>907.09238392210773</v>
      </c>
      <c r="T891" s="22">
        <f t="shared" si="279"/>
        <v>57.289654254216273</v>
      </c>
      <c r="U891" s="22">
        <f t="shared" si="267"/>
        <v>25.465744400715653</v>
      </c>
      <c r="V891" s="20">
        <f>'BSFC (Drive Cycle)'!C895</f>
        <v>273.7570740019637</v>
      </c>
      <c r="W891" s="22">
        <f t="shared" si="268"/>
        <v>1.9365076873393909</v>
      </c>
      <c r="X891" s="22">
        <f t="shared" si="269"/>
        <v>0</v>
      </c>
      <c r="Y891" s="22">
        <f t="shared" si="270"/>
        <v>0</v>
      </c>
      <c r="Z891" s="22">
        <f t="shared" si="271"/>
        <v>5</v>
      </c>
    </row>
    <row r="892" spans="4:26">
      <c r="D892" s="1">
        <v>889</v>
      </c>
      <c r="E892" s="22">
        <v>63.7</v>
      </c>
      <c r="F892" s="22">
        <f t="shared" si="260"/>
        <v>102.51495800000001</v>
      </c>
      <c r="G892" s="22">
        <f t="shared" si="261"/>
        <v>28.476377222222226</v>
      </c>
      <c r="H892" s="22">
        <f t="shared" si="272"/>
        <v>0.49174277777777675</v>
      </c>
      <c r="I892" s="22">
        <f t="shared" si="273"/>
        <v>28.722248611111112</v>
      </c>
      <c r="J892" s="22">
        <f t="shared" si="274"/>
        <v>133.03493480656127</v>
      </c>
      <c r="K892" s="22">
        <f t="shared" si="275"/>
        <v>5</v>
      </c>
      <c r="L892" s="22">
        <f t="shared" si="262"/>
        <v>3.4184399999999999</v>
      </c>
      <c r="M892" s="22">
        <f t="shared" si="276"/>
        <v>454.77194254014131</v>
      </c>
      <c r="N892" s="22">
        <f t="shared" si="263"/>
        <v>4342.7537108985716</v>
      </c>
      <c r="O892" s="22">
        <f t="shared" si="264"/>
        <v>12.823405295785085</v>
      </c>
      <c r="P892" s="22">
        <f t="shared" si="265"/>
        <v>926.22462427312701</v>
      </c>
      <c r="Q892" s="22">
        <f t="shared" si="266"/>
        <v>312.55992892202642</v>
      </c>
      <c r="R892" s="22">
        <f t="shared" si="277"/>
        <v>268.42514400000005</v>
      </c>
      <c r="S892" s="22">
        <f t="shared" si="278"/>
        <v>1507.2096971951535</v>
      </c>
      <c r="T892" s="22">
        <f t="shared" si="279"/>
        <v>95.191541646023808</v>
      </c>
      <c r="U892" s="22">
        <f t="shared" si="267"/>
        <v>43.290442307753011</v>
      </c>
      <c r="V892" s="20">
        <f>'BSFC (Drive Cycle)'!C896</f>
        <v>195.64268443004403</v>
      </c>
      <c r="W892" s="22">
        <f t="shared" si="268"/>
        <v>2.3526273175702079</v>
      </c>
      <c r="X892" s="22">
        <f t="shared" si="269"/>
        <v>0</v>
      </c>
      <c r="Y892" s="22">
        <f t="shared" si="270"/>
        <v>0</v>
      </c>
      <c r="Z892" s="22">
        <f t="shared" si="271"/>
        <v>5</v>
      </c>
    </row>
    <row r="893" spans="4:26">
      <c r="D893" s="1">
        <v>890</v>
      </c>
      <c r="E893" s="22">
        <v>64.5</v>
      </c>
      <c r="F893" s="22">
        <f t="shared" si="260"/>
        <v>103.80243</v>
      </c>
      <c r="G893" s="22">
        <f t="shared" si="261"/>
        <v>28.834008333333333</v>
      </c>
      <c r="H893" s="22">
        <f t="shared" si="272"/>
        <v>0.35763111111110746</v>
      </c>
      <c r="I893" s="22">
        <f t="shared" si="273"/>
        <v>29.012823888888889</v>
      </c>
      <c r="J893" s="22">
        <f t="shared" si="274"/>
        <v>134.38081352444866</v>
      </c>
      <c r="K893" s="22">
        <f t="shared" si="275"/>
        <v>5</v>
      </c>
      <c r="L893" s="22">
        <f t="shared" si="262"/>
        <v>3.4184399999999999</v>
      </c>
      <c r="M893" s="22">
        <f t="shared" si="276"/>
        <v>459.37274818451624</v>
      </c>
      <c r="N893" s="22">
        <f t="shared" si="263"/>
        <v>4386.6881842384009</v>
      </c>
      <c r="O893" s="22">
        <f t="shared" si="264"/>
        <v>12.823405295785085</v>
      </c>
      <c r="P893" s="22">
        <f t="shared" si="265"/>
        <v>673.61790856226867</v>
      </c>
      <c r="Q893" s="22">
        <f t="shared" si="266"/>
        <v>320.46002634451133</v>
      </c>
      <c r="R893" s="22">
        <f t="shared" si="277"/>
        <v>268.42514400000005</v>
      </c>
      <c r="S893" s="22">
        <f t="shared" si="278"/>
        <v>1262.50307890678</v>
      </c>
      <c r="T893" s="22">
        <f t="shared" si="279"/>
        <v>79.736492299403778</v>
      </c>
      <c r="U893" s="22">
        <f t="shared" si="267"/>
        <v>36.62877159817063</v>
      </c>
      <c r="V893" s="20">
        <f>'BSFC (Drive Cycle)'!C897</f>
        <v>181.23860429720662</v>
      </c>
      <c r="W893" s="22">
        <f t="shared" si="268"/>
        <v>1.8440409559926687</v>
      </c>
      <c r="X893" s="22">
        <f t="shared" si="269"/>
        <v>0</v>
      </c>
      <c r="Y893" s="22">
        <f t="shared" si="270"/>
        <v>0</v>
      </c>
      <c r="Z893" s="22">
        <f t="shared" si="271"/>
        <v>5</v>
      </c>
    </row>
    <row r="894" spans="4:26">
      <c r="D894" s="1">
        <v>891</v>
      </c>
      <c r="E894" s="22">
        <v>64.900000000000006</v>
      </c>
      <c r="F894" s="22">
        <f t="shared" si="260"/>
        <v>104.44616600000001</v>
      </c>
      <c r="G894" s="22">
        <f t="shared" si="261"/>
        <v>29.012823888888892</v>
      </c>
      <c r="H894" s="22">
        <f t="shared" si="272"/>
        <v>0.17881555555555906</v>
      </c>
      <c r="I894" s="22">
        <f t="shared" si="273"/>
        <v>29.102231666666672</v>
      </c>
      <c r="J894" s="22">
        <f t="shared" si="274"/>
        <v>134.79493005302939</v>
      </c>
      <c r="K894" s="22">
        <f t="shared" si="275"/>
        <v>5</v>
      </c>
      <c r="L894" s="22">
        <f t="shared" si="262"/>
        <v>3.4184399999999999</v>
      </c>
      <c r="M894" s="22">
        <f t="shared" si="276"/>
        <v>460.78838069047777</v>
      </c>
      <c r="N894" s="22">
        <f t="shared" si="263"/>
        <v>4400.2064837275793</v>
      </c>
      <c r="O894" s="22">
        <f t="shared" si="264"/>
        <v>12.823405295785085</v>
      </c>
      <c r="P894" s="22">
        <f t="shared" si="265"/>
        <v>336.80895428114439</v>
      </c>
      <c r="Q894" s="22">
        <f t="shared" si="266"/>
        <v>324.44704899064845</v>
      </c>
      <c r="R894" s="22">
        <f t="shared" si="277"/>
        <v>268.42514400000005</v>
      </c>
      <c r="S894" s="22">
        <f t="shared" si="278"/>
        <v>929.68114727179295</v>
      </c>
      <c r="T894" s="22">
        <f t="shared" si="279"/>
        <v>58.716303254110102</v>
      </c>
      <c r="U894" s="22">
        <f t="shared" si="267"/>
        <v>27.055790296592424</v>
      </c>
      <c r="V894" s="20">
        <f>'BSFC (Drive Cycle)'!C898</f>
        <v>293.31442191207316</v>
      </c>
      <c r="W894" s="22">
        <f t="shared" si="268"/>
        <v>2.2044037472831346</v>
      </c>
      <c r="X894" s="22">
        <f t="shared" si="269"/>
        <v>0</v>
      </c>
      <c r="Y894" s="22">
        <f t="shared" si="270"/>
        <v>0</v>
      </c>
      <c r="Z894" s="22">
        <f t="shared" si="271"/>
        <v>5</v>
      </c>
    </row>
    <row r="895" spans="4:26">
      <c r="D895" s="1">
        <v>892</v>
      </c>
      <c r="E895" s="22">
        <v>66</v>
      </c>
      <c r="F895" s="22">
        <f t="shared" si="260"/>
        <v>106.21644000000001</v>
      </c>
      <c r="G895" s="22">
        <f t="shared" si="261"/>
        <v>29.504566666666669</v>
      </c>
      <c r="H895" s="22">
        <f t="shared" si="272"/>
        <v>0.49174277777777675</v>
      </c>
      <c r="I895" s="22">
        <f t="shared" si="273"/>
        <v>29.750438055555556</v>
      </c>
      <c r="J895" s="22">
        <f t="shared" si="274"/>
        <v>137.79727488523972</v>
      </c>
      <c r="K895" s="22">
        <f t="shared" si="275"/>
        <v>5</v>
      </c>
      <c r="L895" s="22">
        <f t="shared" si="262"/>
        <v>3.4184399999999999</v>
      </c>
      <c r="M895" s="22">
        <f t="shared" si="276"/>
        <v>471.05171635869885</v>
      </c>
      <c r="N895" s="22">
        <f t="shared" si="263"/>
        <v>4498.2141550241231</v>
      </c>
      <c r="O895" s="22">
        <f t="shared" si="264"/>
        <v>12.823405295785085</v>
      </c>
      <c r="P895" s="22">
        <f t="shared" si="265"/>
        <v>926.22462427312701</v>
      </c>
      <c r="Q895" s="22">
        <f t="shared" si="266"/>
        <v>335.53845916872581</v>
      </c>
      <c r="R895" s="22">
        <f t="shared" si="277"/>
        <v>268.42514400000005</v>
      </c>
      <c r="S895" s="22">
        <f t="shared" si="278"/>
        <v>1530.1882274418529</v>
      </c>
      <c r="T895" s="22">
        <f t="shared" si="279"/>
        <v>96.642807334543264</v>
      </c>
      <c r="U895" s="22">
        <f t="shared" si="267"/>
        <v>45.523760268659657</v>
      </c>
      <c r="V895" s="20">
        <f>'BSFC (Drive Cycle)'!C899</f>
        <v>252.11065643384427</v>
      </c>
      <c r="W895" s="22">
        <f t="shared" si="268"/>
        <v>3.188062523519096</v>
      </c>
      <c r="X895" s="22">
        <f t="shared" si="269"/>
        <v>0</v>
      </c>
      <c r="Y895" s="22">
        <f t="shared" si="270"/>
        <v>0</v>
      </c>
      <c r="Z895" s="22">
        <f t="shared" si="271"/>
        <v>5</v>
      </c>
    </row>
    <row r="896" spans="4:26">
      <c r="D896" s="1">
        <v>893</v>
      </c>
      <c r="E896" s="22">
        <v>66</v>
      </c>
      <c r="F896" s="22">
        <f t="shared" si="260"/>
        <v>106.21644000000001</v>
      </c>
      <c r="G896" s="22">
        <f t="shared" si="261"/>
        <v>29.504566666666669</v>
      </c>
      <c r="H896" s="22">
        <f t="shared" si="272"/>
        <v>0</v>
      </c>
      <c r="I896" s="22">
        <f t="shared" si="273"/>
        <v>29.504566666666669</v>
      </c>
      <c r="J896" s="22">
        <f t="shared" si="274"/>
        <v>136.6584544316427</v>
      </c>
      <c r="K896" s="22">
        <f t="shared" si="275"/>
        <v>5</v>
      </c>
      <c r="L896" s="22">
        <f t="shared" si="262"/>
        <v>3.4184399999999999</v>
      </c>
      <c r="M896" s="22">
        <f t="shared" si="276"/>
        <v>467.15872696730463</v>
      </c>
      <c r="N896" s="22">
        <f t="shared" si="263"/>
        <v>4461.0388314288821</v>
      </c>
      <c r="O896" s="22">
        <f t="shared" si="264"/>
        <v>12.823405295785085</v>
      </c>
      <c r="P896" s="22">
        <f t="shared" si="265"/>
        <v>0</v>
      </c>
      <c r="Q896" s="22">
        <f t="shared" si="266"/>
        <v>335.53845916872581</v>
      </c>
      <c r="R896" s="22">
        <f t="shared" si="277"/>
        <v>268.42514400000005</v>
      </c>
      <c r="S896" s="22">
        <f t="shared" si="278"/>
        <v>603.96360316872585</v>
      </c>
      <c r="T896" s="22">
        <f t="shared" si="279"/>
        <v>38.144809306036649</v>
      </c>
      <c r="U896" s="22">
        <f t="shared" si="267"/>
        <v>17.819680555818675</v>
      </c>
      <c r="V896" s="20">
        <f>'BSFC (Drive Cycle)'!C900</f>
        <v>718.18427122132198</v>
      </c>
      <c r="W896" s="22">
        <f t="shared" si="268"/>
        <v>3.5549484148270545</v>
      </c>
      <c r="X896" s="22">
        <f t="shared" si="269"/>
        <v>0</v>
      </c>
      <c r="Y896" s="22">
        <f t="shared" si="270"/>
        <v>0</v>
      </c>
      <c r="Z896" s="22">
        <f t="shared" si="271"/>
        <v>5</v>
      </c>
    </row>
    <row r="897" spans="4:26">
      <c r="D897" s="1">
        <v>894</v>
      </c>
      <c r="E897" s="22">
        <v>66.8</v>
      </c>
      <c r="F897" s="22">
        <f t="shared" si="260"/>
        <v>107.503912</v>
      </c>
      <c r="G897" s="22">
        <f t="shared" si="261"/>
        <v>29.86219777777778</v>
      </c>
      <c r="H897" s="22">
        <f t="shared" si="272"/>
        <v>0.35763111111111101</v>
      </c>
      <c r="I897" s="22">
        <f t="shared" si="273"/>
        <v>30.041013333333336</v>
      </c>
      <c r="J897" s="22">
        <f t="shared" si="274"/>
        <v>139.1431536031271</v>
      </c>
      <c r="K897" s="22">
        <f t="shared" si="275"/>
        <v>5</v>
      </c>
      <c r="L897" s="22">
        <f t="shared" si="262"/>
        <v>3.4184399999999999</v>
      </c>
      <c r="M897" s="22">
        <f t="shared" si="276"/>
        <v>475.65252200307378</v>
      </c>
      <c r="N897" s="22">
        <f t="shared" si="263"/>
        <v>4542.1486283639524</v>
      </c>
      <c r="O897" s="22">
        <f t="shared" si="264"/>
        <v>12.823405295785085</v>
      </c>
      <c r="P897" s="22">
        <f t="shared" si="265"/>
        <v>673.61790856227537</v>
      </c>
      <c r="Q897" s="22">
        <f t="shared" si="266"/>
        <v>343.72202342540288</v>
      </c>
      <c r="R897" s="22">
        <f t="shared" si="277"/>
        <v>268.42514400000005</v>
      </c>
      <c r="S897" s="22">
        <f t="shared" si="278"/>
        <v>1285.7650759876783</v>
      </c>
      <c r="T897" s="22">
        <f t="shared" si="279"/>
        <v>81.205661034196808</v>
      </c>
      <c r="U897" s="22">
        <f t="shared" si="267"/>
        <v>38.625677471842451</v>
      </c>
      <c r="V897" s="20">
        <f>'BSFC (Drive Cycle)'!C901</f>
        <v>240.92127411817637</v>
      </c>
      <c r="W897" s="22">
        <f t="shared" si="268"/>
        <v>2.5849298417205628</v>
      </c>
      <c r="X897" s="22">
        <f t="shared" si="269"/>
        <v>0</v>
      </c>
      <c r="Y897" s="22">
        <f t="shared" si="270"/>
        <v>0</v>
      </c>
      <c r="Z897" s="22">
        <f t="shared" si="271"/>
        <v>5</v>
      </c>
    </row>
    <row r="898" spans="4:26">
      <c r="D898" s="1">
        <v>895</v>
      </c>
      <c r="E898" s="22">
        <v>66.400000000000006</v>
      </c>
      <c r="F898" s="22">
        <f t="shared" si="260"/>
        <v>106.86017600000001</v>
      </c>
      <c r="G898" s="22">
        <f t="shared" si="261"/>
        <v>29.683382222222225</v>
      </c>
      <c r="H898" s="22">
        <f t="shared" si="272"/>
        <v>-0.17881555555555551</v>
      </c>
      <c r="I898" s="22">
        <f t="shared" si="273"/>
        <v>29.593974444444449</v>
      </c>
      <c r="J898" s="22">
        <f t="shared" si="274"/>
        <v>137.07257096022343</v>
      </c>
      <c r="K898" s="22">
        <f t="shared" si="275"/>
        <v>5</v>
      </c>
      <c r="L898" s="22">
        <f t="shared" si="262"/>
        <v>3.4184399999999999</v>
      </c>
      <c r="M898" s="22">
        <f t="shared" si="276"/>
        <v>468.57435947326616</v>
      </c>
      <c r="N898" s="22">
        <f t="shared" si="263"/>
        <v>4474.5571309180605</v>
      </c>
      <c r="O898" s="22">
        <f t="shared" si="264"/>
        <v>12.823405295785085</v>
      </c>
      <c r="P898" s="22">
        <f t="shared" si="265"/>
        <v>-336.80895428113769</v>
      </c>
      <c r="Q898" s="22">
        <f t="shared" si="266"/>
        <v>339.61791665209944</v>
      </c>
      <c r="R898" s="22">
        <f t="shared" si="277"/>
        <v>268.42514400000005</v>
      </c>
      <c r="S898" s="22">
        <f t="shared" si="278"/>
        <v>271.2341063709618</v>
      </c>
      <c r="T898" s="22">
        <f t="shared" si="279"/>
        <v>0</v>
      </c>
      <c r="U898" s="22">
        <f t="shared" si="267"/>
        <v>0</v>
      </c>
      <c r="V898" s="20">
        <f>'BSFC (Drive Cycle)'!C902</f>
        <v>0</v>
      </c>
      <c r="W898" s="22">
        <f t="shared" si="268"/>
        <v>0</v>
      </c>
      <c r="X898" s="22">
        <f t="shared" si="269"/>
        <v>0</v>
      </c>
      <c r="Y898" s="22">
        <f t="shared" si="270"/>
        <v>0</v>
      </c>
      <c r="Z898" s="22">
        <f t="shared" si="271"/>
        <v>5</v>
      </c>
    </row>
    <row r="899" spans="4:26">
      <c r="D899" s="1">
        <v>896</v>
      </c>
      <c r="E899" s="22">
        <v>66.8</v>
      </c>
      <c r="F899" s="22">
        <f t="shared" si="260"/>
        <v>107.503912</v>
      </c>
      <c r="G899" s="22">
        <f t="shared" si="261"/>
        <v>29.86219777777778</v>
      </c>
      <c r="H899" s="22">
        <f t="shared" si="272"/>
        <v>0.17881555555555551</v>
      </c>
      <c r="I899" s="22">
        <f t="shared" si="273"/>
        <v>29.95160555555556</v>
      </c>
      <c r="J899" s="22">
        <f t="shared" si="274"/>
        <v>138.7290370745464</v>
      </c>
      <c r="K899" s="22">
        <f t="shared" si="275"/>
        <v>5</v>
      </c>
      <c r="L899" s="22">
        <f t="shared" si="262"/>
        <v>3.4184399999999999</v>
      </c>
      <c r="M899" s="22">
        <f t="shared" si="276"/>
        <v>474.23688949711237</v>
      </c>
      <c r="N899" s="22">
        <f t="shared" si="263"/>
        <v>4528.6303288747758</v>
      </c>
      <c r="O899" s="22">
        <f t="shared" si="264"/>
        <v>12.823405295785085</v>
      </c>
      <c r="P899" s="22">
        <f t="shared" si="265"/>
        <v>336.80895428113769</v>
      </c>
      <c r="Q899" s="22">
        <f t="shared" si="266"/>
        <v>343.72202342540288</v>
      </c>
      <c r="R899" s="22">
        <f t="shared" si="277"/>
        <v>268.42514400000005</v>
      </c>
      <c r="S899" s="22">
        <f t="shared" si="278"/>
        <v>948.95612170654067</v>
      </c>
      <c r="T899" s="22">
        <f t="shared" si="279"/>
        <v>59.933661751103472</v>
      </c>
      <c r="U899" s="22">
        <f t="shared" si="267"/>
        <v>28.422753325015368</v>
      </c>
      <c r="V899" s="20">
        <f>'BSFC (Drive Cycle)'!C903</f>
        <v>329.75232346697157</v>
      </c>
      <c r="W899" s="22">
        <f t="shared" si="268"/>
        <v>2.6034635967367805</v>
      </c>
      <c r="X899" s="22">
        <f t="shared" si="269"/>
        <v>0</v>
      </c>
      <c r="Y899" s="22">
        <f t="shared" si="270"/>
        <v>0</v>
      </c>
      <c r="Z899" s="22">
        <f t="shared" si="271"/>
        <v>5</v>
      </c>
    </row>
    <row r="900" spans="4:26">
      <c r="D900" s="1">
        <v>897</v>
      </c>
      <c r="E900" s="22">
        <v>67.2</v>
      </c>
      <c r="F900" s="22">
        <f t="shared" ref="F900:F963" si="280">E900*1.60934</f>
        <v>108.147648</v>
      </c>
      <c r="G900" s="22">
        <f t="shared" ref="G900:G963" si="281">F900*(1000/3600)</f>
        <v>30.041013333333336</v>
      </c>
      <c r="H900" s="22">
        <f t="shared" si="272"/>
        <v>0.17881555555555551</v>
      </c>
      <c r="I900" s="22">
        <f t="shared" si="273"/>
        <v>30.130421111111112</v>
      </c>
      <c r="J900" s="22">
        <f t="shared" si="274"/>
        <v>139.55727013170784</v>
      </c>
      <c r="K900" s="22">
        <f t="shared" si="275"/>
        <v>5</v>
      </c>
      <c r="L900" s="22">
        <f t="shared" ref="L900:L963" si="282">LOOKUP(K900,$A$5:$B$12)*$B$13</f>
        <v>3.4184399999999999</v>
      </c>
      <c r="M900" s="22">
        <f t="shared" si="276"/>
        <v>477.06815450903531</v>
      </c>
      <c r="N900" s="22">
        <f t="shared" ref="N900:N963" si="283">M900*9.5493</f>
        <v>4555.6669278531308</v>
      </c>
      <c r="O900" s="22">
        <f t="shared" ref="O900:O963" si="284">(POWER(L900,2)*$B$28+4*$B$29)/$B$27</f>
        <v>12.823405295785085</v>
      </c>
      <c r="P900" s="22">
        <f t="shared" ref="P900:P963" si="285">(H900*(O900+$B$26*$B$27))/$B$27</f>
        <v>336.80895428113769</v>
      </c>
      <c r="Q900" s="22">
        <f t="shared" ref="Q900:Q963" si="286">($B$34*$B$31*$B$30*POWER(G900,2))/2</f>
        <v>347.85077948863602</v>
      </c>
      <c r="R900" s="22">
        <f t="shared" si="277"/>
        <v>268.42514400000005</v>
      </c>
      <c r="S900" s="22">
        <f t="shared" si="278"/>
        <v>953.08487776977381</v>
      </c>
      <c r="T900" s="22">
        <f t="shared" si="279"/>
        <v>60.194423512038881</v>
      </c>
      <c r="U900" s="22">
        <f t="shared" ref="U900:U963" si="287">(T900*M900)/1000</f>
        <v>28.716842536623673</v>
      </c>
      <c r="V900" s="20">
        <f>'BSFC (Drive Cycle)'!C904</f>
        <v>340.57268042428404</v>
      </c>
      <c r="W900" s="22">
        <f t="shared" ref="W900:W963" si="288">(V900*U900)/3600</f>
        <v>2.7167144544500061</v>
      </c>
      <c r="X900" s="22">
        <f t="shared" ref="X900:X963" si="289">IF(AND(K900&gt;1,(N900&lt;$B$15)),1,0)</f>
        <v>0</v>
      </c>
      <c r="Y900" s="22">
        <f t="shared" ref="Y900:Y963" si="290">IF(N900&gt;$B$14,1,0)</f>
        <v>0</v>
      </c>
      <c r="Z900" s="22">
        <f t="shared" ref="Z900:Z963" si="291">IF(AND(X900=0,Y900=0),K900,IF(AND(X900=0,Y900=1),K900+1, IF(AND(X900=1,Y900=0),K900-1)))</f>
        <v>5</v>
      </c>
    </row>
    <row r="901" spans="4:26">
      <c r="D901" s="1">
        <v>898</v>
      </c>
      <c r="E901" s="22">
        <v>66.400000000000006</v>
      </c>
      <c r="F901" s="22">
        <f t="shared" si="280"/>
        <v>106.86017600000001</v>
      </c>
      <c r="G901" s="22">
        <f t="shared" si="281"/>
        <v>29.683382222222225</v>
      </c>
      <c r="H901" s="22">
        <f t="shared" ref="H901:H964" si="292">(G901-G900)/(D901-D900)</f>
        <v>-0.35763111111111101</v>
      </c>
      <c r="I901" s="22">
        <f t="shared" ref="I901:I964" si="293">G901*(D901-D900)+0.5*H901*POWER(D901-D900,2)</f>
        <v>29.504566666666669</v>
      </c>
      <c r="J901" s="22">
        <f t="shared" ref="J901:J964" si="294">(2*PI()*I901)/($B$2*(D901-D900))</f>
        <v>136.6584544316427</v>
      </c>
      <c r="K901" s="22">
        <f t="shared" ref="K901:K964" si="295">Z900</f>
        <v>5</v>
      </c>
      <c r="L901" s="22">
        <f t="shared" si="282"/>
        <v>3.4184399999999999</v>
      </c>
      <c r="M901" s="22">
        <f t="shared" ref="M901:M964" si="296">J901*L901</f>
        <v>467.15872696730463</v>
      </c>
      <c r="N901" s="22">
        <f t="shared" si="283"/>
        <v>4461.0388314288821</v>
      </c>
      <c r="O901" s="22">
        <f t="shared" si="284"/>
        <v>12.823405295785085</v>
      </c>
      <c r="P901" s="22">
        <f t="shared" si="285"/>
        <v>-673.61790856227537</v>
      </c>
      <c r="Q901" s="22">
        <f t="shared" si="286"/>
        <v>339.61791665209944</v>
      </c>
      <c r="R901" s="22">
        <f t="shared" ref="R901:R964" si="297">$B$32*$B$26*9.81</f>
        <v>268.42514400000005</v>
      </c>
      <c r="S901" s="22">
        <f t="shared" ref="S901:S964" si="298">P901+Q901+R901</f>
        <v>-65.57484791017589</v>
      </c>
      <c r="T901" s="22">
        <f t="shared" ref="T901:T964" si="299">IF(H901&lt;0,0,(S901*$B$27)/L901)</f>
        <v>0</v>
      </c>
      <c r="U901" s="22">
        <f t="shared" si="287"/>
        <v>0</v>
      </c>
      <c r="V901" s="20">
        <f>'BSFC (Drive Cycle)'!C905</f>
        <v>0</v>
      </c>
      <c r="W901" s="22">
        <f t="shared" si="288"/>
        <v>0</v>
      </c>
      <c r="X901" s="22">
        <f t="shared" si="289"/>
        <v>0</v>
      </c>
      <c r="Y901" s="22">
        <f t="shared" si="290"/>
        <v>0</v>
      </c>
      <c r="Z901" s="22">
        <f t="shared" si="291"/>
        <v>5</v>
      </c>
    </row>
    <row r="902" spans="4:26">
      <c r="D902" s="1">
        <v>899</v>
      </c>
      <c r="E902" s="22">
        <v>66.400000000000006</v>
      </c>
      <c r="F902" s="22">
        <f t="shared" si="280"/>
        <v>106.86017600000001</v>
      </c>
      <c r="G902" s="22">
        <f t="shared" si="281"/>
        <v>29.683382222222225</v>
      </c>
      <c r="H902" s="22">
        <f t="shared" si="292"/>
        <v>0</v>
      </c>
      <c r="I902" s="22">
        <f t="shared" si="293"/>
        <v>29.683382222222225</v>
      </c>
      <c r="J902" s="22">
        <f t="shared" si="294"/>
        <v>137.48668748880417</v>
      </c>
      <c r="K902" s="22">
        <f t="shared" si="295"/>
        <v>5</v>
      </c>
      <c r="L902" s="22">
        <f t="shared" si="282"/>
        <v>3.4184399999999999</v>
      </c>
      <c r="M902" s="22">
        <f t="shared" si="296"/>
        <v>469.98999197922768</v>
      </c>
      <c r="N902" s="22">
        <f t="shared" si="283"/>
        <v>4488.0754304072389</v>
      </c>
      <c r="O902" s="22">
        <f t="shared" si="284"/>
        <v>12.823405295785085</v>
      </c>
      <c r="P902" s="22">
        <f t="shared" si="285"/>
        <v>0</v>
      </c>
      <c r="Q902" s="22">
        <f t="shared" si="286"/>
        <v>339.61791665209944</v>
      </c>
      <c r="R902" s="22">
        <f t="shared" si="297"/>
        <v>268.42514400000005</v>
      </c>
      <c r="S902" s="22">
        <f t="shared" si="298"/>
        <v>608.04306065209948</v>
      </c>
      <c r="T902" s="22">
        <f t="shared" si="299"/>
        <v>38.402457493707153</v>
      </c>
      <c r="U902" s="22">
        <f t="shared" si="287"/>
        <v>18.048770689450059</v>
      </c>
      <c r="V902" s="20">
        <f>'BSFC (Drive Cycle)'!C906</f>
        <v>721.2164904862293</v>
      </c>
      <c r="W902" s="22">
        <f t="shared" si="288"/>
        <v>3.615853070621081</v>
      </c>
      <c r="X902" s="22">
        <f t="shared" si="289"/>
        <v>0</v>
      </c>
      <c r="Y902" s="22">
        <f t="shared" si="290"/>
        <v>0</v>
      </c>
      <c r="Z902" s="22">
        <f t="shared" si="291"/>
        <v>5</v>
      </c>
    </row>
    <row r="903" spans="4:26">
      <c r="D903" s="1">
        <v>900</v>
      </c>
      <c r="E903" s="22">
        <v>66</v>
      </c>
      <c r="F903" s="22">
        <f t="shared" si="280"/>
        <v>106.21644000000001</v>
      </c>
      <c r="G903" s="22">
        <f t="shared" si="281"/>
        <v>29.504566666666669</v>
      </c>
      <c r="H903" s="22">
        <f t="shared" si="292"/>
        <v>-0.17881555555555551</v>
      </c>
      <c r="I903" s="22">
        <f t="shared" si="293"/>
        <v>29.41515888888889</v>
      </c>
      <c r="J903" s="22">
        <f t="shared" si="294"/>
        <v>136.24433790306196</v>
      </c>
      <c r="K903" s="22">
        <f t="shared" si="295"/>
        <v>5</v>
      </c>
      <c r="L903" s="22">
        <f t="shared" si="282"/>
        <v>3.4184399999999999</v>
      </c>
      <c r="M903" s="22">
        <f t="shared" si="296"/>
        <v>465.74309446134311</v>
      </c>
      <c r="N903" s="22">
        <f t="shared" si="283"/>
        <v>4447.5205319397037</v>
      </c>
      <c r="O903" s="22">
        <f t="shared" si="284"/>
        <v>12.823405295785085</v>
      </c>
      <c r="P903" s="22">
        <f t="shared" si="285"/>
        <v>-336.80895428113769</v>
      </c>
      <c r="Q903" s="22">
        <f t="shared" si="286"/>
        <v>335.53845916872581</v>
      </c>
      <c r="R903" s="22">
        <f t="shared" si="297"/>
        <v>268.42514400000005</v>
      </c>
      <c r="S903" s="22">
        <f t="shared" si="298"/>
        <v>267.15464888758817</v>
      </c>
      <c r="T903" s="22">
        <f t="shared" si="299"/>
        <v>0</v>
      </c>
      <c r="U903" s="22">
        <f t="shared" si="287"/>
        <v>0</v>
      </c>
      <c r="V903" s="20">
        <f>'BSFC (Drive Cycle)'!C907</f>
        <v>0</v>
      </c>
      <c r="W903" s="22">
        <f t="shared" si="288"/>
        <v>0</v>
      </c>
      <c r="X903" s="22">
        <f t="shared" si="289"/>
        <v>0</v>
      </c>
      <c r="Y903" s="22">
        <f t="shared" si="290"/>
        <v>0</v>
      </c>
      <c r="Z903" s="22">
        <f t="shared" si="291"/>
        <v>5</v>
      </c>
    </row>
    <row r="904" spans="4:26">
      <c r="D904" s="1">
        <v>901</v>
      </c>
      <c r="E904" s="22">
        <v>65.7</v>
      </c>
      <c r="F904" s="22">
        <f t="shared" si="280"/>
        <v>105.733638</v>
      </c>
      <c r="G904" s="22">
        <f t="shared" si="281"/>
        <v>29.370455</v>
      </c>
      <c r="H904" s="22">
        <f t="shared" si="292"/>
        <v>-0.13411166666666929</v>
      </c>
      <c r="I904" s="22">
        <f t="shared" si="293"/>
        <v>29.303399166666665</v>
      </c>
      <c r="J904" s="22">
        <f t="shared" si="294"/>
        <v>135.72669224233604</v>
      </c>
      <c r="K904" s="22">
        <f t="shared" si="295"/>
        <v>5</v>
      </c>
      <c r="L904" s="22">
        <f t="shared" si="282"/>
        <v>3.4184399999999999</v>
      </c>
      <c r="M904" s="22">
        <f t="shared" si="296"/>
        <v>463.97355382889123</v>
      </c>
      <c r="N904" s="22">
        <f t="shared" si="283"/>
        <v>4430.6226575782312</v>
      </c>
      <c r="O904" s="22">
        <f t="shared" si="284"/>
        <v>12.823405295785085</v>
      </c>
      <c r="P904" s="22">
        <f t="shared" si="285"/>
        <v>-252.60671571085831</v>
      </c>
      <c r="Q904" s="22">
        <f t="shared" si="286"/>
        <v>332.4950421527119</v>
      </c>
      <c r="R904" s="22">
        <f t="shared" si="297"/>
        <v>268.42514400000005</v>
      </c>
      <c r="S904" s="22">
        <f t="shared" si="298"/>
        <v>348.31347044185361</v>
      </c>
      <c r="T904" s="22">
        <f t="shared" si="299"/>
        <v>0</v>
      </c>
      <c r="U904" s="22">
        <f t="shared" si="287"/>
        <v>0</v>
      </c>
      <c r="V904" s="20">
        <f>'BSFC (Drive Cycle)'!C908</f>
        <v>0</v>
      </c>
      <c r="W904" s="22">
        <f t="shared" si="288"/>
        <v>0</v>
      </c>
      <c r="X904" s="22">
        <f t="shared" si="289"/>
        <v>0</v>
      </c>
      <c r="Y904" s="22">
        <f t="shared" si="290"/>
        <v>0</v>
      </c>
      <c r="Z904" s="22">
        <f t="shared" si="291"/>
        <v>5</v>
      </c>
    </row>
    <row r="905" spans="4:26">
      <c r="D905" s="1">
        <v>902</v>
      </c>
      <c r="E905" s="22">
        <v>65.7</v>
      </c>
      <c r="F905" s="22">
        <f t="shared" si="280"/>
        <v>105.733638</v>
      </c>
      <c r="G905" s="22">
        <f t="shared" si="281"/>
        <v>29.370455</v>
      </c>
      <c r="H905" s="22">
        <f t="shared" si="292"/>
        <v>0</v>
      </c>
      <c r="I905" s="22">
        <f t="shared" si="293"/>
        <v>29.370455</v>
      </c>
      <c r="J905" s="22">
        <f t="shared" si="294"/>
        <v>136.03727963877157</v>
      </c>
      <c r="K905" s="22">
        <f t="shared" si="295"/>
        <v>5</v>
      </c>
      <c r="L905" s="22">
        <f t="shared" si="282"/>
        <v>3.4184399999999999</v>
      </c>
      <c r="M905" s="22">
        <f t="shared" si="296"/>
        <v>465.03527820836229</v>
      </c>
      <c r="N905" s="22">
        <f t="shared" si="283"/>
        <v>4440.7613821951145</v>
      </c>
      <c r="O905" s="22">
        <f t="shared" si="284"/>
        <v>12.823405295785085</v>
      </c>
      <c r="P905" s="22">
        <f t="shared" si="285"/>
        <v>0</v>
      </c>
      <c r="Q905" s="22">
        <f t="shared" si="286"/>
        <v>332.4950421527119</v>
      </c>
      <c r="R905" s="22">
        <f t="shared" si="297"/>
        <v>268.42514400000005</v>
      </c>
      <c r="S905" s="22">
        <f t="shared" si="298"/>
        <v>600.92018615271195</v>
      </c>
      <c r="T905" s="22">
        <f t="shared" si="299"/>
        <v>37.952594806511307</v>
      </c>
      <c r="U905" s="22">
        <f t="shared" si="287"/>
        <v>17.649295484575234</v>
      </c>
      <c r="V905" s="20">
        <f>'BSFC (Drive Cycle)'!C909</f>
        <v>716.56724246669364</v>
      </c>
      <c r="W905" s="22">
        <f t="shared" si="288"/>
        <v>3.5130297213505397</v>
      </c>
      <c r="X905" s="22">
        <f t="shared" si="289"/>
        <v>0</v>
      </c>
      <c r="Y905" s="22">
        <f t="shared" si="290"/>
        <v>0</v>
      </c>
      <c r="Z905" s="22">
        <f t="shared" si="291"/>
        <v>5</v>
      </c>
    </row>
    <row r="906" spans="4:26">
      <c r="D906" s="1">
        <v>903</v>
      </c>
      <c r="E906" s="22">
        <v>66.400000000000006</v>
      </c>
      <c r="F906" s="22">
        <f t="shared" si="280"/>
        <v>106.86017600000001</v>
      </c>
      <c r="G906" s="22">
        <f t="shared" si="281"/>
        <v>29.683382222222225</v>
      </c>
      <c r="H906" s="22">
        <f t="shared" si="292"/>
        <v>0.3129272222222248</v>
      </c>
      <c r="I906" s="22">
        <f t="shared" si="293"/>
        <v>29.839845833333335</v>
      </c>
      <c r="J906" s="22">
        <f t="shared" si="294"/>
        <v>138.21139141382045</v>
      </c>
      <c r="K906" s="22">
        <f t="shared" si="295"/>
        <v>5</v>
      </c>
      <c r="L906" s="22">
        <f t="shared" si="282"/>
        <v>3.4184399999999999</v>
      </c>
      <c r="M906" s="22">
        <f t="shared" si="296"/>
        <v>472.46734886466038</v>
      </c>
      <c r="N906" s="22">
        <f t="shared" si="283"/>
        <v>4511.7324545133015</v>
      </c>
      <c r="O906" s="22">
        <f t="shared" si="284"/>
        <v>12.823405295785085</v>
      </c>
      <c r="P906" s="22">
        <f t="shared" si="285"/>
        <v>589.41566999199597</v>
      </c>
      <c r="Q906" s="22">
        <f t="shared" si="286"/>
        <v>339.61791665209944</v>
      </c>
      <c r="R906" s="22">
        <f t="shared" si="297"/>
        <v>268.42514400000005</v>
      </c>
      <c r="S906" s="22">
        <f t="shared" si="298"/>
        <v>1197.4587306440953</v>
      </c>
      <c r="T906" s="22">
        <f t="shared" si="299"/>
        <v>75.628456239120823</v>
      </c>
      <c r="U906" s="22">
        <f t="shared" si="287"/>
        <v>35.7319762180244</v>
      </c>
      <c r="V906" s="20">
        <f>'BSFC (Drive Cycle)'!C910</f>
        <v>231.70508913073354</v>
      </c>
      <c r="W906" s="22">
        <f t="shared" si="288"/>
        <v>2.2998002040040539</v>
      </c>
      <c r="X906" s="22">
        <f t="shared" si="289"/>
        <v>0</v>
      </c>
      <c r="Y906" s="22">
        <f t="shared" si="290"/>
        <v>0</v>
      </c>
      <c r="Z906" s="22">
        <f t="shared" si="291"/>
        <v>5</v>
      </c>
    </row>
    <row r="907" spans="4:26">
      <c r="D907" s="1">
        <v>904</v>
      </c>
      <c r="E907" s="22">
        <v>66</v>
      </c>
      <c r="F907" s="22">
        <f t="shared" si="280"/>
        <v>106.21644000000001</v>
      </c>
      <c r="G907" s="22">
        <f t="shared" si="281"/>
        <v>29.504566666666669</v>
      </c>
      <c r="H907" s="22">
        <f t="shared" si="292"/>
        <v>-0.17881555555555551</v>
      </c>
      <c r="I907" s="22">
        <f t="shared" si="293"/>
        <v>29.41515888888889</v>
      </c>
      <c r="J907" s="22">
        <f t="shared" si="294"/>
        <v>136.24433790306196</v>
      </c>
      <c r="K907" s="22">
        <f t="shared" si="295"/>
        <v>5</v>
      </c>
      <c r="L907" s="22">
        <f t="shared" si="282"/>
        <v>3.4184399999999999</v>
      </c>
      <c r="M907" s="22">
        <f t="shared" si="296"/>
        <v>465.74309446134311</v>
      </c>
      <c r="N907" s="22">
        <f t="shared" si="283"/>
        <v>4447.5205319397037</v>
      </c>
      <c r="O907" s="22">
        <f t="shared" si="284"/>
        <v>12.823405295785085</v>
      </c>
      <c r="P907" s="22">
        <f t="shared" si="285"/>
        <v>-336.80895428113769</v>
      </c>
      <c r="Q907" s="22">
        <f t="shared" si="286"/>
        <v>335.53845916872581</v>
      </c>
      <c r="R907" s="22">
        <f t="shared" si="297"/>
        <v>268.42514400000005</v>
      </c>
      <c r="S907" s="22">
        <f t="shared" si="298"/>
        <v>267.15464888758817</v>
      </c>
      <c r="T907" s="22">
        <f t="shared" si="299"/>
        <v>0</v>
      </c>
      <c r="U907" s="22">
        <f t="shared" si="287"/>
        <v>0</v>
      </c>
      <c r="V907" s="20">
        <f>'BSFC (Drive Cycle)'!C911</f>
        <v>0</v>
      </c>
      <c r="W907" s="22">
        <f t="shared" si="288"/>
        <v>0</v>
      </c>
      <c r="X907" s="22">
        <f t="shared" si="289"/>
        <v>0</v>
      </c>
      <c r="Y907" s="22">
        <f t="shared" si="290"/>
        <v>0</v>
      </c>
      <c r="Z907" s="22">
        <f t="shared" si="291"/>
        <v>5</v>
      </c>
    </row>
    <row r="908" spans="4:26">
      <c r="D908" s="1">
        <v>905</v>
      </c>
      <c r="E908" s="22">
        <v>65.7</v>
      </c>
      <c r="F908" s="22">
        <f t="shared" si="280"/>
        <v>105.733638</v>
      </c>
      <c r="G908" s="22">
        <f t="shared" si="281"/>
        <v>29.370455</v>
      </c>
      <c r="H908" s="22">
        <f t="shared" si="292"/>
        <v>-0.13411166666666929</v>
      </c>
      <c r="I908" s="22">
        <f t="shared" si="293"/>
        <v>29.303399166666665</v>
      </c>
      <c r="J908" s="22">
        <f t="shared" si="294"/>
        <v>135.72669224233604</v>
      </c>
      <c r="K908" s="22">
        <f t="shared" si="295"/>
        <v>5</v>
      </c>
      <c r="L908" s="22">
        <f t="shared" si="282"/>
        <v>3.4184399999999999</v>
      </c>
      <c r="M908" s="22">
        <f t="shared" si="296"/>
        <v>463.97355382889123</v>
      </c>
      <c r="N908" s="22">
        <f t="shared" si="283"/>
        <v>4430.6226575782312</v>
      </c>
      <c r="O908" s="22">
        <f t="shared" si="284"/>
        <v>12.823405295785085</v>
      </c>
      <c r="P908" s="22">
        <f t="shared" si="285"/>
        <v>-252.60671571085831</v>
      </c>
      <c r="Q908" s="22">
        <f t="shared" si="286"/>
        <v>332.4950421527119</v>
      </c>
      <c r="R908" s="22">
        <f t="shared" si="297"/>
        <v>268.42514400000005</v>
      </c>
      <c r="S908" s="22">
        <f t="shared" si="298"/>
        <v>348.31347044185361</v>
      </c>
      <c r="T908" s="22">
        <f t="shared" si="299"/>
        <v>0</v>
      </c>
      <c r="U908" s="22">
        <f t="shared" si="287"/>
        <v>0</v>
      </c>
      <c r="V908" s="20">
        <f>'BSFC (Drive Cycle)'!C912</f>
        <v>0</v>
      </c>
      <c r="W908" s="22">
        <f t="shared" si="288"/>
        <v>0</v>
      </c>
      <c r="X908" s="22">
        <f t="shared" si="289"/>
        <v>0</v>
      </c>
      <c r="Y908" s="22">
        <f t="shared" si="290"/>
        <v>0</v>
      </c>
      <c r="Z908" s="22">
        <f t="shared" si="291"/>
        <v>5</v>
      </c>
    </row>
    <row r="909" spans="4:26">
      <c r="D909" s="1">
        <v>906</v>
      </c>
      <c r="E909" s="22">
        <v>65.3</v>
      </c>
      <c r="F909" s="22">
        <f t="shared" si="280"/>
        <v>105.089902</v>
      </c>
      <c r="G909" s="22">
        <f t="shared" si="281"/>
        <v>29.191639444444444</v>
      </c>
      <c r="H909" s="22">
        <f t="shared" si="292"/>
        <v>-0.17881555555555551</v>
      </c>
      <c r="I909" s="22">
        <f t="shared" si="293"/>
        <v>29.102231666666668</v>
      </c>
      <c r="J909" s="22">
        <f t="shared" si="294"/>
        <v>134.79493005302939</v>
      </c>
      <c r="K909" s="22">
        <f t="shared" si="295"/>
        <v>5</v>
      </c>
      <c r="L909" s="22">
        <f t="shared" si="282"/>
        <v>3.4184399999999999</v>
      </c>
      <c r="M909" s="22">
        <f t="shared" si="296"/>
        <v>460.78838069047777</v>
      </c>
      <c r="N909" s="22">
        <f t="shared" si="283"/>
        <v>4400.2064837275793</v>
      </c>
      <c r="O909" s="22">
        <f t="shared" si="284"/>
        <v>12.823405295785085</v>
      </c>
      <c r="P909" s="22">
        <f t="shared" si="285"/>
        <v>-336.80895428113769</v>
      </c>
      <c r="Q909" s="22">
        <f t="shared" si="286"/>
        <v>328.45872092671527</v>
      </c>
      <c r="R909" s="22">
        <f t="shared" si="297"/>
        <v>268.42514400000005</v>
      </c>
      <c r="S909" s="22">
        <f t="shared" si="298"/>
        <v>260.07491064557763</v>
      </c>
      <c r="T909" s="22">
        <f t="shared" si="299"/>
        <v>0</v>
      </c>
      <c r="U909" s="22">
        <f t="shared" si="287"/>
        <v>0</v>
      </c>
      <c r="V909" s="20">
        <f>'BSFC (Drive Cycle)'!C913</f>
        <v>0</v>
      </c>
      <c r="W909" s="22">
        <f t="shared" si="288"/>
        <v>0</v>
      </c>
      <c r="X909" s="22">
        <f t="shared" si="289"/>
        <v>0</v>
      </c>
      <c r="Y909" s="22">
        <f t="shared" si="290"/>
        <v>0</v>
      </c>
      <c r="Z909" s="22">
        <f t="shared" si="291"/>
        <v>5</v>
      </c>
    </row>
    <row r="910" spans="4:26">
      <c r="D910" s="1">
        <v>907</v>
      </c>
      <c r="E910" s="22">
        <v>65.3</v>
      </c>
      <c r="F910" s="22">
        <f t="shared" si="280"/>
        <v>105.089902</v>
      </c>
      <c r="G910" s="22">
        <f t="shared" si="281"/>
        <v>29.191639444444444</v>
      </c>
      <c r="H910" s="22">
        <f t="shared" si="292"/>
        <v>0</v>
      </c>
      <c r="I910" s="22">
        <f t="shared" si="293"/>
        <v>29.191639444444444</v>
      </c>
      <c r="J910" s="22">
        <f t="shared" si="294"/>
        <v>135.2090465816101</v>
      </c>
      <c r="K910" s="22">
        <f t="shared" si="295"/>
        <v>5</v>
      </c>
      <c r="L910" s="22">
        <f t="shared" si="282"/>
        <v>3.4184399999999999</v>
      </c>
      <c r="M910" s="22">
        <f t="shared" si="296"/>
        <v>462.20401319643918</v>
      </c>
      <c r="N910" s="22">
        <f t="shared" si="283"/>
        <v>4413.7247832167568</v>
      </c>
      <c r="O910" s="22">
        <f t="shared" si="284"/>
        <v>12.823405295785085</v>
      </c>
      <c r="P910" s="22">
        <f t="shared" si="285"/>
        <v>0</v>
      </c>
      <c r="Q910" s="22">
        <f t="shared" si="286"/>
        <v>328.45872092671527</v>
      </c>
      <c r="R910" s="22">
        <f t="shared" si="297"/>
        <v>268.42514400000005</v>
      </c>
      <c r="S910" s="22">
        <f t="shared" si="298"/>
        <v>596.88386492671532</v>
      </c>
      <c r="T910" s="22">
        <f t="shared" si="299"/>
        <v>37.697670995447581</v>
      </c>
      <c r="U910" s="22">
        <f t="shared" si="287"/>
        <v>17.424014822254879</v>
      </c>
      <c r="V910" s="20">
        <f>'BSFC (Drive Cycle)'!C914</f>
        <v>715.22598911799105</v>
      </c>
      <c r="W910" s="22">
        <f t="shared" si="288"/>
        <v>3.4616967321260508</v>
      </c>
      <c r="X910" s="22">
        <f t="shared" si="289"/>
        <v>0</v>
      </c>
      <c r="Y910" s="22">
        <f t="shared" si="290"/>
        <v>0</v>
      </c>
      <c r="Z910" s="22">
        <f t="shared" si="291"/>
        <v>5</v>
      </c>
    </row>
    <row r="911" spans="4:26">
      <c r="D911" s="1">
        <v>908</v>
      </c>
      <c r="E911" s="22">
        <v>64.5</v>
      </c>
      <c r="F911" s="22">
        <f t="shared" si="280"/>
        <v>103.80243</v>
      </c>
      <c r="G911" s="22">
        <f t="shared" si="281"/>
        <v>28.834008333333333</v>
      </c>
      <c r="H911" s="22">
        <f t="shared" si="292"/>
        <v>-0.35763111111111101</v>
      </c>
      <c r="I911" s="22">
        <f t="shared" si="293"/>
        <v>28.655192777777778</v>
      </c>
      <c r="J911" s="22">
        <f t="shared" si="294"/>
        <v>132.72434741012569</v>
      </c>
      <c r="K911" s="22">
        <f t="shared" si="295"/>
        <v>5</v>
      </c>
      <c r="L911" s="22">
        <f t="shared" si="282"/>
        <v>3.4184399999999999</v>
      </c>
      <c r="M911" s="22">
        <f t="shared" si="296"/>
        <v>453.71021816067002</v>
      </c>
      <c r="N911" s="22">
        <f t="shared" si="283"/>
        <v>4332.6149862816865</v>
      </c>
      <c r="O911" s="22">
        <f t="shared" si="284"/>
        <v>12.823405295785085</v>
      </c>
      <c r="P911" s="22">
        <f t="shared" si="285"/>
        <v>-673.61790856227537</v>
      </c>
      <c r="Q911" s="22">
        <f t="shared" si="286"/>
        <v>320.46002634451133</v>
      </c>
      <c r="R911" s="22">
        <f t="shared" si="297"/>
        <v>268.42514400000005</v>
      </c>
      <c r="S911" s="22">
        <f t="shared" si="298"/>
        <v>-84.732738217763995</v>
      </c>
      <c r="T911" s="22">
        <f t="shared" si="299"/>
        <v>0</v>
      </c>
      <c r="U911" s="22">
        <f t="shared" si="287"/>
        <v>0</v>
      </c>
      <c r="V911" s="20">
        <f>'BSFC (Drive Cycle)'!C915</f>
        <v>0</v>
      </c>
      <c r="W911" s="22">
        <f t="shared" si="288"/>
        <v>0</v>
      </c>
      <c r="X911" s="22">
        <f t="shared" si="289"/>
        <v>0</v>
      </c>
      <c r="Y911" s="22">
        <f t="shared" si="290"/>
        <v>0</v>
      </c>
      <c r="Z911" s="22">
        <f t="shared" si="291"/>
        <v>5</v>
      </c>
    </row>
    <row r="912" spans="4:26">
      <c r="D912" s="1">
        <v>909</v>
      </c>
      <c r="E912" s="22">
        <v>64.5</v>
      </c>
      <c r="F912" s="22">
        <f t="shared" si="280"/>
        <v>103.80243</v>
      </c>
      <c r="G912" s="22">
        <f t="shared" si="281"/>
        <v>28.834008333333333</v>
      </c>
      <c r="H912" s="22">
        <f t="shared" si="292"/>
        <v>0</v>
      </c>
      <c r="I912" s="22">
        <f t="shared" si="293"/>
        <v>28.834008333333333</v>
      </c>
      <c r="J912" s="22">
        <f t="shared" si="294"/>
        <v>133.55258046728719</v>
      </c>
      <c r="K912" s="22">
        <f t="shared" si="295"/>
        <v>5</v>
      </c>
      <c r="L912" s="22">
        <f t="shared" si="282"/>
        <v>3.4184399999999999</v>
      </c>
      <c r="M912" s="22">
        <f t="shared" si="296"/>
        <v>456.54148317259319</v>
      </c>
      <c r="N912" s="22">
        <f t="shared" si="283"/>
        <v>4359.6515852600442</v>
      </c>
      <c r="O912" s="22">
        <f t="shared" si="284"/>
        <v>12.823405295785085</v>
      </c>
      <c r="P912" s="22">
        <f t="shared" si="285"/>
        <v>0</v>
      </c>
      <c r="Q912" s="22">
        <f t="shared" si="286"/>
        <v>320.46002634451133</v>
      </c>
      <c r="R912" s="22">
        <f t="shared" si="297"/>
        <v>268.42514400000005</v>
      </c>
      <c r="S912" s="22">
        <f t="shared" si="298"/>
        <v>588.88517034451138</v>
      </c>
      <c r="T912" s="22">
        <f t="shared" si="299"/>
        <v>37.192493733217496</v>
      </c>
      <c r="U912" s="22">
        <f t="shared" si="287"/>
        <v>16.979916251850494</v>
      </c>
      <c r="V912" s="20">
        <f>'BSFC (Drive Cycle)'!C916</f>
        <v>715.06761986864512</v>
      </c>
      <c r="W912" s="22">
        <f t="shared" si="288"/>
        <v>3.3727189721610165</v>
      </c>
      <c r="X912" s="22">
        <f t="shared" si="289"/>
        <v>0</v>
      </c>
      <c r="Y912" s="22">
        <f t="shared" si="290"/>
        <v>0</v>
      </c>
      <c r="Z912" s="22">
        <f t="shared" si="291"/>
        <v>5</v>
      </c>
    </row>
    <row r="913" spans="4:26">
      <c r="D913" s="1">
        <v>910</v>
      </c>
      <c r="E913" s="22">
        <v>64.099999999999994</v>
      </c>
      <c r="F913" s="22">
        <f t="shared" si="280"/>
        <v>103.158694</v>
      </c>
      <c r="G913" s="22">
        <f t="shared" si="281"/>
        <v>28.655192777777778</v>
      </c>
      <c r="H913" s="22">
        <f t="shared" si="292"/>
        <v>-0.17881555555555551</v>
      </c>
      <c r="I913" s="22">
        <f t="shared" si="293"/>
        <v>28.565784999999998</v>
      </c>
      <c r="J913" s="22">
        <f t="shared" si="294"/>
        <v>132.31023088154495</v>
      </c>
      <c r="K913" s="22">
        <f t="shared" si="295"/>
        <v>5</v>
      </c>
      <c r="L913" s="22">
        <f t="shared" si="282"/>
        <v>3.4184399999999999</v>
      </c>
      <c r="M913" s="22">
        <f t="shared" si="296"/>
        <v>452.2945856547085</v>
      </c>
      <c r="N913" s="22">
        <f t="shared" si="283"/>
        <v>4319.0966867925081</v>
      </c>
      <c r="O913" s="22">
        <f t="shared" si="284"/>
        <v>12.823405295785085</v>
      </c>
      <c r="P913" s="22">
        <f t="shared" si="285"/>
        <v>-336.80895428113769</v>
      </c>
      <c r="Q913" s="22">
        <f t="shared" si="286"/>
        <v>316.49765298830391</v>
      </c>
      <c r="R913" s="22">
        <f t="shared" si="297"/>
        <v>268.42514400000005</v>
      </c>
      <c r="S913" s="22">
        <f t="shared" si="298"/>
        <v>248.11384270716627</v>
      </c>
      <c r="T913" s="22">
        <f t="shared" si="299"/>
        <v>0</v>
      </c>
      <c r="U913" s="22">
        <f t="shared" si="287"/>
        <v>0</v>
      </c>
      <c r="V913" s="20">
        <f>'BSFC (Drive Cycle)'!C917</f>
        <v>0</v>
      </c>
      <c r="W913" s="22">
        <f t="shared" si="288"/>
        <v>0</v>
      </c>
      <c r="X913" s="22">
        <f t="shared" si="289"/>
        <v>0</v>
      </c>
      <c r="Y913" s="22">
        <f t="shared" si="290"/>
        <v>0</v>
      </c>
      <c r="Z913" s="22">
        <f t="shared" si="291"/>
        <v>5</v>
      </c>
    </row>
    <row r="914" spans="4:26">
      <c r="D914" s="1">
        <v>911</v>
      </c>
      <c r="E914" s="22">
        <v>63.7</v>
      </c>
      <c r="F914" s="22">
        <f t="shared" si="280"/>
        <v>102.51495800000001</v>
      </c>
      <c r="G914" s="22">
        <f t="shared" si="281"/>
        <v>28.476377222222226</v>
      </c>
      <c r="H914" s="22">
        <f t="shared" si="292"/>
        <v>-0.17881555555555195</v>
      </c>
      <c r="I914" s="22">
        <f t="shared" si="293"/>
        <v>28.38696944444445</v>
      </c>
      <c r="J914" s="22">
        <f t="shared" si="294"/>
        <v>131.48199782438351</v>
      </c>
      <c r="K914" s="22">
        <f t="shared" si="295"/>
        <v>5</v>
      </c>
      <c r="L914" s="22">
        <f t="shared" si="282"/>
        <v>3.4184399999999999</v>
      </c>
      <c r="M914" s="22">
        <f t="shared" si="296"/>
        <v>449.46332064278556</v>
      </c>
      <c r="N914" s="22">
        <f t="shared" si="283"/>
        <v>4292.0600878141522</v>
      </c>
      <c r="O914" s="22">
        <f t="shared" si="284"/>
        <v>12.823405295785085</v>
      </c>
      <c r="P914" s="22">
        <f t="shared" si="285"/>
        <v>-336.80895428113098</v>
      </c>
      <c r="Q914" s="22">
        <f t="shared" si="286"/>
        <v>312.55992892202642</v>
      </c>
      <c r="R914" s="22">
        <f t="shared" si="297"/>
        <v>268.42514400000005</v>
      </c>
      <c r="S914" s="22">
        <f t="shared" si="298"/>
        <v>244.17611864089548</v>
      </c>
      <c r="T914" s="22">
        <f t="shared" si="299"/>
        <v>0</v>
      </c>
      <c r="U914" s="22">
        <f t="shared" si="287"/>
        <v>0</v>
      </c>
      <c r="V914" s="20">
        <f>'BSFC (Drive Cycle)'!C918</f>
        <v>0</v>
      </c>
      <c r="W914" s="22">
        <f t="shared" si="288"/>
        <v>0</v>
      </c>
      <c r="X914" s="22">
        <f t="shared" si="289"/>
        <v>0</v>
      </c>
      <c r="Y914" s="22">
        <f t="shared" si="290"/>
        <v>0</v>
      </c>
      <c r="Z914" s="22">
        <f t="shared" si="291"/>
        <v>5</v>
      </c>
    </row>
    <row r="915" spans="4:26">
      <c r="D915" s="1">
        <v>912</v>
      </c>
      <c r="E915" s="22">
        <v>63.7</v>
      </c>
      <c r="F915" s="22">
        <f t="shared" si="280"/>
        <v>102.51495800000001</v>
      </c>
      <c r="G915" s="22">
        <f t="shared" si="281"/>
        <v>28.476377222222226</v>
      </c>
      <c r="H915" s="22">
        <f t="shared" si="292"/>
        <v>0</v>
      </c>
      <c r="I915" s="22">
        <f t="shared" si="293"/>
        <v>28.476377222222226</v>
      </c>
      <c r="J915" s="22">
        <f t="shared" si="294"/>
        <v>131.89611435296425</v>
      </c>
      <c r="K915" s="22">
        <f t="shared" si="295"/>
        <v>5</v>
      </c>
      <c r="L915" s="22">
        <f t="shared" si="282"/>
        <v>3.4184399999999999</v>
      </c>
      <c r="M915" s="22">
        <f t="shared" si="296"/>
        <v>450.87895314874709</v>
      </c>
      <c r="N915" s="22">
        <f t="shared" si="283"/>
        <v>4305.5783873033306</v>
      </c>
      <c r="O915" s="22">
        <f t="shared" si="284"/>
        <v>12.823405295785085</v>
      </c>
      <c r="P915" s="22">
        <f t="shared" si="285"/>
        <v>0</v>
      </c>
      <c r="Q915" s="22">
        <f t="shared" si="286"/>
        <v>312.55992892202642</v>
      </c>
      <c r="R915" s="22">
        <f t="shared" si="297"/>
        <v>268.42514400000005</v>
      </c>
      <c r="S915" s="22">
        <f t="shared" si="298"/>
        <v>580.98507292202646</v>
      </c>
      <c r="T915" s="22">
        <f t="shared" si="299"/>
        <v>36.693543617517207</v>
      </c>
      <c r="U915" s="22">
        <f t="shared" si="287"/>
        <v>16.544346533584047</v>
      </c>
      <c r="V915" s="20">
        <f>'BSFC (Drive Cycle)'!C919</f>
        <v>717.83212824107795</v>
      </c>
      <c r="W915" s="22">
        <f t="shared" si="288"/>
        <v>3.2989065229334829</v>
      </c>
      <c r="X915" s="22">
        <f t="shared" si="289"/>
        <v>0</v>
      </c>
      <c r="Y915" s="22">
        <f t="shared" si="290"/>
        <v>0</v>
      </c>
      <c r="Z915" s="22">
        <f t="shared" si="291"/>
        <v>5</v>
      </c>
    </row>
    <row r="916" spans="4:26">
      <c r="D916" s="1">
        <v>913</v>
      </c>
      <c r="E916" s="22">
        <v>63.7</v>
      </c>
      <c r="F916" s="22">
        <f t="shared" si="280"/>
        <v>102.51495800000001</v>
      </c>
      <c r="G916" s="22">
        <f t="shared" si="281"/>
        <v>28.476377222222226</v>
      </c>
      <c r="H916" s="22">
        <f t="shared" si="292"/>
        <v>0</v>
      </c>
      <c r="I916" s="22">
        <f t="shared" si="293"/>
        <v>28.476377222222226</v>
      </c>
      <c r="J916" s="22">
        <f t="shared" si="294"/>
        <v>131.89611435296425</v>
      </c>
      <c r="K916" s="22">
        <f t="shared" si="295"/>
        <v>5</v>
      </c>
      <c r="L916" s="22">
        <f t="shared" si="282"/>
        <v>3.4184399999999999</v>
      </c>
      <c r="M916" s="22">
        <f t="shared" si="296"/>
        <v>450.87895314874709</v>
      </c>
      <c r="N916" s="22">
        <f t="shared" si="283"/>
        <v>4305.5783873033306</v>
      </c>
      <c r="O916" s="22">
        <f t="shared" si="284"/>
        <v>12.823405295785085</v>
      </c>
      <c r="P916" s="22">
        <f t="shared" si="285"/>
        <v>0</v>
      </c>
      <c r="Q916" s="22">
        <f t="shared" si="286"/>
        <v>312.55992892202642</v>
      </c>
      <c r="R916" s="22">
        <f t="shared" si="297"/>
        <v>268.42514400000005</v>
      </c>
      <c r="S916" s="22">
        <f t="shared" si="298"/>
        <v>580.98507292202646</v>
      </c>
      <c r="T916" s="22">
        <f t="shared" si="299"/>
        <v>36.693543617517207</v>
      </c>
      <c r="U916" s="22">
        <f t="shared" si="287"/>
        <v>16.544346533584047</v>
      </c>
      <c r="V916" s="20">
        <f>'BSFC (Drive Cycle)'!C920</f>
        <v>717.83212824107795</v>
      </c>
      <c r="W916" s="22">
        <f t="shared" si="288"/>
        <v>3.2989065229334829</v>
      </c>
      <c r="X916" s="22">
        <f t="shared" si="289"/>
        <v>0</v>
      </c>
      <c r="Y916" s="22">
        <f t="shared" si="290"/>
        <v>0</v>
      </c>
      <c r="Z916" s="22">
        <f t="shared" si="291"/>
        <v>5</v>
      </c>
    </row>
    <row r="917" spans="4:26">
      <c r="D917" s="1">
        <v>914</v>
      </c>
      <c r="E917" s="22">
        <v>64.5</v>
      </c>
      <c r="F917" s="22">
        <f t="shared" si="280"/>
        <v>103.80243</v>
      </c>
      <c r="G917" s="22">
        <f t="shared" si="281"/>
        <v>28.834008333333333</v>
      </c>
      <c r="H917" s="22">
        <f t="shared" si="292"/>
        <v>0.35763111111110746</v>
      </c>
      <c r="I917" s="22">
        <f t="shared" si="293"/>
        <v>29.012823888888889</v>
      </c>
      <c r="J917" s="22">
        <f t="shared" si="294"/>
        <v>134.38081352444866</v>
      </c>
      <c r="K917" s="22">
        <f t="shared" si="295"/>
        <v>5</v>
      </c>
      <c r="L917" s="22">
        <f t="shared" si="282"/>
        <v>3.4184399999999999</v>
      </c>
      <c r="M917" s="22">
        <f t="shared" si="296"/>
        <v>459.37274818451624</v>
      </c>
      <c r="N917" s="22">
        <f t="shared" si="283"/>
        <v>4386.6881842384009</v>
      </c>
      <c r="O917" s="22">
        <f t="shared" si="284"/>
        <v>12.823405295785085</v>
      </c>
      <c r="P917" s="22">
        <f t="shared" si="285"/>
        <v>673.61790856226867</v>
      </c>
      <c r="Q917" s="22">
        <f t="shared" si="286"/>
        <v>320.46002634451133</v>
      </c>
      <c r="R917" s="22">
        <f t="shared" si="297"/>
        <v>268.42514400000005</v>
      </c>
      <c r="S917" s="22">
        <f t="shared" si="298"/>
        <v>1262.50307890678</v>
      </c>
      <c r="T917" s="22">
        <f t="shared" si="299"/>
        <v>79.736492299403778</v>
      </c>
      <c r="U917" s="22">
        <f t="shared" si="287"/>
        <v>36.62877159817063</v>
      </c>
      <c r="V917" s="20">
        <f>'BSFC (Drive Cycle)'!C921</f>
        <v>181.23860429720662</v>
      </c>
      <c r="W917" s="22">
        <f t="shared" si="288"/>
        <v>1.8440409559926687</v>
      </c>
      <c r="X917" s="22">
        <f t="shared" si="289"/>
        <v>0</v>
      </c>
      <c r="Y917" s="22">
        <f t="shared" si="290"/>
        <v>0</v>
      </c>
      <c r="Z917" s="22">
        <f t="shared" si="291"/>
        <v>5</v>
      </c>
    </row>
    <row r="918" spans="4:26">
      <c r="D918" s="1">
        <v>915</v>
      </c>
      <c r="E918" s="22">
        <v>64.5</v>
      </c>
      <c r="F918" s="22">
        <f t="shared" si="280"/>
        <v>103.80243</v>
      </c>
      <c r="G918" s="22">
        <f t="shared" si="281"/>
        <v>28.834008333333333</v>
      </c>
      <c r="H918" s="22">
        <f t="shared" si="292"/>
        <v>0</v>
      </c>
      <c r="I918" s="22">
        <f t="shared" si="293"/>
        <v>28.834008333333333</v>
      </c>
      <c r="J918" s="22">
        <f t="shared" si="294"/>
        <v>133.55258046728719</v>
      </c>
      <c r="K918" s="22">
        <f t="shared" si="295"/>
        <v>5</v>
      </c>
      <c r="L918" s="22">
        <f t="shared" si="282"/>
        <v>3.4184399999999999</v>
      </c>
      <c r="M918" s="22">
        <f t="shared" si="296"/>
        <v>456.54148317259319</v>
      </c>
      <c r="N918" s="22">
        <f t="shared" si="283"/>
        <v>4359.6515852600442</v>
      </c>
      <c r="O918" s="22">
        <f t="shared" si="284"/>
        <v>12.823405295785085</v>
      </c>
      <c r="P918" s="22">
        <f t="shared" si="285"/>
        <v>0</v>
      </c>
      <c r="Q918" s="22">
        <f t="shared" si="286"/>
        <v>320.46002634451133</v>
      </c>
      <c r="R918" s="22">
        <f t="shared" si="297"/>
        <v>268.42514400000005</v>
      </c>
      <c r="S918" s="22">
        <f t="shared" si="298"/>
        <v>588.88517034451138</v>
      </c>
      <c r="T918" s="22">
        <f t="shared" si="299"/>
        <v>37.192493733217496</v>
      </c>
      <c r="U918" s="22">
        <f t="shared" si="287"/>
        <v>16.979916251850494</v>
      </c>
      <c r="V918" s="20">
        <f>'BSFC (Drive Cycle)'!C922</f>
        <v>715.06761986864512</v>
      </c>
      <c r="W918" s="22">
        <f t="shared" si="288"/>
        <v>3.3727189721610165</v>
      </c>
      <c r="X918" s="22">
        <f t="shared" si="289"/>
        <v>0</v>
      </c>
      <c r="Y918" s="22">
        <f t="shared" si="290"/>
        <v>0</v>
      </c>
      <c r="Z918" s="22">
        <f t="shared" si="291"/>
        <v>5</v>
      </c>
    </row>
    <row r="919" spans="4:26">
      <c r="D919" s="1">
        <v>916</v>
      </c>
      <c r="E919" s="22">
        <v>64.900000000000006</v>
      </c>
      <c r="F919" s="22">
        <f t="shared" si="280"/>
        <v>104.44616600000001</v>
      </c>
      <c r="G919" s="22">
        <f t="shared" si="281"/>
        <v>29.012823888888892</v>
      </c>
      <c r="H919" s="22">
        <f t="shared" si="292"/>
        <v>0.17881555555555906</v>
      </c>
      <c r="I919" s="22">
        <f t="shared" si="293"/>
        <v>29.102231666666672</v>
      </c>
      <c r="J919" s="22">
        <f t="shared" si="294"/>
        <v>134.79493005302939</v>
      </c>
      <c r="K919" s="22">
        <f t="shared" si="295"/>
        <v>5</v>
      </c>
      <c r="L919" s="22">
        <f t="shared" si="282"/>
        <v>3.4184399999999999</v>
      </c>
      <c r="M919" s="22">
        <f t="shared" si="296"/>
        <v>460.78838069047777</v>
      </c>
      <c r="N919" s="22">
        <f t="shared" si="283"/>
        <v>4400.2064837275793</v>
      </c>
      <c r="O919" s="22">
        <f t="shared" si="284"/>
        <v>12.823405295785085</v>
      </c>
      <c r="P919" s="22">
        <f t="shared" si="285"/>
        <v>336.80895428114439</v>
      </c>
      <c r="Q919" s="22">
        <f t="shared" si="286"/>
        <v>324.44704899064845</v>
      </c>
      <c r="R919" s="22">
        <f t="shared" si="297"/>
        <v>268.42514400000005</v>
      </c>
      <c r="S919" s="22">
        <f t="shared" si="298"/>
        <v>929.68114727179295</v>
      </c>
      <c r="T919" s="22">
        <f t="shared" si="299"/>
        <v>58.716303254110102</v>
      </c>
      <c r="U919" s="22">
        <f t="shared" si="287"/>
        <v>27.055790296592424</v>
      </c>
      <c r="V919" s="20">
        <f>'BSFC (Drive Cycle)'!C923</f>
        <v>293.31442191207316</v>
      </c>
      <c r="W919" s="22">
        <f t="shared" si="288"/>
        <v>2.2044037472831346</v>
      </c>
      <c r="X919" s="22">
        <f t="shared" si="289"/>
        <v>0</v>
      </c>
      <c r="Y919" s="22">
        <f t="shared" si="290"/>
        <v>0</v>
      </c>
      <c r="Z919" s="22">
        <f t="shared" si="291"/>
        <v>5</v>
      </c>
    </row>
    <row r="920" spans="4:26">
      <c r="D920" s="1">
        <v>917</v>
      </c>
      <c r="E920" s="22">
        <v>64.5</v>
      </c>
      <c r="F920" s="22">
        <f t="shared" si="280"/>
        <v>103.80243</v>
      </c>
      <c r="G920" s="22">
        <f t="shared" si="281"/>
        <v>28.834008333333333</v>
      </c>
      <c r="H920" s="22">
        <f t="shared" si="292"/>
        <v>-0.17881555555555906</v>
      </c>
      <c r="I920" s="22">
        <f t="shared" si="293"/>
        <v>28.744600555555554</v>
      </c>
      <c r="J920" s="22">
        <f t="shared" si="294"/>
        <v>133.13846393870642</v>
      </c>
      <c r="K920" s="22">
        <f t="shared" si="295"/>
        <v>5</v>
      </c>
      <c r="L920" s="22">
        <f t="shared" si="282"/>
        <v>3.4184399999999999</v>
      </c>
      <c r="M920" s="22">
        <f t="shared" si="296"/>
        <v>455.12585066663155</v>
      </c>
      <c r="N920" s="22">
        <f t="shared" si="283"/>
        <v>4346.1332857708649</v>
      </c>
      <c r="O920" s="22">
        <f t="shared" si="284"/>
        <v>12.823405295785085</v>
      </c>
      <c r="P920" s="22">
        <f t="shared" si="285"/>
        <v>-336.80895428114439</v>
      </c>
      <c r="Q920" s="22">
        <f t="shared" si="286"/>
        <v>320.46002634451133</v>
      </c>
      <c r="R920" s="22">
        <f t="shared" si="297"/>
        <v>268.42514400000005</v>
      </c>
      <c r="S920" s="22">
        <f t="shared" si="298"/>
        <v>252.07621606336699</v>
      </c>
      <c r="T920" s="22">
        <f t="shared" si="299"/>
        <v>0</v>
      </c>
      <c r="U920" s="22">
        <f t="shared" si="287"/>
        <v>0</v>
      </c>
      <c r="V920" s="20">
        <f>'BSFC (Drive Cycle)'!C924</f>
        <v>0</v>
      </c>
      <c r="W920" s="22">
        <f t="shared" si="288"/>
        <v>0</v>
      </c>
      <c r="X920" s="22">
        <f t="shared" si="289"/>
        <v>0</v>
      </c>
      <c r="Y920" s="22">
        <f t="shared" si="290"/>
        <v>0</v>
      </c>
      <c r="Z920" s="22">
        <f t="shared" si="291"/>
        <v>5</v>
      </c>
    </row>
    <row r="921" spans="4:26">
      <c r="D921" s="1">
        <v>918</v>
      </c>
      <c r="E921" s="22">
        <v>64.099999999999994</v>
      </c>
      <c r="F921" s="22">
        <f t="shared" si="280"/>
        <v>103.158694</v>
      </c>
      <c r="G921" s="22">
        <f t="shared" si="281"/>
        <v>28.655192777777778</v>
      </c>
      <c r="H921" s="22">
        <f t="shared" si="292"/>
        <v>-0.17881555555555551</v>
      </c>
      <c r="I921" s="22">
        <f t="shared" si="293"/>
        <v>28.565784999999998</v>
      </c>
      <c r="J921" s="22">
        <f t="shared" si="294"/>
        <v>132.31023088154495</v>
      </c>
      <c r="K921" s="22">
        <f t="shared" si="295"/>
        <v>5</v>
      </c>
      <c r="L921" s="22">
        <f t="shared" si="282"/>
        <v>3.4184399999999999</v>
      </c>
      <c r="M921" s="22">
        <f t="shared" si="296"/>
        <v>452.2945856547085</v>
      </c>
      <c r="N921" s="22">
        <f t="shared" si="283"/>
        <v>4319.0966867925081</v>
      </c>
      <c r="O921" s="22">
        <f t="shared" si="284"/>
        <v>12.823405295785085</v>
      </c>
      <c r="P921" s="22">
        <f t="shared" si="285"/>
        <v>-336.80895428113769</v>
      </c>
      <c r="Q921" s="22">
        <f t="shared" si="286"/>
        <v>316.49765298830391</v>
      </c>
      <c r="R921" s="22">
        <f t="shared" si="297"/>
        <v>268.42514400000005</v>
      </c>
      <c r="S921" s="22">
        <f t="shared" si="298"/>
        <v>248.11384270716627</v>
      </c>
      <c r="T921" s="22">
        <f t="shared" si="299"/>
        <v>0</v>
      </c>
      <c r="U921" s="22">
        <f t="shared" si="287"/>
        <v>0</v>
      </c>
      <c r="V921" s="20">
        <f>'BSFC (Drive Cycle)'!C925</f>
        <v>0</v>
      </c>
      <c r="W921" s="22">
        <f t="shared" si="288"/>
        <v>0</v>
      </c>
      <c r="X921" s="22">
        <f t="shared" si="289"/>
        <v>0</v>
      </c>
      <c r="Y921" s="22">
        <f t="shared" si="290"/>
        <v>0</v>
      </c>
      <c r="Z921" s="22">
        <f t="shared" si="291"/>
        <v>5</v>
      </c>
    </row>
    <row r="922" spans="4:26">
      <c r="D922" s="1">
        <v>919</v>
      </c>
      <c r="E922" s="22">
        <v>64.900000000000006</v>
      </c>
      <c r="F922" s="22">
        <f t="shared" si="280"/>
        <v>104.44616600000001</v>
      </c>
      <c r="G922" s="22">
        <f t="shared" si="281"/>
        <v>29.012823888888892</v>
      </c>
      <c r="H922" s="22">
        <f t="shared" si="292"/>
        <v>0.35763111111111456</v>
      </c>
      <c r="I922" s="22">
        <f t="shared" si="293"/>
        <v>29.191639444444448</v>
      </c>
      <c r="J922" s="22">
        <f t="shared" si="294"/>
        <v>135.20904658161012</v>
      </c>
      <c r="K922" s="22">
        <f t="shared" si="295"/>
        <v>5</v>
      </c>
      <c r="L922" s="22">
        <f t="shared" si="282"/>
        <v>3.4184399999999999</v>
      </c>
      <c r="M922" s="22">
        <f t="shared" si="296"/>
        <v>462.20401319643929</v>
      </c>
      <c r="N922" s="22">
        <f t="shared" si="283"/>
        <v>4413.7247832167577</v>
      </c>
      <c r="O922" s="22">
        <f t="shared" si="284"/>
        <v>12.823405295785085</v>
      </c>
      <c r="P922" s="22">
        <f t="shared" si="285"/>
        <v>673.61790856228208</v>
      </c>
      <c r="Q922" s="22">
        <f t="shared" si="286"/>
        <v>324.44704899064845</v>
      </c>
      <c r="R922" s="22">
        <f t="shared" si="297"/>
        <v>268.42514400000005</v>
      </c>
      <c r="S922" s="22">
        <f t="shared" si="298"/>
        <v>1266.4901015529306</v>
      </c>
      <c r="T922" s="22">
        <f t="shared" si="299"/>
        <v>79.988302537203438</v>
      </c>
      <c r="U922" s="22">
        <f t="shared" si="287"/>
        <v>36.970914441466356</v>
      </c>
      <c r="V922" s="20">
        <f>'BSFC (Drive Cycle)'!C926</f>
        <v>189.3611474749523</v>
      </c>
      <c r="W922" s="22">
        <f t="shared" si="288"/>
        <v>1.9446818838428761</v>
      </c>
      <c r="X922" s="22">
        <f t="shared" si="289"/>
        <v>0</v>
      </c>
      <c r="Y922" s="22">
        <f t="shared" si="290"/>
        <v>0</v>
      </c>
      <c r="Z922" s="22">
        <f t="shared" si="291"/>
        <v>5</v>
      </c>
    </row>
    <row r="923" spans="4:26">
      <c r="D923" s="1">
        <v>920</v>
      </c>
      <c r="E923" s="22">
        <v>65.3</v>
      </c>
      <c r="F923" s="22">
        <f t="shared" si="280"/>
        <v>105.089902</v>
      </c>
      <c r="G923" s="22">
        <f t="shared" si="281"/>
        <v>29.191639444444444</v>
      </c>
      <c r="H923" s="22">
        <f t="shared" si="292"/>
        <v>0.17881555555555195</v>
      </c>
      <c r="I923" s="22">
        <f t="shared" si="293"/>
        <v>29.28104722222222</v>
      </c>
      <c r="J923" s="22">
        <f t="shared" si="294"/>
        <v>135.62316311019083</v>
      </c>
      <c r="K923" s="22">
        <f t="shared" si="295"/>
        <v>5</v>
      </c>
      <c r="L923" s="22">
        <f t="shared" si="282"/>
        <v>3.4184399999999999</v>
      </c>
      <c r="M923" s="22">
        <f t="shared" si="296"/>
        <v>463.61964570240076</v>
      </c>
      <c r="N923" s="22">
        <f t="shared" si="283"/>
        <v>4427.2430827059361</v>
      </c>
      <c r="O923" s="22">
        <f t="shared" si="284"/>
        <v>12.823405295785085</v>
      </c>
      <c r="P923" s="22">
        <f t="shared" si="285"/>
        <v>336.80895428113098</v>
      </c>
      <c r="Q923" s="22">
        <f t="shared" si="286"/>
        <v>328.45872092671527</v>
      </c>
      <c r="R923" s="22">
        <f t="shared" si="297"/>
        <v>268.42514400000005</v>
      </c>
      <c r="S923" s="22">
        <f t="shared" si="298"/>
        <v>933.69281920784624</v>
      </c>
      <c r="T923" s="22">
        <f t="shared" si="299"/>
        <v>58.969670278540505</v>
      </c>
      <c r="U923" s="22">
        <f t="shared" si="287"/>
        <v>27.339497641724343</v>
      </c>
      <c r="V923" s="20">
        <f>'BSFC (Drive Cycle)'!C927</f>
        <v>299.16999662300259</v>
      </c>
      <c r="W923" s="22">
        <f t="shared" si="288"/>
        <v>2.2719881714303494</v>
      </c>
      <c r="X923" s="22">
        <f t="shared" si="289"/>
        <v>0</v>
      </c>
      <c r="Y923" s="22">
        <f t="shared" si="290"/>
        <v>0</v>
      </c>
      <c r="Z923" s="22">
        <f t="shared" si="291"/>
        <v>5</v>
      </c>
    </row>
    <row r="924" spans="4:26">
      <c r="D924" s="1">
        <v>921</v>
      </c>
      <c r="E924" s="22">
        <v>65.3</v>
      </c>
      <c r="F924" s="22">
        <f t="shared" si="280"/>
        <v>105.089902</v>
      </c>
      <c r="G924" s="22">
        <f t="shared" si="281"/>
        <v>29.191639444444444</v>
      </c>
      <c r="H924" s="22">
        <f t="shared" si="292"/>
        <v>0</v>
      </c>
      <c r="I924" s="22">
        <f t="shared" si="293"/>
        <v>29.191639444444444</v>
      </c>
      <c r="J924" s="22">
        <f t="shared" si="294"/>
        <v>135.2090465816101</v>
      </c>
      <c r="K924" s="22">
        <f t="shared" si="295"/>
        <v>5</v>
      </c>
      <c r="L924" s="22">
        <f t="shared" si="282"/>
        <v>3.4184399999999999</v>
      </c>
      <c r="M924" s="22">
        <f t="shared" si="296"/>
        <v>462.20401319643918</v>
      </c>
      <c r="N924" s="22">
        <f t="shared" si="283"/>
        <v>4413.7247832167568</v>
      </c>
      <c r="O924" s="22">
        <f t="shared" si="284"/>
        <v>12.823405295785085</v>
      </c>
      <c r="P924" s="22">
        <f t="shared" si="285"/>
        <v>0</v>
      </c>
      <c r="Q924" s="22">
        <f t="shared" si="286"/>
        <v>328.45872092671527</v>
      </c>
      <c r="R924" s="22">
        <f t="shared" si="297"/>
        <v>268.42514400000005</v>
      </c>
      <c r="S924" s="22">
        <f t="shared" si="298"/>
        <v>596.88386492671532</v>
      </c>
      <c r="T924" s="22">
        <f t="shared" si="299"/>
        <v>37.697670995447581</v>
      </c>
      <c r="U924" s="22">
        <f t="shared" si="287"/>
        <v>17.424014822254879</v>
      </c>
      <c r="V924" s="20">
        <f>'BSFC (Drive Cycle)'!C928</f>
        <v>715.22598911799105</v>
      </c>
      <c r="W924" s="22">
        <f t="shared" si="288"/>
        <v>3.4616967321260508</v>
      </c>
      <c r="X924" s="22">
        <f t="shared" si="289"/>
        <v>0</v>
      </c>
      <c r="Y924" s="22">
        <f t="shared" si="290"/>
        <v>0</v>
      </c>
      <c r="Z924" s="22">
        <f t="shared" si="291"/>
        <v>5</v>
      </c>
    </row>
    <row r="925" spans="4:26">
      <c r="D925" s="1">
        <v>922</v>
      </c>
      <c r="E925" s="22">
        <v>65.3</v>
      </c>
      <c r="F925" s="22">
        <f t="shared" si="280"/>
        <v>105.089902</v>
      </c>
      <c r="G925" s="22">
        <f t="shared" si="281"/>
        <v>29.191639444444444</v>
      </c>
      <c r="H925" s="22">
        <f t="shared" si="292"/>
        <v>0</v>
      </c>
      <c r="I925" s="22">
        <f t="shared" si="293"/>
        <v>29.191639444444444</v>
      </c>
      <c r="J925" s="22">
        <f t="shared" si="294"/>
        <v>135.2090465816101</v>
      </c>
      <c r="K925" s="22">
        <f t="shared" si="295"/>
        <v>5</v>
      </c>
      <c r="L925" s="22">
        <f t="shared" si="282"/>
        <v>3.4184399999999999</v>
      </c>
      <c r="M925" s="22">
        <f t="shared" si="296"/>
        <v>462.20401319643918</v>
      </c>
      <c r="N925" s="22">
        <f t="shared" si="283"/>
        <v>4413.7247832167568</v>
      </c>
      <c r="O925" s="22">
        <f t="shared" si="284"/>
        <v>12.823405295785085</v>
      </c>
      <c r="P925" s="22">
        <f t="shared" si="285"/>
        <v>0</v>
      </c>
      <c r="Q925" s="22">
        <f t="shared" si="286"/>
        <v>328.45872092671527</v>
      </c>
      <c r="R925" s="22">
        <f t="shared" si="297"/>
        <v>268.42514400000005</v>
      </c>
      <c r="S925" s="22">
        <f t="shared" si="298"/>
        <v>596.88386492671532</v>
      </c>
      <c r="T925" s="22">
        <f t="shared" si="299"/>
        <v>37.697670995447581</v>
      </c>
      <c r="U925" s="22">
        <f t="shared" si="287"/>
        <v>17.424014822254879</v>
      </c>
      <c r="V925" s="20">
        <f>'BSFC (Drive Cycle)'!C929</f>
        <v>715.22598911799105</v>
      </c>
      <c r="W925" s="22">
        <f t="shared" si="288"/>
        <v>3.4616967321260508</v>
      </c>
      <c r="X925" s="22">
        <f t="shared" si="289"/>
        <v>0</v>
      </c>
      <c r="Y925" s="22">
        <f t="shared" si="290"/>
        <v>0</v>
      </c>
      <c r="Z925" s="22">
        <f t="shared" si="291"/>
        <v>5</v>
      </c>
    </row>
    <row r="926" spans="4:26">
      <c r="D926" s="1">
        <v>923</v>
      </c>
      <c r="E926" s="22">
        <v>64.099999999999994</v>
      </c>
      <c r="F926" s="22">
        <f t="shared" si="280"/>
        <v>103.158694</v>
      </c>
      <c r="G926" s="22">
        <f t="shared" si="281"/>
        <v>28.655192777777778</v>
      </c>
      <c r="H926" s="22">
        <f t="shared" si="292"/>
        <v>-0.53644666666666652</v>
      </c>
      <c r="I926" s="22">
        <f t="shared" si="293"/>
        <v>28.386969444444446</v>
      </c>
      <c r="J926" s="22">
        <f t="shared" si="294"/>
        <v>131.48199782438351</v>
      </c>
      <c r="K926" s="22">
        <f t="shared" si="295"/>
        <v>5</v>
      </c>
      <c r="L926" s="22">
        <f t="shared" si="282"/>
        <v>3.4184399999999999</v>
      </c>
      <c r="M926" s="22">
        <f t="shared" si="296"/>
        <v>449.46332064278556</v>
      </c>
      <c r="N926" s="22">
        <f t="shared" si="283"/>
        <v>4292.0600878141522</v>
      </c>
      <c r="O926" s="22">
        <f t="shared" si="284"/>
        <v>12.823405295785085</v>
      </c>
      <c r="P926" s="22">
        <f t="shared" si="285"/>
        <v>-1010.426862843413</v>
      </c>
      <c r="Q926" s="22">
        <f t="shared" si="286"/>
        <v>316.49765298830391</v>
      </c>
      <c r="R926" s="22">
        <f t="shared" si="297"/>
        <v>268.42514400000005</v>
      </c>
      <c r="S926" s="22">
        <f t="shared" si="298"/>
        <v>-425.50406585510905</v>
      </c>
      <c r="T926" s="22">
        <f t="shared" si="299"/>
        <v>0</v>
      </c>
      <c r="U926" s="22">
        <f t="shared" si="287"/>
        <v>0</v>
      </c>
      <c r="V926" s="20">
        <f>'BSFC (Drive Cycle)'!C930</f>
        <v>0</v>
      </c>
      <c r="W926" s="22">
        <f t="shared" si="288"/>
        <v>0</v>
      </c>
      <c r="X926" s="22">
        <f t="shared" si="289"/>
        <v>0</v>
      </c>
      <c r="Y926" s="22">
        <f t="shared" si="290"/>
        <v>0</v>
      </c>
      <c r="Z926" s="22">
        <f t="shared" si="291"/>
        <v>5</v>
      </c>
    </row>
    <row r="927" spans="4:26">
      <c r="D927" s="1">
        <v>924</v>
      </c>
      <c r="E927" s="22">
        <v>63.4</v>
      </c>
      <c r="F927" s="22">
        <f t="shared" si="280"/>
        <v>102.032156</v>
      </c>
      <c r="G927" s="22">
        <f t="shared" si="281"/>
        <v>28.342265555555556</v>
      </c>
      <c r="H927" s="22">
        <f t="shared" si="292"/>
        <v>-0.31292722222222125</v>
      </c>
      <c r="I927" s="22">
        <f t="shared" si="293"/>
        <v>28.185801944444446</v>
      </c>
      <c r="J927" s="22">
        <f t="shared" si="294"/>
        <v>130.55023563507683</v>
      </c>
      <c r="K927" s="22">
        <f t="shared" si="295"/>
        <v>5</v>
      </c>
      <c r="L927" s="22">
        <f t="shared" si="282"/>
        <v>3.4184399999999999</v>
      </c>
      <c r="M927" s="22">
        <f t="shared" si="296"/>
        <v>446.27814750437204</v>
      </c>
      <c r="N927" s="22">
        <f t="shared" si="283"/>
        <v>4261.6439139635004</v>
      </c>
      <c r="O927" s="22">
        <f t="shared" si="284"/>
        <v>12.823405295785085</v>
      </c>
      <c r="P927" s="22">
        <f t="shared" si="285"/>
        <v>-589.41566999198926</v>
      </c>
      <c r="Q927" s="22">
        <f t="shared" si="286"/>
        <v>309.62281196883453</v>
      </c>
      <c r="R927" s="22">
        <f t="shared" si="297"/>
        <v>268.42514400000005</v>
      </c>
      <c r="S927" s="22">
        <f t="shared" si="298"/>
        <v>-11.36771402315469</v>
      </c>
      <c r="T927" s="22">
        <f t="shared" si="299"/>
        <v>0</v>
      </c>
      <c r="U927" s="22">
        <f t="shared" si="287"/>
        <v>0</v>
      </c>
      <c r="V927" s="20">
        <f>'BSFC (Drive Cycle)'!C931</f>
        <v>0</v>
      </c>
      <c r="W927" s="22">
        <f t="shared" si="288"/>
        <v>0</v>
      </c>
      <c r="X927" s="22">
        <f t="shared" si="289"/>
        <v>0</v>
      </c>
      <c r="Y927" s="22">
        <f t="shared" si="290"/>
        <v>0</v>
      </c>
      <c r="Z927" s="22">
        <f t="shared" si="291"/>
        <v>5</v>
      </c>
    </row>
    <row r="928" spans="4:26">
      <c r="D928" s="1">
        <v>925</v>
      </c>
      <c r="E928" s="22">
        <v>63</v>
      </c>
      <c r="F928" s="22">
        <f t="shared" si="280"/>
        <v>101.38842</v>
      </c>
      <c r="G928" s="22">
        <f t="shared" si="281"/>
        <v>28.163450000000001</v>
      </c>
      <c r="H928" s="22">
        <f t="shared" si="292"/>
        <v>-0.17881555555555551</v>
      </c>
      <c r="I928" s="22">
        <f t="shared" si="293"/>
        <v>28.074042222222225</v>
      </c>
      <c r="J928" s="22">
        <f t="shared" si="294"/>
        <v>130.03258997435094</v>
      </c>
      <c r="K928" s="22">
        <f t="shared" si="295"/>
        <v>5</v>
      </c>
      <c r="L928" s="22">
        <f t="shared" si="282"/>
        <v>3.4184399999999999</v>
      </c>
      <c r="M928" s="22">
        <f t="shared" si="296"/>
        <v>444.50860687192022</v>
      </c>
      <c r="N928" s="22">
        <f t="shared" si="283"/>
        <v>4244.7460396020278</v>
      </c>
      <c r="O928" s="22">
        <f t="shared" si="284"/>
        <v>12.823405295785085</v>
      </c>
      <c r="P928" s="22">
        <f t="shared" si="285"/>
        <v>-336.80895428113769</v>
      </c>
      <c r="Q928" s="22">
        <f t="shared" si="286"/>
        <v>305.72822415993403</v>
      </c>
      <c r="R928" s="22">
        <f t="shared" si="297"/>
        <v>268.42514400000005</v>
      </c>
      <c r="S928" s="22">
        <f t="shared" si="298"/>
        <v>237.34441387879639</v>
      </c>
      <c r="T928" s="22">
        <f t="shared" si="299"/>
        <v>0</v>
      </c>
      <c r="U928" s="22">
        <f t="shared" si="287"/>
        <v>0</v>
      </c>
      <c r="V928" s="20">
        <f>'BSFC (Drive Cycle)'!C932</f>
        <v>0</v>
      </c>
      <c r="W928" s="22">
        <f t="shared" si="288"/>
        <v>0</v>
      </c>
      <c r="X928" s="22">
        <f t="shared" si="289"/>
        <v>0</v>
      </c>
      <c r="Y928" s="22">
        <f t="shared" si="290"/>
        <v>0</v>
      </c>
      <c r="Z928" s="22">
        <f t="shared" si="291"/>
        <v>5</v>
      </c>
    </row>
    <row r="929" spans="4:26">
      <c r="D929" s="1">
        <v>926</v>
      </c>
      <c r="E929" s="22">
        <v>63.4</v>
      </c>
      <c r="F929" s="22">
        <f t="shared" si="280"/>
        <v>102.032156</v>
      </c>
      <c r="G929" s="22">
        <f t="shared" si="281"/>
        <v>28.342265555555556</v>
      </c>
      <c r="H929" s="22">
        <f t="shared" si="292"/>
        <v>0.17881555555555551</v>
      </c>
      <c r="I929" s="22">
        <f t="shared" si="293"/>
        <v>28.431673333333336</v>
      </c>
      <c r="J929" s="22">
        <f t="shared" si="294"/>
        <v>131.68905608867388</v>
      </c>
      <c r="K929" s="22">
        <f t="shared" si="295"/>
        <v>5</v>
      </c>
      <c r="L929" s="22">
        <f t="shared" si="282"/>
        <v>3.4184399999999999</v>
      </c>
      <c r="M929" s="22">
        <f t="shared" si="296"/>
        <v>450.17113689576632</v>
      </c>
      <c r="N929" s="22">
        <f t="shared" si="283"/>
        <v>4298.8192375587414</v>
      </c>
      <c r="O929" s="22">
        <f t="shared" si="284"/>
        <v>12.823405295785085</v>
      </c>
      <c r="P929" s="22">
        <f t="shared" si="285"/>
        <v>336.80895428113769</v>
      </c>
      <c r="Q929" s="22">
        <f t="shared" si="286"/>
        <v>309.62281196883453</v>
      </c>
      <c r="R929" s="22">
        <f t="shared" si="297"/>
        <v>268.42514400000005</v>
      </c>
      <c r="S929" s="22">
        <f t="shared" si="298"/>
        <v>914.85691024997232</v>
      </c>
      <c r="T929" s="22">
        <f t="shared" si="299"/>
        <v>57.78004204343766</v>
      </c>
      <c r="U929" s="22">
        <f t="shared" si="287"/>
        <v>26.010907216579508</v>
      </c>
      <c r="V929" s="20">
        <f>'BSFC (Drive Cycle)'!C933</f>
        <v>278.19475169987163</v>
      </c>
      <c r="W929" s="22">
        <f t="shared" si="288"/>
        <v>2.0100271873902043</v>
      </c>
      <c r="X929" s="22">
        <f t="shared" si="289"/>
        <v>0</v>
      </c>
      <c r="Y929" s="22">
        <f t="shared" si="290"/>
        <v>0</v>
      </c>
      <c r="Z929" s="22">
        <f t="shared" si="291"/>
        <v>5</v>
      </c>
    </row>
    <row r="930" spans="4:26">
      <c r="D930" s="1">
        <v>927</v>
      </c>
      <c r="E930" s="22">
        <v>64.099999999999994</v>
      </c>
      <c r="F930" s="22">
        <f t="shared" si="280"/>
        <v>103.158694</v>
      </c>
      <c r="G930" s="22">
        <f t="shared" si="281"/>
        <v>28.655192777777778</v>
      </c>
      <c r="H930" s="22">
        <f t="shared" si="292"/>
        <v>0.31292722222222125</v>
      </c>
      <c r="I930" s="22">
        <f t="shared" si="293"/>
        <v>28.811656388888888</v>
      </c>
      <c r="J930" s="22">
        <f t="shared" si="294"/>
        <v>133.449051335142</v>
      </c>
      <c r="K930" s="22">
        <f t="shared" si="295"/>
        <v>5</v>
      </c>
      <c r="L930" s="22">
        <f t="shared" si="282"/>
        <v>3.4184399999999999</v>
      </c>
      <c r="M930" s="22">
        <f t="shared" si="296"/>
        <v>456.18757504610284</v>
      </c>
      <c r="N930" s="22">
        <f t="shared" si="283"/>
        <v>4356.27201038775</v>
      </c>
      <c r="O930" s="22">
        <f t="shared" si="284"/>
        <v>12.823405295785085</v>
      </c>
      <c r="P930" s="22">
        <f t="shared" si="285"/>
        <v>589.41566999198926</v>
      </c>
      <c r="Q930" s="22">
        <f t="shared" si="286"/>
        <v>316.49765298830391</v>
      </c>
      <c r="R930" s="22">
        <f t="shared" si="297"/>
        <v>268.42514400000005</v>
      </c>
      <c r="S930" s="22">
        <f t="shared" si="298"/>
        <v>1174.3384669802931</v>
      </c>
      <c r="T930" s="22">
        <f t="shared" si="299"/>
        <v>74.168239027464367</v>
      </c>
      <c r="U930" s="22">
        <f t="shared" si="287"/>
        <v>33.834629107378696</v>
      </c>
      <c r="V930" s="20">
        <f>'BSFC (Drive Cycle)'!C934</f>
        <v>181.09155453935273</v>
      </c>
      <c r="W930" s="22">
        <f t="shared" si="288"/>
        <v>1.7019904395326779</v>
      </c>
      <c r="X930" s="22">
        <f t="shared" si="289"/>
        <v>0</v>
      </c>
      <c r="Y930" s="22">
        <f t="shared" si="290"/>
        <v>0</v>
      </c>
      <c r="Z930" s="22">
        <f t="shared" si="291"/>
        <v>5</v>
      </c>
    </row>
    <row r="931" spans="4:26">
      <c r="D931" s="1">
        <v>928</v>
      </c>
      <c r="E931" s="22">
        <v>64.900000000000006</v>
      </c>
      <c r="F931" s="22">
        <f t="shared" si="280"/>
        <v>104.44616600000001</v>
      </c>
      <c r="G931" s="22">
        <f t="shared" si="281"/>
        <v>29.012823888888892</v>
      </c>
      <c r="H931" s="22">
        <f t="shared" si="292"/>
        <v>0.35763111111111456</v>
      </c>
      <c r="I931" s="22">
        <f t="shared" si="293"/>
        <v>29.191639444444448</v>
      </c>
      <c r="J931" s="22">
        <f t="shared" si="294"/>
        <v>135.20904658161012</v>
      </c>
      <c r="K931" s="22">
        <f t="shared" si="295"/>
        <v>5</v>
      </c>
      <c r="L931" s="22">
        <f t="shared" si="282"/>
        <v>3.4184399999999999</v>
      </c>
      <c r="M931" s="22">
        <f t="shared" si="296"/>
        <v>462.20401319643929</v>
      </c>
      <c r="N931" s="22">
        <f t="shared" si="283"/>
        <v>4413.7247832167577</v>
      </c>
      <c r="O931" s="22">
        <f t="shared" si="284"/>
        <v>12.823405295785085</v>
      </c>
      <c r="P931" s="22">
        <f t="shared" si="285"/>
        <v>673.61790856228208</v>
      </c>
      <c r="Q931" s="22">
        <f t="shared" si="286"/>
        <v>324.44704899064845</v>
      </c>
      <c r="R931" s="22">
        <f t="shared" si="297"/>
        <v>268.42514400000005</v>
      </c>
      <c r="S931" s="22">
        <f t="shared" si="298"/>
        <v>1266.4901015529306</v>
      </c>
      <c r="T931" s="22">
        <f t="shared" si="299"/>
        <v>79.988302537203438</v>
      </c>
      <c r="U931" s="22">
        <f t="shared" si="287"/>
        <v>36.970914441466356</v>
      </c>
      <c r="V931" s="20">
        <f>'BSFC (Drive Cycle)'!C935</f>
        <v>189.3611474749523</v>
      </c>
      <c r="W931" s="22">
        <f t="shared" si="288"/>
        <v>1.9446818838428761</v>
      </c>
      <c r="X931" s="22">
        <f t="shared" si="289"/>
        <v>0</v>
      </c>
      <c r="Y931" s="22">
        <f t="shared" si="290"/>
        <v>0</v>
      </c>
      <c r="Z931" s="22">
        <f t="shared" si="291"/>
        <v>5</v>
      </c>
    </row>
    <row r="932" spans="4:26">
      <c r="D932" s="1">
        <v>929</v>
      </c>
      <c r="E932" s="22">
        <v>65.3</v>
      </c>
      <c r="F932" s="22">
        <f t="shared" si="280"/>
        <v>105.089902</v>
      </c>
      <c r="G932" s="22">
        <f t="shared" si="281"/>
        <v>29.191639444444444</v>
      </c>
      <c r="H932" s="22">
        <f t="shared" si="292"/>
        <v>0.17881555555555195</v>
      </c>
      <c r="I932" s="22">
        <f t="shared" si="293"/>
        <v>29.28104722222222</v>
      </c>
      <c r="J932" s="22">
        <f t="shared" si="294"/>
        <v>135.62316311019083</v>
      </c>
      <c r="K932" s="22">
        <f t="shared" si="295"/>
        <v>5</v>
      </c>
      <c r="L932" s="22">
        <f t="shared" si="282"/>
        <v>3.4184399999999999</v>
      </c>
      <c r="M932" s="22">
        <f t="shared" si="296"/>
        <v>463.61964570240076</v>
      </c>
      <c r="N932" s="22">
        <f t="shared" si="283"/>
        <v>4427.2430827059361</v>
      </c>
      <c r="O932" s="22">
        <f t="shared" si="284"/>
        <v>12.823405295785085</v>
      </c>
      <c r="P932" s="22">
        <f t="shared" si="285"/>
        <v>336.80895428113098</v>
      </c>
      <c r="Q932" s="22">
        <f t="shared" si="286"/>
        <v>328.45872092671527</v>
      </c>
      <c r="R932" s="22">
        <f t="shared" si="297"/>
        <v>268.42514400000005</v>
      </c>
      <c r="S932" s="22">
        <f t="shared" si="298"/>
        <v>933.69281920784624</v>
      </c>
      <c r="T932" s="22">
        <f t="shared" si="299"/>
        <v>58.969670278540505</v>
      </c>
      <c r="U932" s="22">
        <f t="shared" si="287"/>
        <v>27.339497641724343</v>
      </c>
      <c r="V932" s="20">
        <f>'BSFC (Drive Cycle)'!C936</f>
        <v>299.16999662300259</v>
      </c>
      <c r="W932" s="22">
        <f t="shared" si="288"/>
        <v>2.2719881714303494</v>
      </c>
      <c r="X932" s="22">
        <f t="shared" si="289"/>
        <v>0</v>
      </c>
      <c r="Y932" s="22">
        <f t="shared" si="290"/>
        <v>0</v>
      </c>
      <c r="Z932" s="22">
        <f t="shared" si="291"/>
        <v>5</v>
      </c>
    </row>
    <row r="933" spans="4:26">
      <c r="D933" s="1">
        <v>930</v>
      </c>
      <c r="E933" s="22">
        <v>64.5</v>
      </c>
      <c r="F933" s="22">
        <f t="shared" si="280"/>
        <v>103.80243</v>
      </c>
      <c r="G933" s="22">
        <f t="shared" si="281"/>
        <v>28.834008333333333</v>
      </c>
      <c r="H933" s="22">
        <f t="shared" si="292"/>
        <v>-0.35763111111111101</v>
      </c>
      <c r="I933" s="22">
        <f t="shared" si="293"/>
        <v>28.655192777777778</v>
      </c>
      <c r="J933" s="22">
        <f t="shared" si="294"/>
        <v>132.72434741012569</v>
      </c>
      <c r="K933" s="22">
        <f t="shared" si="295"/>
        <v>5</v>
      </c>
      <c r="L933" s="22">
        <f t="shared" si="282"/>
        <v>3.4184399999999999</v>
      </c>
      <c r="M933" s="22">
        <f t="shared" si="296"/>
        <v>453.71021816067002</v>
      </c>
      <c r="N933" s="22">
        <f t="shared" si="283"/>
        <v>4332.6149862816865</v>
      </c>
      <c r="O933" s="22">
        <f t="shared" si="284"/>
        <v>12.823405295785085</v>
      </c>
      <c r="P933" s="22">
        <f t="shared" si="285"/>
        <v>-673.61790856227537</v>
      </c>
      <c r="Q933" s="22">
        <f t="shared" si="286"/>
        <v>320.46002634451133</v>
      </c>
      <c r="R933" s="22">
        <f t="shared" si="297"/>
        <v>268.42514400000005</v>
      </c>
      <c r="S933" s="22">
        <f t="shared" si="298"/>
        <v>-84.732738217763995</v>
      </c>
      <c r="T933" s="22">
        <f t="shared" si="299"/>
        <v>0</v>
      </c>
      <c r="U933" s="22">
        <f t="shared" si="287"/>
        <v>0</v>
      </c>
      <c r="V933" s="20">
        <f>'BSFC (Drive Cycle)'!C937</f>
        <v>0</v>
      </c>
      <c r="W933" s="22">
        <f t="shared" si="288"/>
        <v>0</v>
      </c>
      <c r="X933" s="22">
        <f t="shared" si="289"/>
        <v>0</v>
      </c>
      <c r="Y933" s="22">
        <f t="shared" si="290"/>
        <v>0</v>
      </c>
      <c r="Z933" s="22">
        <f t="shared" si="291"/>
        <v>5</v>
      </c>
    </row>
    <row r="934" spans="4:26">
      <c r="D934" s="1">
        <v>931</v>
      </c>
      <c r="E934" s="22">
        <v>64.099999999999994</v>
      </c>
      <c r="F934" s="22">
        <f t="shared" si="280"/>
        <v>103.158694</v>
      </c>
      <c r="G934" s="22">
        <f t="shared" si="281"/>
        <v>28.655192777777778</v>
      </c>
      <c r="H934" s="22">
        <f t="shared" si="292"/>
        <v>-0.17881555555555551</v>
      </c>
      <c r="I934" s="22">
        <f t="shared" si="293"/>
        <v>28.565784999999998</v>
      </c>
      <c r="J934" s="22">
        <f t="shared" si="294"/>
        <v>132.31023088154495</v>
      </c>
      <c r="K934" s="22">
        <f t="shared" si="295"/>
        <v>5</v>
      </c>
      <c r="L934" s="22">
        <f t="shared" si="282"/>
        <v>3.4184399999999999</v>
      </c>
      <c r="M934" s="22">
        <f t="shared" si="296"/>
        <v>452.2945856547085</v>
      </c>
      <c r="N934" s="22">
        <f t="shared" si="283"/>
        <v>4319.0966867925081</v>
      </c>
      <c r="O934" s="22">
        <f t="shared" si="284"/>
        <v>12.823405295785085</v>
      </c>
      <c r="P934" s="22">
        <f t="shared" si="285"/>
        <v>-336.80895428113769</v>
      </c>
      <c r="Q934" s="22">
        <f t="shared" si="286"/>
        <v>316.49765298830391</v>
      </c>
      <c r="R934" s="22">
        <f t="shared" si="297"/>
        <v>268.42514400000005</v>
      </c>
      <c r="S934" s="22">
        <f t="shared" si="298"/>
        <v>248.11384270716627</v>
      </c>
      <c r="T934" s="22">
        <f t="shared" si="299"/>
        <v>0</v>
      </c>
      <c r="U934" s="22">
        <f t="shared" si="287"/>
        <v>0</v>
      </c>
      <c r="V934" s="20">
        <f>'BSFC (Drive Cycle)'!C938</f>
        <v>0</v>
      </c>
      <c r="W934" s="22">
        <f t="shared" si="288"/>
        <v>0</v>
      </c>
      <c r="X934" s="22">
        <f t="shared" si="289"/>
        <v>0</v>
      </c>
      <c r="Y934" s="22">
        <f t="shared" si="290"/>
        <v>0</v>
      </c>
      <c r="Z934" s="22">
        <f t="shared" si="291"/>
        <v>5</v>
      </c>
    </row>
    <row r="935" spans="4:26">
      <c r="D935" s="1">
        <v>932</v>
      </c>
      <c r="E935" s="22">
        <v>63.4</v>
      </c>
      <c r="F935" s="22">
        <f t="shared" si="280"/>
        <v>102.032156</v>
      </c>
      <c r="G935" s="22">
        <f t="shared" si="281"/>
        <v>28.342265555555556</v>
      </c>
      <c r="H935" s="22">
        <f t="shared" si="292"/>
        <v>-0.31292722222222125</v>
      </c>
      <c r="I935" s="22">
        <f t="shared" si="293"/>
        <v>28.185801944444446</v>
      </c>
      <c r="J935" s="22">
        <f t="shared" si="294"/>
        <v>130.55023563507683</v>
      </c>
      <c r="K935" s="22">
        <f t="shared" si="295"/>
        <v>5</v>
      </c>
      <c r="L935" s="22">
        <f t="shared" si="282"/>
        <v>3.4184399999999999</v>
      </c>
      <c r="M935" s="22">
        <f t="shared" si="296"/>
        <v>446.27814750437204</v>
      </c>
      <c r="N935" s="22">
        <f t="shared" si="283"/>
        <v>4261.6439139635004</v>
      </c>
      <c r="O935" s="22">
        <f t="shared" si="284"/>
        <v>12.823405295785085</v>
      </c>
      <c r="P935" s="22">
        <f t="shared" si="285"/>
        <v>-589.41566999198926</v>
      </c>
      <c r="Q935" s="22">
        <f t="shared" si="286"/>
        <v>309.62281196883453</v>
      </c>
      <c r="R935" s="22">
        <f t="shared" si="297"/>
        <v>268.42514400000005</v>
      </c>
      <c r="S935" s="22">
        <f t="shared" si="298"/>
        <v>-11.36771402315469</v>
      </c>
      <c r="T935" s="22">
        <f t="shared" si="299"/>
        <v>0</v>
      </c>
      <c r="U935" s="22">
        <f t="shared" si="287"/>
        <v>0</v>
      </c>
      <c r="V935" s="20">
        <f>'BSFC (Drive Cycle)'!C939</f>
        <v>0</v>
      </c>
      <c r="W935" s="22">
        <f t="shared" si="288"/>
        <v>0</v>
      </c>
      <c r="X935" s="22">
        <f t="shared" si="289"/>
        <v>0</v>
      </c>
      <c r="Y935" s="22">
        <f t="shared" si="290"/>
        <v>0</v>
      </c>
      <c r="Z935" s="22">
        <f t="shared" si="291"/>
        <v>5</v>
      </c>
    </row>
    <row r="936" spans="4:26">
      <c r="D936" s="1">
        <v>933</v>
      </c>
      <c r="E936" s="22">
        <v>63.7</v>
      </c>
      <c r="F936" s="22">
        <f t="shared" si="280"/>
        <v>102.51495800000001</v>
      </c>
      <c r="G936" s="22">
        <f t="shared" si="281"/>
        <v>28.476377222222226</v>
      </c>
      <c r="H936" s="22">
        <f t="shared" si="292"/>
        <v>0.13411166666666929</v>
      </c>
      <c r="I936" s="22">
        <f t="shared" si="293"/>
        <v>28.54343305555556</v>
      </c>
      <c r="J936" s="22">
        <f t="shared" si="294"/>
        <v>132.20670174939983</v>
      </c>
      <c r="K936" s="22">
        <f t="shared" si="295"/>
        <v>5</v>
      </c>
      <c r="L936" s="22">
        <f t="shared" si="282"/>
        <v>3.4184399999999999</v>
      </c>
      <c r="M936" s="22">
        <f t="shared" si="296"/>
        <v>451.94067752821832</v>
      </c>
      <c r="N936" s="22">
        <f t="shared" si="283"/>
        <v>4315.7171119202158</v>
      </c>
      <c r="O936" s="22">
        <f t="shared" si="284"/>
        <v>12.823405295785085</v>
      </c>
      <c r="P936" s="22">
        <f t="shared" si="285"/>
        <v>252.60671571085831</v>
      </c>
      <c r="Q936" s="22">
        <f t="shared" si="286"/>
        <v>312.55992892202642</v>
      </c>
      <c r="R936" s="22">
        <f t="shared" si="297"/>
        <v>268.42514400000005</v>
      </c>
      <c r="S936" s="22">
        <f t="shared" si="298"/>
        <v>833.5917886328848</v>
      </c>
      <c r="T936" s="22">
        <f t="shared" si="299"/>
        <v>52.64754307983754</v>
      </c>
      <c r="U936" s="22">
        <f t="shared" si="287"/>
        <v>23.793566289697839</v>
      </c>
      <c r="V936" s="20">
        <f>'BSFC (Drive Cycle)'!C940</f>
        <v>351.69001804186883</v>
      </c>
      <c r="W936" s="22">
        <f t="shared" si="288"/>
        <v>2.3244332660289544</v>
      </c>
      <c r="X936" s="22">
        <f t="shared" si="289"/>
        <v>0</v>
      </c>
      <c r="Y936" s="22">
        <f t="shared" si="290"/>
        <v>0</v>
      </c>
      <c r="Z936" s="22">
        <f t="shared" si="291"/>
        <v>5</v>
      </c>
    </row>
    <row r="937" spans="4:26">
      <c r="D937" s="1">
        <v>934</v>
      </c>
      <c r="E937" s="22">
        <v>63.4</v>
      </c>
      <c r="F937" s="22">
        <f t="shared" si="280"/>
        <v>102.032156</v>
      </c>
      <c r="G937" s="22">
        <f t="shared" si="281"/>
        <v>28.342265555555556</v>
      </c>
      <c r="H937" s="22">
        <f t="shared" si="292"/>
        <v>-0.13411166666666929</v>
      </c>
      <c r="I937" s="22">
        <f t="shared" si="293"/>
        <v>28.275209722222222</v>
      </c>
      <c r="J937" s="22">
        <f t="shared" si="294"/>
        <v>130.96435216365757</v>
      </c>
      <c r="K937" s="22">
        <f t="shared" si="295"/>
        <v>5</v>
      </c>
      <c r="L937" s="22">
        <f t="shared" si="282"/>
        <v>3.4184399999999999</v>
      </c>
      <c r="M937" s="22">
        <f t="shared" si="296"/>
        <v>447.69378001033357</v>
      </c>
      <c r="N937" s="22">
        <f t="shared" si="283"/>
        <v>4275.1622134526788</v>
      </c>
      <c r="O937" s="22">
        <f t="shared" si="284"/>
        <v>12.823405295785085</v>
      </c>
      <c r="P937" s="22">
        <f t="shared" si="285"/>
        <v>-252.60671571085831</v>
      </c>
      <c r="Q937" s="22">
        <f t="shared" si="286"/>
        <v>309.62281196883453</v>
      </c>
      <c r="R937" s="22">
        <f t="shared" si="297"/>
        <v>268.42514400000005</v>
      </c>
      <c r="S937" s="22">
        <f t="shared" si="298"/>
        <v>325.44124025797623</v>
      </c>
      <c r="T937" s="22">
        <f t="shared" si="299"/>
        <v>0</v>
      </c>
      <c r="U937" s="22">
        <f t="shared" si="287"/>
        <v>0</v>
      </c>
      <c r="V937" s="20">
        <f>'BSFC (Drive Cycle)'!C941</f>
        <v>0</v>
      </c>
      <c r="W937" s="22">
        <f t="shared" si="288"/>
        <v>0</v>
      </c>
      <c r="X937" s="22">
        <f t="shared" si="289"/>
        <v>0</v>
      </c>
      <c r="Y937" s="22">
        <f t="shared" si="290"/>
        <v>0</v>
      </c>
      <c r="Z937" s="22">
        <f t="shared" si="291"/>
        <v>5</v>
      </c>
    </row>
    <row r="938" spans="4:26">
      <c r="D938" s="1">
        <v>935</v>
      </c>
      <c r="E938" s="22">
        <v>63.4</v>
      </c>
      <c r="F938" s="22">
        <f t="shared" si="280"/>
        <v>102.032156</v>
      </c>
      <c r="G938" s="22">
        <f t="shared" si="281"/>
        <v>28.342265555555556</v>
      </c>
      <c r="H938" s="22">
        <f t="shared" si="292"/>
        <v>0</v>
      </c>
      <c r="I938" s="22">
        <f t="shared" si="293"/>
        <v>28.342265555555556</v>
      </c>
      <c r="J938" s="22">
        <f t="shared" si="294"/>
        <v>131.27493956009315</v>
      </c>
      <c r="K938" s="22">
        <f t="shared" si="295"/>
        <v>5</v>
      </c>
      <c r="L938" s="22">
        <f t="shared" si="282"/>
        <v>3.4184399999999999</v>
      </c>
      <c r="M938" s="22">
        <f t="shared" si="296"/>
        <v>448.7555043898048</v>
      </c>
      <c r="N938" s="22">
        <f t="shared" si="283"/>
        <v>4285.300938069563</v>
      </c>
      <c r="O938" s="22">
        <f t="shared" si="284"/>
        <v>12.823405295785085</v>
      </c>
      <c r="P938" s="22">
        <f t="shared" si="285"/>
        <v>0</v>
      </c>
      <c r="Q938" s="22">
        <f t="shared" si="286"/>
        <v>309.62281196883453</v>
      </c>
      <c r="R938" s="22">
        <f t="shared" si="297"/>
        <v>268.42514400000005</v>
      </c>
      <c r="S938" s="22">
        <f t="shared" si="298"/>
        <v>578.04795596883457</v>
      </c>
      <c r="T938" s="22">
        <f t="shared" si="299"/>
        <v>36.50804276034431</v>
      </c>
      <c r="U938" s="22">
        <f t="shared" si="287"/>
        <v>16.383185143202873</v>
      </c>
      <c r="V938" s="20">
        <f>'BSFC (Drive Cycle)'!C942</f>
        <v>719.52247655392421</v>
      </c>
      <c r="W938" s="22">
        <f t="shared" si="288"/>
        <v>3.2744638744663299</v>
      </c>
      <c r="X938" s="22">
        <f t="shared" si="289"/>
        <v>0</v>
      </c>
      <c r="Y938" s="22">
        <f t="shared" si="290"/>
        <v>0</v>
      </c>
      <c r="Z938" s="22">
        <f t="shared" si="291"/>
        <v>5</v>
      </c>
    </row>
    <row r="939" spans="4:26">
      <c r="D939" s="1">
        <v>936</v>
      </c>
      <c r="E939" s="22">
        <v>63.4</v>
      </c>
      <c r="F939" s="22">
        <f t="shared" si="280"/>
        <v>102.032156</v>
      </c>
      <c r="G939" s="22">
        <f t="shared" si="281"/>
        <v>28.342265555555556</v>
      </c>
      <c r="H939" s="22">
        <f t="shared" si="292"/>
        <v>0</v>
      </c>
      <c r="I939" s="22">
        <f t="shared" si="293"/>
        <v>28.342265555555556</v>
      </c>
      <c r="J939" s="22">
        <f t="shared" si="294"/>
        <v>131.27493956009315</v>
      </c>
      <c r="K939" s="22">
        <f t="shared" si="295"/>
        <v>5</v>
      </c>
      <c r="L939" s="22">
        <f t="shared" si="282"/>
        <v>3.4184399999999999</v>
      </c>
      <c r="M939" s="22">
        <f t="shared" si="296"/>
        <v>448.7555043898048</v>
      </c>
      <c r="N939" s="22">
        <f t="shared" si="283"/>
        <v>4285.300938069563</v>
      </c>
      <c r="O939" s="22">
        <f t="shared" si="284"/>
        <v>12.823405295785085</v>
      </c>
      <c r="P939" s="22">
        <f t="shared" si="285"/>
        <v>0</v>
      </c>
      <c r="Q939" s="22">
        <f t="shared" si="286"/>
        <v>309.62281196883453</v>
      </c>
      <c r="R939" s="22">
        <f t="shared" si="297"/>
        <v>268.42514400000005</v>
      </c>
      <c r="S939" s="22">
        <f t="shared" si="298"/>
        <v>578.04795596883457</v>
      </c>
      <c r="T939" s="22">
        <f t="shared" si="299"/>
        <v>36.50804276034431</v>
      </c>
      <c r="U939" s="22">
        <f t="shared" si="287"/>
        <v>16.383185143202873</v>
      </c>
      <c r="V939" s="20">
        <f>'BSFC (Drive Cycle)'!C943</f>
        <v>719.52247655392421</v>
      </c>
      <c r="W939" s="22">
        <f t="shared" si="288"/>
        <v>3.2744638744663299</v>
      </c>
      <c r="X939" s="22">
        <f t="shared" si="289"/>
        <v>0</v>
      </c>
      <c r="Y939" s="22">
        <f t="shared" si="290"/>
        <v>0</v>
      </c>
      <c r="Z939" s="22">
        <f t="shared" si="291"/>
        <v>5</v>
      </c>
    </row>
    <row r="940" spans="4:26">
      <c r="D940" s="1">
        <v>937</v>
      </c>
      <c r="E940" s="22">
        <v>63.4</v>
      </c>
      <c r="F940" s="22">
        <f t="shared" si="280"/>
        <v>102.032156</v>
      </c>
      <c r="G940" s="22">
        <f t="shared" si="281"/>
        <v>28.342265555555556</v>
      </c>
      <c r="H940" s="22">
        <f t="shared" si="292"/>
        <v>0</v>
      </c>
      <c r="I940" s="22">
        <f t="shared" si="293"/>
        <v>28.342265555555556</v>
      </c>
      <c r="J940" s="22">
        <f t="shared" si="294"/>
        <v>131.27493956009315</v>
      </c>
      <c r="K940" s="22">
        <f t="shared" si="295"/>
        <v>5</v>
      </c>
      <c r="L940" s="22">
        <f t="shared" si="282"/>
        <v>3.4184399999999999</v>
      </c>
      <c r="M940" s="22">
        <f t="shared" si="296"/>
        <v>448.7555043898048</v>
      </c>
      <c r="N940" s="22">
        <f t="shared" si="283"/>
        <v>4285.300938069563</v>
      </c>
      <c r="O940" s="22">
        <f t="shared" si="284"/>
        <v>12.823405295785085</v>
      </c>
      <c r="P940" s="22">
        <f t="shared" si="285"/>
        <v>0</v>
      </c>
      <c r="Q940" s="22">
        <f t="shared" si="286"/>
        <v>309.62281196883453</v>
      </c>
      <c r="R940" s="22">
        <f t="shared" si="297"/>
        <v>268.42514400000005</v>
      </c>
      <c r="S940" s="22">
        <f t="shared" si="298"/>
        <v>578.04795596883457</v>
      </c>
      <c r="T940" s="22">
        <f t="shared" si="299"/>
        <v>36.50804276034431</v>
      </c>
      <c r="U940" s="22">
        <f t="shared" si="287"/>
        <v>16.383185143202873</v>
      </c>
      <c r="V940" s="20">
        <f>'BSFC (Drive Cycle)'!C944</f>
        <v>719.52247655392421</v>
      </c>
      <c r="W940" s="22">
        <f t="shared" si="288"/>
        <v>3.2744638744663299</v>
      </c>
      <c r="X940" s="22">
        <f t="shared" si="289"/>
        <v>0</v>
      </c>
      <c r="Y940" s="22">
        <f t="shared" si="290"/>
        <v>0</v>
      </c>
      <c r="Z940" s="22">
        <f t="shared" si="291"/>
        <v>5</v>
      </c>
    </row>
    <row r="941" spans="4:26">
      <c r="D941" s="1">
        <v>938</v>
      </c>
      <c r="E941" s="22">
        <v>63.7</v>
      </c>
      <c r="F941" s="22">
        <f t="shared" si="280"/>
        <v>102.51495800000001</v>
      </c>
      <c r="G941" s="22">
        <f t="shared" si="281"/>
        <v>28.476377222222226</v>
      </c>
      <c r="H941" s="22">
        <f t="shared" si="292"/>
        <v>0.13411166666666929</v>
      </c>
      <c r="I941" s="22">
        <f t="shared" si="293"/>
        <v>28.54343305555556</v>
      </c>
      <c r="J941" s="22">
        <f t="shared" si="294"/>
        <v>132.20670174939983</v>
      </c>
      <c r="K941" s="22">
        <f t="shared" si="295"/>
        <v>5</v>
      </c>
      <c r="L941" s="22">
        <f t="shared" si="282"/>
        <v>3.4184399999999999</v>
      </c>
      <c r="M941" s="22">
        <f t="shared" si="296"/>
        <v>451.94067752821832</v>
      </c>
      <c r="N941" s="22">
        <f t="shared" si="283"/>
        <v>4315.7171119202158</v>
      </c>
      <c r="O941" s="22">
        <f t="shared" si="284"/>
        <v>12.823405295785085</v>
      </c>
      <c r="P941" s="22">
        <f t="shared" si="285"/>
        <v>252.60671571085831</v>
      </c>
      <c r="Q941" s="22">
        <f t="shared" si="286"/>
        <v>312.55992892202642</v>
      </c>
      <c r="R941" s="22">
        <f t="shared" si="297"/>
        <v>268.42514400000005</v>
      </c>
      <c r="S941" s="22">
        <f t="shared" si="298"/>
        <v>833.5917886328848</v>
      </c>
      <c r="T941" s="22">
        <f t="shared" si="299"/>
        <v>52.64754307983754</v>
      </c>
      <c r="U941" s="22">
        <f t="shared" si="287"/>
        <v>23.793566289697839</v>
      </c>
      <c r="V941" s="20">
        <f>'BSFC (Drive Cycle)'!C945</f>
        <v>351.69001804186883</v>
      </c>
      <c r="W941" s="22">
        <f t="shared" si="288"/>
        <v>2.3244332660289544</v>
      </c>
      <c r="X941" s="22">
        <f t="shared" si="289"/>
        <v>0</v>
      </c>
      <c r="Y941" s="22">
        <f t="shared" si="290"/>
        <v>0</v>
      </c>
      <c r="Z941" s="22">
        <f t="shared" si="291"/>
        <v>5</v>
      </c>
    </row>
    <row r="942" spans="4:26">
      <c r="D942" s="1">
        <v>939</v>
      </c>
      <c r="E942" s="22">
        <v>64.5</v>
      </c>
      <c r="F942" s="22">
        <f t="shared" si="280"/>
        <v>103.80243</v>
      </c>
      <c r="G942" s="22">
        <f t="shared" si="281"/>
        <v>28.834008333333333</v>
      </c>
      <c r="H942" s="22">
        <f t="shared" si="292"/>
        <v>0.35763111111110746</v>
      </c>
      <c r="I942" s="22">
        <f t="shared" si="293"/>
        <v>29.012823888888889</v>
      </c>
      <c r="J942" s="22">
        <f t="shared" si="294"/>
        <v>134.38081352444866</v>
      </c>
      <c r="K942" s="22">
        <f t="shared" si="295"/>
        <v>5</v>
      </c>
      <c r="L942" s="22">
        <f t="shared" si="282"/>
        <v>3.4184399999999999</v>
      </c>
      <c r="M942" s="22">
        <f t="shared" si="296"/>
        <v>459.37274818451624</v>
      </c>
      <c r="N942" s="22">
        <f t="shared" si="283"/>
        <v>4386.6881842384009</v>
      </c>
      <c r="O942" s="22">
        <f t="shared" si="284"/>
        <v>12.823405295785085</v>
      </c>
      <c r="P942" s="22">
        <f t="shared" si="285"/>
        <v>673.61790856226867</v>
      </c>
      <c r="Q942" s="22">
        <f t="shared" si="286"/>
        <v>320.46002634451133</v>
      </c>
      <c r="R942" s="22">
        <f t="shared" si="297"/>
        <v>268.42514400000005</v>
      </c>
      <c r="S942" s="22">
        <f t="shared" si="298"/>
        <v>1262.50307890678</v>
      </c>
      <c r="T942" s="22">
        <f t="shared" si="299"/>
        <v>79.736492299403778</v>
      </c>
      <c r="U942" s="22">
        <f t="shared" si="287"/>
        <v>36.62877159817063</v>
      </c>
      <c r="V942" s="20">
        <f>'BSFC (Drive Cycle)'!C946</f>
        <v>181.23860429720662</v>
      </c>
      <c r="W942" s="22">
        <f t="shared" si="288"/>
        <v>1.8440409559926687</v>
      </c>
      <c r="X942" s="22">
        <f t="shared" si="289"/>
        <v>0</v>
      </c>
      <c r="Y942" s="22">
        <f t="shared" si="290"/>
        <v>0</v>
      </c>
      <c r="Z942" s="22">
        <f t="shared" si="291"/>
        <v>5</v>
      </c>
    </row>
    <row r="943" spans="4:26">
      <c r="D943" s="1">
        <v>940</v>
      </c>
      <c r="E943" s="22">
        <v>65.3</v>
      </c>
      <c r="F943" s="22">
        <f t="shared" si="280"/>
        <v>105.089902</v>
      </c>
      <c r="G943" s="22">
        <f t="shared" si="281"/>
        <v>29.191639444444444</v>
      </c>
      <c r="H943" s="22">
        <f t="shared" si="292"/>
        <v>0.35763111111111101</v>
      </c>
      <c r="I943" s="22">
        <f t="shared" si="293"/>
        <v>29.370455</v>
      </c>
      <c r="J943" s="22">
        <f t="shared" si="294"/>
        <v>136.03727963877157</v>
      </c>
      <c r="K943" s="22">
        <f t="shared" si="295"/>
        <v>5</v>
      </c>
      <c r="L943" s="22">
        <f t="shared" si="282"/>
        <v>3.4184399999999999</v>
      </c>
      <c r="M943" s="22">
        <f t="shared" si="296"/>
        <v>465.03527820836229</v>
      </c>
      <c r="N943" s="22">
        <f t="shared" si="283"/>
        <v>4440.7613821951145</v>
      </c>
      <c r="O943" s="22">
        <f t="shared" si="284"/>
        <v>12.823405295785085</v>
      </c>
      <c r="P943" s="22">
        <f t="shared" si="285"/>
        <v>673.61790856227537</v>
      </c>
      <c r="Q943" s="22">
        <f t="shared" si="286"/>
        <v>328.45872092671527</v>
      </c>
      <c r="R943" s="22">
        <f t="shared" si="297"/>
        <v>268.42514400000005</v>
      </c>
      <c r="S943" s="22">
        <f t="shared" si="298"/>
        <v>1270.5017734889907</v>
      </c>
      <c r="T943" s="22">
        <f t="shared" si="299"/>
        <v>80.241669561634282</v>
      </c>
      <c r="U943" s="22">
        <f t="shared" si="287"/>
        <v>37.315207128498081</v>
      </c>
      <c r="V943" s="20">
        <f>'BSFC (Drive Cycle)'!C947</f>
        <v>198.34019296746737</v>
      </c>
      <c r="W943" s="22">
        <f t="shared" si="288"/>
        <v>2.0558626062464787</v>
      </c>
      <c r="X943" s="22">
        <f t="shared" si="289"/>
        <v>0</v>
      </c>
      <c r="Y943" s="22">
        <f t="shared" si="290"/>
        <v>0</v>
      </c>
      <c r="Z943" s="22">
        <f t="shared" si="291"/>
        <v>5</v>
      </c>
    </row>
    <row r="944" spans="4:26">
      <c r="D944" s="1">
        <v>941</v>
      </c>
      <c r="E944" s="22">
        <v>64.900000000000006</v>
      </c>
      <c r="F944" s="22">
        <f t="shared" si="280"/>
        <v>104.44616600000001</v>
      </c>
      <c r="G944" s="22">
        <f t="shared" si="281"/>
        <v>29.012823888888892</v>
      </c>
      <c r="H944" s="22">
        <f t="shared" si="292"/>
        <v>-0.17881555555555195</v>
      </c>
      <c r="I944" s="22">
        <f t="shared" si="293"/>
        <v>28.923416111111116</v>
      </c>
      <c r="J944" s="22">
        <f t="shared" si="294"/>
        <v>133.96669699586792</v>
      </c>
      <c r="K944" s="22">
        <f t="shared" si="295"/>
        <v>5</v>
      </c>
      <c r="L944" s="22">
        <f t="shared" si="282"/>
        <v>3.4184399999999999</v>
      </c>
      <c r="M944" s="22">
        <f t="shared" si="296"/>
        <v>457.95711567855471</v>
      </c>
      <c r="N944" s="22">
        <f t="shared" si="283"/>
        <v>4373.1698847492225</v>
      </c>
      <c r="O944" s="22">
        <f t="shared" si="284"/>
        <v>12.823405295785085</v>
      </c>
      <c r="P944" s="22">
        <f t="shared" si="285"/>
        <v>-336.80895428113098</v>
      </c>
      <c r="Q944" s="22">
        <f t="shared" si="286"/>
        <v>324.44704899064845</v>
      </c>
      <c r="R944" s="22">
        <f t="shared" si="297"/>
        <v>268.42514400000005</v>
      </c>
      <c r="S944" s="22">
        <f t="shared" si="298"/>
        <v>256.06323870951752</v>
      </c>
      <c r="T944" s="22">
        <f t="shared" si="299"/>
        <v>0</v>
      </c>
      <c r="U944" s="22">
        <f t="shared" si="287"/>
        <v>0</v>
      </c>
      <c r="V944" s="20">
        <f>'BSFC (Drive Cycle)'!C948</f>
        <v>0</v>
      </c>
      <c r="W944" s="22">
        <f t="shared" si="288"/>
        <v>0</v>
      </c>
      <c r="X944" s="22">
        <f t="shared" si="289"/>
        <v>0</v>
      </c>
      <c r="Y944" s="22">
        <f t="shared" si="290"/>
        <v>0</v>
      </c>
      <c r="Z944" s="22">
        <f t="shared" si="291"/>
        <v>5</v>
      </c>
    </row>
    <row r="945" spans="4:26">
      <c r="D945" s="1">
        <v>942</v>
      </c>
      <c r="E945" s="22">
        <v>63.7</v>
      </c>
      <c r="F945" s="22">
        <f t="shared" si="280"/>
        <v>102.51495800000001</v>
      </c>
      <c r="G945" s="22">
        <f t="shared" si="281"/>
        <v>28.476377222222226</v>
      </c>
      <c r="H945" s="22">
        <f t="shared" si="292"/>
        <v>-0.53644666666666652</v>
      </c>
      <c r="I945" s="22">
        <f t="shared" si="293"/>
        <v>28.208153888888894</v>
      </c>
      <c r="J945" s="22">
        <f t="shared" si="294"/>
        <v>130.65376476722204</v>
      </c>
      <c r="K945" s="22">
        <f t="shared" si="295"/>
        <v>5</v>
      </c>
      <c r="L945" s="22">
        <f t="shared" si="282"/>
        <v>3.4184399999999999</v>
      </c>
      <c r="M945" s="22">
        <f t="shared" si="296"/>
        <v>446.63205563086251</v>
      </c>
      <c r="N945" s="22">
        <f t="shared" si="283"/>
        <v>4265.0234888357954</v>
      </c>
      <c r="O945" s="22">
        <f t="shared" si="284"/>
        <v>12.823405295785085</v>
      </c>
      <c r="P945" s="22">
        <f t="shared" si="285"/>
        <v>-1010.426862843413</v>
      </c>
      <c r="Q945" s="22">
        <f t="shared" si="286"/>
        <v>312.55992892202642</v>
      </c>
      <c r="R945" s="22">
        <f t="shared" si="297"/>
        <v>268.42514400000005</v>
      </c>
      <c r="S945" s="22">
        <f t="shared" si="298"/>
        <v>-429.44178992138654</v>
      </c>
      <c r="T945" s="22">
        <f t="shared" si="299"/>
        <v>0</v>
      </c>
      <c r="U945" s="22">
        <f t="shared" si="287"/>
        <v>0</v>
      </c>
      <c r="V945" s="20">
        <f>'BSFC (Drive Cycle)'!C949</f>
        <v>0</v>
      </c>
      <c r="W945" s="22">
        <f t="shared" si="288"/>
        <v>0</v>
      </c>
      <c r="X945" s="22">
        <f t="shared" si="289"/>
        <v>0</v>
      </c>
      <c r="Y945" s="22">
        <f t="shared" si="290"/>
        <v>0</v>
      </c>
      <c r="Z945" s="22">
        <f t="shared" si="291"/>
        <v>5</v>
      </c>
    </row>
    <row r="946" spans="4:26">
      <c r="D946" s="1">
        <v>943</v>
      </c>
      <c r="E946" s="22">
        <v>63</v>
      </c>
      <c r="F946" s="22">
        <f t="shared" si="280"/>
        <v>101.38842</v>
      </c>
      <c r="G946" s="22">
        <f t="shared" si="281"/>
        <v>28.163450000000001</v>
      </c>
      <c r="H946" s="22">
        <f t="shared" si="292"/>
        <v>-0.3129272222222248</v>
      </c>
      <c r="I946" s="22">
        <f t="shared" si="293"/>
        <v>28.00698638888889</v>
      </c>
      <c r="J946" s="22">
        <f t="shared" si="294"/>
        <v>129.72200257791536</v>
      </c>
      <c r="K946" s="22">
        <f t="shared" si="295"/>
        <v>5</v>
      </c>
      <c r="L946" s="22">
        <f t="shared" si="282"/>
        <v>3.4184399999999999</v>
      </c>
      <c r="M946" s="22">
        <f t="shared" si="296"/>
        <v>443.44688249244899</v>
      </c>
      <c r="N946" s="22">
        <f t="shared" si="283"/>
        <v>4234.6073149851436</v>
      </c>
      <c r="O946" s="22">
        <f t="shared" si="284"/>
        <v>12.823405295785085</v>
      </c>
      <c r="P946" s="22">
        <f t="shared" si="285"/>
        <v>-589.41566999199597</v>
      </c>
      <c r="Q946" s="22">
        <f t="shared" si="286"/>
        <v>305.72822415993403</v>
      </c>
      <c r="R946" s="22">
        <f t="shared" si="297"/>
        <v>268.42514400000005</v>
      </c>
      <c r="S946" s="22">
        <f t="shared" si="298"/>
        <v>-15.262301832061894</v>
      </c>
      <c r="T946" s="22">
        <f t="shared" si="299"/>
        <v>0</v>
      </c>
      <c r="U946" s="22">
        <f t="shared" si="287"/>
        <v>0</v>
      </c>
      <c r="V946" s="20">
        <f>'BSFC (Drive Cycle)'!C950</f>
        <v>0</v>
      </c>
      <c r="W946" s="22">
        <f t="shared" si="288"/>
        <v>0</v>
      </c>
      <c r="X946" s="22">
        <f t="shared" si="289"/>
        <v>0</v>
      </c>
      <c r="Y946" s="22">
        <f t="shared" si="290"/>
        <v>0</v>
      </c>
      <c r="Z946" s="22">
        <f t="shared" si="291"/>
        <v>5</v>
      </c>
    </row>
    <row r="947" spans="4:26">
      <c r="D947" s="1">
        <v>944</v>
      </c>
      <c r="E947" s="22">
        <v>59.9</v>
      </c>
      <c r="F947" s="22">
        <f t="shared" si="280"/>
        <v>96.399466000000004</v>
      </c>
      <c r="G947" s="22">
        <f t="shared" si="281"/>
        <v>26.777629444444447</v>
      </c>
      <c r="H947" s="22">
        <f t="shared" si="292"/>
        <v>-1.3858205555555543</v>
      </c>
      <c r="I947" s="22">
        <f t="shared" si="293"/>
        <v>26.08471916666667</v>
      </c>
      <c r="J947" s="22">
        <f t="shared" si="294"/>
        <v>120.81849721342957</v>
      </c>
      <c r="K947" s="22">
        <f t="shared" si="295"/>
        <v>5</v>
      </c>
      <c r="L947" s="22">
        <f t="shared" si="282"/>
        <v>3.4184399999999999</v>
      </c>
      <c r="M947" s="22">
        <f t="shared" si="296"/>
        <v>413.01078361427614</v>
      </c>
      <c r="N947" s="22">
        <f t="shared" si="283"/>
        <v>3943.9638759678073</v>
      </c>
      <c r="O947" s="22">
        <f t="shared" si="284"/>
        <v>12.823405295785085</v>
      </c>
      <c r="P947" s="22">
        <f t="shared" si="285"/>
        <v>-2610.2693956788157</v>
      </c>
      <c r="Q947" s="22">
        <f t="shared" si="286"/>
        <v>276.38093362763539</v>
      </c>
      <c r="R947" s="22">
        <f t="shared" si="297"/>
        <v>268.42514400000005</v>
      </c>
      <c r="S947" s="22">
        <f t="shared" si="298"/>
        <v>-2065.4633180511801</v>
      </c>
      <c r="T947" s="22">
        <f t="shared" si="299"/>
        <v>0</v>
      </c>
      <c r="U947" s="22">
        <f t="shared" si="287"/>
        <v>0</v>
      </c>
      <c r="V947" s="20">
        <f>'BSFC (Drive Cycle)'!C951</f>
        <v>0</v>
      </c>
      <c r="W947" s="22">
        <f t="shared" si="288"/>
        <v>0</v>
      </c>
      <c r="X947" s="22">
        <f t="shared" si="289"/>
        <v>0</v>
      </c>
      <c r="Y947" s="22">
        <f t="shared" si="290"/>
        <v>0</v>
      </c>
      <c r="Z947" s="22">
        <f t="shared" si="291"/>
        <v>5</v>
      </c>
    </row>
    <row r="948" spans="4:26">
      <c r="D948" s="1">
        <v>945</v>
      </c>
      <c r="E948" s="22">
        <v>55.3</v>
      </c>
      <c r="F948" s="22">
        <f t="shared" si="280"/>
        <v>88.996501999999992</v>
      </c>
      <c r="G948" s="22">
        <f t="shared" si="281"/>
        <v>24.721250555555553</v>
      </c>
      <c r="H948" s="22">
        <f t="shared" si="292"/>
        <v>-2.0563788888888936</v>
      </c>
      <c r="I948" s="22">
        <f t="shared" si="293"/>
        <v>23.693061111111106</v>
      </c>
      <c r="J948" s="22">
        <f t="shared" si="294"/>
        <v>109.74088007389486</v>
      </c>
      <c r="K948" s="22">
        <f t="shared" si="295"/>
        <v>5</v>
      </c>
      <c r="L948" s="22">
        <f t="shared" si="282"/>
        <v>3.4184399999999999</v>
      </c>
      <c r="M948" s="22">
        <f t="shared" si="296"/>
        <v>375.14261407980513</v>
      </c>
      <c r="N948" s="22">
        <f t="shared" si="283"/>
        <v>3582.3493646322831</v>
      </c>
      <c r="O948" s="22">
        <f t="shared" si="284"/>
        <v>12.823405295785085</v>
      </c>
      <c r="P948" s="22">
        <f t="shared" si="285"/>
        <v>-3873.3029742330937</v>
      </c>
      <c r="Q948" s="22">
        <f t="shared" si="286"/>
        <v>235.56170950396881</v>
      </c>
      <c r="R948" s="22">
        <f t="shared" si="297"/>
        <v>268.42514400000005</v>
      </c>
      <c r="S948" s="22">
        <f t="shared" si="298"/>
        <v>-3369.316120729125</v>
      </c>
      <c r="T948" s="22">
        <f t="shared" si="299"/>
        <v>0</v>
      </c>
      <c r="U948" s="22">
        <f t="shared" si="287"/>
        <v>0</v>
      </c>
      <c r="V948" s="20">
        <f>'BSFC (Drive Cycle)'!C952</f>
        <v>0</v>
      </c>
      <c r="W948" s="22">
        <f t="shared" si="288"/>
        <v>0</v>
      </c>
      <c r="X948" s="22">
        <f t="shared" si="289"/>
        <v>0</v>
      </c>
      <c r="Y948" s="22">
        <f t="shared" si="290"/>
        <v>0</v>
      </c>
      <c r="Z948" s="22">
        <f t="shared" si="291"/>
        <v>5</v>
      </c>
    </row>
    <row r="949" spans="4:26">
      <c r="D949" s="1">
        <v>946</v>
      </c>
      <c r="E949" s="22">
        <v>50.7</v>
      </c>
      <c r="F949" s="22">
        <f t="shared" si="280"/>
        <v>81.593538000000009</v>
      </c>
      <c r="G949" s="22">
        <f t="shared" si="281"/>
        <v>22.66487166666667</v>
      </c>
      <c r="H949" s="22">
        <f t="shared" si="292"/>
        <v>-2.056378888888883</v>
      </c>
      <c r="I949" s="22">
        <f t="shared" si="293"/>
        <v>21.636682222222227</v>
      </c>
      <c r="J949" s="22">
        <f t="shared" si="294"/>
        <v>100.21619991653799</v>
      </c>
      <c r="K949" s="22">
        <f t="shared" si="295"/>
        <v>5</v>
      </c>
      <c r="L949" s="22">
        <f t="shared" si="282"/>
        <v>3.4184399999999999</v>
      </c>
      <c r="M949" s="22">
        <f t="shared" si="296"/>
        <v>342.5830664426901</v>
      </c>
      <c r="N949" s="22">
        <f t="shared" si="283"/>
        <v>3271.4284763811806</v>
      </c>
      <c r="O949" s="22">
        <f t="shared" si="284"/>
        <v>12.823405295785085</v>
      </c>
      <c r="P949" s="22">
        <f t="shared" si="285"/>
        <v>-3873.3029742330737</v>
      </c>
      <c r="Q949" s="22">
        <f t="shared" si="286"/>
        <v>198.00235397351193</v>
      </c>
      <c r="R949" s="22">
        <f t="shared" si="297"/>
        <v>268.42514400000005</v>
      </c>
      <c r="S949" s="22">
        <f t="shared" si="298"/>
        <v>-3406.8754762595618</v>
      </c>
      <c r="T949" s="22">
        <f t="shared" si="299"/>
        <v>0</v>
      </c>
      <c r="U949" s="22">
        <f t="shared" si="287"/>
        <v>0</v>
      </c>
      <c r="V949" s="20">
        <f>'BSFC (Drive Cycle)'!C953</f>
        <v>0</v>
      </c>
      <c r="W949" s="22">
        <f t="shared" si="288"/>
        <v>0</v>
      </c>
      <c r="X949" s="22">
        <f t="shared" si="289"/>
        <v>0</v>
      </c>
      <c r="Y949" s="22">
        <f t="shared" si="290"/>
        <v>0</v>
      </c>
      <c r="Z949" s="22">
        <f t="shared" si="291"/>
        <v>5</v>
      </c>
    </row>
    <row r="950" spans="4:26">
      <c r="D950" s="1">
        <v>947</v>
      </c>
      <c r="E950" s="22">
        <v>49.2</v>
      </c>
      <c r="F950" s="22">
        <f t="shared" si="280"/>
        <v>79.179528000000005</v>
      </c>
      <c r="G950" s="22">
        <f t="shared" si="281"/>
        <v>21.994313333333334</v>
      </c>
      <c r="H950" s="22">
        <f t="shared" si="292"/>
        <v>-0.67055833333333581</v>
      </c>
      <c r="I950" s="22">
        <f t="shared" si="293"/>
        <v>21.659034166666665</v>
      </c>
      <c r="J950" s="22">
        <f t="shared" si="294"/>
        <v>100.31972904868314</v>
      </c>
      <c r="K950" s="22">
        <f t="shared" si="295"/>
        <v>5</v>
      </c>
      <c r="L950" s="22">
        <f t="shared" si="282"/>
        <v>3.4184399999999999</v>
      </c>
      <c r="M950" s="22">
        <f t="shared" si="296"/>
        <v>342.93697456918039</v>
      </c>
      <c r="N950" s="22">
        <f t="shared" si="283"/>
        <v>3274.8080512534743</v>
      </c>
      <c r="O950" s="22">
        <f t="shared" si="284"/>
        <v>12.823405295785085</v>
      </c>
      <c r="P950" s="22">
        <f t="shared" si="285"/>
        <v>-1263.0335785542716</v>
      </c>
      <c r="Q950" s="22">
        <f t="shared" si="286"/>
        <v>186.45955367359602</v>
      </c>
      <c r="R950" s="22">
        <f t="shared" si="297"/>
        <v>268.42514400000005</v>
      </c>
      <c r="S950" s="22">
        <f t="shared" si="298"/>
        <v>-808.14888088067551</v>
      </c>
      <c r="T950" s="22">
        <f t="shared" si="299"/>
        <v>0</v>
      </c>
      <c r="U950" s="22">
        <f t="shared" si="287"/>
        <v>0</v>
      </c>
      <c r="V950" s="20">
        <f>'BSFC (Drive Cycle)'!C954</f>
        <v>0</v>
      </c>
      <c r="W950" s="22">
        <f t="shared" si="288"/>
        <v>0</v>
      </c>
      <c r="X950" s="22">
        <f t="shared" si="289"/>
        <v>0</v>
      </c>
      <c r="Y950" s="22">
        <f t="shared" si="290"/>
        <v>0</v>
      </c>
      <c r="Z950" s="22">
        <f t="shared" si="291"/>
        <v>5</v>
      </c>
    </row>
    <row r="951" spans="4:26">
      <c r="D951" s="1">
        <v>948</v>
      </c>
      <c r="E951" s="22">
        <v>48</v>
      </c>
      <c r="F951" s="22">
        <f t="shared" si="280"/>
        <v>77.248320000000007</v>
      </c>
      <c r="G951" s="22">
        <f t="shared" si="281"/>
        <v>21.457866666666668</v>
      </c>
      <c r="H951" s="22">
        <f t="shared" si="292"/>
        <v>-0.53644666666666652</v>
      </c>
      <c r="I951" s="22">
        <f t="shared" si="293"/>
        <v>21.189643333333336</v>
      </c>
      <c r="J951" s="22">
        <f t="shared" si="294"/>
        <v>98.145617273634315</v>
      </c>
      <c r="K951" s="22">
        <f t="shared" si="295"/>
        <v>5</v>
      </c>
      <c r="L951" s="22">
        <f t="shared" si="282"/>
        <v>3.4184399999999999</v>
      </c>
      <c r="M951" s="22">
        <f t="shared" si="296"/>
        <v>335.50490391288247</v>
      </c>
      <c r="N951" s="22">
        <f t="shared" si="283"/>
        <v>3203.8369789352887</v>
      </c>
      <c r="O951" s="22">
        <f t="shared" si="284"/>
        <v>12.823405295785085</v>
      </c>
      <c r="P951" s="22">
        <f t="shared" si="285"/>
        <v>-1010.426862843413</v>
      </c>
      <c r="Q951" s="22">
        <f t="shared" si="286"/>
        <v>177.47488749420205</v>
      </c>
      <c r="R951" s="22">
        <f t="shared" si="297"/>
        <v>268.42514400000005</v>
      </c>
      <c r="S951" s="22">
        <f t="shared" si="298"/>
        <v>-564.52683134921085</v>
      </c>
      <c r="T951" s="22">
        <f t="shared" si="299"/>
        <v>0</v>
      </c>
      <c r="U951" s="22">
        <f t="shared" si="287"/>
        <v>0</v>
      </c>
      <c r="V951" s="20">
        <f>'BSFC (Drive Cycle)'!C955</f>
        <v>0</v>
      </c>
      <c r="W951" s="22">
        <f t="shared" si="288"/>
        <v>0</v>
      </c>
      <c r="X951" s="22">
        <f t="shared" si="289"/>
        <v>0</v>
      </c>
      <c r="Y951" s="22">
        <f t="shared" si="290"/>
        <v>0</v>
      </c>
      <c r="Z951" s="22">
        <f t="shared" si="291"/>
        <v>5</v>
      </c>
    </row>
    <row r="952" spans="4:26">
      <c r="D952" s="1">
        <v>949</v>
      </c>
      <c r="E952" s="22">
        <v>46.1</v>
      </c>
      <c r="F952" s="22">
        <f t="shared" si="280"/>
        <v>74.190573999999998</v>
      </c>
      <c r="G952" s="22">
        <f t="shared" si="281"/>
        <v>20.608492777777776</v>
      </c>
      <c r="H952" s="22">
        <f t="shared" si="292"/>
        <v>-0.84937388888889132</v>
      </c>
      <c r="I952" s="22">
        <f t="shared" si="293"/>
        <v>20.183805833333331</v>
      </c>
      <c r="J952" s="22">
        <f t="shared" si="294"/>
        <v>93.486806327101007</v>
      </c>
      <c r="K952" s="22">
        <f t="shared" si="295"/>
        <v>5</v>
      </c>
      <c r="L952" s="22">
        <f t="shared" si="282"/>
        <v>3.4184399999999999</v>
      </c>
      <c r="M952" s="22">
        <f t="shared" si="296"/>
        <v>319.57903822081516</v>
      </c>
      <c r="N952" s="22">
        <f t="shared" si="283"/>
        <v>3051.7561096820305</v>
      </c>
      <c r="O952" s="22">
        <f t="shared" si="284"/>
        <v>12.823405295785085</v>
      </c>
      <c r="P952" s="22">
        <f t="shared" si="285"/>
        <v>-1599.8425328354092</v>
      </c>
      <c r="Q952" s="22">
        <f t="shared" si="286"/>
        <v>163.70286703626434</v>
      </c>
      <c r="R952" s="22">
        <f t="shared" si="297"/>
        <v>268.42514400000005</v>
      </c>
      <c r="S952" s="22">
        <f t="shared" si="298"/>
        <v>-1167.7145217991449</v>
      </c>
      <c r="T952" s="22">
        <f t="shared" si="299"/>
        <v>0</v>
      </c>
      <c r="U952" s="22">
        <f t="shared" si="287"/>
        <v>0</v>
      </c>
      <c r="V952" s="20">
        <f>'BSFC (Drive Cycle)'!C956</f>
        <v>0</v>
      </c>
      <c r="W952" s="22">
        <f t="shared" si="288"/>
        <v>0</v>
      </c>
      <c r="X952" s="22">
        <f t="shared" si="289"/>
        <v>0</v>
      </c>
      <c r="Y952" s="22">
        <f t="shared" si="290"/>
        <v>0</v>
      </c>
      <c r="Z952" s="22">
        <f t="shared" si="291"/>
        <v>5</v>
      </c>
    </row>
    <row r="953" spans="4:26">
      <c r="D953" s="1">
        <v>950</v>
      </c>
      <c r="E953" s="22">
        <v>44.2</v>
      </c>
      <c r="F953" s="22">
        <f t="shared" si="280"/>
        <v>71.132828000000003</v>
      </c>
      <c r="G953" s="22">
        <f t="shared" si="281"/>
        <v>19.759118888888892</v>
      </c>
      <c r="H953" s="22">
        <f t="shared" si="292"/>
        <v>-0.84937388888888421</v>
      </c>
      <c r="I953" s="22">
        <f t="shared" si="293"/>
        <v>19.33443194444445</v>
      </c>
      <c r="J953" s="22">
        <f t="shared" si="294"/>
        <v>89.552699305584056</v>
      </c>
      <c r="K953" s="22">
        <f t="shared" si="295"/>
        <v>5</v>
      </c>
      <c r="L953" s="22">
        <f t="shared" si="282"/>
        <v>3.4184399999999999</v>
      </c>
      <c r="M953" s="22">
        <f t="shared" si="296"/>
        <v>306.13052941418073</v>
      </c>
      <c r="N953" s="22">
        <f t="shared" si="283"/>
        <v>2923.3322645348362</v>
      </c>
      <c r="O953" s="22">
        <f t="shared" si="284"/>
        <v>12.823405295785085</v>
      </c>
      <c r="P953" s="22">
        <f t="shared" si="285"/>
        <v>-1599.8425328353958</v>
      </c>
      <c r="Q953" s="22">
        <f t="shared" si="286"/>
        <v>150.48699618236677</v>
      </c>
      <c r="R953" s="22">
        <f t="shared" si="297"/>
        <v>268.42514400000005</v>
      </c>
      <c r="S953" s="22">
        <f t="shared" si="298"/>
        <v>-1180.930392653029</v>
      </c>
      <c r="T953" s="22">
        <f t="shared" si="299"/>
        <v>0</v>
      </c>
      <c r="U953" s="22">
        <f t="shared" si="287"/>
        <v>0</v>
      </c>
      <c r="V953" s="20">
        <f>'BSFC (Drive Cycle)'!C957</f>
        <v>0</v>
      </c>
      <c r="W953" s="22">
        <f t="shared" si="288"/>
        <v>0</v>
      </c>
      <c r="X953" s="22">
        <f t="shared" si="289"/>
        <v>0</v>
      </c>
      <c r="Y953" s="22">
        <f t="shared" si="290"/>
        <v>0</v>
      </c>
      <c r="Z953" s="22">
        <f t="shared" si="291"/>
        <v>5</v>
      </c>
    </row>
    <row r="954" spans="4:26">
      <c r="D954" s="1">
        <v>951</v>
      </c>
      <c r="E954" s="22">
        <v>41.1</v>
      </c>
      <c r="F954" s="22">
        <f t="shared" si="280"/>
        <v>66.143873999999997</v>
      </c>
      <c r="G954" s="22">
        <f t="shared" si="281"/>
        <v>18.373298333333334</v>
      </c>
      <c r="H954" s="22">
        <f t="shared" si="292"/>
        <v>-1.3858205555555578</v>
      </c>
      <c r="I954" s="22">
        <f t="shared" si="293"/>
        <v>17.680388055555554</v>
      </c>
      <c r="J954" s="22">
        <f t="shared" si="294"/>
        <v>81.891543526840422</v>
      </c>
      <c r="K954" s="22">
        <f t="shared" si="295"/>
        <v>5</v>
      </c>
      <c r="L954" s="22">
        <f t="shared" si="282"/>
        <v>3.4184399999999999</v>
      </c>
      <c r="M954" s="22">
        <f t="shared" si="296"/>
        <v>279.94132805389239</v>
      </c>
      <c r="N954" s="22">
        <f t="shared" si="283"/>
        <v>2673.2437239850346</v>
      </c>
      <c r="O954" s="22">
        <f t="shared" si="284"/>
        <v>12.823405295785085</v>
      </c>
      <c r="P954" s="22">
        <f t="shared" si="285"/>
        <v>-2610.2693956788221</v>
      </c>
      <c r="Q954" s="22">
        <f t="shared" si="286"/>
        <v>130.11820950697961</v>
      </c>
      <c r="R954" s="22">
        <f t="shared" si="297"/>
        <v>268.42514400000005</v>
      </c>
      <c r="S954" s="22">
        <f t="shared" si="298"/>
        <v>-2211.7260421718429</v>
      </c>
      <c r="T954" s="22">
        <f t="shared" si="299"/>
        <v>0</v>
      </c>
      <c r="U954" s="22">
        <f t="shared" si="287"/>
        <v>0</v>
      </c>
      <c r="V954" s="20">
        <f>'BSFC (Drive Cycle)'!C958</f>
        <v>0</v>
      </c>
      <c r="W954" s="22">
        <f t="shared" si="288"/>
        <v>0</v>
      </c>
      <c r="X954" s="22">
        <f t="shared" si="289"/>
        <v>0</v>
      </c>
      <c r="Y954" s="22">
        <f t="shared" si="290"/>
        <v>0</v>
      </c>
      <c r="Z954" s="22">
        <f t="shared" si="291"/>
        <v>5</v>
      </c>
    </row>
    <row r="955" spans="4:26">
      <c r="D955" s="1">
        <v>952</v>
      </c>
      <c r="E955" s="22">
        <v>39.9</v>
      </c>
      <c r="F955" s="22">
        <f t="shared" si="280"/>
        <v>64.212665999999999</v>
      </c>
      <c r="G955" s="22">
        <f t="shared" si="281"/>
        <v>17.836851666666668</v>
      </c>
      <c r="H955" s="22">
        <f t="shared" si="292"/>
        <v>-0.53644666666666652</v>
      </c>
      <c r="I955" s="22">
        <f t="shared" si="293"/>
        <v>17.568628333333336</v>
      </c>
      <c r="J955" s="22">
        <f t="shared" si="294"/>
        <v>81.373897866114532</v>
      </c>
      <c r="K955" s="22">
        <f t="shared" si="295"/>
        <v>5</v>
      </c>
      <c r="L955" s="22">
        <f t="shared" si="282"/>
        <v>3.4184399999999999</v>
      </c>
      <c r="M955" s="22">
        <f t="shared" si="296"/>
        <v>278.17178742144057</v>
      </c>
      <c r="N955" s="22">
        <f t="shared" si="283"/>
        <v>2656.3458496235626</v>
      </c>
      <c r="O955" s="22">
        <f t="shared" si="284"/>
        <v>12.823405295785085</v>
      </c>
      <c r="P955" s="22">
        <f t="shared" si="285"/>
        <v>-1010.426862843413</v>
      </c>
      <c r="Q955" s="22">
        <f t="shared" si="286"/>
        <v>122.63098769081797</v>
      </c>
      <c r="R955" s="22">
        <f t="shared" si="297"/>
        <v>268.42514400000005</v>
      </c>
      <c r="S955" s="22">
        <f t="shared" si="298"/>
        <v>-619.370731152595</v>
      </c>
      <c r="T955" s="22">
        <f t="shared" si="299"/>
        <v>0</v>
      </c>
      <c r="U955" s="22">
        <f t="shared" si="287"/>
        <v>0</v>
      </c>
      <c r="V955" s="20">
        <f>'BSFC (Drive Cycle)'!C959</f>
        <v>0</v>
      </c>
      <c r="W955" s="22">
        <f t="shared" si="288"/>
        <v>0</v>
      </c>
      <c r="X955" s="22">
        <f t="shared" si="289"/>
        <v>0</v>
      </c>
      <c r="Y955" s="22">
        <f t="shared" si="290"/>
        <v>0</v>
      </c>
      <c r="Z955" s="22">
        <f t="shared" si="291"/>
        <v>5</v>
      </c>
    </row>
    <row r="956" spans="4:26">
      <c r="D956" s="1">
        <v>953</v>
      </c>
      <c r="E956" s="22">
        <v>36.1</v>
      </c>
      <c r="F956" s="22">
        <f t="shared" si="280"/>
        <v>58.097174000000003</v>
      </c>
      <c r="G956" s="22">
        <f t="shared" si="281"/>
        <v>16.138103888888889</v>
      </c>
      <c r="H956" s="22">
        <f t="shared" si="292"/>
        <v>-1.6987477777777791</v>
      </c>
      <c r="I956" s="22">
        <f t="shared" si="293"/>
        <v>15.288729999999999</v>
      </c>
      <c r="J956" s="22">
        <f t="shared" si="294"/>
        <v>70.813926387305742</v>
      </c>
      <c r="K956" s="22">
        <f t="shared" si="295"/>
        <v>5</v>
      </c>
      <c r="L956" s="22">
        <f t="shared" si="282"/>
        <v>3.4184399999999999</v>
      </c>
      <c r="M956" s="22">
        <f t="shared" si="296"/>
        <v>242.07315851942144</v>
      </c>
      <c r="N956" s="22">
        <f t="shared" si="283"/>
        <v>2311.6292126495114</v>
      </c>
      <c r="O956" s="22">
        <f t="shared" si="284"/>
        <v>12.823405295785085</v>
      </c>
      <c r="P956" s="22">
        <f t="shared" si="285"/>
        <v>-3199.6850656708116</v>
      </c>
      <c r="Q956" s="22">
        <f t="shared" si="286"/>
        <v>100.38500352921832</v>
      </c>
      <c r="R956" s="22">
        <f t="shared" si="297"/>
        <v>268.42514400000005</v>
      </c>
      <c r="S956" s="22">
        <f t="shared" si="298"/>
        <v>-2830.8749181415933</v>
      </c>
      <c r="T956" s="22">
        <f t="shared" si="299"/>
        <v>0</v>
      </c>
      <c r="U956" s="22">
        <f t="shared" si="287"/>
        <v>0</v>
      </c>
      <c r="V956" s="20">
        <f>'BSFC (Drive Cycle)'!C960</f>
        <v>0</v>
      </c>
      <c r="W956" s="22">
        <f t="shared" si="288"/>
        <v>0</v>
      </c>
      <c r="X956" s="22">
        <f t="shared" si="289"/>
        <v>0</v>
      </c>
      <c r="Y956" s="22">
        <f t="shared" si="290"/>
        <v>0</v>
      </c>
      <c r="Z956" s="22">
        <f t="shared" si="291"/>
        <v>5</v>
      </c>
    </row>
    <row r="957" spans="4:26">
      <c r="D957" s="1">
        <v>954</v>
      </c>
      <c r="E957" s="22">
        <v>32.6</v>
      </c>
      <c r="F957" s="22">
        <f t="shared" si="280"/>
        <v>52.464483999999999</v>
      </c>
      <c r="G957" s="22">
        <f t="shared" si="281"/>
        <v>14.573467777777777</v>
      </c>
      <c r="H957" s="22">
        <f t="shared" si="292"/>
        <v>-1.5646361111111116</v>
      </c>
      <c r="I957" s="22">
        <f t="shared" si="293"/>
        <v>13.791149722222222</v>
      </c>
      <c r="J957" s="22">
        <f t="shared" si="294"/>
        <v>63.877474533578436</v>
      </c>
      <c r="K957" s="22">
        <f t="shared" si="295"/>
        <v>5</v>
      </c>
      <c r="L957" s="22">
        <f t="shared" si="282"/>
        <v>3.4184399999999999</v>
      </c>
      <c r="M957" s="22">
        <f t="shared" si="296"/>
        <v>218.36131404456586</v>
      </c>
      <c r="N957" s="22">
        <f t="shared" si="283"/>
        <v>2085.1976962057729</v>
      </c>
      <c r="O957" s="22">
        <f t="shared" si="284"/>
        <v>12.823405295785085</v>
      </c>
      <c r="P957" s="22">
        <f t="shared" si="285"/>
        <v>-2947.078349959957</v>
      </c>
      <c r="Q957" s="22">
        <f t="shared" si="286"/>
        <v>81.86337301794191</v>
      </c>
      <c r="R957" s="22">
        <f t="shared" si="297"/>
        <v>268.42514400000005</v>
      </c>
      <c r="S957" s="22">
        <f t="shared" si="298"/>
        <v>-2596.789832942015</v>
      </c>
      <c r="T957" s="22">
        <f t="shared" si="299"/>
        <v>0</v>
      </c>
      <c r="U957" s="22">
        <f t="shared" si="287"/>
        <v>0</v>
      </c>
      <c r="V957" s="20">
        <f>'BSFC (Drive Cycle)'!C961</f>
        <v>0</v>
      </c>
      <c r="W957" s="22">
        <f t="shared" si="288"/>
        <v>0</v>
      </c>
      <c r="X957" s="22">
        <f t="shared" si="289"/>
        <v>0</v>
      </c>
      <c r="Y957" s="22">
        <f t="shared" si="290"/>
        <v>0</v>
      </c>
      <c r="Z957" s="22">
        <f t="shared" si="291"/>
        <v>5</v>
      </c>
    </row>
    <row r="958" spans="4:26">
      <c r="D958" s="1">
        <v>955</v>
      </c>
      <c r="E958" s="22">
        <v>29.2</v>
      </c>
      <c r="F958" s="22">
        <f t="shared" si="280"/>
        <v>46.992728</v>
      </c>
      <c r="G958" s="22">
        <f t="shared" si="281"/>
        <v>13.053535555555555</v>
      </c>
      <c r="H958" s="22">
        <f t="shared" si="292"/>
        <v>-1.5199322222222218</v>
      </c>
      <c r="I958" s="22">
        <f t="shared" si="293"/>
        <v>12.293569444444444</v>
      </c>
      <c r="J958" s="22">
        <f t="shared" si="294"/>
        <v>56.941022679851116</v>
      </c>
      <c r="K958" s="22">
        <f t="shared" si="295"/>
        <v>5</v>
      </c>
      <c r="L958" s="22">
        <f t="shared" si="282"/>
        <v>3.4184399999999999</v>
      </c>
      <c r="M958" s="22">
        <f t="shared" si="296"/>
        <v>194.64946956971025</v>
      </c>
      <c r="N958" s="22">
        <f t="shared" si="283"/>
        <v>1858.7661797620342</v>
      </c>
      <c r="O958" s="22">
        <f t="shared" si="284"/>
        <v>12.823405295785085</v>
      </c>
      <c r="P958" s="22">
        <f t="shared" si="285"/>
        <v>-2862.8761113896703</v>
      </c>
      <c r="Q958" s="22">
        <f t="shared" si="286"/>
        <v>65.678033017819629</v>
      </c>
      <c r="R958" s="22">
        <f t="shared" si="297"/>
        <v>268.42514400000005</v>
      </c>
      <c r="S958" s="22">
        <f t="shared" si="298"/>
        <v>-2528.7729343718511</v>
      </c>
      <c r="T958" s="22">
        <f t="shared" si="299"/>
        <v>0</v>
      </c>
      <c r="U958" s="22">
        <f t="shared" si="287"/>
        <v>0</v>
      </c>
      <c r="V958" s="20">
        <f>'BSFC (Drive Cycle)'!C962</f>
        <v>0</v>
      </c>
      <c r="W958" s="22">
        <f t="shared" si="288"/>
        <v>0</v>
      </c>
      <c r="X958" s="22">
        <f t="shared" si="289"/>
        <v>0</v>
      </c>
      <c r="Y958" s="22">
        <f t="shared" si="290"/>
        <v>0</v>
      </c>
      <c r="Z958" s="22">
        <f t="shared" si="291"/>
        <v>5</v>
      </c>
    </row>
    <row r="959" spans="4:26">
      <c r="D959" s="1">
        <v>956</v>
      </c>
      <c r="E959" s="22">
        <v>24.6</v>
      </c>
      <c r="F959" s="22">
        <f t="shared" si="280"/>
        <v>39.589764000000002</v>
      </c>
      <c r="G959" s="22">
        <f t="shared" si="281"/>
        <v>10.997156666666667</v>
      </c>
      <c r="H959" s="22">
        <f t="shared" si="292"/>
        <v>-2.0563788888888883</v>
      </c>
      <c r="I959" s="22">
        <f t="shared" si="293"/>
        <v>9.9689672222222221</v>
      </c>
      <c r="J959" s="22">
        <f t="shared" si="294"/>
        <v>46.173992936752001</v>
      </c>
      <c r="K959" s="22">
        <f t="shared" si="295"/>
        <v>5</v>
      </c>
      <c r="L959" s="22">
        <f t="shared" si="282"/>
        <v>3.4184399999999999</v>
      </c>
      <c r="M959" s="22">
        <f t="shared" si="296"/>
        <v>157.8430244147105</v>
      </c>
      <c r="N959" s="22">
        <f t="shared" si="283"/>
        <v>1507.2903930433949</v>
      </c>
      <c r="O959" s="22">
        <f t="shared" si="284"/>
        <v>12.823405295785085</v>
      </c>
      <c r="P959" s="22">
        <f t="shared" si="285"/>
        <v>-3873.3029742330837</v>
      </c>
      <c r="Q959" s="22">
        <f t="shared" si="286"/>
        <v>46.614888418399005</v>
      </c>
      <c r="R959" s="22">
        <f t="shared" si="297"/>
        <v>268.42514400000005</v>
      </c>
      <c r="S959" s="22">
        <f t="shared" si="298"/>
        <v>-3558.2629418146844</v>
      </c>
      <c r="T959" s="22">
        <f t="shared" si="299"/>
        <v>0</v>
      </c>
      <c r="U959" s="22">
        <f t="shared" si="287"/>
        <v>0</v>
      </c>
      <c r="V959" s="20">
        <f>'BSFC (Drive Cycle)'!C963</f>
        <v>0</v>
      </c>
      <c r="W959" s="22">
        <f t="shared" si="288"/>
        <v>0</v>
      </c>
      <c r="X959" s="22">
        <f t="shared" si="289"/>
        <v>1</v>
      </c>
      <c r="Y959" s="22">
        <f t="shared" si="290"/>
        <v>0</v>
      </c>
      <c r="Z959" s="22">
        <f t="shared" si="291"/>
        <v>4</v>
      </c>
    </row>
    <row r="960" spans="4:26">
      <c r="D960" s="1">
        <v>957</v>
      </c>
      <c r="E960" s="22">
        <v>20.7</v>
      </c>
      <c r="F960" s="22">
        <f t="shared" si="280"/>
        <v>33.313338000000002</v>
      </c>
      <c r="G960" s="22">
        <f t="shared" si="281"/>
        <v>9.2537050000000001</v>
      </c>
      <c r="H960" s="22">
        <f t="shared" si="292"/>
        <v>-1.7434516666666671</v>
      </c>
      <c r="I960" s="22">
        <f t="shared" si="293"/>
        <v>8.3819791666666674</v>
      </c>
      <c r="J960" s="22">
        <f t="shared" si="294"/>
        <v>38.823424554443953</v>
      </c>
      <c r="K960" s="22">
        <f t="shared" si="295"/>
        <v>4</v>
      </c>
      <c r="L960" s="22">
        <f t="shared" si="282"/>
        <v>4.0797119999999998</v>
      </c>
      <c r="M960" s="22">
        <f t="shared" si="296"/>
        <v>158.38839103585963</v>
      </c>
      <c r="N960" s="22">
        <f t="shared" si="283"/>
        <v>1512.4982625187345</v>
      </c>
      <c r="O960" s="22">
        <f t="shared" si="284"/>
        <v>15.119986106041686</v>
      </c>
      <c r="P960" s="22">
        <f t="shared" si="285"/>
        <v>-3302.4328236541396</v>
      </c>
      <c r="Q960" s="22">
        <f t="shared" si="286"/>
        <v>33.006169506245932</v>
      </c>
      <c r="R960" s="22">
        <f t="shared" si="297"/>
        <v>268.42514400000005</v>
      </c>
      <c r="S960" s="22">
        <f t="shared" si="298"/>
        <v>-3001.0015101478939</v>
      </c>
      <c r="T960" s="22">
        <f t="shared" si="299"/>
        <v>0</v>
      </c>
      <c r="U960" s="22">
        <f t="shared" si="287"/>
        <v>0</v>
      </c>
      <c r="V960" s="20">
        <f>'BSFC (Drive Cycle)'!C964</f>
        <v>0</v>
      </c>
      <c r="W960" s="22">
        <f t="shared" si="288"/>
        <v>0</v>
      </c>
      <c r="X960" s="22">
        <f t="shared" si="289"/>
        <v>1</v>
      </c>
      <c r="Y960" s="22">
        <f t="shared" si="290"/>
        <v>0</v>
      </c>
      <c r="Z960" s="22">
        <f t="shared" si="291"/>
        <v>3</v>
      </c>
    </row>
    <row r="961" spans="4:26">
      <c r="D961" s="1">
        <v>958</v>
      </c>
      <c r="E961" s="22">
        <v>19.2</v>
      </c>
      <c r="F961" s="22">
        <f t="shared" si="280"/>
        <v>30.899327999999997</v>
      </c>
      <c r="G961" s="22">
        <f t="shared" si="281"/>
        <v>8.583146666666666</v>
      </c>
      <c r="H961" s="22">
        <f t="shared" si="292"/>
        <v>-0.67055833333333403</v>
      </c>
      <c r="I961" s="22">
        <f t="shared" si="293"/>
        <v>8.2478674999999981</v>
      </c>
      <c r="J961" s="22">
        <f t="shared" si="294"/>
        <v>38.20224976157283</v>
      </c>
      <c r="K961" s="22">
        <f t="shared" si="295"/>
        <v>3</v>
      </c>
      <c r="L961" s="22">
        <f t="shared" si="282"/>
        <v>5.4638999999999998</v>
      </c>
      <c r="M961" s="22">
        <f t="shared" si="296"/>
        <v>208.73327247225777</v>
      </c>
      <c r="N961" s="22">
        <f t="shared" si="283"/>
        <v>1993.2566388193311</v>
      </c>
      <c r="O961" s="22">
        <f t="shared" si="284"/>
        <v>21.23863048170449</v>
      </c>
      <c r="P961" s="22">
        <f t="shared" si="285"/>
        <v>-1289.1702129928731</v>
      </c>
      <c r="Q961" s="22">
        <f t="shared" si="286"/>
        <v>28.395981999072323</v>
      </c>
      <c r="R961" s="22">
        <f t="shared" si="297"/>
        <v>268.42514400000005</v>
      </c>
      <c r="S961" s="22">
        <f t="shared" si="298"/>
        <v>-992.34908699380071</v>
      </c>
      <c r="T961" s="22">
        <f t="shared" si="299"/>
        <v>0</v>
      </c>
      <c r="U961" s="22">
        <f t="shared" si="287"/>
        <v>0</v>
      </c>
      <c r="V961" s="20">
        <f>'BSFC (Drive Cycle)'!C965</f>
        <v>0</v>
      </c>
      <c r="W961" s="22">
        <f t="shared" si="288"/>
        <v>0</v>
      </c>
      <c r="X961" s="22">
        <f t="shared" si="289"/>
        <v>0</v>
      </c>
      <c r="Y961" s="22">
        <f t="shared" si="290"/>
        <v>0</v>
      </c>
      <c r="Z961" s="22">
        <f t="shared" si="291"/>
        <v>3</v>
      </c>
    </row>
    <row r="962" spans="4:26">
      <c r="D962" s="1">
        <v>959</v>
      </c>
      <c r="E962" s="22">
        <v>16.5</v>
      </c>
      <c r="F962" s="22">
        <f t="shared" si="280"/>
        <v>26.554110000000001</v>
      </c>
      <c r="G962" s="22">
        <f t="shared" si="281"/>
        <v>7.3761416666666673</v>
      </c>
      <c r="H962" s="22">
        <f t="shared" si="292"/>
        <v>-1.2070049999999988</v>
      </c>
      <c r="I962" s="22">
        <f t="shared" si="293"/>
        <v>6.7726391666666679</v>
      </c>
      <c r="J962" s="22">
        <f t="shared" si="294"/>
        <v>31.369327039990715</v>
      </c>
      <c r="K962" s="22">
        <f t="shared" si="295"/>
        <v>3</v>
      </c>
      <c r="L962" s="22">
        <f t="shared" si="282"/>
        <v>5.4638999999999998</v>
      </c>
      <c r="M962" s="22">
        <f t="shared" si="296"/>
        <v>171.39886601380525</v>
      </c>
      <c r="N962" s="22">
        <f t="shared" si="283"/>
        <v>1636.7391912256305</v>
      </c>
      <c r="O962" s="22">
        <f t="shared" si="284"/>
        <v>21.23863048170449</v>
      </c>
      <c r="P962" s="22">
        <f t="shared" si="285"/>
        <v>-2320.5063833871668</v>
      </c>
      <c r="Q962" s="22">
        <f t="shared" si="286"/>
        <v>20.971153698045363</v>
      </c>
      <c r="R962" s="22">
        <f t="shared" si="297"/>
        <v>268.42514400000005</v>
      </c>
      <c r="S962" s="22">
        <f t="shared" si="298"/>
        <v>-2031.1100856891214</v>
      </c>
      <c r="T962" s="22">
        <f t="shared" si="299"/>
        <v>0</v>
      </c>
      <c r="U962" s="22">
        <f t="shared" si="287"/>
        <v>0</v>
      </c>
      <c r="V962" s="20">
        <f>'BSFC (Drive Cycle)'!C966</f>
        <v>0</v>
      </c>
      <c r="W962" s="22">
        <f t="shared" si="288"/>
        <v>0</v>
      </c>
      <c r="X962" s="22">
        <f t="shared" si="289"/>
        <v>1</v>
      </c>
      <c r="Y962" s="22">
        <f t="shared" si="290"/>
        <v>0</v>
      </c>
      <c r="Z962" s="22">
        <f t="shared" si="291"/>
        <v>2</v>
      </c>
    </row>
    <row r="963" spans="4:26">
      <c r="D963" s="1">
        <v>960</v>
      </c>
      <c r="E963" s="22">
        <v>15</v>
      </c>
      <c r="F963" s="22">
        <f t="shared" si="280"/>
        <v>24.1401</v>
      </c>
      <c r="G963" s="22">
        <f t="shared" si="281"/>
        <v>6.7055833333333341</v>
      </c>
      <c r="H963" s="22">
        <f t="shared" si="292"/>
        <v>-0.67055833333333315</v>
      </c>
      <c r="I963" s="22">
        <f t="shared" si="293"/>
        <v>6.3703041666666671</v>
      </c>
      <c r="J963" s="22">
        <f t="shared" si="294"/>
        <v>29.505802661377402</v>
      </c>
      <c r="K963" s="22">
        <f t="shared" si="295"/>
        <v>2</v>
      </c>
      <c r="L963" s="22">
        <f t="shared" si="282"/>
        <v>8.4698856000000013</v>
      </c>
      <c r="M963" s="22">
        <f t="shared" si="296"/>
        <v>249.91077307804218</v>
      </c>
      <c r="N963" s="22">
        <f t="shared" si="283"/>
        <v>2386.4729453541486</v>
      </c>
      <c r="O963" s="22">
        <f t="shared" si="284"/>
        <v>40.638704065348485</v>
      </c>
      <c r="P963" s="22">
        <f t="shared" si="285"/>
        <v>-1349.4244094208116</v>
      </c>
      <c r="Q963" s="22">
        <f t="shared" si="286"/>
        <v>17.331531981855672</v>
      </c>
      <c r="R963" s="22">
        <f t="shared" si="297"/>
        <v>268.42514400000005</v>
      </c>
      <c r="S963" s="22">
        <f t="shared" si="298"/>
        <v>-1063.6677334389558</v>
      </c>
      <c r="T963" s="22">
        <f t="shared" si="299"/>
        <v>0</v>
      </c>
      <c r="U963" s="22">
        <f t="shared" si="287"/>
        <v>0</v>
      </c>
      <c r="V963" s="20">
        <f>'BSFC (Drive Cycle)'!C967</f>
        <v>0</v>
      </c>
      <c r="W963" s="22">
        <f t="shared" si="288"/>
        <v>0</v>
      </c>
      <c r="X963" s="22">
        <f t="shared" si="289"/>
        <v>0</v>
      </c>
      <c r="Y963" s="22">
        <f t="shared" si="290"/>
        <v>0</v>
      </c>
      <c r="Z963" s="22">
        <f t="shared" si="291"/>
        <v>2</v>
      </c>
    </row>
    <row r="964" spans="4:26">
      <c r="D964" s="1">
        <v>961</v>
      </c>
      <c r="E964" s="22">
        <v>11.9</v>
      </c>
      <c r="F964" s="22">
        <f t="shared" ref="F964:F1027" si="300">E964*1.60934</f>
        <v>19.151146000000001</v>
      </c>
      <c r="G964" s="22">
        <f t="shared" ref="G964:G1027" si="301">F964*(1000/3600)</f>
        <v>5.3197627777777781</v>
      </c>
      <c r="H964" s="22">
        <f t="shared" si="292"/>
        <v>-1.3858205555555561</v>
      </c>
      <c r="I964" s="22">
        <f t="shared" si="293"/>
        <v>4.6268525</v>
      </c>
      <c r="J964" s="22">
        <f t="shared" si="294"/>
        <v>21.430530354053058</v>
      </c>
      <c r="K964" s="22">
        <f t="shared" si="295"/>
        <v>2</v>
      </c>
      <c r="L964" s="22">
        <f t="shared" ref="L964:L1027" si="302">LOOKUP(K964,$A$5:$B$12)*$B$13</f>
        <v>8.4698856000000013</v>
      </c>
      <c r="M964" s="22">
        <f t="shared" si="296"/>
        <v>181.51414044615692</v>
      </c>
      <c r="N964" s="22">
        <f t="shared" ref="N964:N1027" si="303">M964*9.5493</f>
        <v>1733.3329813624864</v>
      </c>
      <c r="O964" s="22">
        <f t="shared" ref="O964:O1027" si="304">(POWER(L964,2)*$B$28+4*$B$29)/$B$27</f>
        <v>40.638704065348485</v>
      </c>
      <c r="P964" s="22">
        <f t="shared" ref="P964:P1027" si="305">(H964*(O964+$B$26*$B$27))/$B$27</f>
        <v>-2788.8104461363455</v>
      </c>
      <c r="Q964" s="22">
        <f t="shared" ref="Q964:Q1027" si="306">($B$34*$B$31*$B$30*POWER(G964,2))/2</f>
        <v>10.908081084224806</v>
      </c>
      <c r="R964" s="22">
        <f t="shared" si="297"/>
        <v>268.42514400000005</v>
      </c>
      <c r="S964" s="22">
        <f t="shared" si="298"/>
        <v>-2509.4772210521205</v>
      </c>
      <c r="T964" s="22">
        <f t="shared" si="299"/>
        <v>0</v>
      </c>
      <c r="U964" s="22">
        <f t="shared" ref="U964:U1027" si="307">(T964*M964)/1000</f>
        <v>0</v>
      </c>
      <c r="V964" s="20">
        <f>'BSFC (Drive Cycle)'!C968</f>
        <v>0</v>
      </c>
      <c r="W964" s="22">
        <f t="shared" ref="W964:W1027" si="308">(V964*U964)/3600</f>
        <v>0</v>
      </c>
      <c r="X964" s="22">
        <f t="shared" ref="X964:X1027" si="309">IF(AND(K964&gt;1,(N964&lt;$B$15)),1,0)</f>
        <v>1</v>
      </c>
      <c r="Y964" s="22">
        <f t="shared" ref="Y964:Y1027" si="310">IF(N964&gt;$B$14,1,0)</f>
        <v>0</v>
      </c>
      <c r="Z964" s="22">
        <f t="shared" ref="Z964:Z1027" si="311">IF(AND(X964=0,Y964=0),K964,IF(AND(X964=0,Y964=1),K964+1, IF(AND(X964=1,Y964=0),K964-1)))</f>
        <v>1</v>
      </c>
    </row>
    <row r="965" spans="4:26">
      <c r="D965" s="1">
        <v>962</v>
      </c>
      <c r="E965" s="22">
        <v>9.6</v>
      </c>
      <c r="F965" s="22">
        <f t="shared" si="300"/>
        <v>15.449663999999999</v>
      </c>
      <c r="G965" s="22">
        <f t="shared" si="301"/>
        <v>4.291573333333333</v>
      </c>
      <c r="H965" s="22">
        <f t="shared" ref="H965:H1028" si="312">(G965-G964)/(D965-D964)</f>
        <v>-1.028189444444445</v>
      </c>
      <c r="I965" s="22">
        <f t="shared" ref="I965:I1028" si="313">G965*(D965-D964)+0.5*H965*POWER(D965-D964,2)</f>
        <v>3.7774786111111105</v>
      </c>
      <c r="J965" s="22">
        <f t="shared" ref="J965:J1028" si="314">(2*PI()*I965)/($B$2*(D965-D964))</f>
        <v>17.496423332536068</v>
      </c>
      <c r="K965" s="22">
        <f t="shared" ref="K965:K1028" si="315">Z964</f>
        <v>1</v>
      </c>
      <c r="L965" s="22">
        <f t="shared" si="302"/>
        <v>14.7105</v>
      </c>
      <c r="M965" s="22">
        <f t="shared" ref="M965:M1028" si="316">J965*L965</f>
        <v>257.38113543327182</v>
      </c>
      <c r="N965" s="22">
        <f t="shared" si="303"/>
        <v>2457.8096765929427</v>
      </c>
      <c r="O965" s="22">
        <f t="shared" si="304"/>
        <v>107.64187598425198</v>
      </c>
      <c r="P965" s="22">
        <f t="shared" si="305"/>
        <v>-2388.2093875345454</v>
      </c>
      <c r="Q965" s="22">
        <f t="shared" si="306"/>
        <v>7.0989954997680806</v>
      </c>
      <c r="R965" s="22">
        <f t="shared" ref="R965:R1028" si="317">$B$32*$B$26*9.81</f>
        <v>268.42514400000005</v>
      </c>
      <c r="S965" s="22">
        <f t="shared" ref="S965:S1028" si="318">P965+Q965+R965</f>
        <v>-2112.685248034777</v>
      </c>
      <c r="T965" s="22">
        <f t="shared" ref="T965:T1028" si="319">IF(H965&lt;0,0,(S965*$B$27)/L965)</f>
        <v>0</v>
      </c>
      <c r="U965" s="22">
        <f t="shared" si="307"/>
        <v>0</v>
      </c>
      <c r="V965" s="20">
        <f>'BSFC (Drive Cycle)'!C969</f>
        <v>0</v>
      </c>
      <c r="W965" s="22">
        <f t="shared" si="308"/>
        <v>0</v>
      </c>
      <c r="X965" s="22">
        <f t="shared" si="309"/>
        <v>0</v>
      </c>
      <c r="Y965" s="22">
        <f t="shared" si="310"/>
        <v>0</v>
      </c>
      <c r="Z965" s="22">
        <f t="shared" si="311"/>
        <v>1</v>
      </c>
    </row>
    <row r="966" spans="4:26">
      <c r="D966" s="1">
        <v>963</v>
      </c>
      <c r="E966" s="22">
        <v>8.4</v>
      </c>
      <c r="F966" s="22">
        <f t="shared" si="300"/>
        <v>13.518456</v>
      </c>
      <c r="G966" s="22">
        <f t="shared" si="301"/>
        <v>3.7551266666666669</v>
      </c>
      <c r="H966" s="22">
        <f t="shared" si="312"/>
        <v>-0.53644666666666607</v>
      </c>
      <c r="I966" s="22">
        <f t="shared" si="313"/>
        <v>3.4869033333333341</v>
      </c>
      <c r="J966" s="22">
        <f t="shared" si="314"/>
        <v>16.150544614648684</v>
      </c>
      <c r="K966" s="22">
        <f t="shared" si="315"/>
        <v>1</v>
      </c>
      <c r="L966" s="22">
        <f t="shared" si="302"/>
        <v>14.7105</v>
      </c>
      <c r="M966" s="22">
        <f t="shared" si="316"/>
        <v>237.58258655378947</v>
      </c>
      <c r="N966" s="22">
        <f t="shared" si="303"/>
        <v>2268.7473937781019</v>
      </c>
      <c r="O966" s="22">
        <f t="shared" si="304"/>
        <v>107.64187598425198</v>
      </c>
      <c r="P966" s="22">
        <f t="shared" si="305"/>
        <v>-1246.0222891484564</v>
      </c>
      <c r="Q966" s="22">
        <f t="shared" si="306"/>
        <v>5.4351684295099378</v>
      </c>
      <c r="R966" s="22">
        <f t="shared" si="317"/>
        <v>268.42514400000005</v>
      </c>
      <c r="S966" s="22">
        <f t="shared" si="318"/>
        <v>-972.16197671894633</v>
      </c>
      <c r="T966" s="22">
        <f t="shared" si="319"/>
        <v>0</v>
      </c>
      <c r="U966" s="22">
        <f t="shared" si="307"/>
        <v>0</v>
      </c>
      <c r="V966" s="20">
        <f>'BSFC (Drive Cycle)'!C970</f>
        <v>0</v>
      </c>
      <c r="W966" s="22">
        <f t="shared" si="308"/>
        <v>0</v>
      </c>
      <c r="X966" s="22">
        <f t="shared" si="309"/>
        <v>0</v>
      </c>
      <c r="Y966" s="22">
        <f t="shared" si="310"/>
        <v>0</v>
      </c>
      <c r="Z966" s="22">
        <f t="shared" si="311"/>
        <v>1</v>
      </c>
    </row>
    <row r="967" spans="4:26">
      <c r="D967" s="1">
        <v>964</v>
      </c>
      <c r="E967" s="22">
        <v>5.8</v>
      </c>
      <c r="F967" s="22">
        <f t="shared" si="300"/>
        <v>9.3341719999999988</v>
      </c>
      <c r="G967" s="22">
        <f t="shared" si="301"/>
        <v>2.5928255555555553</v>
      </c>
      <c r="H967" s="22">
        <f t="shared" si="312"/>
        <v>-1.1623011111111117</v>
      </c>
      <c r="I967" s="22">
        <f t="shared" si="313"/>
        <v>2.0116749999999994</v>
      </c>
      <c r="J967" s="22">
        <f t="shared" si="314"/>
        <v>9.3176218930665442</v>
      </c>
      <c r="K967" s="22">
        <f t="shared" si="315"/>
        <v>1</v>
      </c>
      <c r="L967" s="22">
        <f t="shared" si="302"/>
        <v>14.7105</v>
      </c>
      <c r="M967" s="22">
        <f t="shared" si="316"/>
        <v>137.06687685795541</v>
      </c>
      <c r="N967" s="22">
        <f t="shared" si="303"/>
        <v>1308.8927271796736</v>
      </c>
      <c r="O967" s="22">
        <f t="shared" si="304"/>
        <v>107.64187598425198</v>
      </c>
      <c r="P967" s="22">
        <f t="shared" si="305"/>
        <v>-2699.7149598216602</v>
      </c>
      <c r="Q967" s="22">
        <f t="shared" si="306"/>
        <v>2.591256603864998</v>
      </c>
      <c r="R967" s="22">
        <f t="shared" si="317"/>
        <v>268.42514400000005</v>
      </c>
      <c r="S967" s="22">
        <f t="shared" si="318"/>
        <v>-2428.6985592177953</v>
      </c>
      <c r="T967" s="22">
        <f t="shared" si="319"/>
        <v>0</v>
      </c>
      <c r="U967" s="22">
        <f t="shared" si="307"/>
        <v>0</v>
      </c>
      <c r="V967" s="20">
        <f>'BSFC (Drive Cycle)'!C971</f>
        <v>0</v>
      </c>
      <c r="W967" s="22">
        <f t="shared" si="308"/>
        <v>0</v>
      </c>
      <c r="X967" s="22">
        <f t="shared" si="309"/>
        <v>0</v>
      </c>
      <c r="Y967" s="22">
        <f t="shared" si="310"/>
        <v>0</v>
      </c>
      <c r="Z967" s="22">
        <f t="shared" si="311"/>
        <v>1</v>
      </c>
    </row>
    <row r="968" spans="4:26">
      <c r="D968" s="1">
        <v>965</v>
      </c>
      <c r="E968" s="22">
        <v>1.2</v>
      </c>
      <c r="F968" s="22">
        <f t="shared" si="300"/>
        <v>1.9312079999999998</v>
      </c>
      <c r="G968" s="22">
        <f t="shared" si="301"/>
        <v>0.53644666666666663</v>
      </c>
      <c r="H968" s="22">
        <f t="shared" si="312"/>
        <v>-2.0563788888888888</v>
      </c>
      <c r="I968" s="22">
        <f t="shared" si="313"/>
        <v>-0.49174277777777775</v>
      </c>
      <c r="J968" s="22">
        <f t="shared" si="314"/>
        <v>-2.2776409071940447</v>
      </c>
      <c r="K968" s="22">
        <f t="shared" si="315"/>
        <v>1</v>
      </c>
      <c r="L968" s="22">
        <f t="shared" si="302"/>
        <v>14.7105</v>
      </c>
      <c r="M968" s="22">
        <f t="shared" si="316"/>
        <v>-33.50523656527799</v>
      </c>
      <c r="N968" s="22">
        <f t="shared" si="303"/>
        <v>-319.95155553280915</v>
      </c>
      <c r="O968" s="22">
        <f t="shared" si="304"/>
        <v>107.64187598425198</v>
      </c>
      <c r="P968" s="22">
        <f t="shared" si="305"/>
        <v>-4776.4187750690871</v>
      </c>
      <c r="Q968" s="22">
        <f t="shared" si="306"/>
        <v>0.11092180468387626</v>
      </c>
      <c r="R968" s="22">
        <f t="shared" si="317"/>
        <v>268.42514400000005</v>
      </c>
      <c r="S968" s="22">
        <f t="shared" si="318"/>
        <v>-4507.8827092644033</v>
      </c>
      <c r="T968" s="22">
        <f t="shared" si="319"/>
        <v>0</v>
      </c>
      <c r="U968" s="22">
        <f t="shared" si="307"/>
        <v>0</v>
      </c>
      <c r="V968" s="20">
        <f>'BSFC (Drive Cycle)'!C972</f>
        <v>0</v>
      </c>
      <c r="W968" s="22">
        <f t="shared" si="308"/>
        <v>0</v>
      </c>
      <c r="X968" s="22">
        <f t="shared" si="309"/>
        <v>0</v>
      </c>
      <c r="Y968" s="22">
        <f t="shared" si="310"/>
        <v>0</v>
      </c>
      <c r="Z968" s="22">
        <f t="shared" si="311"/>
        <v>1</v>
      </c>
    </row>
    <row r="969" spans="4:26">
      <c r="D969" s="1">
        <v>966</v>
      </c>
      <c r="E969" s="22">
        <v>0</v>
      </c>
      <c r="F969" s="22">
        <f t="shared" si="300"/>
        <v>0</v>
      </c>
      <c r="G969" s="22">
        <f t="shared" si="301"/>
        <v>0</v>
      </c>
      <c r="H969" s="22">
        <f t="shared" si="312"/>
        <v>-0.53644666666666663</v>
      </c>
      <c r="I969" s="22">
        <f t="shared" si="313"/>
        <v>-0.26822333333333331</v>
      </c>
      <c r="J969" s="22">
        <f t="shared" si="314"/>
        <v>-1.2423495857422062</v>
      </c>
      <c r="K969" s="22">
        <f t="shared" si="315"/>
        <v>1</v>
      </c>
      <c r="L969" s="22">
        <f t="shared" si="302"/>
        <v>14.7105</v>
      </c>
      <c r="M969" s="22">
        <f t="shared" si="316"/>
        <v>-18.275583581060726</v>
      </c>
      <c r="N969" s="22">
        <f t="shared" si="303"/>
        <v>-174.51903029062319</v>
      </c>
      <c r="O969" s="22">
        <f t="shared" si="304"/>
        <v>107.64187598425198</v>
      </c>
      <c r="P969" s="22">
        <f t="shared" si="305"/>
        <v>-1246.0222891484577</v>
      </c>
      <c r="Q969" s="22">
        <f t="shared" si="306"/>
        <v>0</v>
      </c>
      <c r="R969" s="22">
        <f t="shared" si="317"/>
        <v>268.42514400000005</v>
      </c>
      <c r="S969" s="22">
        <f t="shared" si="318"/>
        <v>-977.59714514845768</v>
      </c>
      <c r="T969" s="22">
        <f t="shared" si="319"/>
        <v>0</v>
      </c>
      <c r="U969" s="22">
        <f t="shared" si="307"/>
        <v>0</v>
      </c>
      <c r="V969" s="20">
        <f>'BSFC (Drive Cycle)'!C973</f>
        <v>0</v>
      </c>
      <c r="W969" s="22">
        <f t="shared" si="308"/>
        <v>0</v>
      </c>
      <c r="X969" s="22">
        <f t="shared" si="309"/>
        <v>0</v>
      </c>
      <c r="Y969" s="22">
        <f t="shared" si="310"/>
        <v>0</v>
      </c>
      <c r="Z969" s="22">
        <f t="shared" si="311"/>
        <v>1</v>
      </c>
    </row>
    <row r="970" spans="4:26">
      <c r="D970" s="1">
        <v>967</v>
      </c>
      <c r="E970" s="22">
        <v>0</v>
      </c>
      <c r="F970" s="22">
        <f t="shared" si="300"/>
        <v>0</v>
      </c>
      <c r="G970" s="22">
        <f t="shared" si="301"/>
        <v>0</v>
      </c>
      <c r="H970" s="22">
        <f t="shared" si="312"/>
        <v>0</v>
      </c>
      <c r="I970" s="22">
        <f t="shared" si="313"/>
        <v>0</v>
      </c>
      <c r="J970" s="22">
        <f t="shared" si="314"/>
        <v>0</v>
      </c>
      <c r="K970" s="22">
        <f t="shared" si="315"/>
        <v>1</v>
      </c>
      <c r="L970" s="22">
        <f t="shared" si="302"/>
        <v>14.7105</v>
      </c>
      <c r="M970" s="22">
        <f t="shared" si="316"/>
        <v>0</v>
      </c>
      <c r="N970" s="22">
        <f t="shared" si="303"/>
        <v>0</v>
      </c>
      <c r="O970" s="22">
        <f t="shared" si="304"/>
        <v>107.64187598425198</v>
      </c>
      <c r="P970" s="22">
        <f t="shared" si="305"/>
        <v>0</v>
      </c>
      <c r="Q970" s="22">
        <f t="shared" si="306"/>
        <v>0</v>
      </c>
      <c r="R970" s="22">
        <f t="shared" si="317"/>
        <v>268.42514400000005</v>
      </c>
      <c r="S970" s="22">
        <f t="shared" si="318"/>
        <v>268.42514400000005</v>
      </c>
      <c r="T970" s="22">
        <f t="shared" si="319"/>
        <v>3.9395662003059049</v>
      </c>
      <c r="U970" s="22">
        <f t="shared" si="307"/>
        <v>0</v>
      </c>
      <c r="V970" s="20">
        <f>'BSFC (Drive Cycle)'!C974</f>
        <v>0</v>
      </c>
      <c r="W970" s="22">
        <f t="shared" si="308"/>
        <v>0</v>
      </c>
      <c r="X970" s="22">
        <f t="shared" si="309"/>
        <v>0</v>
      </c>
      <c r="Y970" s="22">
        <f t="shared" si="310"/>
        <v>0</v>
      </c>
      <c r="Z970" s="22">
        <f t="shared" si="311"/>
        <v>1</v>
      </c>
    </row>
    <row r="971" spans="4:26">
      <c r="D971" s="1">
        <v>968</v>
      </c>
      <c r="E971" s="22">
        <v>0</v>
      </c>
      <c r="F971" s="22">
        <f t="shared" si="300"/>
        <v>0</v>
      </c>
      <c r="G971" s="22">
        <f t="shared" si="301"/>
        <v>0</v>
      </c>
      <c r="H971" s="22">
        <f t="shared" si="312"/>
        <v>0</v>
      </c>
      <c r="I971" s="22">
        <f t="shared" si="313"/>
        <v>0</v>
      </c>
      <c r="J971" s="22">
        <f t="shared" si="314"/>
        <v>0</v>
      </c>
      <c r="K971" s="22">
        <f t="shared" si="315"/>
        <v>1</v>
      </c>
      <c r="L971" s="22">
        <f t="shared" si="302"/>
        <v>14.7105</v>
      </c>
      <c r="M971" s="22">
        <f t="shared" si="316"/>
        <v>0</v>
      </c>
      <c r="N971" s="22">
        <f t="shared" si="303"/>
        <v>0</v>
      </c>
      <c r="O971" s="22">
        <f t="shared" si="304"/>
        <v>107.64187598425198</v>
      </c>
      <c r="P971" s="22">
        <f t="shared" si="305"/>
        <v>0</v>
      </c>
      <c r="Q971" s="22">
        <f t="shared" si="306"/>
        <v>0</v>
      </c>
      <c r="R971" s="22">
        <f t="shared" si="317"/>
        <v>268.42514400000005</v>
      </c>
      <c r="S971" s="22">
        <f t="shared" si="318"/>
        <v>268.42514400000005</v>
      </c>
      <c r="T971" s="22">
        <f t="shared" si="319"/>
        <v>3.9395662003059049</v>
      </c>
      <c r="U971" s="22">
        <f t="shared" si="307"/>
        <v>0</v>
      </c>
      <c r="V971" s="20">
        <f>'BSFC (Drive Cycle)'!C975</f>
        <v>0</v>
      </c>
      <c r="W971" s="22">
        <f t="shared" si="308"/>
        <v>0</v>
      </c>
      <c r="X971" s="22">
        <f t="shared" si="309"/>
        <v>0</v>
      </c>
      <c r="Y971" s="22">
        <f t="shared" si="310"/>
        <v>0</v>
      </c>
      <c r="Z971" s="22">
        <f t="shared" si="311"/>
        <v>1</v>
      </c>
    </row>
    <row r="972" spans="4:26">
      <c r="D972" s="1">
        <v>969</v>
      </c>
      <c r="E972" s="22">
        <v>1.2</v>
      </c>
      <c r="F972" s="22">
        <f t="shared" si="300"/>
        <v>1.9312079999999998</v>
      </c>
      <c r="G972" s="22">
        <f t="shared" si="301"/>
        <v>0.53644666666666663</v>
      </c>
      <c r="H972" s="22">
        <f t="shared" si="312"/>
        <v>0.53644666666666663</v>
      </c>
      <c r="I972" s="22">
        <f t="shared" si="313"/>
        <v>0.80467</v>
      </c>
      <c r="J972" s="22">
        <f t="shared" si="314"/>
        <v>3.7270487572266187</v>
      </c>
      <c r="K972" s="22">
        <f t="shared" si="315"/>
        <v>1</v>
      </c>
      <c r="L972" s="22">
        <f t="shared" si="302"/>
        <v>14.7105</v>
      </c>
      <c r="M972" s="22">
        <f t="shared" si="316"/>
        <v>54.826750743182174</v>
      </c>
      <c r="N972" s="22">
        <f t="shared" si="303"/>
        <v>523.5570908718696</v>
      </c>
      <c r="O972" s="22">
        <f t="shared" si="304"/>
        <v>107.64187598425198</v>
      </c>
      <c r="P972" s="22">
        <f t="shared" si="305"/>
        <v>1246.0222891484577</v>
      </c>
      <c r="Q972" s="22">
        <f t="shared" si="306"/>
        <v>0.11092180468387626</v>
      </c>
      <c r="R972" s="22">
        <f t="shared" si="317"/>
        <v>268.42514400000005</v>
      </c>
      <c r="S972" s="22">
        <f t="shared" si="318"/>
        <v>1514.5583549531416</v>
      </c>
      <c r="T972" s="22">
        <f t="shared" si="319"/>
        <v>22.228554354670699</v>
      </c>
      <c r="U972" s="22">
        <f t="shared" si="307"/>
        <v>1.2187194089848072</v>
      </c>
      <c r="V972" s="20">
        <f>'BSFC (Drive Cycle)'!C976</f>
        <v>1288.5593408441896</v>
      </c>
      <c r="W972" s="22">
        <f t="shared" si="308"/>
        <v>0.43622007730985651</v>
      </c>
      <c r="X972" s="22">
        <f t="shared" si="309"/>
        <v>0</v>
      </c>
      <c r="Y972" s="22">
        <f t="shared" si="310"/>
        <v>0</v>
      </c>
      <c r="Z972" s="22">
        <f t="shared" si="311"/>
        <v>1</v>
      </c>
    </row>
    <row r="973" spans="4:26">
      <c r="D973" s="1">
        <v>970</v>
      </c>
      <c r="E973" s="22">
        <v>3.1</v>
      </c>
      <c r="F973" s="22">
        <f t="shared" si="300"/>
        <v>4.9889540000000006</v>
      </c>
      <c r="G973" s="22">
        <f t="shared" si="301"/>
        <v>1.3858205555555558</v>
      </c>
      <c r="H973" s="22">
        <f t="shared" si="312"/>
        <v>0.84937388888888921</v>
      </c>
      <c r="I973" s="22">
        <f t="shared" si="313"/>
        <v>1.8105075000000004</v>
      </c>
      <c r="J973" s="22">
        <f t="shared" si="314"/>
        <v>8.3858597037598948</v>
      </c>
      <c r="K973" s="22">
        <f t="shared" si="315"/>
        <v>1</v>
      </c>
      <c r="L973" s="22">
        <f t="shared" si="302"/>
        <v>14.7105</v>
      </c>
      <c r="M973" s="22">
        <f t="shared" si="316"/>
        <v>123.36018917215993</v>
      </c>
      <c r="N973" s="22">
        <f t="shared" si="303"/>
        <v>1178.003454461707</v>
      </c>
      <c r="O973" s="22">
        <f t="shared" si="304"/>
        <v>107.64187598425198</v>
      </c>
      <c r="P973" s="22">
        <f t="shared" si="305"/>
        <v>1972.8686244850587</v>
      </c>
      <c r="Q973" s="22">
        <f t="shared" si="306"/>
        <v>0.74024898820281348</v>
      </c>
      <c r="R973" s="22">
        <f t="shared" si="317"/>
        <v>268.42514400000005</v>
      </c>
      <c r="S973" s="22">
        <f t="shared" si="318"/>
        <v>2242.0340174732619</v>
      </c>
      <c r="T973" s="22">
        <f t="shared" si="319"/>
        <v>32.905417516228361</v>
      </c>
      <c r="U973" s="22">
        <f t="shared" si="307"/>
        <v>4.0592185295908356</v>
      </c>
      <c r="V973" s="20">
        <f>'BSFC (Drive Cycle)'!C977</f>
        <v>708.48713081765982</v>
      </c>
      <c r="W973" s="22">
        <f t="shared" si="308"/>
        <v>0.7988622470532476</v>
      </c>
      <c r="X973" s="22">
        <f t="shared" si="309"/>
        <v>0</v>
      </c>
      <c r="Y973" s="22">
        <f t="shared" si="310"/>
        <v>0</v>
      </c>
      <c r="Z973" s="22">
        <f t="shared" si="311"/>
        <v>1</v>
      </c>
    </row>
    <row r="974" spans="4:26">
      <c r="D974" s="1">
        <v>971</v>
      </c>
      <c r="E974" s="22">
        <v>5</v>
      </c>
      <c r="F974" s="22">
        <f t="shared" si="300"/>
        <v>8.0466999999999995</v>
      </c>
      <c r="G974" s="22">
        <f t="shared" si="301"/>
        <v>2.2351944444444443</v>
      </c>
      <c r="H974" s="22">
        <f t="shared" si="312"/>
        <v>0.84937388888888843</v>
      </c>
      <c r="I974" s="22">
        <f t="shared" si="313"/>
        <v>2.6598813888888886</v>
      </c>
      <c r="J974" s="22">
        <f t="shared" si="314"/>
        <v>12.319966725276878</v>
      </c>
      <c r="K974" s="22">
        <f t="shared" si="315"/>
        <v>1</v>
      </c>
      <c r="L974" s="22">
        <f t="shared" si="302"/>
        <v>14.7105</v>
      </c>
      <c r="M974" s="22">
        <f t="shared" si="316"/>
        <v>181.23287051218551</v>
      </c>
      <c r="N974" s="22">
        <f t="shared" si="303"/>
        <v>1730.6470503820133</v>
      </c>
      <c r="O974" s="22">
        <f t="shared" si="304"/>
        <v>107.64187598425198</v>
      </c>
      <c r="P974" s="22">
        <f t="shared" si="305"/>
        <v>1972.8686244850571</v>
      </c>
      <c r="Q974" s="22">
        <f t="shared" si="306"/>
        <v>1.9257257757617408</v>
      </c>
      <c r="R974" s="22">
        <f t="shared" si="317"/>
        <v>268.42514400000005</v>
      </c>
      <c r="S974" s="22">
        <f t="shared" si="318"/>
        <v>2243.2194942608189</v>
      </c>
      <c r="T974" s="22">
        <f t="shared" si="319"/>
        <v>32.922816274831639</v>
      </c>
      <c r="U974" s="22">
        <f t="shared" si="307"/>
        <v>5.9666964988330369</v>
      </c>
      <c r="V974" s="20">
        <f>'BSFC (Drive Cycle)'!C978</f>
        <v>729.96190653353369</v>
      </c>
      <c r="W974" s="22">
        <f t="shared" si="308"/>
        <v>1.2098503199986457</v>
      </c>
      <c r="X974" s="22">
        <f t="shared" si="309"/>
        <v>0</v>
      </c>
      <c r="Y974" s="22">
        <f t="shared" si="310"/>
        <v>0</v>
      </c>
      <c r="Z974" s="22">
        <f t="shared" si="311"/>
        <v>1</v>
      </c>
    </row>
    <row r="975" spans="4:26">
      <c r="D975" s="1">
        <v>972</v>
      </c>
      <c r="E975" s="22">
        <v>8.4</v>
      </c>
      <c r="F975" s="22">
        <f t="shared" si="300"/>
        <v>13.518456</v>
      </c>
      <c r="G975" s="22">
        <f t="shared" si="301"/>
        <v>3.7551266666666669</v>
      </c>
      <c r="H975" s="22">
        <f t="shared" si="312"/>
        <v>1.5199322222222227</v>
      </c>
      <c r="I975" s="22">
        <f t="shared" si="313"/>
        <v>4.5150927777777783</v>
      </c>
      <c r="J975" s="22">
        <f t="shared" si="314"/>
        <v>20.91288469332714</v>
      </c>
      <c r="K975" s="22">
        <f t="shared" si="315"/>
        <v>1</v>
      </c>
      <c r="L975" s="22">
        <f t="shared" si="302"/>
        <v>14.7105</v>
      </c>
      <c r="M975" s="22">
        <f t="shared" si="316"/>
        <v>307.63899028118891</v>
      </c>
      <c r="N975" s="22">
        <f t="shared" si="303"/>
        <v>2937.7370098921574</v>
      </c>
      <c r="O975" s="22">
        <f t="shared" si="304"/>
        <v>107.64187598425198</v>
      </c>
      <c r="P975" s="22">
        <f t="shared" si="305"/>
        <v>3530.3964859206312</v>
      </c>
      <c r="Q975" s="22">
        <f t="shared" si="306"/>
        <v>5.4351684295099378</v>
      </c>
      <c r="R975" s="22">
        <f t="shared" si="317"/>
        <v>268.42514400000005</v>
      </c>
      <c r="S975" s="22">
        <f t="shared" si="318"/>
        <v>3804.2567983501413</v>
      </c>
      <c r="T975" s="22">
        <f t="shared" si="319"/>
        <v>55.833523181659054</v>
      </c>
      <c r="U975" s="22">
        <f t="shared" si="307"/>
        <v>17.176568695446946</v>
      </c>
      <c r="V975" s="20">
        <f>'BSFC (Drive Cycle)'!C979</f>
        <v>210.49285542235884</v>
      </c>
      <c r="W975" s="22">
        <f t="shared" si="308"/>
        <v>1.0043180530730358</v>
      </c>
      <c r="X975" s="22">
        <f t="shared" si="309"/>
        <v>0</v>
      </c>
      <c r="Y975" s="22">
        <f t="shared" si="310"/>
        <v>0</v>
      </c>
      <c r="Z975" s="22">
        <f t="shared" si="311"/>
        <v>1</v>
      </c>
    </row>
    <row r="976" spans="4:26">
      <c r="D976" s="1">
        <v>973</v>
      </c>
      <c r="E976" s="22">
        <v>11.5</v>
      </c>
      <c r="F976" s="22">
        <f t="shared" si="300"/>
        <v>18.50741</v>
      </c>
      <c r="G976" s="22">
        <f t="shared" si="301"/>
        <v>5.1409472222222226</v>
      </c>
      <c r="H976" s="22">
        <f t="shared" si="312"/>
        <v>1.3858205555555556</v>
      </c>
      <c r="I976" s="22">
        <f t="shared" si="313"/>
        <v>5.8338575000000006</v>
      </c>
      <c r="J976" s="22">
        <f t="shared" si="314"/>
        <v>27.021103489892987</v>
      </c>
      <c r="K976" s="22">
        <f t="shared" si="315"/>
        <v>1</v>
      </c>
      <c r="L976" s="22">
        <f t="shared" si="302"/>
        <v>14.7105</v>
      </c>
      <c r="M976" s="22">
        <f t="shared" si="316"/>
        <v>397.49394288807076</v>
      </c>
      <c r="N976" s="22">
        <f t="shared" si="303"/>
        <v>3795.7889088210545</v>
      </c>
      <c r="O976" s="22">
        <f t="shared" si="304"/>
        <v>107.64187598425198</v>
      </c>
      <c r="P976" s="22">
        <f t="shared" si="305"/>
        <v>3218.890913633516</v>
      </c>
      <c r="Q976" s="22">
        <f t="shared" si="306"/>
        <v>10.187089353779612</v>
      </c>
      <c r="R976" s="22">
        <f t="shared" si="317"/>
        <v>268.42514400000005</v>
      </c>
      <c r="S976" s="22">
        <f t="shared" si="318"/>
        <v>3497.5031469872956</v>
      </c>
      <c r="T976" s="22">
        <f t="shared" si="319"/>
        <v>51.331425134057795</v>
      </c>
      <c r="U976" s="22">
        <f t="shared" si="307"/>
        <v>20.403930570600448</v>
      </c>
      <c r="V976" s="20">
        <f>'BSFC (Drive Cycle)'!C980</f>
        <v>335.8116631251487</v>
      </c>
      <c r="W976" s="22">
        <f t="shared" si="308"/>
        <v>1.903299405334278</v>
      </c>
      <c r="X976" s="22">
        <f t="shared" si="309"/>
        <v>0</v>
      </c>
      <c r="Y976" s="22">
        <f t="shared" si="310"/>
        <v>0</v>
      </c>
      <c r="Z976" s="22">
        <f t="shared" si="311"/>
        <v>1</v>
      </c>
    </row>
    <row r="977" spans="4:26">
      <c r="D977" s="1">
        <v>974</v>
      </c>
      <c r="E977" s="22">
        <v>14.6</v>
      </c>
      <c r="F977" s="22">
        <f t="shared" si="300"/>
        <v>23.496364</v>
      </c>
      <c r="G977" s="22">
        <f t="shared" si="301"/>
        <v>6.5267677777777777</v>
      </c>
      <c r="H977" s="22">
        <f t="shared" si="312"/>
        <v>1.3858205555555552</v>
      </c>
      <c r="I977" s="22">
        <f t="shared" si="313"/>
        <v>7.2196780555555549</v>
      </c>
      <c r="J977" s="22">
        <f t="shared" si="314"/>
        <v>33.439909682894381</v>
      </c>
      <c r="K977" s="22">
        <f t="shared" si="315"/>
        <v>1</v>
      </c>
      <c r="L977" s="22">
        <f t="shared" si="302"/>
        <v>14.7105</v>
      </c>
      <c r="M977" s="22">
        <f t="shared" si="316"/>
        <v>491.91779139021776</v>
      </c>
      <c r="N977" s="22">
        <f t="shared" si="303"/>
        <v>4697.4705653226065</v>
      </c>
      <c r="O977" s="22">
        <f t="shared" si="304"/>
        <v>107.64187598425198</v>
      </c>
      <c r="P977" s="22">
        <f t="shared" si="305"/>
        <v>3218.8909136335151</v>
      </c>
      <c r="Q977" s="22">
        <f t="shared" si="306"/>
        <v>16.419508254454907</v>
      </c>
      <c r="R977" s="22">
        <f t="shared" si="317"/>
        <v>268.42514400000005</v>
      </c>
      <c r="S977" s="22">
        <f t="shared" si="318"/>
        <v>3503.7355658879696</v>
      </c>
      <c r="T977" s="22">
        <f t="shared" si="319"/>
        <v>51.422895800633064</v>
      </c>
      <c r="U977" s="22">
        <f t="shared" si="307"/>
        <v>25.29583732913672</v>
      </c>
      <c r="V977" s="20">
        <f>'BSFC (Drive Cycle)'!C981</f>
        <v>567.2182588355372</v>
      </c>
      <c r="W977" s="22">
        <f t="shared" si="308"/>
        <v>3.9856280015610879</v>
      </c>
      <c r="X977" s="22">
        <f t="shared" si="309"/>
        <v>0</v>
      </c>
      <c r="Y977" s="22">
        <f t="shared" si="310"/>
        <v>0</v>
      </c>
      <c r="Z977" s="22">
        <f t="shared" si="311"/>
        <v>1</v>
      </c>
    </row>
    <row r="978" spans="4:26">
      <c r="D978" s="1">
        <v>975</v>
      </c>
      <c r="E978" s="22">
        <v>16.899999999999999</v>
      </c>
      <c r="F978" s="22">
        <f t="shared" si="300"/>
        <v>27.197845999999998</v>
      </c>
      <c r="G978" s="22">
        <f t="shared" si="301"/>
        <v>7.5549572222222219</v>
      </c>
      <c r="H978" s="22">
        <f t="shared" si="312"/>
        <v>1.0281894444444442</v>
      </c>
      <c r="I978" s="22">
        <f t="shared" si="313"/>
        <v>8.0690519444444444</v>
      </c>
      <c r="J978" s="22">
        <f t="shared" si="314"/>
        <v>37.374016704411368</v>
      </c>
      <c r="K978" s="22">
        <f t="shared" si="315"/>
        <v>1</v>
      </c>
      <c r="L978" s="22">
        <f t="shared" si="302"/>
        <v>14.7105</v>
      </c>
      <c r="M978" s="22">
        <f t="shared" si="316"/>
        <v>549.79047273024344</v>
      </c>
      <c r="N978" s="22">
        <f t="shared" si="303"/>
        <v>5250.1141612429137</v>
      </c>
      <c r="O978" s="22">
        <f t="shared" si="304"/>
        <v>107.64187598425198</v>
      </c>
      <c r="P978" s="22">
        <f t="shared" si="305"/>
        <v>2388.2093875345431</v>
      </c>
      <c r="Q978" s="22">
        <f t="shared" si="306"/>
        <v>22.000261552612429</v>
      </c>
      <c r="R978" s="22">
        <f t="shared" si="317"/>
        <v>268.42514400000005</v>
      </c>
      <c r="S978" s="22">
        <f t="shared" si="318"/>
        <v>2678.6347930871552</v>
      </c>
      <c r="T978" s="22">
        <f t="shared" si="319"/>
        <v>39.313228770437235</v>
      </c>
      <c r="U978" s="22">
        <f t="shared" si="307"/>
        <v>21.614038630250892</v>
      </c>
      <c r="V978" s="20">
        <f>'BSFC (Drive Cycle)'!C982</f>
        <v>1882.6801349496873</v>
      </c>
      <c r="W978" s="22">
        <f t="shared" si="308"/>
        <v>11.30342254589125</v>
      </c>
      <c r="X978" s="22">
        <f t="shared" si="309"/>
        <v>0</v>
      </c>
      <c r="Y978" s="22">
        <f t="shared" si="310"/>
        <v>1</v>
      </c>
      <c r="Z978" s="22">
        <f t="shared" si="311"/>
        <v>2</v>
      </c>
    </row>
    <row r="979" spans="4:26">
      <c r="D979" s="1">
        <v>976</v>
      </c>
      <c r="E979" s="22">
        <v>18.8</v>
      </c>
      <c r="F979" s="22">
        <f t="shared" si="300"/>
        <v>30.255592</v>
      </c>
      <c r="G979" s="22">
        <f t="shared" si="301"/>
        <v>8.4043311111111123</v>
      </c>
      <c r="H979" s="22">
        <f t="shared" si="312"/>
        <v>0.84937388888889043</v>
      </c>
      <c r="I979" s="22">
        <f t="shared" si="313"/>
        <v>8.829018055555558</v>
      </c>
      <c r="J979" s="22">
        <f t="shared" si="314"/>
        <v>40.894007197347634</v>
      </c>
      <c r="K979" s="22">
        <f t="shared" si="315"/>
        <v>2</v>
      </c>
      <c r="L979" s="22">
        <f t="shared" si="302"/>
        <v>8.4698856000000013</v>
      </c>
      <c r="M979" s="22">
        <f t="shared" si="316"/>
        <v>346.36756268711116</v>
      </c>
      <c r="N979" s="22">
        <f t="shared" si="303"/>
        <v>3307.5677663680308</v>
      </c>
      <c r="O979" s="22">
        <f t="shared" si="304"/>
        <v>40.638704065348485</v>
      </c>
      <c r="P979" s="22">
        <f t="shared" si="305"/>
        <v>1709.2709185996982</v>
      </c>
      <c r="Q979" s="22">
        <f t="shared" si="306"/>
        <v>27.225140727409197</v>
      </c>
      <c r="R979" s="22">
        <f t="shared" si="317"/>
        <v>268.42514400000005</v>
      </c>
      <c r="S979" s="22">
        <f t="shared" si="318"/>
        <v>2004.9212033271074</v>
      </c>
      <c r="T979" s="22">
        <f t="shared" si="319"/>
        <v>51.106060723927889</v>
      </c>
      <c r="U979" s="22">
        <f t="shared" si="307"/>
        <v>17.701481691486403</v>
      </c>
      <c r="V979" s="20">
        <f>'BSFC (Drive Cycle)'!C983</f>
        <v>297.95148316250197</v>
      </c>
      <c r="W979" s="22">
        <f t="shared" si="308"/>
        <v>1.4650507567089577</v>
      </c>
      <c r="X979" s="22">
        <f t="shared" si="309"/>
        <v>0</v>
      </c>
      <c r="Y979" s="22">
        <f t="shared" si="310"/>
        <v>0</v>
      </c>
      <c r="Z979" s="22">
        <f t="shared" si="311"/>
        <v>2</v>
      </c>
    </row>
    <row r="980" spans="4:26">
      <c r="D980" s="1">
        <v>977</v>
      </c>
      <c r="E980" s="22">
        <v>21.1</v>
      </c>
      <c r="F980" s="22">
        <f t="shared" si="300"/>
        <v>33.957073999999999</v>
      </c>
      <c r="G980" s="22">
        <f t="shared" si="301"/>
        <v>9.4325205555555556</v>
      </c>
      <c r="H980" s="22">
        <f t="shared" si="312"/>
        <v>1.0281894444444433</v>
      </c>
      <c r="I980" s="22">
        <f t="shared" si="313"/>
        <v>9.9466152777777772</v>
      </c>
      <c r="J980" s="22">
        <f t="shared" si="314"/>
        <v>46.07046380460681</v>
      </c>
      <c r="K980" s="22">
        <f t="shared" si="315"/>
        <v>2</v>
      </c>
      <c r="L980" s="22">
        <f t="shared" si="302"/>
        <v>8.4698856000000013</v>
      </c>
      <c r="M980" s="22">
        <f t="shared" si="316"/>
        <v>390.2115579639605</v>
      </c>
      <c r="N980" s="22">
        <f t="shared" si="303"/>
        <v>3726.2472304652483</v>
      </c>
      <c r="O980" s="22">
        <f t="shared" si="304"/>
        <v>40.638704065348485</v>
      </c>
      <c r="P980" s="22">
        <f t="shared" si="305"/>
        <v>2069.1174277785758</v>
      </c>
      <c r="Q980" s="22">
        <f t="shared" si="306"/>
        <v>34.294094905075383</v>
      </c>
      <c r="R980" s="22">
        <f t="shared" si="317"/>
        <v>268.42514400000005</v>
      </c>
      <c r="S980" s="22">
        <f t="shared" si="318"/>
        <v>2371.8366666836509</v>
      </c>
      <c r="T980" s="22">
        <f t="shared" si="319"/>
        <v>60.458849212438025</v>
      </c>
      <c r="U980" s="22">
        <f t="shared" si="307"/>
        <v>23.591741743893611</v>
      </c>
      <c r="V980" s="20">
        <f>'BSFC (Drive Cycle)'!C984</f>
        <v>198.71389134665151</v>
      </c>
      <c r="W980" s="22">
        <f t="shared" si="308"/>
        <v>1.3022241126595382</v>
      </c>
      <c r="X980" s="22">
        <f t="shared" si="309"/>
        <v>0</v>
      </c>
      <c r="Y980" s="22">
        <f t="shared" si="310"/>
        <v>0</v>
      </c>
      <c r="Z980" s="22">
        <f t="shared" si="311"/>
        <v>2</v>
      </c>
    </row>
    <row r="981" spans="4:26">
      <c r="D981" s="1">
        <v>978</v>
      </c>
      <c r="E981" s="22">
        <v>23.8</v>
      </c>
      <c r="F981" s="22">
        <f t="shared" si="300"/>
        <v>38.302292000000001</v>
      </c>
      <c r="G981" s="22">
        <f t="shared" si="301"/>
        <v>10.639525555555556</v>
      </c>
      <c r="H981" s="22">
        <f t="shared" si="312"/>
        <v>1.2070050000000005</v>
      </c>
      <c r="I981" s="22">
        <f t="shared" si="313"/>
        <v>11.243028055555556</v>
      </c>
      <c r="J981" s="22">
        <f t="shared" si="314"/>
        <v>52.075153469027477</v>
      </c>
      <c r="K981" s="22">
        <f t="shared" si="315"/>
        <v>2</v>
      </c>
      <c r="L981" s="22">
        <f t="shared" si="302"/>
        <v>8.4698856000000013</v>
      </c>
      <c r="M981" s="22">
        <f t="shared" si="316"/>
        <v>441.07059248510592</v>
      </c>
      <c r="N981" s="22">
        <f t="shared" si="303"/>
        <v>4211.9154088180221</v>
      </c>
      <c r="O981" s="22">
        <f t="shared" si="304"/>
        <v>40.638704065348485</v>
      </c>
      <c r="P981" s="22">
        <f t="shared" si="305"/>
        <v>2428.9639369574625</v>
      </c>
      <c r="Q981" s="22">
        <f t="shared" si="306"/>
        <v>43.632324336899224</v>
      </c>
      <c r="R981" s="22">
        <f t="shared" si="317"/>
        <v>268.42514400000005</v>
      </c>
      <c r="S981" s="22">
        <f t="shared" si="318"/>
        <v>2741.021405294362</v>
      </c>
      <c r="T981" s="22">
        <f t="shared" si="319"/>
        <v>69.869482228077871</v>
      </c>
      <c r="U981" s="22">
        <f t="shared" si="307"/>
        <v>30.817373922965885</v>
      </c>
      <c r="V981" s="20">
        <f>'BSFC (Drive Cycle)'!C985</f>
        <v>169.41625181133168</v>
      </c>
      <c r="W981" s="22">
        <f t="shared" si="308"/>
        <v>1.4502677724158763</v>
      </c>
      <c r="X981" s="22">
        <f t="shared" si="309"/>
        <v>0</v>
      </c>
      <c r="Y981" s="22">
        <f t="shared" si="310"/>
        <v>0</v>
      </c>
      <c r="Z981" s="22">
        <f t="shared" si="311"/>
        <v>2</v>
      </c>
    </row>
    <row r="982" spans="4:26">
      <c r="D982" s="1">
        <v>979</v>
      </c>
      <c r="E982" s="22">
        <v>26.5</v>
      </c>
      <c r="F982" s="22">
        <f t="shared" si="300"/>
        <v>42.647509999999997</v>
      </c>
      <c r="G982" s="22">
        <f t="shared" si="301"/>
        <v>11.846530555555555</v>
      </c>
      <c r="H982" s="22">
        <f t="shared" si="312"/>
        <v>1.2070049999999988</v>
      </c>
      <c r="I982" s="22">
        <f t="shared" si="313"/>
        <v>12.450033055555554</v>
      </c>
      <c r="J982" s="22">
        <f t="shared" si="314"/>
        <v>57.665726604867395</v>
      </c>
      <c r="K982" s="22">
        <f t="shared" si="315"/>
        <v>2</v>
      </c>
      <c r="L982" s="22">
        <f t="shared" si="302"/>
        <v>8.4698856000000013</v>
      </c>
      <c r="M982" s="22">
        <f t="shared" si="316"/>
        <v>488.4221073841033</v>
      </c>
      <c r="N982" s="22">
        <f t="shared" si="303"/>
        <v>4664.0892300430178</v>
      </c>
      <c r="O982" s="22">
        <f t="shared" si="304"/>
        <v>40.638704065348485</v>
      </c>
      <c r="P982" s="22">
        <f t="shared" si="305"/>
        <v>2428.9639369574588</v>
      </c>
      <c r="Q982" s="22">
        <f t="shared" si="306"/>
        <v>54.093637041147296</v>
      </c>
      <c r="R982" s="22">
        <f t="shared" si="317"/>
        <v>268.42514400000005</v>
      </c>
      <c r="S982" s="22">
        <f t="shared" si="318"/>
        <v>2751.4827179986059</v>
      </c>
      <c r="T982" s="22">
        <f t="shared" si="319"/>
        <v>70.136144320048302</v>
      </c>
      <c r="U982" s="22">
        <f t="shared" si="307"/>
        <v>34.256043412593598</v>
      </c>
      <c r="V982" s="20">
        <f>'BSFC (Drive Cycle)'!C986</f>
        <v>339.98124431668475</v>
      </c>
      <c r="W982" s="22">
        <f t="shared" si="308"/>
        <v>3.2351145179944285</v>
      </c>
      <c r="X982" s="22">
        <f t="shared" si="309"/>
        <v>0</v>
      </c>
      <c r="Y982" s="22">
        <f t="shared" si="310"/>
        <v>0</v>
      </c>
      <c r="Z982" s="22">
        <f t="shared" si="311"/>
        <v>2</v>
      </c>
    </row>
    <row r="983" spans="4:26">
      <c r="D983" s="1">
        <v>980</v>
      </c>
      <c r="E983" s="22">
        <v>28</v>
      </c>
      <c r="F983" s="22">
        <f t="shared" si="300"/>
        <v>45.061520000000002</v>
      </c>
      <c r="G983" s="22">
        <f t="shared" si="301"/>
        <v>12.517088888888891</v>
      </c>
      <c r="H983" s="22">
        <f t="shared" si="312"/>
        <v>0.67055833333333581</v>
      </c>
      <c r="I983" s="22">
        <f t="shared" si="313"/>
        <v>12.852368055555559</v>
      </c>
      <c r="J983" s="22">
        <f t="shared" si="314"/>
        <v>59.529250983480729</v>
      </c>
      <c r="K983" s="22">
        <f t="shared" si="315"/>
        <v>2</v>
      </c>
      <c r="L983" s="22">
        <f t="shared" si="302"/>
        <v>8.4698856000000013</v>
      </c>
      <c r="M983" s="22">
        <f t="shared" si="316"/>
        <v>504.20594568376936</v>
      </c>
      <c r="N983" s="22">
        <f t="shared" si="303"/>
        <v>4814.8138371180194</v>
      </c>
      <c r="O983" s="22">
        <f t="shared" si="304"/>
        <v>40.638704065348485</v>
      </c>
      <c r="P983" s="22">
        <f t="shared" si="305"/>
        <v>1349.4244094208168</v>
      </c>
      <c r="Q983" s="22">
        <f t="shared" si="306"/>
        <v>60.390760327888216</v>
      </c>
      <c r="R983" s="22">
        <f t="shared" si="317"/>
        <v>268.42514400000005</v>
      </c>
      <c r="S983" s="22">
        <f t="shared" si="318"/>
        <v>1678.2403137487051</v>
      </c>
      <c r="T983" s="22">
        <f t="shared" si="319"/>
        <v>42.778863948096934</v>
      </c>
      <c r="U983" s="22">
        <f t="shared" si="307"/>
        <v>21.569357552227519</v>
      </c>
      <c r="V983" s="20">
        <f>'BSFC (Drive Cycle)'!C987</f>
        <v>848.96839091491347</v>
      </c>
      <c r="W983" s="22">
        <f t="shared" si="308"/>
        <v>5.0865841039397317</v>
      </c>
      <c r="X983" s="22">
        <f t="shared" si="309"/>
        <v>0</v>
      </c>
      <c r="Y983" s="22">
        <f t="shared" si="310"/>
        <v>1</v>
      </c>
      <c r="Z983" s="22">
        <f t="shared" si="311"/>
        <v>3</v>
      </c>
    </row>
    <row r="984" spans="4:26">
      <c r="D984" s="1">
        <v>981</v>
      </c>
      <c r="E984" s="22">
        <v>29.6</v>
      </c>
      <c r="F984" s="22">
        <f t="shared" si="300"/>
        <v>47.636464000000004</v>
      </c>
      <c r="G984" s="22">
        <f t="shared" si="301"/>
        <v>13.232351111111113</v>
      </c>
      <c r="H984" s="22">
        <f t="shared" si="312"/>
        <v>0.71526222222222202</v>
      </c>
      <c r="I984" s="22">
        <f t="shared" si="313"/>
        <v>13.589982222222224</v>
      </c>
      <c r="J984" s="22">
        <f t="shared" si="314"/>
        <v>62.94571234427179</v>
      </c>
      <c r="K984" s="22">
        <f t="shared" si="315"/>
        <v>3</v>
      </c>
      <c r="L984" s="22">
        <f t="shared" si="302"/>
        <v>5.4638999999999998</v>
      </c>
      <c r="M984" s="22">
        <f t="shared" si="316"/>
        <v>343.92907767786664</v>
      </c>
      <c r="N984" s="22">
        <f t="shared" si="303"/>
        <v>3284.2819414692522</v>
      </c>
      <c r="O984" s="22">
        <f t="shared" si="304"/>
        <v>21.23863048170449</v>
      </c>
      <c r="P984" s="22">
        <f t="shared" si="305"/>
        <v>1375.1148938590627</v>
      </c>
      <c r="Q984" s="22">
        <f t="shared" si="306"/>
        <v>67.489755827656296</v>
      </c>
      <c r="R984" s="22">
        <f t="shared" si="317"/>
        <v>268.42514400000005</v>
      </c>
      <c r="S984" s="22">
        <f t="shared" si="318"/>
        <v>1711.0297936867191</v>
      </c>
      <c r="T984" s="22">
        <f t="shared" si="319"/>
        <v>67.609460725299272</v>
      </c>
      <c r="U984" s="22">
        <f t="shared" si="307"/>
        <v>23.252859469550128</v>
      </c>
      <c r="V984" s="20">
        <f>'BSFC (Drive Cycle)'!C988</f>
        <v>1260.7946769181326</v>
      </c>
      <c r="W984" s="22">
        <f t="shared" si="308"/>
        <v>8.1436337339817211</v>
      </c>
      <c r="X984" s="22">
        <f t="shared" si="309"/>
        <v>0</v>
      </c>
      <c r="Y984" s="22">
        <f t="shared" si="310"/>
        <v>0</v>
      </c>
      <c r="Z984" s="22">
        <f t="shared" si="311"/>
        <v>3</v>
      </c>
    </row>
    <row r="985" spans="4:26">
      <c r="D985" s="1">
        <v>982</v>
      </c>
      <c r="E985" s="22">
        <v>30.7</v>
      </c>
      <c r="F985" s="22">
        <f t="shared" si="300"/>
        <v>49.406737999999997</v>
      </c>
      <c r="G985" s="22">
        <f t="shared" si="301"/>
        <v>13.724093888888889</v>
      </c>
      <c r="H985" s="22">
        <f t="shared" si="312"/>
        <v>0.49174277777777675</v>
      </c>
      <c r="I985" s="22">
        <f t="shared" si="313"/>
        <v>13.969965277777778</v>
      </c>
      <c r="J985" s="22">
        <f t="shared" si="314"/>
        <v>64.705707590739905</v>
      </c>
      <c r="K985" s="22">
        <f t="shared" si="315"/>
        <v>3</v>
      </c>
      <c r="L985" s="22">
        <f t="shared" si="302"/>
        <v>5.4638999999999998</v>
      </c>
      <c r="M985" s="22">
        <f t="shared" si="316"/>
        <v>353.54551570504373</v>
      </c>
      <c r="N985" s="22">
        <f t="shared" si="303"/>
        <v>3376.1121931221742</v>
      </c>
      <c r="O985" s="22">
        <f t="shared" si="304"/>
        <v>21.23863048170449</v>
      </c>
      <c r="P985" s="22">
        <f t="shared" si="305"/>
        <v>945.39148952810399</v>
      </c>
      <c r="Q985" s="22">
        <f t="shared" si="306"/>
        <v>72.599091455907327</v>
      </c>
      <c r="R985" s="22">
        <f t="shared" si="317"/>
        <v>268.42514400000005</v>
      </c>
      <c r="S985" s="22">
        <f t="shared" si="318"/>
        <v>1286.4157249840114</v>
      </c>
      <c r="T985" s="22">
        <f t="shared" si="319"/>
        <v>50.831302736881732</v>
      </c>
      <c r="U985" s="22">
        <f t="shared" si="307"/>
        <v>17.971179140070053</v>
      </c>
      <c r="V985" s="20">
        <f>'BSFC (Drive Cycle)'!C989</f>
        <v>303.46284741895943</v>
      </c>
      <c r="W985" s="22">
        <f t="shared" si="308"/>
        <v>1.5148847759227402</v>
      </c>
      <c r="X985" s="22">
        <f t="shared" si="309"/>
        <v>0</v>
      </c>
      <c r="Y985" s="22">
        <f t="shared" si="310"/>
        <v>0</v>
      </c>
      <c r="Z985" s="22">
        <f t="shared" si="311"/>
        <v>3</v>
      </c>
    </row>
    <row r="986" spans="4:26">
      <c r="D986" s="1">
        <v>983</v>
      </c>
      <c r="E986" s="22">
        <v>32.6</v>
      </c>
      <c r="F986" s="22">
        <f t="shared" si="300"/>
        <v>52.464483999999999</v>
      </c>
      <c r="G986" s="22">
        <f t="shared" si="301"/>
        <v>14.573467777777777</v>
      </c>
      <c r="H986" s="22">
        <f t="shared" si="312"/>
        <v>0.84937388888888776</v>
      </c>
      <c r="I986" s="22">
        <f t="shared" si="313"/>
        <v>14.998154722222221</v>
      </c>
      <c r="J986" s="22">
        <f t="shared" si="314"/>
        <v>69.468047669418368</v>
      </c>
      <c r="K986" s="22">
        <f t="shared" si="315"/>
        <v>3</v>
      </c>
      <c r="L986" s="22">
        <f t="shared" si="302"/>
        <v>5.4638999999999998</v>
      </c>
      <c r="M986" s="22">
        <f t="shared" si="316"/>
        <v>379.56646566093502</v>
      </c>
      <c r="N986" s="22">
        <f t="shared" si="303"/>
        <v>3624.5940505359672</v>
      </c>
      <c r="O986" s="22">
        <f t="shared" si="304"/>
        <v>21.23863048170449</v>
      </c>
      <c r="P986" s="22">
        <f t="shared" si="305"/>
        <v>1632.9489364576352</v>
      </c>
      <c r="Q986" s="22">
        <f t="shared" si="306"/>
        <v>81.86337301794191</v>
      </c>
      <c r="R986" s="22">
        <f t="shared" si="317"/>
        <v>268.42514400000005</v>
      </c>
      <c r="S986" s="22">
        <f t="shared" si="318"/>
        <v>1983.2374534755772</v>
      </c>
      <c r="T986" s="22">
        <f t="shared" si="319"/>
        <v>78.365447062606776</v>
      </c>
      <c r="U986" s="22">
        <f t="shared" si="307"/>
        <v>29.744895771492757</v>
      </c>
      <c r="V986" s="20">
        <f>'BSFC (Drive Cycle)'!C990</f>
        <v>100.20357375801905</v>
      </c>
      <c r="W986" s="22">
        <f t="shared" si="308"/>
        <v>0.82792912704537869</v>
      </c>
      <c r="X986" s="22">
        <f t="shared" si="309"/>
        <v>0</v>
      </c>
      <c r="Y986" s="22">
        <f t="shared" si="310"/>
        <v>0</v>
      </c>
      <c r="Z986" s="22">
        <f t="shared" si="311"/>
        <v>3</v>
      </c>
    </row>
    <row r="987" spans="4:26">
      <c r="D987" s="1">
        <v>984</v>
      </c>
      <c r="E987" s="22">
        <v>34.200000000000003</v>
      </c>
      <c r="F987" s="22">
        <f t="shared" si="300"/>
        <v>55.039428000000001</v>
      </c>
      <c r="G987" s="22">
        <f t="shared" si="301"/>
        <v>15.288730000000001</v>
      </c>
      <c r="H987" s="22">
        <f t="shared" si="312"/>
        <v>0.7152622222222238</v>
      </c>
      <c r="I987" s="22">
        <f t="shared" si="313"/>
        <v>15.646361111111112</v>
      </c>
      <c r="J987" s="22">
        <f t="shared" si="314"/>
        <v>72.470392501628695</v>
      </c>
      <c r="K987" s="22">
        <f t="shared" si="315"/>
        <v>3</v>
      </c>
      <c r="L987" s="22">
        <f t="shared" si="302"/>
        <v>5.4638999999999998</v>
      </c>
      <c r="M987" s="22">
        <f t="shared" si="316"/>
        <v>395.97097758964901</v>
      </c>
      <c r="N987" s="22">
        <f t="shared" si="303"/>
        <v>3781.2456562968355</v>
      </c>
      <c r="O987" s="22">
        <f t="shared" si="304"/>
        <v>21.23863048170449</v>
      </c>
      <c r="P987" s="22">
        <f t="shared" si="305"/>
        <v>1375.1148938590661</v>
      </c>
      <c r="Q987" s="22">
        <f t="shared" si="306"/>
        <v>90.096235854478522</v>
      </c>
      <c r="R987" s="22">
        <f t="shared" si="317"/>
        <v>268.42514400000005</v>
      </c>
      <c r="S987" s="22">
        <f t="shared" si="318"/>
        <v>1733.6362737135446</v>
      </c>
      <c r="T987" s="22">
        <f t="shared" si="319"/>
        <v>68.502730923837234</v>
      </c>
      <c r="U987" s="22">
        <f t="shared" si="307"/>
        <v>27.12509333147251</v>
      </c>
      <c r="V987" s="20">
        <f>'BSFC (Drive Cycle)'!C991</f>
        <v>138.56310001700149</v>
      </c>
      <c r="W987" s="22">
        <f t="shared" si="308"/>
        <v>1.0440380611831459</v>
      </c>
      <c r="X987" s="22">
        <f t="shared" si="309"/>
        <v>0</v>
      </c>
      <c r="Y987" s="22">
        <f t="shared" si="310"/>
        <v>0</v>
      </c>
      <c r="Z987" s="22">
        <f t="shared" si="311"/>
        <v>3</v>
      </c>
    </row>
    <row r="988" spans="4:26">
      <c r="D988" s="1">
        <v>985</v>
      </c>
      <c r="E988" s="22">
        <v>35.299999999999997</v>
      </c>
      <c r="F988" s="22">
        <f t="shared" si="300"/>
        <v>56.809701999999994</v>
      </c>
      <c r="G988" s="22">
        <f t="shared" si="301"/>
        <v>15.780472777777778</v>
      </c>
      <c r="H988" s="22">
        <f t="shared" si="312"/>
        <v>0.49174277777777675</v>
      </c>
      <c r="I988" s="22">
        <f t="shared" si="313"/>
        <v>16.026344166666668</v>
      </c>
      <c r="J988" s="22">
        <f t="shared" si="314"/>
        <v>74.230387748096831</v>
      </c>
      <c r="K988" s="22">
        <f t="shared" si="315"/>
        <v>3</v>
      </c>
      <c r="L988" s="22">
        <f t="shared" si="302"/>
        <v>5.4638999999999998</v>
      </c>
      <c r="M988" s="22">
        <f t="shared" si="316"/>
        <v>405.58741561682626</v>
      </c>
      <c r="N988" s="22">
        <f t="shared" si="303"/>
        <v>3873.0759079497593</v>
      </c>
      <c r="O988" s="22">
        <f t="shared" si="304"/>
        <v>21.23863048170449</v>
      </c>
      <c r="P988" s="22">
        <f t="shared" si="305"/>
        <v>945.39148952810399</v>
      </c>
      <c r="Q988" s="22">
        <f t="shared" si="306"/>
        <v>95.985105276757906</v>
      </c>
      <c r="R988" s="22">
        <f t="shared" si="317"/>
        <v>268.42514400000005</v>
      </c>
      <c r="S988" s="22">
        <f t="shared" si="318"/>
        <v>1309.801738804862</v>
      </c>
      <c r="T988" s="22">
        <f t="shared" si="319"/>
        <v>51.755375356058813</v>
      </c>
      <c r="U988" s="22">
        <f t="shared" si="307"/>
        <v>20.991328934942675</v>
      </c>
      <c r="V988" s="20">
        <f>'BSFC (Drive Cycle)'!C992</f>
        <v>317.58674775953477</v>
      </c>
      <c r="W988" s="22">
        <f t="shared" si="308"/>
        <v>1.8518244132219621</v>
      </c>
      <c r="X988" s="22">
        <f t="shared" si="309"/>
        <v>0</v>
      </c>
      <c r="Y988" s="22">
        <f t="shared" si="310"/>
        <v>0</v>
      </c>
      <c r="Z988" s="22">
        <f t="shared" si="311"/>
        <v>3</v>
      </c>
    </row>
    <row r="989" spans="4:26">
      <c r="D989" s="1">
        <v>986</v>
      </c>
      <c r="E989" s="22">
        <v>36.1</v>
      </c>
      <c r="F989" s="22">
        <f t="shared" si="300"/>
        <v>58.097174000000003</v>
      </c>
      <c r="G989" s="22">
        <f t="shared" si="301"/>
        <v>16.138103888888889</v>
      </c>
      <c r="H989" s="22">
        <f t="shared" si="312"/>
        <v>0.35763111111111101</v>
      </c>
      <c r="I989" s="22">
        <f t="shared" si="313"/>
        <v>16.316919444444444</v>
      </c>
      <c r="J989" s="22">
        <f t="shared" si="314"/>
        <v>75.576266465984219</v>
      </c>
      <c r="K989" s="22">
        <f t="shared" si="315"/>
        <v>3</v>
      </c>
      <c r="L989" s="22">
        <f t="shared" si="302"/>
        <v>5.4638999999999998</v>
      </c>
      <c r="M989" s="22">
        <f t="shared" si="316"/>
        <v>412.94116234349116</v>
      </c>
      <c r="N989" s="22">
        <f t="shared" si="303"/>
        <v>3943.2990415667005</v>
      </c>
      <c r="O989" s="22">
        <f t="shared" si="304"/>
        <v>21.23863048170449</v>
      </c>
      <c r="P989" s="22">
        <f t="shared" si="305"/>
        <v>687.55744692953135</v>
      </c>
      <c r="Q989" s="22">
        <f t="shared" si="306"/>
        <v>100.38500352921832</v>
      </c>
      <c r="R989" s="22">
        <f t="shared" si="317"/>
        <v>268.42514400000005</v>
      </c>
      <c r="S989" s="22">
        <f t="shared" si="318"/>
        <v>1056.3675944587499</v>
      </c>
      <c r="T989" s="22">
        <f t="shared" si="319"/>
        <v>41.741203836754721</v>
      </c>
      <c r="U989" s="22">
        <f t="shared" si="307"/>
        <v>17.236661229966089</v>
      </c>
      <c r="V989" s="20">
        <f>'BSFC (Drive Cycle)'!C993</f>
        <v>531.6926412639441</v>
      </c>
      <c r="W989" s="22">
        <f t="shared" si="308"/>
        <v>2.5457238710923593</v>
      </c>
      <c r="X989" s="22">
        <f t="shared" si="309"/>
        <v>0</v>
      </c>
      <c r="Y989" s="22">
        <f t="shared" si="310"/>
        <v>0</v>
      </c>
      <c r="Z989" s="22">
        <f t="shared" si="311"/>
        <v>3</v>
      </c>
    </row>
    <row r="990" spans="4:26">
      <c r="D990" s="1">
        <v>987</v>
      </c>
      <c r="E990" s="22">
        <v>36.9</v>
      </c>
      <c r="F990" s="22">
        <f t="shared" si="300"/>
        <v>59.384645999999996</v>
      </c>
      <c r="G990" s="22">
        <f t="shared" si="301"/>
        <v>16.495735</v>
      </c>
      <c r="H990" s="22">
        <f t="shared" si="312"/>
        <v>0.35763111111111101</v>
      </c>
      <c r="I990" s="22">
        <f t="shared" si="313"/>
        <v>16.674550555555555</v>
      </c>
      <c r="J990" s="22">
        <f t="shared" si="314"/>
        <v>77.232732580307157</v>
      </c>
      <c r="K990" s="22">
        <f t="shared" si="315"/>
        <v>3</v>
      </c>
      <c r="L990" s="22">
        <f t="shared" si="302"/>
        <v>5.4638999999999998</v>
      </c>
      <c r="M990" s="22">
        <f t="shared" si="316"/>
        <v>421.99192754554025</v>
      </c>
      <c r="N990" s="22">
        <f t="shared" si="303"/>
        <v>4029.7275137106276</v>
      </c>
      <c r="O990" s="22">
        <f t="shared" si="304"/>
        <v>21.23863048170449</v>
      </c>
      <c r="P990" s="22">
        <f t="shared" si="305"/>
        <v>687.55744692953135</v>
      </c>
      <c r="Q990" s="22">
        <f t="shared" si="306"/>
        <v>104.88349894139776</v>
      </c>
      <c r="R990" s="22">
        <f t="shared" si="317"/>
        <v>268.42514400000005</v>
      </c>
      <c r="S990" s="22">
        <f t="shared" si="318"/>
        <v>1060.866089870929</v>
      </c>
      <c r="T990" s="22">
        <f t="shared" si="319"/>
        <v>41.918956936095753</v>
      </c>
      <c r="U990" s="22">
        <f t="shared" si="307"/>
        <v>17.689461438161544</v>
      </c>
      <c r="V990" s="20">
        <f>'BSFC (Drive Cycle)'!C994</f>
        <v>533.37531858556031</v>
      </c>
      <c r="W990" s="22">
        <f t="shared" si="308"/>
        <v>2.6208672583851103</v>
      </c>
      <c r="X990" s="22">
        <f t="shared" si="309"/>
        <v>0</v>
      </c>
      <c r="Y990" s="22">
        <f t="shared" si="310"/>
        <v>0</v>
      </c>
      <c r="Z990" s="22">
        <f t="shared" si="311"/>
        <v>3</v>
      </c>
    </row>
    <row r="991" spans="4:26">
      <c r="D991" s="1">
        <v>988</v>
      </c>
      <c r="E991" s="22">
        <v>38</v>
      </c>
      <c r="F991" s="22">
        <f t="shared" si="300"/>
        <v>61.154919999999997</v>
      </c>
      <c r="G991" s="22">
        <f t="shared" si="301"/>
        <v>16.987477777777777</v>
      </c>
      <c r="H991" s="22">
        <f t="shared" si="312"/>
        <v>0.49174277777777675</v>
      </c>
      <c r="I991" s="22">
        <f t="shared" si="313"/>
        <v>17.233349166666663</v>
      </c>
      <c r="J991" s="22">
        <f t="shared" si="314"/>
        <v>79.820960883936735</v>
      </c>
      <c r="K991" s="22">
        <f t="shared" si="315"/>
        <v>3</v>
      </c>
      <c r="L991" s="22">
        <f t="shared" si="302"/>
        <v>5.4638999999999998</v>
      </c>
      <c r="M991" s="22">
        <f t="shared" si="316"/>
        <v>436.13374817374188</v>
      </c>
      <c r="N991" s="22">
        <f t="shared" si="303"/>
        <v>4164.7720014355136</v>
      </c>
      <c r="O991" s="22">
        <f t="shared" si="304"/>
        <v>21.23863048170449</v>
      </c>
      <c r="P991" s="22">
        <f t="shared" si="305"/>
        <v>945.39148952810399</v>
      </c>
      <c r="Q991" s="22">
        <f t="shared" si="306"/>
        <v>111.22992080799814</v>
      </c>
      <c r="R991" s="22">
        <f t="shared" si="317"/>
        <v>268.42514400000005</v>
      </c>
      <c r="S991" s="22">
        <f t="shared" si="318"/>
        <v>1325.0465543361022</v>
      </c>
      <c r="T991" s="22">
        <f t="shared" si="319"/>
        <v>52.357757477472958</v>
      </c>
      <c r="U991" s="22">
        <f t="shared" si="307"/>
        <v>22.834985014622042</v>
      </c>
      <c r="V991" s="20">
        <f>'BSFC (Drive Cycle)'!C995</f>
        <v>332.20005848945402</v>
      </c>
      <c r="W991" s="22">
        <f t="shared" si="308"/>
        <v>2.1071620437397911</v>
      </c>
      <c r="X991" s="22">
        <f t="shared" si="309"/>
        <v>0</v>
      </c>
      <c r="Y991" s="22">
        <f t="shared" si="310"/>
        <v>0</v>
      </c>
      <c r="Z991" s="22">
        <f t="shared" si="311"/>
        <v>3</v>
      </c>
    </row>
    <row r="992" spans="4:26">
      <c r="D992" s="1">
        <v>989</v>
      </c>
      <c r="E992" s="22">
        <v>38</v>
      </c>
      <c r="F992" s="22">
        <f t="shared" si="300"/>
        <v>61.154919999999997</v>
      </c>
      <c r="G992" s="22">
        <f t="shared" si="301"/>
        <v>16.987477777777777</v>
      </c>
      <c r="H992" s="22">
        <f t="shared" si="312"/>
        <v>0</v>
      </c>
      <c r="I992" s="22">
        <f t="shared" si="313"/>
        <v>16.987477777777777</v>
      </c>
      <c r="J992" s="22">
        <f t="shared" si="314"/>
        <v>78.682140430339729</v>
      </c>
      <c r="K992" s="22">
        <f t="shared" si="315"/>
        <v>3</v>
      </c>
      <c r="L992" s="22">
        <f t="shared" si="302"/>
        <v>5.4638999999999998</v>
      </c>
      <c r="M992" s="22">
        <f t="shared" si="316"/>
        <v>429.91134709733325</v>
      </c>
      <c r="N992" s="22">
        <f t="shared" si="303"/>
        <v>4105.3524268365645</v>
      </c>
      <c r="O992" s="22">
        <f t="shared" si="304"/>
        <v>21.23863048170449</v>
      </c>
      <c r="P992" s="22">
        <f t="shared" si="305"/>
        <v>0</v>
      </c>
      <c r="Q992" s="22">
        <f t="shared" si="306"/>
        <v>111.22992080799814</v>
      </c>
      <c r="R992" s="22">
        <f t="shared" si="317"/>
        <v>268.42514400000005</v>
      </c>
      <c r="S992" s="22">
        <f t="shared" si="318"/>
        <v>379.6550648079982</v>
      </c>
      <c r="T992" s="22">
        <f t="shared" si="319"/>
        <v>15.001652389693591</v>
      </c>
      <c r="U992" s="22">
        <f t="shared" si="307"/>
        <v>6.4493805875390997</v>
      </c>
      <c r="V992" s="20">
        <f>'BSFC (Drive Cycle)'!C996</f>
        <v>1710.5317905164793</v>
      </c>
      <c r="W992" s="22">
        <f t="shared" si="308"/>
        <v>3.0644084789237445</v>
      </c>
      <c r="X992" s="22">
        <f t="shared" si="309"/>
        <v>0</v>
      </c>
      <c r="Y992" s="22">
        <f t="shared" si="310"/>
        <v>0</v>
      </c>
      <c r="Z992" s="22">
        <f t="shared" si="311"/>
        <v>3</v>
      </c>
    </row>
    <row r="993" spans="4:26">
      <c r="D993" s="1">
        <v>990</v>
      </c>
      <c r="E993" s="22">
        <v>38</v>
      </c>
      <c r="F993" s="22">
        <f t="shared" si="300"/>
        <v>61.154919999999997</v>
      </c>
      <c r="G993" s="22">
        <f t="shared" si="301"/>
        <v>16.987477777777777</v>
      </c>
      <c r="H993" s="22">
        <f t="shared" si="312"/>
        <v>0</v>
      </c>
      <c r="I993" s="22">
        <f t="shared" si="313"/>
        <v>16.987477777777777</v>
      </c>
      <c r="J993" s="22">
        <f t="shared" si="314"/>
        <v>78.682140430339729</v>
      </c>
      <c r="K993" s="22">
        <f t="shared" si="315"/>
        <v>3</v>
      </c>
      <c r="L993" s="22">
        <f t="shared" si="302"/>
        <v>5.4638999999999998</v>
      </c>
      <c r="M993" s="22">
        <f t="shared" si="316"/>
        <v>429.91134709733325</v>
      </c>
      <c r="N993" s="22">
        <f t="shared" si="303"/>
        <v>4105.3524268365645</v>
      </c>
      <c r="O993" s="22">
        <f t="shared" si="304"/>
        <v>21.23863048170449</v>
      </c>
      <c r="P993" s="22">
        <f t="shared" si="305"/>
        <v>0</v>
      </c>
      <c r="Q993" s="22">
        <f t="shared" si="306"/>
        <v>111.22992080799814</v>
      </c>
      <c r="R993" s="22">
        <f t="shared" si="317"/>
        <v>268.42514400000005</v>
      </c>
      <c r="S993" s="22">
        <f t="shared" si="318"/>
        <v>379.6550648079982</v>
      </c>
      <c r="T993" s="22">
        <f t="shared" si="319"/>
        <v>15.001652389693591</v>
      </c>
      <c r="U993" s="22">
        <f t="shared" si="307"/>
        <v>6.4493805875390997</v>
      </c>
      <c r="V993" s="20">
        <f>'BSFC (Drive Cycle)'!C997</f>
        <v>1710.5317905164793</v>
      </c>
      <c r="W993" s="22">
        <f t="shared" si="308"/>
        <v>3.0644084789237445</v>
      </c>
      <c r="X993" s="22">
        <f t="shared" si="309"/>
        <v>0</v>
      </c>
      <c r="Y993" s="22">
        <f t="shared" si="310"/>
        <v>0</v>
      </c>
      <c r="Z993" s="22">
        <f t="shared" si="311"/>
        <v>3</v>
      </c>
    </row>
    <row r="994" spans="4:26">
      <c r="D994" s="1">
        <v>991</v>
      </c>
      <c r="E994" s="22">
        <v>38</v>
      </c>
      <c r="F994" s="22">
        <f t="shared" si="300"/>
        <v>61.154919999999997</v>
      </c>
      <c r="G994" s="22">
        <f t="shared" si="301"/>
        <v>16.987477777777777</v>
      </c>
      <c r="H994" s="22">
        <f t="shared" si="312"/>
        <v>0</v>
      </c>
      <c r="I994" s="22">
        <f t="shared" si="313"/>
        <v>16.987477777777777</v>
      </c>
      <c r="J994" s="22">
        <f t="shared" si="314"/>
        <v>78.682140430339729</v>
      </c>
      <c r="K994" s="22">
        <f t="shared" si="315"/>
        <v>3</v>
      </c>
      <c r="L994" s="22">
        <f t="shared" si="302"/>
        <v>5.4638999999999998</v>
      </c>
      <c r="M994" s="22">
        <f t="shared" si="316"/>
        <v>429.91134709733325</v>
      </c>
      <c r="N994" s="22">
        <f t="shared" si="303"/>
        <v>4105.3524268365645</v>
      </c>
      <c r="O994" s="22">
        <f t="shared" si="304"/>
        <v>21.23863048170449</v>
      </c>
      <c r="P994" s="22">
        <f t="shared" si="305"/>
        <v>0</v>
      </c>
      <c r="Q994" s="22">
        <f t="shared" si="306"/>
        <v>111.22992080799814</v>
      </c>
      <c r="R994" s="22">
        <f t="shared" si="317"/>
        <v>268.42514400000005</v>
      </c>
      <c r="S994" s="22">
        <f t="shared" si="318"/>
        <v>379.6550648079982</v>
      </c>
      <c r="T994" s="22">
        <f t="shared" si="319"/>
        <v>15.001652389693591</v>
      </c>
      <c r="U994" s="22">
        <f t="shared" si="307"/>
        <v>6.4493805875390997</v>
      </c>
      <c r="V994" s="20">
        <f>'BSFC (Drive Cycle)'!C998</f>
        <v>1710.5317905164793</v>
      </c>
      <c r="W994" s="22">
        <f t="shared" si="308"/>
        <v>3.0644084789237445</v>
      </c>
      <c r="X994" s="22">
        <f t="shared" si="309"/>
        <v>0</v>
      </c>
      <c r="Y994" s="22">
        <f t="shared" si="310"/>
        <v>0</v>
      </c>
      <c r="Z994" s="22">
        <f t="shared" si="311"/>
        <v>3</v>
      </c>
    </row>
    <row r="995" spans="4:26">
      <c r="D995" s="1">
        <v>992</v>
      </c>
      <c r="E995" s="22">
        <v>38</v>
      </c>
      <c r="F995" s="22">
        <f t="shared" si="300"/>
        <v>61.154919999999997</v>
      </c>
      <c r="G995" s="22">
        <f t="shared" si="301"/>
        <v>16.987477777777777</v>
      </c>
      <c r="H995" s="22">
        <f t="shared" si="312"/>
        <v>0</v>
      </c>
      <c r="I995" s="22">
        <f t="shared" si="313"/>
        <v>16.987477777777777</v>
      </c>
      <c r="J995" s="22">
        <f t="shared" si="314"/>
        <v>78.682140430339729</v>
      </c>
      <c r="K995" s="22">
        <f t="shared" si="315"/>
        <v>3</v>
      </c>
      <c r="L995" s="22">
        <f t="shared" si="302"/>
        <v>5.4638999999999998</v>
      </c>
      <c r="M995" s="22">
        <f t="shared" si="316"/>
        <v>429.91134709733325</v>
      </c>
      <c r="N995" s="22">
        <f t="shared" si="303"/>
        <v>4105.3524268365645</v>
      </c>
      <c r="O995" s="22">
        <f t="shared" si="304"/>
        <v>21.23863048170449</v>
      </c>
      <c r="P995" s="22">
        <f t="shared" si="305"/>
        <v>0</v>
      </c>
      <c r="Q995" s="22">
        <f t="shared" si="306"/>
        <v>111.22992080799814</v>
      </c>
      <c r="R995" s="22">
        <f t="shared" si="317"/>
        <v>268.42514400000005</v>
      </c>
      <c r="S995" s="22">
        <f t="shared" si="318"/>
        <v>379.6550648079982</v>
      </c>
      <c r="T995" s="22">
        <f t="shared" si="319"/>
        <v>15.001652389693591</v>
      </c>
      <c r="U995" s="22">
        <f t="shared" si="307"/>
        <v>6.4493805875390997</v>
      </c>
      <c r="V995" s="20">
        <f>'BSFC (Drive Cycle)'!C999</f>
        <v>1710.5317905164793</v>
      </c>
      <c r="W995" s="22">
        <f t="shared" si="308"/>
        <v>3.0644084789237445</v>
      </c>
      <c r="X995" s="22">
        <f t="shared" si="309"/>
        <v>0</v>
      </c>
      <c r="Y995" s="22">
        <f t="shared" si="310"/>
        <v>0</v>
      </c>
      <c r="Z995" s="22">
        <f t="shared" si="311"/>
        <v>3</v>
      </c>
    </row>
    <row r="996" spans="4:26">
      <c r="D996" s="1">
        <v>993</v>
      </c>
      <c r="E996" s="22">
        <v>37.200000000000003</v>
      </c>
      <c r="F996" s="22">
        <f t="shared" si="300"/>
        <v>59.867448000000003</v>
      </c>
      <c r="G996" s="22">
        <f t="shared" si="301"/>
        <v>16.629846666666669</v>
      </c>
      <c r="H996" s="22">
        <f t="shared" si="312"/>
        <v>-0.35763111111110746</v>
      </c>
      <c r="I996" s="22">
        <f t="shared" si="313"/>
        <v>16.451031111111114</v>
      </c>
      <c r="J996" s="22">
        <f t="shared" si="314"/>
        <v>76.197441258855321</v>
      </c>
      <c r="K996" s="22">
        <f t="shared" si="315"/>
        <v>3</v>
      </c>
      <c r="L996" s="22">
        <f t="shared" si="302"/>
        <v>5.4638999999999998</v>
      </c>
      <c r="M996" s="22">
        <f t="shared" si="316"/>
        <v>416.33519929425955</v>
      </c>
      <c r="N996" s="22">
        <f t="shared" si="303"/>
        <v>3975.7097186206729</v>
      </c>
      <c r="O996" s="22">
        <f t="shared" si="304"/>
        <v>21.23863048170449</v>
      </c>
      <c r="P996" s="22">
        <f t="shared" si="305"/>
        <v>-687.55744692952453</v>
      </c>
      <c r="Q996" s="22">
        <f t="shared" si="306"/>
        <v>106.59585430120514</v>
      </c>
      <c r="R996" s="22">
        <f t="shared" si="317"/>
        <v>268.42514400000005</v>
      </c>
      <c r="S996" s="22">
        <f t="shared" si="318"/>
        <v>-312.53644862831936</v>
      </c>
      <c r="T996" s="22">
        <f t="shared" si="319"/>
        <v>0</v>
      </c>
      <c r="U996" s="22">
        <f t="shared" si="307"/>
        <v>0</v>
      </c>
      <c r="V996" s="20">
        <f>'BSFC (Drive Cycle)'!C1000</f>
        <v>0</v>
      </c>
      <c r="W996" s="22">
        <f t="shared" si="308"/>
        <v>0</v>
      </c>
      <c r="X996" s="22">
        <f t="shared" si="309"/>
        <v>0</v>
      </c>
      <c r="Y996" s="22">
        <f t="shared" si="310"/>
        <v>0</v>
      </c>
      <c r="Z996" s="22">
        <f t="shared" si="311"/>
        <v>3</v>
      </c>
    </row>
    <row r="997" spans="4:26">
      <c r="D997" s="1">
        <v>994</v>
      </c>
      <c r="E997" s="22">
        <v>36.9</v>
      </c>
      <c r="F997" s="22">
        <f t="shared" si="300"/>
        <v>59.384645999999996</v>
      </c>
      <c r="G997" s="22">
        <f t="shared" si="301"/>
        <v>16.495735</v>
      </c>
      <c r="H997" s="22">
        <f t="shared" si="312"/>
        <v>-0.13411166666666929</v>
      </c>
      <c r="I997" s="22">
        <f t="shared" si="313"/>
        <v>16.428679166666665</v>
      </c>
      <c r="J997" s="22">
        <f t="shared" si="314"/>
        <v>76.093912126710123</v>
      </c>
      <c r="K997" s="22">
        <f t="shared" si="315"/>
        <v>3</v>
      </c>
      <c r="L997" s="22">
        <f t="shared" si="302"/>
        <v>5.4638999999999998</v>
      </c>
      <c r="M997" s="22">
        <f t="shared" si="316"/>
        <v>415.76952646913145</v>
      </c>
      <c r="N997" s="22">
        <f t="shared" si="303"/>
        <v>3970.3079391116771</v>
      </c>
      <c r="O997" s="22">
        <f t="shared" si="304"/>
        <v>21.23863048170449</v>
      </c>
      <c r="P997" s="22">
        <f t="shared" si="305"/>
        <v>-257.8340425985794</v>
      </c>
      <c r="Q997" s="22">
        <f t="shared" si="306"/>
        <v>104.88349894139776</v>
      </c>
      <c r="R997" s="22">
        <f t="shared" si="317"/>
        <v>268.42514400000005</v>
      </c>
      <c r="S997" s="22">
        <f t="shared" si="318"/>
        <v>115.47460034281841</v>
      </c>
      <c r="T997" s="22">
        <f t="shared" si="319"/>
        <v>0</v>
      </c>
      <c r="U997" s="22">
        <f t="shared" si="307"/>
        <v>0</v>
      </c>
      <c r="V997" s="20">
        <f>'BSFC (Drive Cycle)'!C1001</f>
        <v>0</v>
      </c>
      <c r="W997" s="22">
        <f t="shared" si="308"/>
        <v>0</v>
      </c>
      <c r="X997" s="22">
        <f t="shared" si="309"/>
        <v>0</v>
      </c>
      <c r="Y997" s="22">
        <f t="shared" si="310"/>
        <v>0</v>
      </c>
      <c r="Z997" s="22">
        <f t="shared" si="311"/>
        <v>3</v>
      </c>
    </row>
    <row r="998" spans="4:26">
      <c r="D998" s="1">
        <v>995</v>
      </c>
      <c r="E998" s="22">
        <v>36.1</v>
      </c>
      <c r="F998" s="22">
        <f t="shared" si="300"/>
        <v>58.097174000000003</v>
      </c>
      <c r="G998" s="22">
        <f t="shared" si="301"/>
        <v>16.138103888888889</v>
      </c>
      <c r="H998" s="22">
        <f t="shared" si="312"/>
        <v>-0.35763111111111101</v>
      </c>
      <c r="I998" s="22">
        <f t="shared" si="313"/>
        <v>15.959288333333333</v>
      </c>
      <c r="J998" s="22">
        <f t="shared" si="314"/>
        <v>73.91980035166128</v>
      </c>
      <c r="K998" s="22">
        <f t="shared" si="315"/>
        <v>3</v>
      </c>
      <c r="L998" s="22">
        <f t="shared" si="302"/>
        <v>5.4638999999999998</v>
      </c>
      <c r="M998" s="22">
        <f t="shared" si="316"/>
        <v>403.89039714144207</v>
      </c>
      <c r="N998" s="22">
        <f t="shared" si="303"/>
        <v>3856.8705694227729</v>
      </c>
      <c r="O998" s="22">
        <f t="shared" si="304"/>
        <v>21.23863048170449</v>
      </c>
      <c r="P998" s="22">
        <f t="shared" si="305"/>
        <v>-687.55744692953135</v>
      </c>
      <c r="Q998" s="22">
        <f t="shared" si="306"/>
        <v>100.38500352921832</v>
      </c>
      <c r="R998" s="22">
        <f t="shared" si="317"/>
        <v>268.42514400000005</v>
      </c>
      <c r="S998" s="22">
        <f t="shared" si="318"/>
        <v>-318.74729940031295</v>
      </c>
      <c r="T998" s="22">
        <f t="shared" si="319"/>
        <v>0</v>
      </c>
      <c r="U998" s="22">
        <f t="shared" si="307"/>
        <v>0</v>
      </c>
      <c r="V998" s="20">
        <f>'BSFC (Drive Cycle)'!C1002</f>
        <v>0</v>
      </c>
      <c r="W998" s="22">
        <f t="shared" si="308"/>
        <v>0</v>
      </c>
      <c r="X998" s="22">
        <f t="shared" si="309"/>
        <v>0</v>
      </c>
      <c r="Y998" s="22">
        <f t="shared" si="310"/>
        <v>0</v>
      </c>
      <c r="Z998" s="22">
        <f t="shared" si="311"/>
        <v>3</v>
      </c>
    </row>
    <row r="999" spans="4:26">
      <c r="D999" s="1">
        <v>996</v>
      </c>
      <c r="E999" s="22">
        <v>35.700000000000003</v>
      </c>
      <c r="F999" s="22">
        <f t="shared" si="300"/>
        <v>57.453438000000006</v>
      </c>
      <c r="G999" s="22">
        <f t="shared" si="301"/>
        <v>15.959288333333335</v>
      </c>
      <c r="H999" s="22">
        <f t="shared" si="312"/>
        <v>-0.17881555555555373</v>
      </c>
      <c r="I999" s="22">
        <f t="shared" si="313"/>
        <v>15.869880555555557</v>
      </c>
      <c r="J999" s="22">
        <f t="shared" si="314"/>
        <v>73.505683823080545</v>
      </c>
      <c r="K999" s="22">
        <f t="shared" si="315"/>
        <v>3</v>
      </c>
      <c r="L999" s="22">
        <f t="shared" si="302"/>
        <v>5.4638999999999998</v>
      </c>
      <c r="M999" s="22">
        <f t="shared" si="316"/>
        <v>401.62770584092976</v>
      </c>
      <c r="N999" s="22">
        <f t="shared" si="303"/>
        <v>3835.2634513867906</v>
      </c>
      <c r="O999" s="22">
        <f t="shared" si="304"/>
        <v>21.23863048170449</v>
      </c>
      <c r="P999" s="22">
        <f t="shared" si="305"/>
        <v>-343.77872346476227</v>
      </c>
      <c r="Q999" s="22">
        <f t="shared" si="306"/>
        <v>98.172729758023266</v>
      </c>
      <c r="R999" s="22">
        <f t="shared" si="317"/>
        <v>268.42514400000005</v>
      </c>
      <c r="S999" s="22">
        <f t="shared" si="318"/>
        <v>22.819150293261032</v>
      </c>
      <c r="T999" s="22">
        <f t="shared" si="319"/>
        <v>0</v>
      </c>
      <c r="U999" s="22">
        <f t="shared" si="307"/>
        <v>0</v>
      </c>
      <c r="V999" s="20">
        <f>'BSFC (Drive Cycle)'!C1003</f>
        <v>0</v>
      </c>
      <c r="W999" s="22">
        <f t="shared" si="308"/>
        <v>0</v>
      </c>
      <c r="X999" s="22">
        <f t="shared" si="309"/>
        <v>0</v>
      </c>
      <c r="Y999" s="22">
        <f t="shared" si="310"/>
        <v>0</v>
      </c>
      <c r="Z999" s="22">
        <f t="shared" si="311"/>
        <v>3</v>
      </c>
    </row>
    <row r="1000" spans="4:26">
      <c r="D1000" s="1">
        <v>997</v>
      </c>
      <c r="E1000" s="22">
        <v>34.9</v>
      </c>
      <c r="F1000" s="22">
        <f t="shared" si="300"/>
        <v>56.165965999999997</v>
      </c>
      <c r="G1000" s="22">
        <f t="shared" si="301"/>
        <v>15.601657222222222</v>
      </c>
      <c r="H1000" s="22">
        <f t="shared" si="312"/>
        <v>-0.35763111111111279</v>
      </c>
      <c r="I1000" s="22">
        <f t="shared" si="313"/>
        <v>15.422841666666667</v>
      </c>
      <c r="J1000" s="22">
        <f t="shared" si="314"/>
        <v>71.435101180176858</v>
      </c>
      <c r="K1000" s="22">
        <f t="shared" si="315"/>
        <v>3</v>
      </c>
      <c r="L1000" s="22">
        <f t="shared" si="302"/>
        <v>5.4638999999999998</v>
      </c>
      <c r="M1000" s="22">
        <f t="shared" si="316"/>
        <v>390.31424933836831</v>
      </c>
      <c r="N1000" s="22">
        <f t="shared" si="303"/>
        <v>3727.2278612068808</v>
      </c>
      <c r="O1000" s="22">
        <f t="shared" si="304"/>
        <v>21.23863048170449</v>
      </c>
      <c r="P1000" s="22">
        <f t="shared" si="305"/>
        <v>-687.55744692953476</v>
      </c>
      <c r="Q1000" s="22">
        <f t="shared" si="306"/>
        <v>93.82213008542233</v>
      </c>
      <c r="R1000" s="22">
        <f t="shared" si="317"/>
        <v>268.42514400000005</v>
      </c>
      <c r="S1000" s="22">
        <f t="shared" si="318"/>
        <v>-325.31017284411234</v>
      </c>
      <c r="T1000" s="22">
        <f t="shared" si="319"/>
        <v>0</v>
      </c>
      <c r="U1000" s="22">
        <f t="shared" si="307"/>
        <v>0</v>
      </c>
      <c r="V1000" s="20">
        <f>'BSFC (Drive Cycle)'!C1004</f>
        <v>0</v>
      </c>
      <c r="W1000" s="22">
        <f t="shared" si="308"/>
        <v>0</v>
      </c>
      <c r="X1000" s="22">
        <f t="shared" si="309"/>
        <v>0</v>
      </c>
      <c r="Y1000" s="22">
        <f t="shared" si="310"/>
        <v>0</v>
      </c>
      <c r="Z1000" s="22">
        <f t="shared" si="311"/>
        <v>3</v>
      </c>
    </row>
    <row r="1001" spans="4:26">
      <c r="D1001" s="1">
        <v>998</v>
      </c>
      <c r="E1001" s="22">
        <v>34.9</v>
      </c>
      <c r="F1001" s="22">
        <f t="shared" si="300"/>
        <v>56.165965999999997</v>
      </c>
      <c r="G1001" s="22">
        <f t="shared" si="301"/>
        <v>15.601657222222222</v>
      </c>
      <c r="H1001" s="22">
        <f t="shared" si="312"/>
        <v>0</v>
      </c>
      <c r="I1001" s="22">
        <f t="shared" si="313"/>
        <v>15.601657222222222</v>
      </c>
      <c r="J1001" s="22">
        <f t="shared" si="314"/>
        <v>72.263334237338327</v>
      </c>
      <c r="K1001" s="22">
        <f t="shared" si="315"/>
        <v>3</v>
      </c>
      <c r="L1001" s="22">
        <f t="shared" si="302"/>
        <v>5.4638999999999998</v>
      </c>
      <c r="M1001" s="22">
        <f t="shared" si="316"/>
        <v>394.83963193939286</v>
      </c>
      <c r="N1001" s="22">
        <f t="shared" si="303"/>
        <v>3770.4420972788444</v>
      </c>
      <c r="O1001" s="22">
        <f t="shared" si="304"/>
        <v>21.23863048170449</v>
      </c>
      <c r="P1001" s="22">
        <f t="shared" si="305"/>
        <v>0</v>
      </c>
      <c r="Q1001" s="22">
        <f t="shared" si="306"/>
        <v>93.82213008542233</v>
      </c>
      <c r="R1001" s="22">
        <f t="shared" si="317"/>
        <v>268.42514400000005</v>
      </c>
      <c r="S1001" s="22">
        <f t="shared" si="318"/>
        <v>362.24727408542236</v>
      </c>
      <c r="T1001" s="22">
        <f t="shared" si="319"/>
        <v>14.313802682157926</v>
      </c>
      <c r="U1001" s="22">
        <f t="shared" si="307"/>
        <v>5.6516565826763303</v>
      </c>
      <c r="V1001" s="20">
        <f>'BSFC (Drive Cycle)'!C1005</f>
        <v>1732.5047106012535</v>
      </c>
      <c r="W1001" s="22">
        <f t="shared" si="308"/>
        <v>2.7198671256075899</v>
      </c>
      <c r="X1001" s="22">
        <f t="shared" si="309"/>
        <v>0</v>
      </c>
      <c r="Y1001" s="22">
        <f t="shared" si="310"/>
        <v>0</v>
      </c>
      <c r="Z1001" s="22">
        <f t="shared" si="311"/>
        <v>3</v>
      </c>
    </row>
    <row r="1002" spans="4:26">
      <c r="D1002" s="1">
        <v>999</v>
      </c>
      <c r="E1002" s="22">
        <v>33.799999999999997</v>
      </c>
      <c r="F1002" s="22">
        <f t="shared" si="300"/>
        <v>54.395691999999997</v>
      </c>
      <c r="G1002" s="22">
        <f t="shared" si="301"/>
        <v>15.109914444444444</v>
      </c>
      <c r="H1002" s="22">
        <f t="shared" si="312"/>
        <v>-0.49174277777777853</v>
      </c>
      <c r="I1002" s="22">
        <f t="shared" si="313"/>
        <v>14.864043055555555</v>
      </c>
      <c r="J1002" s="22">
        <f t="shared" si="314"/>
        <v>68.846872876547266</v>
      </c>
      <c r="K1002" s="22">
        <f t="shared" si="315"/>
        <v>3</v>
      </c>
      <c r="L1002" s="22">
        <f t="shared" si="302"/>
        <v>5.4638999999999998</v>
      </c>
      <c r="M1002" s="22">
        <f t="shared" si="316"/>
        <v>376.17242871016657</v>
      </c>
      <c r="N1002" s="22">
        <f t="shared" si="303"/>
        <v>3592.1833734819938</v>
      </c>
      <c r="O1002" s="22">
        <f t="shared" si="304"/>
        <v>21.23863048170449</v>
      </c>
      <c r="P1002" s="22">
        <f t="shared" si="305"/>
        <v>-945.39148952810717</v>
      </c>
      <c r="Q1002" s="22">
        <f t="shared" si="306"/>
        <v>88.001046210449715</v>
      </c>
      <c r="R1002" s="22">
        <f t="shared" si="317"/>
        <v>268.42514400000005</v>
      </c>
      <c r="S1002" s="22">
        <f t="shared" si="318"/>
        <v>-588.96529931765735</v>
      </c>
      <c r="T1002" s="22">
        <f t="shared" si="319"/>
        <v>0</v>
      </c>
      <c r="U1002" s="22">
        <f t="shared" si="307"/>
        <v>0</v>
      </c>
      <c r="V1002" s="20">
        <f>'BSFC (Drive Cycle)'!C1006</f>
        <v>0</v>
      </c>
      <c r="W1002" s="22">
        <f t="shared" si="308"/>
        <v>0</v>
      </c>
      <c r="X1002" s="22">
        <f t="shared" si="309"/>
        <v>0</v>
      </c>
      <c r="Y1002" s="22">
        <f t="shared" si="310"/>
        <v>0</v>
      </c>
      <c r="Z1002" s="22">
        <f t="shared" si="311"/>
        <v>3</v>
      </c>
    </row>
    <row r="1003" spans="4:26">
      <c r="D1003" s="1">
        <v>1000</v>
      </c>
      <c r="E1003" s="22">
        <v>31.5</v>
      </c>
      <c r="F1003" s="22">
        <f t="shared" si="300"/>
        <v>50.694209999999998</v>
      </c>
      <c r="G1003" s="22">
        <f t="shared" si="301"/>
        <v>14.081725</v>
      </c>
      <c r="H1003" s="22">
        <f t="shared" si="312"/>
        <v>-1.0281894444444433</v>
      </c>
      <c r="I1003" s="22">
        <f t="shared" si="313"/>
        <v>13.567630277777779</v>
      </c>
      <c r="J1003" s="22">
        <f t="shared" si="314"/>
        <v>62.842183212126606</v>
      </c>
      <c r="K1003" s="22">
        <f t="shared" si="315"/>
        <v>3</v>
      </c>
      <c r="L1003" s="22">
        <f t="shared" si="302"/>
        <v>5.4638999999999998</v>
      </c>
      <c r="M1003" s="22">
        <f t="shared" si="316"/>
        <v>343.36340485273854</v>
      </c>
      <c r="N1003" s="22">
        <f t="shared" si="303"/>
        <v>3278.8801619602564</v>
      </c>
      <c r="O1003" s="22">
        <f t="shared" si="304"/>
        <v>21.23863048170449</v>
      </c>
      <c r="P1003" s="22">
        <f t="shared" si="305"/>
        <v>-1976.7276599224008</v>
      </c>
      <c r="Q1003" s="22">
        <f t="shared" si="306"/>
        <v>76.432056039983507</v>
      </c>
      <c r="R1003" s="22">
        <f t="shared" si="317"/>
        <v>268.42514400000005</v>
      </c>
      <c r="S1003" s="22">
        <f t="shared" si="318"/>
        <v>-1631.8704598824172</v>
      </c>
      <c r="T1003" s="22">
        <f t="shared" si="319"/>
        <v>0</v>
      </c>
      <c r="U1003" s="22">
        <f t="shared" si="307"/>
        <v>0</v>
      </c>
      <c r="V1003" s="20">
        <f>'BSFC (Drive Cycle)'!C1007</f>
        <v>0</v>
      </c>
      <c r="W1003" s="22">
        <f t="shared" si="308"/>
        <v>0</v>
      </c>
      <c r="X1003" s="22">
        <f t="shared" si="309"/>
        <v>0</v>
      </c>
      <c r="Y1003" s="22">
        <f t="shared" si="310"/>
        <v>0</v>
      </c>
      <c r="Z1003" s="22">
        <f t="shared" si="311"/>
        <v>3</v>
      </c>
    </row>
    <row r="1004" spans="4:26">
      <c r="D1004" s="1">
        <v>1001</v>
      </c>
      <c r="E1004" s="22">
        <v>28.8</v>
      </c>
      <c r="F1004" s="22">
        <f t="shared" si="300"/>
        <v>46.348992000000003</v>
      </c>
      <c r="G1004" s="22">
        <f t="shared" si="301"/>
        <v>12.874720000000002</v>
      </c>
      <c r="H1004" s="22">
        <f t="shared" si="312"/>
        <v>-1.2070049999999988</v>
      </c>
      <c r="I1004" s="22">
        <f t="shared" si="313"/>
        <v>12.271217500000002</v>
      </c>
      <c r="J1004" s="22">
        <f t="shared" si="314"/>
        <v>56.83749354770594</v>
      </c>
      <c r="K1004" s="22">
        <f t="shared" si="315"/>
        <v>3</v>
      </c>
      <c r="L1004" s="22">
        <f t="shared" si="302"/>
        <v>5.4638999999999998</v>
      </c>
      <c r="M1004" s="22">
        <f t="shared" si="316"/>
        <v>310.55438099531045</v>
      </c>
      <c r="N1004" s="22">
        <f t="shared" si="303"/>
        <v>2965.5769504385185</v>
      </c>
      <c r="O1004" s="22">
        <f t="shared" si="304"/>
        <v>21.23863048170449</v>
      </c>
      <c r="P1004" s="22">
        <f t="shared" si="305"/>
        <v>-2320.5063833871668</v>
      </c>
      <c r="Q1004" s="22">
        <f t="shared" si="306"/>
        <v>63.890959497912753</v>
      </c>
      <c r="R1004" s="22">
        <f t="shared" si="317"/>
        <v>268.42514400000005</v>
      </c>
      <c r="S1004" s="22">
        <f t="shared" si="318"/>
        <v>-1988.190279889254</v>
      </c>
      <c r="T1004" s="22">
        <f t="shared" si="319"/>
        <v>0</v>
      </c>
      <c r="U1004" s="22">
        <f t="shared" si="307"/>
        <v>0</v>
      </c>
      <c r="V1004" s="20">
        <f>'BSFC (Drive Cycle)'!C1008</f>
        <v>0</v>
      </c>
      <c r="W1004" s="22">
        <f t="shared" si="308"/>
        <v>0</v>
      </c>
      <c r="X1004" s="22">
        <f t="shared" si="309"/>
        <v>0</v>
      </c>
      <c r="Y1004" s="22">
        <f t="shared" si="310"/>
        <v>0</v>
      </c>
      <c r="Z1004" s="22">
        <f t="shared" si="311"/>
        <v>3</v>
      </c>
    </row>
    <row r="1005" spans="4:26">
      <c r="D1005" s="1">
        <v>1002</v>
      </c>
      <c r="E1005" s="22">
        <v>25.7</v>
      </c>
      <c r="F1005" s="22">
        <f t="shared" si="300"/>
        <v>41.360037999999996</v>
      </c>
      <c r="G1005" s="22">
        <f t="shared" si="301"/>
        <v>11.488899444444444</v>
      </c>
      <c r="H1005" s="22">
        <f t="shared" si="312"/>
        <v>-1.3858205555555578</v>
      </c>
      <c r="I1005" s="22">
        <f t="shared" si="313"/>
        <v>10.795989166666665</v>
      </c>
      <c r="J1005" s="22">
        <f t="shared" si="314"/>
        <v>50.004570826123789</v>
      </c>
      <c r="K1005" s="22">
        <f t="shared" si="315"/>
        <v>3</v>
      </c>
      <c r="L1005" s="22">
        <f t="shared" si="302"/>
        <v>5.4638999999999998</v>
      </c>
      <c r="M1005" s="22">
        <f t="shared" si="316"/>
        <v>273.21997453685776</v>
      </c>
      <c r="N1005" s="22">
        <f t="shared" si="303"/>
        <v>2609.0595028448161</v>
      </c>
      <c r="O1005" s="22">
        <f t="shared" si="304"/>
        <v>21.23863048170449</v>
      </c>
      <c r="P1005" s="22">
        <f t="shared" si="305"/>
        <v>-2664.285106851939</v>
      </c>
      <c r="Q1005" s="22">
        <f t="shared" si="306"/>
        <v>50.876904705314878</v>
      </c>
      <c r="R1005" s="22">
        <f t="shared" si="317"/>
        <v>268.42514400000005</v>
      </c>
      <c r="S1005" s="22">
        <f t="shared" si="318"/>
        <v>-2344.983058146624</v>
      </c>
      <c r="T1005" s="22">
        <f t="shared" si="319"/>
        <v>0</v>
      </c>
      <c r="U1005" s="22">
        <f t="shared" si="307"/>
        <v>0</v>
      </c>
      <c r="V1005" s="20">
        <f>'BSFC (Drive Cycle)'!C1009</f>
        <v>0</v>
      </c>
      <c r="W1005" s="22">
        <f t="shared" si="308"/>
        <v>0</v>
      </c>
      <c r="X1005" s="22">
        <f t="shared" si="309"/>
        <v>0</v>
      </c>
      <c r="Y1005" s="22">
        <f t="shared" si="310"/>
        <v>0</v>
      </c>
      <c r="Z1005" s="22">
        <f t="shared" si="311"/>
        <v>3</v>
      </c>
    </row>
    <row r="1006" spans="4:26">
      <c r="D1006" s="1">
        <v>1003</v>
      </c>
      <c r="E1006" s="22">
        <v>24.6</v>
      </c>
      <c r="F1006" s="22">
        <f t="shared" si="300"/>
        <v>39.589764000000002</v>
      </c>
      <c r="G1006" s="22">
        <f t="shared" si="301"/>
        <v>10.997156666666667</v>
      </c>
      <c r="H1006" s="22">
        <f t="shared" si="312"/>
        <v>-0.49174277777777675</v>
      </c>
      <c r="I1006" s="22">
        <f t="shared" si="313"/>
        <v>10.751285277777779</v>
      </c>
      <c r="J1006" s="22">
        <f t="shared" si="314"/>
        <v>49.797512561833436</v>
      </c>
      <c r="K1006" s="22">
        <f t="shared" si="315"/>
        <v>3</v>
      </c>
      <c r="L1006" s="22">
        <f t="shared" si="302"/>
        <v>5.4638999999999998</v>
      </c>
      <c r="M1006" s="22">
        <f t="shared" si="316"/>
        <v>272.08862888660173</v>
      </c>
      <c r="N1006" s="22">
        <f t="shared" si="303"/>
        <v>2598.2559438268258</v>
      </c>
      <c r="O1006" s="22">
        <f t="shared" si="304"/>
        <v>21.23863048170449</v>
      </c>
      <c r="P1006" s="22">
        <f t="shared" si="305"/>
        <v>-945.39148952810399</v>
      </c>
      <c r="Q1006" s="22">
        <f t="shared" si="306"/>
        <v>46.614888418399005</v>
      </c>
      <c r="R1006" s="22">
        <f t="shared" si="317"/>
        <v>268.42514400000005</v>
      </c>
      <c r="S1006" s="22">
        <f t="shared" si="318"/>
        <v>-630.35145710970494</v>
      </c>
      <c r="T1006" s="22">
        <f t="shared" si="319"/>
        <v>0</v>
      </c>
      <c r="U1006" s="22">
        <f t="shared" si="307"/>
        <v>0</v>
      </c>
      <c r="V1006" s="20">
        <f>'BSFC (Drive Cycle)'!C1010</f>
        <v>0</v>
      </c>
      <c r="W1006" s="22">
        <f t="shared" si="308"/>
        <v>0</v>
      </c>
      <c r="X1006" s="22">
        <f t="shared" si="309"/>
        <v>0</v>
      </c>
      <c r="Y1006" s="22">
        <f t="shared" si="310"/>
        <v>0</v>
      </c>
      <c r="Z1006" s="22">
        <f t="shared" si="311"/>
        <v>3</v>
      </c>
    </row>
    <row r="1007" spans="4:26">
      <c r="D1007" s="1">
        <v>1004</v>
      </c>
      <c r="E1007" s="22">
        <v>23.4</v>
      </c>
      <c r="F1007" s="22">
        <f t="shared" si="300"/>
        <v>37.658555999999997</v>
      </c>
      <c r="G1007" s="22">
        <f t="shared" si="301"/>
        <v>10.460709999999999</v>
      </c>
      <c r="H1007" s="22">
        <f t="shared" si="312"/>
        <v>-0.53644666666666829</v>
      </c>
      <c r="I1007" s="22">
        <f t="shared" si="313"/>
        <v>10.192486666666664</v>
      </c>
      <c r="J1007" s="22">
        <f t="shared" si="314"/>
        <v>47.209284258203823</v>
      </c>
      <c r="K1007" s="22">
        <f t="shared" si="315"/>
        <v>3</v>
      </c>
      <c r="L1007" s="22">
        <f t="shared" si="302"/>
        <v>5.4638999999999998</v>
      </c>
      <c r="M1007" s="22">
        <f t="shared" si="316"/>
        <v>257.94680825839987</v>
      </c>
      <c r="N1007" s="22">
        <f t="shared" si="303"/>
        <v>2463.211456101938</v>
      </c>
      <c r="O1007" s="22">
        <f t="shared" si="304"/>
        <v>21.23863048170449</v>
      </c>
      <c r="P1007" s="22">
        <f t="shared" si="305"/>
        <v>-1031.3361703943003</v>
      </c>
      <c r="Q1007" s="22">
        <f t="shared" si="306"/>
        <v>42.178016231043941</v>
      </c>
      <c r="R1007" s="22">
        <f t="shared" si="317"/>
        <v>268.42514400000005</v>
      </c>
      <c r="S1007" s="22">
        <f t="shared" si="318"/>
        <v>-720.73301016325638</v>
      </c>
      <c r="T1007" s="22">
        <f t="shared" si="319"/>
        <v>0</v>
      </c>
      <c r="U1007" s="22">
        <f t="shared" si="307"/>
        <v>0</v>
      </c>
      <c r="V1007" s="20">
        <f>'BSFC (Drive Cycle)'!C1011</f>
        <v>0</v>
      </c>
      <c r="W1007" s="22">
        <f t="shared" si="308"/>
        <v>0</v>
      </c>
      <c r="X1007" s="22">
        <f t="shared" si="309"/>
        <v>0</v>
      </c>
      <c r="Y1007" s="22">
        <f t="shared" si="310"/>
        <v>0</v>
      </c>
      <c r="Z1007" s="22">
        <f t="shared" si="311"/>
        <v>3</v>
      </c>
    </row>
    <row r="1008" spans="4:26">
      <c r="D1008" s="1">
        <v>1005</v>
      </c>
      <c r="E1008" s="22">
        <v>22.3</v>
      </c>
      <c r="F1008" s="22">
        <f t="shared" si="300"/>
        <v>35.888282000000004</v>
      </c>
      <c r="G1008" s="22">
        <f t="shared" si="301"/>
        <v>9.9689672222222239</v>
      </c>
      <c r="H1008" s="22">
        <f t="shared" si="312"/>
        <v>-0.49174277777777498</v>
      </c>
      <c r="I1008" s="22">
        <f t="shared" si="313"/>
        <v>9.7230958333333355</v>
      </c>
      <c r="J1008" s="22">
        <f t="shared" si="314"/>
        <v>45.035172483154987</v>
      </c>
      <c r="K1008" s="22">
        <f t="shared" si="315"/>
        <v>3</v>
      </c>
      <c r="L1008" s="22">
        <f t="shared" si="302"/>
        <v>5.4638999999999998</v>
      </c>
      <c r="M1008" s="22">
        <f t="shared" si="316"/>
        <v>246.06767893071051</v>
      </c>
      <c r="N1008" s="22">
        <f t="shared" si="303"/>
        <v>2349.7740864130342</v>
      </c>
      <c r="O1008" s="22">
        <f t="shared" si="304"/>
        <v>21.23863048170449</v>
      </c>
      <c r="P1008" s="22">
        <f t="shared" si="305"/>
        <v>-945.39148952810046</v>
      </c>
      <c r="Q1008" s="22">
        <f t="shared" si="306"/>
        <v>38.305766841142258</v>
      </c>
      <c r="R1008" s="22">
        <f t="shared" si="317"/>
        <v>268.42514400000005</v>
      </c>
      <c r="S1008" s="22">
        <f t="shared" si="318"/>
        <v>-638.66057868695816</v>
      </c>
      <c r="T1008" s="22">
        <f t="shared" si="319"/>
        <v>0</v>
      </c>
      <c r="U1008" s="22">
        <f t="shared" si="307"/>
        <v>0</v>
      </c>
      <c r="V1008" s="20">
        <f>'BSFC (Drive Cycle)'!C1012</f>
        <v>0</v>
      </c>
      <c r="W1008" s="22">
        <f t="shared" si="308"/>
        <v>0</v>
      </c>
      <c r="X1008" s="22">
        <f t="shared" si="309"/>
        <v>0</v>
      </c>
      <c r="Y1008" s="22">
        <f t="shared" si="310"/>
        <v>0</v>
      </c>
      <c r="Z1008" s="22">
        <f t="shared" si="311"/>
        <v>3</v>
      </c>
    </row>
    <row r="1009" spans="4:26">
      <c r="D1009" s="1">
        <v>1006</v>
      </c>
      <c r="E1009" s="22">
        <v>21.5</v>
      </c>
      <c r="F1009" s="22">
        <f t="shared" si="300"/>
        <v>34.600810000000003</v>
      </c>
      <c r="G1009" s="22">
        <f t="shared" si="301"/>
        <v>9.6113361111111129</v>
      </c>
      <c r="H1009" s="22">
        <f t="shared" si="312"/>
        <v>-0.35763111111111101</v>
      </c>
      <c r="I1009" s="22">
        <f t="shared" si="313"/>
        <v>9.4325205555555574</v>
      </c>
      <c r="J1009" s="22">
        <f t="shared" si="314"/>
        <v>43.689293765267593</v>
      </c>
      <c r="K1009" s="22">
        <f t="shared" si="315"/>
        <v>3</v>
      </c>
      <c r="L1009" s="22">
        <f t="shared" si="302"/>
        <v>5.4638999999999998</v>
      </c>
      <c r="M1009" s="22">
        <f t="shared" si="316"/>
        <v>238.71393220404559</v>
      </c>
      <c r="N1009" s="22">
        <f t="shared" si="303"/>
        <v>2279.5509527960926</v>
      </c>
      <c r="O1009" s="22">
        <f t="shared" si="304"/>
        <v>21.23863048170449</v>
      </c>
      <c r="P1009" s="22">
        <f t="shared" si="305"/>
        <v>-687.55744692953135</v>
      </c>
      <c r="Q1009" s="22">
        <f t="shared" si="306"/>
        <v>35.606669593834603</v>
      </c>
      <c r="R1009" s="22">
        <f t="shared" si="317"/>
        <v>268.42514400000005</v>
      </c>
      <c r="S1009" s="22">
        <f t="shared" si="318"/>
        <v>-383.52563333569674</v>
      </c>
      <c r="T1009" s="22">
        <f t="shared" si="319"/>
        <v>0</v>
      </c>
      <c r="U1009" s="22">
        <f t="shared" si="307"/>
        <v>0</v>
      </c>
      <c r="V1009" s="20">
        <f>'BSFC (Drive Cycle)'!C1013</f>
        <v>0</v>
      </c>
      <c r="W1009" s="22">
        <f t="shared" si="308"/>
        <v>0</v>
      </c>
      <c r="X1009" s="22">
        <f t="shared" si="309"/>
        <v>0</v>
      </c>
      <c r="Y1009" s="22">
        <f t="shared" si="310"/>
        <v>0</v>
      </c>
      <c r="Z1009" s="22">
        <f t="shared" si="311"/>
        <v>3</v>
      </c>
    </row>
    <row r="1010" spans="4:26">
      <c r="D1010" s="1">
        <v>1007</v>
      </c>
      <c r="E1010" s="22">
        <v>20</v>
      </c>
      <c r="F1010" s="22">
        <f t="shared" si="300"/>
        <v>32.186799999999998</v>
      </c>
      <c r="G1010" s="22">
        <f t="shared" si="301"/>
        <v>8.940777777777777</v>
      </c>
      <c r="H1010" s="22">
        <f t="shared" si="312"/>
        <v>-0.67055833333333581</v>
      </c>
      <c r="I1010" s="22">
        <f t="shared" si="313"/>
        <v>8.6054986111111091</v>
      </c>
      <c r="J1010" s="22">
        <f t="shared" si="314"/>
        <v>39.858715875895776</v>
      </c>
      <c r="K1010" s="22">
        <f t="shared" si="315"/>
        <v>3</v>
      </c>
      <c r="L1010" s="22">
        <f t="shared" si="302"/>
        <v>5.4638999999999998</v>
      </c>
      <c r="M1010" s="22">
        <f t="shared" si="316"/>
        <v>217.78403767430692</v>
      </c>
      <c r="N1010" s="22">
        <f t="shared" si="303"/>
        <v>2079.6851109632594</v>
      </c>
      <c r="O1010" s="22">
        <f t="shared" si="304"/>
        <v>21.23863048170449</v>
      </c>
      <c r="P1010" s="22">
        <f t="shared" si="305"/>
        <v>-1289.1702129928765</v>
      </c>
      <c r="Q1010" s="22">
        <f t="shared" si="306"/>
        <v>30.811612412187852</v>
      </c>
      <c r="R1010" s="22">
        <f t="shared" si="317"/>
        <v>268.42514400000005</v>
      </c>
      <c r="S1010" s="22">
        <f t="shared" si="318"/>
        <v>-989.9334565806887</v>
      </c>
      <c r="T1010" s="22">
        <f t="shared" si="319"/>
        <v>0</v>
      </c>
      <c r="U1010" s="22">
        <f t="shared" si="307"/>
        <v>0</v>
      </c>
      <c r="V1010" s="20">
        <f>'BSFC (Drive Cycle)'!C1014</f>
        <v>0</v>
      </c>
      <c r="W1010" s="22">
        <f t="shared" si="308"/>
        <v>0</v>
      </c>
      <c r="X1010" s="22">
        <f t="shared" si="309"/>
        <v>0</v>
      </c>
      <c r="Y1010" s="22">
        <f t="shared" si="310"/>
        <v>0</v>
      </c>
      <c r="Z1010" s="22">
        <f t="shared" si="311"/>
        <v>3</v>
      </c>
    </row>
    <row r="1011" spans="4:26">
      <c r="D1011" s="1">
        <v>1008</v>
      </c>
      <c r="E1011" s="22">
        <v>20</v>
      </c>
      <c r="F1011" s="22">
        <f t="shared" si="300"/>
        <v>32.186799999999998</v>
      </c>
      <c r="G1011" s="22">
        <f t="shared" si="301"/>
        <v>8.940777777777777</v>
      </c>
      <c r="H1011" s="22">
        <f t="shared" si="312"/>
        <v>0</v>
      </c>
      <c r="I1011" s="22">
        <f t="shared" si="313"/>
        <v>8.940777777777777</v>
      </c>
      <c r="J1011" s="22">
        <f t="shared" si="314"/>
        <v>41.411652858073538</v>
      </c>
      <c r="K1011" s="22">
        <f t="shared" si="315"/>
        <v>3</v>
      </c>
      <c r="L1011" s="22">
        <f t="shared" si="302"/>
        <v>5.4638999999999998</v>
      </c>
      <c r="M1011" s="22">
        <f t="shared" si="316"/>
        <v>226.26913005122799</v>
      </c>
      <c r="N1011" s="22">
        <f t="shared" si="303"/>
        <v>2160.7118035981916</v>
      </c>
      <c r="O1011" s="22">
        <f t="shared" si="304"/>
        <v>21.23863048170449</v>
      </c>
      <c r="P1011" s="22">
        <f t="shared" si="305"/>
        <v>0</v>
      </c>
      <c r="Q1011" s="22">
        <f t="shared" si="306"/>
        <v>30.811612412187852</v>
      </c>
      <c r="R1011" s="22">
        <f t="shared" si="317"/>
        <v>268.42514400000005</v>
      </c>
      <c r="S1011" s="22">
        <f t="shared" si="318"/>
        <v>299.2367564121879</v>
      </c>
      <c r="T1011" s="22">
        <f t="shared" si="319"/>
        <v>11.824011367226959</v>
      </c>
      <c r="U1011" s="22">
        <f t="shared" si="307"/>
        <v>2.6754087657782746</v>
      </c>
      <c r="V1011" s="20">
        <f>'BSFC (Drive Cycle)'!C1015</f>
        <v>1823.457719247599</v>
      </c>
      <c r="W1011" s="22">
        <f t="shared" si="308"/>
        <v>1.3551374350280796</v>
      </c>
      <c r="X1011" s="22">
        <f t="shared" si="309"/>
        <v>0</v>
      </c>
      <c r="Y1011" s="22">
        <f t="shared" si="310"/>
        <v>0</v>
      </c>
      <c r="Z1011" s="22">
        <f t="shared" si="311"/>
        <v>3</v>
      </c>
    </row>
    <row r="1012" spans="4:26">
      <c r="D1012" s="1">
        <v>1009</v>
      </c>
      <c r="E1012" s="22">
        <v>19.2</v>
      </c>
      <c r="F1012" s="22">
        <f t="shared" si="300"/>
        <v>30.899327999999997</v>
      </c>
      <c r="G1012" s="22">
        <f t="shared" si="301"/>
        <v>8.583146666666666</v>
      </c>
      <c r="H1012" s="22">
        <f t="shared" si="312"/>
        <v>-0.35763111111111101</v>
      </c>
      <c r="I1012" s="22">
        <f t="shared" si="313"/>
        <v>8.4043311111111105</v>
      </c>
      <c r="J1012" s="22">
        <f t="shared" si="314"/>
        <v>38.92695368658913</v>
      </c>
      <c r="K1012" s="22">
        <f t="shared" si="315"/>
        <v>3</v>
      </c>
      <c r="L1012" s="22">
        <f t="shared" si="302"/>
        <v>5.4638999999999998</v>
      </c>
      <c r="M1012" s="22">
        <f t="shared" si="316"/>
        <v>212.69298224815432</v>
      </c>
      <c r="N1012" s="22">
        <f t="shared" si="303"/>
        <v>2031.0690953823002</v>
      </c>
      <c r="O1012" s="22">
        <f t="shared" si="304"/>
        <v>21.23863048170449</v>
      </c>
      <c r="P1012" s="22">
        <f t="shared" si="305"/>
        <v>-687.55744692953135</v>
      </c>
      <c r="Q1012" s="22">
        <f t="shared" si="306"/>
        <v>28.395981999072323</v>
      </c>
      <c r="R1012" s="22">
        <f t="shared" si="317"/>
        <v>268.42514400000005</v>
      </c>
      <c r="S1012" s="22">
        <f t="shared" si="318"/>
        <v>-390.73632093045899</v>
      </c>
      <c r="T1012" s="22">
        <f t="shared" si="319"/>
        <v>0</v>
      </c>
      <c r="U1012" s="22">
        <f t="shared" si="307"/>
        <v>0</v>
      </c>
      <c r="V1012" s="20">
        <f>'BSFC (Drive Cycle)'!C1016</f>
        <v>0</v>
      </c>
      <c r="W1012" s="22">
        <f t="shared" si="308"/>
        <v>0</v>
      </c>
      <c r="X1012" s="22">
        <f t="shared" si="309"/>
        <v>0</v>
      </c>
      <c r="Y1012" s="22">
        <f t="shared" si="310"/>
        <v>0</v>
      </c>
      <c r="Z1012" s="22">
        <f t="shared" si="311"/>
        <v>3</v>
      </c>
    </row>
    <row r="1013" spans="4:26">
      <c r="D1013" s="1">
        <v>1010</v>
      </c>
      <c r="E1013" s="22">
        <v>19.2</v>
      </c>
      <c r="F1013" s="22">
        <f t="shared" si="300"/>
        <v>30.899327999999997</v>
      </c>
      <c r="G1013" s="22">
        <f t="shared" si="301"/>
        <v>8.583146666666666</v>
      </c>
      <c r="H1013" s="22">
        <f t="shared" si="312"/>
        <v>0</v>
      </c>
      <c r="I1013" s="22">
        <f t="shared" si="313"/>
        <v>8.583146666666666</v>
      </c>
      <c r="J1013" s="22">
        <f t="shared" si="314"/>
        <v>39.755186743750599</v>
      </c>
      <c r="K1013" s="22">
        <f t="shared" si="315"/>
        <v>3</v>
      </c>
      <c r="L1013" s="22">
        <f t="shared" si="302"/>
        <v>5.4638999999999998</v>
      </c>
      <c r="M1013" s="22">
        <f t="shared" si="316"/>
        <v>217.2183648491789</v>
      </c>
      <c r="N1013" s="22">
        <f t="shared" si="303"/>
        <v>2074.283331454264</v>
      </c>
      <c r="O1013" s="22">
        <f t="shared" si="304"/>
        <v>21.23863048170449</v>
      </c>
      <c r="P1013" s="22">
        <f t="shared" si="305"/>
        <v>0</v>
      </c>
      <c r="Q1013" s="22">
        <f t="shared" si="306"/>
        <v>28.395981999072323</v>
      </c>
      <c r="R1013" s="22">
        <f t="shared" si="317"/>
        <v>268.42514400000005</v>
      </c>
      <c r="S1013" s="22">
        <f t="shared" si="318"/>
        <v>296.82112599907236</v>
      </c>
      <c r="T1013" s="22">
        <f t="shared" si="319"/>
        <v>11.728560387854779</v>
      </c>
      <c r="U1013" s="22">
        <f t="shared" si="307"/>
        <v>2.5476587094846668</v>
      </c>
      <c r="V1013" s="20">
        <f>'BSFC (Drive Cycle)'!C1017</f>
        <v>1829.6128908882711</v>
      </c>
      <c r="W1013" s="22">
        <f t="shared" si="308"/>
        <v>1.2947858934602565</v>
      </c>
      <c r="X1013" s="22">
        <f t="shared" si="309"/>
        <v>0</v>
      </c>
      <c r="Y1013" s="22">
        <f t="shared" si="310"/>
        <v>0</v>
      </c>
      <c r="Z1013" s="22">
        <f t="shared" si="311"/>
        <v>3</v>
      </c>
    </row>
    <row r="1014" spans="4:26">
      <c r="D1014" s="1">
        <v>1011</v>
      </c>
      <c r="E1014" s="22">
        <v>18</v>
      </c>
      <c r="F1014" s="22">
        <f t="shared" si="300"/>
        <v>28.968119999999999</v>
      </c>
      <c r="G1014" s="22">
        <f t="shared" si="301"/>
        <v>8.0466999999999995</v>
      </c>
      <c r="H1014" s="22">
        <f t="shared" si="312"/>
        <v>-0.53644666666666652</v>
      </c>
      <c r="I1014" s="22">
        <f t="shared" si="313"/>
        <v>7.7784766666666663</v>
      </c>
      <c r="J1014" s="22">
        <f t="shared" si="314"/>
        <v>36.02813798652398</v>
      </c>
      <c r="K1014" s="22">
        <f t="shared" si="315"/>
        <v>3</v>
      </c>
      <c r="L1014" s="22">
        <f t="shared" si="302"/>
        <v>5.4638999999999998</v>
      </c>
      <c r="M1014" s="22">
        <f t="shared" si="316"/>
        <v>196.85414314456835</v>
      </c>
      <c r="N1014" s="22">
        <f t="shared" si="303"/>
        <v>1879.8192691304266</v>
      </c>
      <c r="O1014" s="22">
        <f t="shared" si="304"/>
        <v>21.23863048170449</v>
      </c>
      <c r="P1014" s="22">
        <f t="shared" si="305"/>
        <v>-1031.3361703942969</v>
      </c>
      <c r="Q1014" s="22">
        <f t="shared" si="306"/>
        <v>24.957406053872162</v>
      </c>
      <c r="R1014" s="22">
        <f t="shared" si="317"/>
        <v>268.42514400000005</v>
      </c>
      <c r="S1014" s="22">
        <f t="shared" si="318"/>
        <v>-737.95362034042466</v>
      </c>
      <c r="T1014" s="22">
        <f t="shared" si="319"/>
        <v>0</v>
      </c>
      <c r="U1014" s="22">
        <f t="shared" si="307"/>
        <v>0</v>
      </c>
      <c r="V1014" s="20">
        <f>'BSFC (Drive Cycle)'!C1018</f>
        <v>0</v>
      </c>
      <c r="W1014" s="22">
        <f t="shared" si="308"/>
        <v>0</v>
      </c>
      <c r="X1014" s="22">
        <f t="shared" si="309"/>
        <v>0</v>
      </c>
      <c r="Y1014" s="22">
        <f t="shared" si="310"/>
        <v>0</v>
      </c>
      <c r="Z1014" s="22">
        <f t="shared" si="311"/>
        <v>3</v>
      </c>
    </row>
    <row r="1015" spans="4:26">
      <c r="D1015" s="1">
        <v>1012</v>
      </c>
      <c r="E1015" s="22">
        <v>11.9</v>
      </c>
      <c r="F1015" s="22">
        <f t="shared" si="300"/>
        <v>19.151146000000001</v>
      </c>
      <c r="G1015" s="22">
        <f t="shared" si="301"/>
        <v>5.3197627777777781</v>
      </c>
      <c r="H1015" s="22">
        <f t="shared" si="312"/>
        <v>-2.7269372222222215</v>
      </c>
      <c r="I1015" s="22">
        <f t="shared" si="313"/>
        <v>3.9562941666666673</v>
      </c>
      <c r="J1015" s="22">
        <f t="shared" si="314"/>
        <v>18.324656389697545</v>
      </c>
      <c r="K1015" s="22">
        <f t="shared" si="315"/>
        <v>3</v>
      </c>
      <c r="L1015" s="22">
        <f t="shared" si="302"/>
        <v>5.4638999999999998</v>
      </c>
      <c r="M1015" s="22">
        <f t="shared" si="316"/>
        <v>100.1240900476684</v>
      </c>
      <c r="N1015" s="22">
        <f t="shared" si="303"/>
        <v>956.11497309219999</v>
      </c>
      <c r="O1015" s="22">
        <f t="shared" si="304"/>
        <v>21.23863048170449</v>
      </c>
      <c r="P1015" s="22">
        <f t="shared" si="305"/>
        <v>-5242.6255328376765</v>
      </c>
      <c r="Q1015" s="22">
        <f t="shared" si="306"/>
        <v>10.908081084224806</v>
      </c>
      <c r="R1015" s="22">
        <f t="shared" si="317"/>
        <v>268.42514400000005</v>
      </c>
      <c r="S1015" s="22">
        <f t="shared" si="318"/>
        <v>-4963.2923077534515</v>
      </c>
      <c r="T1015" s="22">
        <f t="shared" si="319"/>
        <v>0</v>
      </c>
      <c r="U1015" s="22">
        <f t="shared" si="307"/>
        <v>0</v>
      </c>
      <c r="V1015" s="20">
        <f>'BSFC (Drive Cycle)'!C1019</f>
        <v>0</v>
      </c>
      <c r="W1015" s="22">
        <f t="shared" si="308"/>
        <v>0</v>
      </c>
      <c r="X1015" s="22">
        <f t="shared" si="309"/>
        <v>1</v>
      </c>
      <c r="Y1015" s="22">
        <f t="shared" si="310"/>
        <v>0</v>
      </c>
      <c r="Z1015" s="22">
        <f t="shared" si="311"/>
        <v>2</v>
      </c>
    </row>
    <row r="1016" spans="4:26">
      <c r="D1016" s="1">
        <v>1013</v>
      </c>
      <c r="E1016" s="22">
        <v>6.9</v>
      </c>
      <c r="F1016" s="22">
        <f t="shared" si="300"/>
        <v>11.104446000000001</v>
      </c>
      <c r="G1016" s="22">
        <f t="shared" si="301"/>
        <v>3.0845683333333338</v>
      </c>
      <c r="H1016" s="22">
        <f t="shared" si="312"/>
        <v>-2.2351944444444443</v>
      </c>
      <c r="I1016" s="22">
        <f t="shared" si="313"/>
        <v>1.9669711111111117</v>
      </c>
      <c r="J1016" s="22">
        <f t="shared" si="314"/>
        <v>9.1105636287761822</v>
      </c>
      <c r="K1016" s="22">
        <f t="shared" si="315"/>
        <v>2</v>
      </c>
      <c r="L1016" s="22">
        <f t="shared" si="302"/>
        <v>8.4698856000000013</v>
      </c>
      <c r="M1016" s="22">
        <f t="shared" si="316"/>
        <v>77.16543168725515</v>
      </c>
      <c r="N1016" s="22">
        <f t="shared" si="303"/>
        <v>736.87585681110568</v>
      </c>
      <c r="O1016" s="22">
        <f t="shared" si="304"/>
        <v>40.638704065348485</v>
      </c>
      <c r="P1016" s="22">
        <f t="shared" si="305"/>
        <v>-4498.0813647360401</v>
      </c>
      <c r="Q1016" s="22">
        <f t="shared" si="306"/>
        <v>3.6673521673606606</v>
      </c>
      <c r="R1016" s="22">
        <f t="shared" si="317"/>
        <v>268.42514400000005</v>
      </c>
      <c r="S1016" s="22">
        <f t="shared" si="318"/>
        <v>-4225.9888685686792</v>
      </c>
      <c r="T1016" s="22">
        <f t="shared" si="319"/>
        <v>0</v>
      </c>
      <c r="U1016" s="22">
        <f t="shared" si="307"/>
        <v>0</v>
      </c>
      <c r="V1016" s="20">
        <f>'BSFC (Drive Cycle)'!C1020</f>
        <v>0</v>
      </c>
      <c r="W1016" s="22">
        <f t="shared" si="308"/>
        <v>0</v>
      </c>
      <c r="X1016" s="22">
        <f t="shared" si="309"/>
        <v>1</v>
      </c>
      <c r="Y1016" s="22">
        <f t="shared" si="310"/>
        <v>0</v>
      </c>
      <c r="Z1016" s="22">
        <f t="shared" si="311"/>
        <v>1</v>
      </c>
    </row>
    <row r="1017" spans="4:26">
      <c r="D1017" s="1">
        <v>1014</v>
      </c>
      <c r="E1017" s="22">
        <v>2.7</v>
      </c>
      <c r="F1017" s="22">
        <f t="shared" si="300"/>
        <v>4.345218</v>
      </c>
      <c r="G1017" s="22">
        <f t="shared" si="301"/>
        <v>1.2070050000000001</v>
      </c>
      <c r="H1017" s="22">
        <f t="shared" si="312"/>
        <v>-1.8775633333333337</v>
      </c>
      <c r="I1017" s="22">
        <f t="shared" si="313"/>
        <v>0.26822333333333326</v>
      </c>
      <c r="J1017" s="22">
        <f t="shared" si="314"/>
        <v>1.242349585742206</v>
      </c>
      <c r="K1017" s="22">
        <f t="shared" si="315"/>
        <v>1</v>
      </c>
      <c r="L1017" s="22">
        <f t="shared" si="302"/>
        <v>14.7105</v>
      </c>
      <c r="M1017" s="22">
        <f t="shared" si="316"/>
        <v>18.275583581060722</v>
      </c>
      <c r="N1017" s="22">
        <f t="shared" si="303"/>
        <v>174.51903029062316</v>
      </c>
      <c r="O1017" s="22">
        <f t="shared" si="304"/>
        <v>107.64187598425198</v>
      </c>
      <c r="P1017" s="22">
        <f t="shared" si="305"/>
        <v>-4361.0780120196032</v>
      </c>
      <c r="Q1017" s="22">
        <f t="shared" si="306"/>
        <v>0.56154163621212372</v>
      </c>
      <c r="R1017" s="22">
        <f t="shared" si="317"/>
        <v>268.42514400000005</v>
      </c>
      <c r="S1017" s="22">
        <f t="shared" si="318"/>
        <v>-4092.0913263833909</v>
      </c>
      <c r="T1017" s="22">
        <f t="shared" si="319"/>
        <v>0</v>
      </c>
      <c r="U1017" s="22">
        <f t="shared" si="307"/>
        <v>0</v>
      </c>
      <c r="V1017" s="20">
        <f>'BSFC (Drive Cycle)'!C1021</f>
        <v>0</v>
      </c>
      <c r="W1017" s="22">
        <f t="shared" si="308"/>
        <v>0</v>
      </c>
      <c r="X1017" s="22">
        <f t="shared" si="309"/>
        <v>0</v>
      </c>
      <c r="Y1017" s="22">
        <f t="shared" si="310"/>
        <v>0</v>
      </c>
      <c r="Z1017" s="22">
        <f t="shared" si="311"/>
        <v>1</v>
      </c>
    </row>
    <row r="1018" spans="4:26">
      <c r="D1018" s="1">
        <v>1015</v>
      </c>
      <c r="E1018" s="22">
        <v>0.8</v>
      </c>
      <c r="F1018" s="22">
        <f t="shared" si="300"/>
        <v>1.2874720000000002</v>
      </c>
      <c r="G1018" s="22">
        <f t="shared" si="301"/>
        <v>0.35763111111111118</v>
      </c>
      <c r="H1018" s="22">
        <f t="shared" si="312"/>
        <v>-0.84937388888888887</v>
      </c>
      <c r="I1018" s="22">
        <f t="shared" si="313"/>
        <v>-6.7055833333333259E-2</v>
      </c>
      <c r="J1018" s="22">
        <f t="shared" si="314"/>
        <v>-0.31058739643555122</v>
      </c>
      <c r="K1018" s="22">
        <f t="shared" si="315"/>
        <v>1</v>
      </c>
      <c r="L1018" s="22">
        <f t="shared" si="302"/>
        <v>14.7105</v>
      </c>
      <c r="M1018" s="22">
        <f t="shared" si="316"/>
        <v>-4.5688958952651761</v>
      </c>
      <c r="N1018" s="22">
        <f t="shared" si="303"/>
        <v>-43.629757572655748</v>
      </c>
      <c r="O1018" s="22">
        <f t="shared" si="304"/>
        <v>107.64187598425198</v>
      </c>
      <c r="P1018" s="22">
        <f t="shared" si="305"/>
        <v>-1972.868624485058</v>
      </c>
      <c r="Q1018" s="22">
        <f t="shared" si="306"/>
        <v>4.9298579859500591E-2</v>
      </c>
      <c r="R1018" s="22">
        <f t="shared" si="317"/>
        <v>268.42514400000005</v>
      </c>
      <c r="S1018" s="22">
        <f t="shared" si="318"/>
        <v>-1704.3941819051986</v>
      </c>
      <c r="T1018" s="22">
        <f t="shared" si="319"/>
        <v>0</v>
      </c>
      <c r="U1018" s="22">
        <f t="shared" si="307"/>
        <v>0</v>
      </c>
      <c r="V1018" s="20">
        <f>'BSFC (Drive Cycle)'!C1022</f>
        <v>0</v>
      </c>
      <c r="W1018" s="22">
        <f t="shared" si="308"/>
        <v>0</v>
      </c>
      <c r="X1018" s="22">
        <f t="shared" si="309"/>
        <v>0</v>
      </c>
      <c r="Y1018" s="22">
        <f t="shared" si="310"/>
        <v>0</v>
      </c>
      <c r="Z1018" s="22">
        <f t="shared" si="311"/>
        <v>1</v>
      </c>
    </row>
    <row r="1019" spans="4:26">
      <c r="D1019" s="1">
        <v>1016</v>
      </c>
      <c r="E1019" s="22">
        <v>0.4</v>
      </c>
      <c r="F1019" s="22">
        <f t="shared" si="300"/>
        <v>0.64373600000000009</v>
      </c>
      <c r="G1019" s="22">
        <f t="shared" si="301"/>
        <v>0.17881555555555559</v>
      </c>
      <c r="H1019" s="22">
        <f t="shared" si="312"/>
        <v>-0.17881555555555559</v>
      </c>
      <c r="I1019" s="22">
        <f t="shared" si="313"/>
        <v>8.9407777777777794E-2</v>
      </c>
      <c r="J1019" s="22">
        <f t="shared" si="314"/>
        <v>0.4141165285807355</v>
      </c>
      <c r="K1019" s="22">
        <f t="shared" si="315"/>
        <v>1</v>
      </c>
      <c r="L1019" s="22">
        <f t="shared" si="302"/>
        <v>14.7105</v>
      </c>
      <c r="M1019" s="22">
        <f t="shared" si="316"/>
        <v>6.0918611936869098</v>
      </c>
      <c r="N1019" s="22">
        <f t="shared" si="303"/>
        <v>58.173010096874414</v>
      </c>
      <c r="O1019" s="22">
        <f t="shared" si="304"/>
        <v>107.64187598425198</v>
      </c>
      <c r="P1019" s="22">
        <f t="shared" si="305"/>
        <v>-415.34076304948599</v>
      </c>
      <c r="Q1019" s="22">
        <f t="shared" si="306"/>
        <v>1.2324644964875148E-2</v>
      </c>
      <c r="R1019" s="22">
        <f t="shared" si="317"/>
        <v>268.42514400000005</v>
      </c>
      <c r="S1019" s="22">
        <f t="shared" si="318"/>
        <v>-146.90329440452109</v>
      </c>
      <c r="T1019" s="22">
        <f t="shared" si="319"/>
        <v>0</v>
      </c>
      <c r="U1019" s="22">
        <f t="shared" si="307"/>
        <v>0</v>
      </c>
      <c r="V1019" s="20">
        <f>'BSFC (Drive Cycle)'!C1023</f>
        <v>0</v>
      </c>
      <c r="W1019" s="22">
        <f t="shared" si="308"/>
        <v>0</v>
      </c>
      <c r="X1019" s="22">
        <f t="shared" si="309"/>
        <v>0</v>
      </c>
      <c r="Y1019" s="22">
        <f t="shared" si="310"/>
        <v>0</v>
      </c>
      <c r="Z1019" s="22">
        <f t="shared" si="311"/>
        <v>1</v>
      </c>
    </row>
    <row r="1020" spans="4:26">
      <c r="D1020" s="1">
        <v>1017</v>
      </c>
      <c r="E1020" s="22">
        <v>0</v>
      </c>
      <c r="F1020" s="22">
        <f t="shared" si="300"/>
        <v>0</v>
      </c>
      <c r="G1020" s="22">
        <f t="shared" si="301"/>
        <v>0</v>
      </c>
      <c r="H1020" s="22">
        <f t="shared" si="312"/>
        <v>-0.17881555555555559</v>
      </c>
      <c r="I1020" s="22">
        <f t="shared" si="313"/>
        <v>-8.9407777777777794E-2</v>
      </c>
      <c r="J1020" s="22">
        <f t="shared" si="314"/>
        <v>-0.4141165285807355</v>
      </c>
      <c r="K1020" s="22">
        <f t="shared" si="315"/>
        <v>1</v>
      </c>
      <c r="L1020" s="22">
        <f t="shared" si="302"/>
        <v>14.7105</v>
      </c>
      <c r="M1020" s="22">
        <f t="shared" si="316"/>
        <v>-6.0918611936869098</v>
      </c>
      <c r="N1020" s="22">
        <f t="shared" si="303"/>
        <v>-58.173010096874414</v>
      </c>
      <c r="O1020" s="22">
        <f t="shared" si="304"/>
        <v>107.64187598425198</v>
      </c>
      <c r="P1020" s="22">
        <f t="shared" si="305"/>
        <v>-415.34076304948599</v>
      </c>
      <c r="Q1020" s="22">
        <f t="shared" si="306"/>
        <v>0</v>
      </c>
      <c r="R1020" s="22">
        <f t="shared" si="317"/>
        <v>268.42514400000005</v>
      </c>
      <c r="S1020" s="22">
        <f t="shared" si="318"/>
        <v>-146.91561904948594</v>
      </c>
      <c r="T1020" s="22">
        <f t="shared" si="319"/>
        <v>0</v>
      </c>
      <c r="U1020" s="22">
        <f t="shared" si="307"/>
        <v>0</v>
      </c>
      <c r="V1020" s="20">
        <f>'BSFC (Drive Cycle)'!C1024</f>
        <v>0</v>
      </c>
      <c r="W1020" s="22">
        <f t="shared" si="308"/>
        <v>0</v>
      </c>
      <c r="X1020" s="22">
        <f t="shared" si="309"/>
        <v>0</v>
      </c>
      <c r="Y1020" s="22">
        <f t="shared" si="310"/>
        <v>0</v>
      </c>
      <c r="Z1020" s="22">
        <f t="shared" si="311"/>
        <v>1</v>
      </c>
    </row>
    <row r="1021" spans="4:26">
      <c r="D1021" s="1">
        <v>1018</v>
      </c>
      <c r="E1021" s="22">
        <v>0</v>
      </c>
      <c r="F1021" s="22">
        <f t="shared" si="300"/>
        <v>0</v>
      </c>
      <c r="G1021" s="22">
        <f t="shared" si="301"/>
        <v>0</v>
      </c>
      <c r="H1021" s="22">
        <f t="shared" si="312"/>
        <v>0</v>
      </c>
      <c r="I1021" s="22">
        <f t="shared" si="313"/>
        <v>0</v>
      </c>
      <c r="J1021" s="22">
        <f t="shared" si="314"/>
        <v>0</v>
      </c>
      <c r="K1021" s="22">
        <f t="shared" si="315"/>
        <v>1</v>
      </c>
      <c r="L1021" s="22">
        <f t="shared" si="302"/>
        <v>14.7105</v>
      </c>
      <c r="M1021" s="22">
        <f t="shared" si="316"/>
        <v>0</v>
      </c>
      <c r="N1021" s="22">
        <f t="shared" si="303"/>
        <v>0</v>
      </c>
      <c r="O1021" s="22">
        <f t="shared" si="304"/>
        <v>107.64187598425198</v>
      </c>
      <c r="P1021" s="22">
        <f t="shared" si="305"/>
        <v>0</v>
      </c>
      <c r="Q1021" s="22">
        <f t="shared" si="306"/>
        <v>0</v>
      </c>
      <c r="R1021" s="22">
        <f t="shared" si="317"/>
        <v>268.42514400000005</v>
      </c>
      <c r="S1021" s="22">
        <f t="shared" si="318"/>
        <v>268.42514400000005</v>
      </c>
      <c r="T1021" s="22">
        <f t="shared" si="319"/>
        <v>3.9395662003059049</v>
      </c>
      <c r="U1021" s="22">
        <f t="shared" si="307"/>
        <v>0</v>
      </c>
      <c r="V1021" s="20">
        <f>'BSFC (Drive Cycle)'!C1025</f>
        <v>0</v>
      </c>
      <c r="W1021" s="22">
        <f t="shared" si="308"/>
        <v>0</v>
      </c>
      <c r="X1021" s="22">
        <f t="shared" si="309"/>
        <v>0</v>
      </c>
      <c r="Y1021" s="22">
        <f t="shared" si="310"/>
        <v>0</v>
      </c>
      <c r="Z1021" s="22">
        <f t="shared" si="311"/>
        <v>1</v>
      </c>
    </row>
    <row r="1022" spans="4:26">
      <c r="D1022" s="1">
        <v>1019</v>
      </c>
      <c r="E1022" s="22">
        <v>0</v>
      </c>
      <c r="F1022" s="22">
        <f t="shared" si="300"/>
        <v>0</v>
      </c>
      <c r="G1022" s="22">
        <f t="shared" si="301"/>
        <v>0</v>
      </c>
      <c r="H1022" s="22">
        <f t="shared" si="312"/>
        <v>0</v>
      </c>
      <c r="I1022" s="22">
        <f t="shared" si="313"/>
        <v>0</v>
      </c>
      <c r="J1022" s="22">
        <f t="shared" si="314"/>
        <v>0</v>
      </c>
      <c r="K1022" s="22">
        <f t="shared" si="315"/>
        <v>1</v>
      </c>
      <c r="L1022" s="22">
        <f t="shared" si="302"/>
        <v>14.7105</v>
      </c>
      <c r="M1022" s="22">
        <f t="shared" si="316"/>
        <v>0</v>
      </c>
      <c r="N1022" s="22">
        <f t="shared" si="303"/>
        <v>0</v>
      </c>
      <c r="O1022" s="22">
        <f t="shared" si="304"/>
        <v>107.64187598425198</v>
      </c>
      <c r="P1022" s="22">
        <f t="shared" si="305"/>
        <v>0</v>
      </c>
      <c r="Q1022" s="22">
        <f t="shared" si="306"/>
        <v>0</v>
      </c>
      <c r="R1022" s="22">
        <f t="shared" si="317"/>
        <v>268.42514400000005</v>
      </c>
      <c r="S1022" s="22">
        <f t="shared" si="318"/>
        <v>268.42514400000005</v>
      </c>
      <c r="T1022" s="22">
        <f t="shared" si="319"/>
        <v>3.9395662003059049</v>
      </c>
      <c r="U1022" s="22">
        <f t="shared" si="307"/>
        <v>0</v>
      </c>
      <c r="V1022" s="20">
        <f>'BSFC (Drive Cycle)'!C1026</f>
        <v>0</v>
      </c>
      <c r="W1022" s="22">
        <f t="shared" si="308"/>
        <v>0</v>
      </c>
      <c r="X1022" s="22">
        <f t="shared" si="309"/>
        <v>0</v>
      </c>
      <c r="Y1022" s="22">
        <f t="shared" si="310"/>
        <v>0</v>
      </c>
      <c r="Z1022" s="22">
        <f t="shared" si="311"/>
        <v>1</v>
      </c>
    </row>
    <row r="1023" spans="4:26">
      <c r="D1023" s="1">
        <v>1020</v>
      </c>
      <c r="E1023" s="22">
        <v>0</v>
      </c>
      <c r="F1023" s="22">
        <f t="shared" si="300"/>
        <v>0</v>
      </c>
      <c r="G1023" s="22">
        <f t="shared" si="301"/>
        <v>0</v>
      </c>
      <c r="H1023" s="22">
        <f t="shared" si="312"/>
        <v>0</v>
      </c>
      <c r="I1023" s="22">
        <f t="shared" si="313"/>
        <v>0</v>
      </c>
      <c r="J1023" s="22">
        <f t="shared" si="314"/>
        <v>0</v>
      </c>
      <c r="K1023" s="22">
        <f t="shared" si="315"/>
        <v>1</v>
      </c>
      <c r="L1023" s="22">
        <f t="shared" si="302"/>
        <v>14.7105</v>
      </c>
      <c r="M1023" s="22">
        <f t="shared" si="316"/>
        <v>0</v>
      </c>
      <c r="N1023" s="22">
        <f t="shared" si="303"/>
        <v>0</v>
      </c>
      <c r="O1023" s="22">
        <f t="shared" si="304"/>
        <v>107.64187598425198</v>
      </c>
      <c r="P1023" s="22">
        <f t="shared" si="305"/>
        <v>0</v>
      </c>
      <c r="Q1023" s="22">
        <f t="shared" si="306"/>
        <v>0</v>
      </c>
      <c r="R1023" s="22">
        <f t="shared" si="317"/>
        <v>268.42514400000005</v>
      </c>
      <c r="S1023" s="22">
        <f t="shared" si="318"/>
        <v>268.42514400000005</v>
      </c>
      <c r="T1023" s="22">
        <f t="shared" si="319"/>
        <v>3.9395662003059049</v>
      </c>
      <c r="U1023" s="22">
        <f t="shared" si="307"/>
        <v>0</v>
      </c>
      <c r="V1023" s="20">
        <f>'BSFC (Drive Cycle)'!C1027</f>
        <v>0</v>
      </c>
      <c r="W1023" s="22">
        <f t="shared" si="308"/>
        <v>0</v>
      </c>
      <c r="X1023" s="22">
        <f t="shared" si="309"/>
        <v>0</v>
      </c>
      <c r="Y1023" s="22">
        <f t="shared" si="310"/>
        <v>0</v>
      </c>
      <c r="Z1023" s="22">
        <f t="shared" si="311"/>
        <v>1</v>
      </c>
    </row>
    <row r="1024" spans="4:26">
      <c r="D1024" s="1">
        <v>1021</v>
      </c>
      <c r="E1024" s="22">
        <v>0</v>
      </c>
      <c r="F1024" s="22">
        <f t="shared" si="300"/>
        <v>0</v>
      </c>
      <c r="G1024" s="22">
        <f t="shared" si="301"/>
        <v>0</v>
      </c>
      <c r="H1024" s="22">
        <f t="shared" si="312"/>
        <v>0</v>
      </c>
      <c r="I1024" s="22">
        <f t="shared" si="313"/>
        <v>0</v>
      </c>
      <c r="J1024" s="22">
        <f t="shared" si="314"/>
        <v>0</v>
      </c>
      <c r="K1024" s="22">
        <f t="shared" si="315"/>
        <v>1</v>
      </c>
      <c r="L1024" s="22">
        <f t="shared" si="302"/>
        <v>14.7105</v>
      </c>
      <c r="M1024" s="22">
        <f t="shared" si="316"/>
        <v>0</v>
      </c>
      <c r="N1024" s="22">
        <f t="shared" si="303"/>
        <v>0</v>
      </c>
      <c r="O1024" s="22">
        <f t="shared" si="304"/>
        <v>107.64187598425198</v>
      </c>
      <c r="P1024" s="22">
        <f t="shared" si="305"/>
        <v>0</v>
      </c>
      <c r="Q1024" s="22">
        <f t="shared" si="306"/>
        <v>0</v>
      </c>
      <c r="R1024" s="22">
        <f t="shared" si="317"/>
        <v>268.42514400000005</v>
      </c>
      <c r="S1024" s="22">
        <f t="shared" si="318"/>
        <v>268.42514400000005</v>
      </c>
      <c r="T1024" s="22">
        <f t="shared" si="319"/>
        <v>3.9395662003059049</v>
      </c>
      <c r="U1024" s="22">
        <f t="shared" si="307"/>
        <v>0</v>
      </c>
      <c r="V1024" s="20">
        <f>'BSFC (Drive Cycle)'!C1028</f>
        <v>0</v>
      </c>
      <c r="W1024" s="22">
        <f t="shared" si="308"/>
        <v>0</v>
      </c>
      <c r="X1024" s="22">
        <f t="shared" si="309"/>
        <v>0</v>
      </c>
      <c r="Y1024" s="22">
        <f t="shared" si="310"/>
        <v>0</v>
      </c>
      <c r="Z1024" s="22">
        <f t="shared" si="311"/>
        <v>1</v>
      </c>
    </row>
    <row r="1025" spans="4:26">
      <c r="D1025" s="1">
        <v>1022</v>
      </c>
      <c r="E1025" s="22">
        <v>0</v>
      </c>
      <c r="F1025" s="22">
        <f t="shared" si="300"/>
        <v>0</v>
      </c>
      <c r="G1025" s="22">
        <f t="shared" si="301"/>
        <v>0</v>
      </c>
      <c r="H1025" s="22">
        <f t="shared" si="312"/>
        <v>0</v>
      </c>
      <c r="I1025" s="22">
        <f t="shared" si="313"/>
        <v>0</v>
      </c>
      <c r="J1025" s="22">
        <f t="shared" si="314"/>
        <v>0</v>
      </c>
      <c r="K1025" s="22">
        <f t="shared" si="315"/>
        <v>1</v>
      </c>
      <c r="L1025" s="22">
        <f t="shared" si="302"/>
        <v>14.7105</v>
      </c>
      <c r="M1025" s="22">
        <f t="shared" si="316"/>
        <v>0</v>
      </c>
      <c r="N1025" s="22">
        <f t="shared" si="303"/>
        <v>0</v>
      </c>
      <c r="O1025" s="22">
        <f t="shared" si="304"/>
        <v>107.64187598425198</v>
      </c>
      <c r="P1025" s="22">
        <f t="shared" si="305"/>
        <v>0</v>
      </c>
      <c r="Q1025" s="22">
        <f t="shared" si="306"/>
        <v>0</v>
      </c>
      <c r="R1025" s="22">
        <f t="shared" si="317"/>
        <v>268.42514400000005</v>
      </c>
      <c r="S1025" s="22">
        <f t="shared" si="318"/>
        <v>268.42514400000005</v>
      </c>
      <c r="T1025" s="22">
        <f t="shared" si="319"/>
        <v>3.9395662003059049</v>
      </c>
      <c r="U1025" s="22">
        <f t="shared" si="307"/>
        <v>0</v>
      </c>
      <c r="V1025" s="20">
        <f>'BSFC (Drive Cycle)'!C1029</f>
        <v>0</v>
      </c>
      <c r="W1025" s="22">
        <f t="shared" si="308"/>
        <v>0</v>
      </c>
      <c r="X1025" s="22">
        <f t="shared" si="309"/>
        <v>0</v>
      </c>
      <c r="Y1025" s="22">
        <f t="shared" si="310"/>
        <v>0</v>
      </c>
      <c r="Z1025" s="22">
        <f t="shared" si="311"/>
        <v>1</v>
      </c>
    </row>
    <row r="1026" spans="4:26">
      <c r="D1026" s="1">
        <v>1023</v>
      </c>
      <c r="E1026" s="22">
        <v>0</v>
      </c>
      <c r="F1026" s="22">
        <f t="shared" si="300"/>
        <v>0</v>
      </c>
      <c r="G1026" s="22">
        <f t="shared" si="301"/>
        <v>0</v>
      </c>
      <c r="H1026" s="22">
        <f t="shared" si="312"/>
        <v>0</v>
      </c>
      <c r="I1026" s="22">
        <f t="shared" si="313"/>
        <v>0</v>
      </c>
      <c r="J1026" s="22">
        <f t="shared" si="314"/>
        <v>0</v>
      </c>
      <c r="K1026" s="22">
        <f t="shared" si="315"/>
        <v>1</v>
      </c>
      <c r="L1026" s="22">
        <f t="shared" si="302"/>
        <v>14.7105</v>
      </c>
      <c r="M1026" s="22">
        <f t="shared" si="316"/>
        <v>0</v>
      </c>
      <c r="N1026" s="22">
        <f t="shared" si="303"/>
        <v>0</v>
      </c>
      <c r="O1026" s="22">
        <f t="shared" si="304"/>
        <v>107.64187598425198</v>
      </c>
      <c r="P1026" s="22">
        <f t="shared" si="305"/>
        <v>0</v>
      </c>
      <c r="Q1026" s="22">
        <f t="shared" si="306"/>
        <v>0</v>
      </c>
      <c r="R1026" s="22">
        <f t="shared" si="317"/>
        <v>268.42514400000005</v>
      </c>
      <c r="S1026" s="22">
        <f t="shared" si="318"/>
        <v>268.42514400000005</v>
      </c>
      <c r="T1026" s="22">
        <f t="shared" si="319"/>
        <v>3.9395662003059049</v>
      </c>
      <c r="U1026" s="22">
        <f t="shared" si="307"/>
        <v>0</v>
      </c>
      <c r="V1026" s="20">
        <f>'BSFC (Drive Cycle)'!C1030</f>
        <v>0</v>
      </c>
      <c r="W1026" s="22">
        <f t="shared" si="308"/>
        <v>0</v>
      </c>
      <c r="X1026" s="22">
        <f t="shared" si="309"/>
        <v>0</v>
      </c>
      <c r="Y1026" s="22">
        <f t="shared" si="310"/>
        <v>0</v>
      </c>
      <c r="Z1026" s="22">
        <f t="shared" si="311"/>
        <v>1</v>
      </c>
    </row>
    <row r="1027" spans="4:26">
      <c r="D1027" s="1">
        <v>1024</v>
      </c>
      <c r="E1027" s="22">
        <v>0</v>
      </c>
      <c r="F1027" s="22">
        <f t="shared" si="300"/>
        <v>0</v>
      </c>
      <c r="G1027" s="22">
        <f t="shared" si="301"/>
        <v>0</v>
      </c>
      <c r="H1027" s="22">
        <f t="shared" si="312"/>
        <v>0</v>
      </c>
      <c r="I1027" s="22">
        <f t="shared" si="313"/>
        <v>0</v>
      </c>
      <c r="J1027" s="22">
        <f t="shared" si="314"/>
        <v>0</v>
      </c>
      <c r="K1027" s="22">
        <f t="shared" si="315"/>
        <v>1</v>
      </c>
      <c r="L1027" s="22">
        <f t="shared" si="302"/>
        <v>14.7105</v>
      </c>
      <c r="M1027" s="22">
        <f t="shared" si="316"/>
        <v>0</v>
      </c>
      <c r="N1027" s="22">
        <f t="shared" si="303"/>
        <v>0</v>
      </c>
      <c r="O1027" s="22">
        <f t="shared" si="304"/>
        <v>107.64187598425198</v>
      </c>
      <c r="P1027" s="22">
        <f t="shared" si="305"/>
        <v>0</v>
      </c>
      <c r="Q1027" s="22">
        <f t="shared" si="306"/>
        <v>0</v>
      </c>
      <c r="R1027" s="22">
        <f t="shared" si="317"/>
        <v>268.42514400000005</v>
      </c>
      <c r="S1027" s="22">
        <f t="shared" si="318"/>
        <v>268.42514400000005</v>
      </c>
      <c r="T1027" s="22">
        <f t="shared" si="319"/>
        <v>3.9395662003059049</v>
      </c>
      <c r="U1027" s="22">
        <f t="shared" si="307"/>
        <v>0</v>
      </c>
      <c r="V1027" s="20">
        <f>'BSFC (Drive Cycle)'!C1031</f>
        <v>0</v>
      </c>
      <c r="W1027" s="22">
        <f t="shared" si="308"/>
        <v>0</v>
      </c>
      <c r="X1027" s="22">
        <f t="shared" si="309"/>
        <v>0</v>
      </c>
      <c r="Y1027" s="22">
        <f t="shared" si="310"/>
        <v>0</v>
      </c>
      <c r="Z1027" s="22">
        <f t="shared" si="311"/>
        <v>1</v>
      </c>
    </row>
    <row r="1028" spans="4:26">
      <c r="D1028" s="1">
        <v>1025</v>
      </c>
      <c r="E1028" s="22">
        <v>0</v>
      </c>
      <c r="F1028" s="22">
        <f t="shared" ref="F1028:F1091" si="320">E1028*1.60934</f>
        <v>0</v>
      </c>
      <c r="G1028" s="22">
        <f t="shared" ref="G1028:G1091" si="321">F1028*(1000/3600)</f>
        <v>0</v>
      </c>
      <c r="H1028" s="22">
        <f t="shared" si="312"/>
        <v>0</v>
      </c>
      <c r="I1028" s="22">
        <f t="shared" si="313"/>
        <v>0</v>
      </c>
      <c r="J1028" s="22">
        <f t="shared" si="314"/>
        <v>0</v>
      </c>
      <c r="K1028" s="22">
        <f t="shared" si="315"/>
        <v>1</v>
      </c>
      <c r="L1028" s="22">
        <f t="shared" ref="L1028:L1091" si="322">LOOKUP(K1028,$A$5:$B$12)*$B$13</f>
        <v>14.7105</v>
      </c>
      <c r="M1028" s="22">
        <f t="shared" si="316"/>
        <v>0</v>
      </c>
      <c r="N1028" s="22">
        <f t="shared" ref="N1028:N1091" si="323">M1028*9.5493</f>
        <v>0</v>
      </c>
      <c r="O1028" s="22">
        <f t="shared" ref="O1028:O1091" si="324">(POWER(L1028,2)*$B$28+4*$B$29)/$B$27</f>
        <v>107.64187598425198</v>
      </c>
      <c r="P1028" s="22">
        <f t="shared" ref="P1028:P1091" si="325">(H1028*(O1028+$B$26*$B$27))/$B$27</f>
        <v>0</v>
      </c>
      <c r="Q1028" s="22">
        <f t="shared" ref="Q1028:Q1091" si="326">($B$34*$B$31*$B$30*POWER(G1028,2))/2</f>
        <v>0</v>
      </c>
      <c r="R1028" s="22">
        <f t="shared" si="317"/>
        <v>268.42514400000005</v>
      </c>
      <c r="S1028" s="22">
        <f t="shared" si="318"/>
        <v>268.42514400000005</v>
      </c>
      <c r="T1028" s="22">
        <f t="shared" si="319"/>
        <v>3.9395662003059049</v>
      </c>
      <c r="U1028" s="22">
        <f t="shared" ref="U1028:U1091" si="327">(T1028*M1028)/1000</f>
        <v>0</v>
      </c>
      <c r="V1028" s="20">
        <f>'BSFC (Drive Cycle)'!C1032</f>
        <v>0</v>
      </c>
      <c r="W1028" s="22">
        <f t="shared" ref="W1028:W1091" si="328">(V1028*U1028)/3600</f>
        <v>0</v>
      </c>
      <c r="X1028" s="22">
        <f t="shared" ref="X1028:X1091" si="329">IF(AND(K1028&gt;1,(N1028&lt;$B$15)),1,0)</f>
        <v>0</v>
      </c>
      <c r="Y1028" s="22">
        <f t="shared" ref="Y1028:Y1091" si="330">IF(N1028&gt;$B$14,1,0)</f>
        <v>0</v>
      </c>
      <c r="Z1028" s="22">
        <f t="shared" ref="Z1028:Z1091" si="331">IF(AND(X1028=0,Y1028=0),K1028,IF(AND(X1028=0,Y1028=1),K1028+1, IF(AND(X1028=1,Y1028=0),K1028-1)))</f>
        <v>1</v>
      </c>
    </row>
    <row r="1029" spans="4:26">
      <c r="D1029" s="1">
        <v>1026</v>
      </c>
      <c r="E1029" s="22">
        <v>0</v>
      </c>
      <c r="F1029" s="22">
        <f t="shared" si="320"/>
        <v>0</v>
      </c>
      <c r="G1029" s="22">
        <f t="shared" si="321"/>
        <v>0</v>
      </c>
      <c r="H1029" s="22">
        <f t="shared" ref="H1029:H1092" si="332">(G1029-G1028)/(D1029-D1028)</f>
        <v>0</v>
      </c>
      <c r="I1029" s="22">
        <f t="shared" ref="I1029:I1092" si="333">G1029*(D1029-D1028)+0.5*H1029*POWER(D1029-D1028,2)</f>
        <v>0</v>
      </c>
      <c r="J1029" s="22">
        <f t="shared" ref="J1029:J1092" si="334">(2*PI()*I1029)/($B$2*(D1029-D1028))</f>
        <v>0</v>
      </c>
      <c r="K1029" s="22">
        <f t="shared" ref="K1029:K1092" si="335">Z1028</f>
        <v>1</v>
      </c>
      <c r="L1029" s="22">
        <f t="shared" si="322"/>
        <v>14.7105</v>
      </c>
      <c r="M1029" s="22">
        <f t="shared" ref="M1029:M1092" si="336">J1029*L1029</f>
        <v>0</v>
      </c>
      <c r="N1029" s="22">
        <f t="shared" si="323"/>
        <v>0</v>
      </c>
      <c r="O1029" s="22">
        <f t="shared" si="324"/>
        <v>107.64187598425198</v>
      </c>
      <c r="P1029" s="22">
        <f t="shared" si="325"/>
        <v>0</v>
      </c>
      <c r="Q1029" s="22">
        <f t="shared" si="326"/>
        <v>0</v>
      </c>
      <c r="R1029" s="22">
        <f t="shared" ref="R1029:R1092" si="337">$B$32*$B$26*9.81</f>
        <v>268.42514400000005</v>
      </c>
      <c r="S1029" s="22">
        <f t="shared" ref="S1029:S1092" si="338">P1029+Q1029+R1029</f>
        <v>268.42514400000005</v>
      </c>
      <c r="T1029" s="22">
        <f t="shared" ref="T1029:T1092" si="339">IF(H1029&lt;0,0,(S1029*$B$27)/L1029)</f>
        <v>3.9395662003059049</v>
      </c>
      <c r="U1029" s="22">
        <f t="shared" si="327"/>
        <v>0</v>
      </c>
      <c r="V1029" s="20">
        <f>'BSFC (Drive Cycle)'!C1033</f>
        <v>0</v>
      </c>
      <c r="W1029" s="22">
        <f t="shared" si="328"/>
        <v>0</v>
      </c>
      <c r="X1029" s="22">
        <f t="shared" si="329"/>
        <v>0</v>
      </c>
      <c r="Y1029" s="22">
        <f t="shared" si="330"/>
        <v>0</v>
      </c>
      <c r="Z1029" s="22">
        <f t="shared" si="331"/>
        <v>1</v>
      </c>
    </row>
    <row r="1030" spans="4:26">
      <c r="D1030" s="1">
        <v>1027</v>
      </c>
      <c r="E1030" s="22">
        <v>0</v>
      </c>
      <c r="F1030" s="22">
        <f t="shared" si="320"/>
        <v>0</v>
      </c>
      <c r="G1030" s="22">
        <f t="shared" si="321"/>
        <v>0</v>
      </c>
      <c r="H1030" s="22">
        <f t="shared" si="332"/>
        <v>0</v>
      </c>
      <c r="I1030" s="22">
        <f t="shared" si="333"/>
        <v>0</v>
      </c>
      <c r="J1030" s="22">
        <f t="shared" si="334"/>
        <v>0</v>
      </c>
      <c r="K1030" s="22">
        <f t="shared" si="335"/>
        <v>1</v>
      </c>
      <c r="L1030" s="22">
        <f t="shared" si="322"/>
        <v>14.7105</v>
      </c>
      <c r="M1030" s="22">
        <f t="shared" si="336"/>
        <v>0</v>
      </c>
      <c r="N1030" s="22">
        <f t="shared" si="323"/>
        <v>0</v>
      </c>
      <c r="O1030" s="22">
        <f t="shared" si="324"/>
        <v>107.64187598425198</v>
      </c>
      <c r="P1030" s="22">
        <f t="shared" si="325"/>
        <v>0</v>
      </c>
      <c r="Q1030" s="22">
        <f t="shared" si="326"/>
        <v>0</v>
      </c>
      <c r="R1030" s="22">
        <f t="shared" si="337"/>
        <v>268.42514400000005</v>
      </c>
      <c r="S1030" s="22">
        <f t="shared" si="338"/>
        <v>268.42514400000005</v>
      </c>
      <c r="T1030" s="22">
        <f t="shared" si="339"/>
        <v>3.9395662003059049</v>
      </c>
      <c r="U1030" s="22">
        <f t="shared" si="327"/>
        <v>0</v>
      </c>
      <c r="V1030" s="20">
        <f>'BSFC (Drive Cycle)'!C1034</f>
        <v>0</v>
      </c>
      <c r="W1030" s="22">
        <f t="shared" si="328"/>
        <v>0</v>
      </c>
      <c r="X1030" s="22">
        <f t="shared" si="329"/>
        <v>0</v>
      </c>
      <c r="Y1030" s="22">
        <f t="shared" si="330"/>
        <v>0</v>
      </c>
      <c r="Z1030" s="22">
        <f t="shared" si="331"/>
        <v>1</v>
      </c>
    </row>
    <row r="1031" spans="4:26">
      <c r="D1031" s="1">
        <v>1028</v>
      </c>
      <c r="E1031" s="22">
        <v>0</v>
      </c>
      <c r="F1031" s="22">
        <f t="shared" si="320"/>
        <v>0</v>
      </c>
      <c r="G1031" s="22">
        <f t="shared" si="321"/>
        <v>0</v>
      </c>
      <c r="H1031" s="22">
        <f t="shared" si="332"/>
        <v>0</v>
      </c>
      <c r="I1031" s="22">
        <f t="shared" si="333"/>
        <v>0</v>
      </c>
      <c r="J1031" s="22">
        <f t="shared" si="334"/>
        <v>0</v>
      </c>
      <c r="K1031" s="22">
        <f t="shared" si="335"/>
        <v>1</v>
      </c>
      <c r="L1031" s="22">
        <f t="shared" si="322"/>
        <v>14.7105</v>
      </c>
      <c r="M1031" s="22">
        <f t="shared" si="336"/>
        <v>0</v>
      </c>
      <c r="N1031" s="22">
        <f t="shared" si="323"/>
        <v>0</v>
      </c>
      <c r="O1031" s="22">
        <f t="shared" si="324"/>
        <v>107.64187598425198</v>
      </c>
      <c r="P1031" s="22">
        <f t="shared" si="325"/>
        <v>0</v>
      </c>
      <c r="Q1031" s="22">
        <f t="shared" si="326"/>
        <v>0</v>
      </c>
      <c r="R1031" s="22">
        <f t="shared" si="337"/>
        <v>268.42514400000005</v>
      </c>
      <c r="S1031" s="22">
        <f t="shared" si="338"/>
        <v>268.42514400000005</v>
      </c>
      <c r="T1031" s="22">
        <f t="shared" si="339"/>
        <v>3.9395662003059049</v>
      </c>
      <c r="U1031" s="22">
        <f t="shared" si="327"/>
        <v>0</v>
      </c>
      <c r="V1031" s="20">
        <f>'BSFC (Drive Cycle)'!C1035</f>
        <v>0</v>
      </c>
      <c r="W1031" s="22">
        <f t="shared" si="328"/>
        <v>0</v>
      </c>
      <c r="X1031" s="22">
        <f t="shared" si="329"/>
        <v>0</v>
      </c>
      <c r="Y1031" s="22">
        <f t="shared" si="330"/>
        <v>0</v>
      </c>
      <c r="Z1031" s="22">
        <f t="shared" si="331"/>
        <v>1</v>
      </c>
    </row>
    <row r="1032" spans="4:26">
      <c r="D1032" s="1">
        <v>1029</v>
      </c>
      <c r="E1032" s="22">
        <v>0</v>
      </c>
      <c r="F1032" s="22">
        <f t="shared" si="320"/>
        <v>0</v>
      </c>
      <c r="G1032" s="22">
        <f t="shared" si="321"/>
        <v>0</v>
      </c>
      <c r="H1032" s="22">
        <f t="shared" si="332"/>
        <v>0</v>
      </c>
      <c r="I1032" s="22">
        <f t="shared" si="333"/>
        <v>0</v>
      </c>
      <c r="J1032" s="22">
        <f t="shared" si="334"/>
        <v>0</v>
      </c>
      <c r="K1032" s="22">
        <f t="shared" si="335"/>
        <v>1</v>
      </c>
      <c r="L1032" s="22">
        <f t="shared" si="322"/>
        <v>14.7105</v>
      </c>
      <c r="M1032" s="22">
        <f t="shared" si="336"/>
        <v>0</v>
      </c>
      <c r="N1032" s="22">
        <f t="shared" si="323"/>
        <v>0</v>
      </c>
      <c r="O1032" s="22">
        <f t="shared" si="324"/>
        <v>107.64187598425198</v>
      </c>
      <c r="P1032" s="22">
        <f t="shared" si="325"/>
        <v>0</v>
      </c>
      <c r="Q1032" s="22">
        <f t="shared" si="326"/>
        <v>0</v>
      </c>
      <c r="R1032" s="22">
        <f t="shared" si="337"/>
        <v>268.42514400000005</v>
      </c>
      <c r="S1032" s="22">
        <f t="shared" si="338"/>
        <v>268.42514400000005</v>
      </c>
      <c r="T1032" s="22">
        <f t="shared" si="339"/>
        <v>3.9395662003059049</v>
      </c>
      <c r="U1032" s="22">
        <f t="shared" si="327"/>
        <v>0</v>
      </c>
      <c r="V1032" s="20">
        <f>'BSFC (Drive Cycle)'!C1036</f>
        <v>0</v>
      </c>
      <c r="W1032" s="22">
        <f t="shared" si="328"/>
        <v>0</v>
      </c>
      <c r="X1032" s="22">
        <f t="shared" si="329"/>
        <v>0</v>
      </c>
      <c r="Y1032" s="22">
        <f t="shared" si="330"/>
        <v>0</v>
      </c>
      <c r="Z1032" s="22">
        <f t="shared" si="331"/>
        <v>1</v>
      </c>
    </row>
    <row r="1033" spans="4:26">
      <c r="D1033" s="1">
        <v>1030</v>
      </c>
      <c r="E1033" s="22">
        <v>0</v>
      </c>
      <c r="F1033" s="22">
        <f t="shared" si="320"/>
        <v>0</v>
      </c>
      <c r="G1033" s="22">
        <f t="shared" si="321"/>
        <v>0</v>
      </c>
      <c r="H1033" s="22">
        <f t="shared" si="332"/>
        <v>0</v>
      </c>
      <c r="I1033" s="22">
        <f t="shared" si="333"/>
        <v>0</v>
      </c>
      <c r="J1033" s="22">
        <f t="shared" si="334"/>
        <v>0</v>
      </c>
      <c r="K1033" s="22">
        <f t="shared" si="335"/>
        <v>1</v>
      </c>
      <c r="L1033" s="22">
        <f t="shared" si="322"/>
        <v>14.7105</v>
      </c>
      <c r="M1033" s="22">
        <f t="shared" si="336"/>
        <v>0</v>
      </c>
      <c r="N1033" s="22">
        <f t="shared" si="323"/>
        <v>0</v>
      </c>
      <c r="O1033" s="22">
        <f t="shared" si="324"/>
        <v>107.64187598425198</v>
      </c>
      <c r="P1033" s="22">
        <f t="shared" si="325"/>
        <v>0</v>
      </c>
      <c r="Q1033" s="22">
        <f t="shared" si="326"/>
        <v>0</v>
      </c>
      <c r="R1033" s="22">
        <f t="shared" si="337"/>
        <v>268.42514400000005</v>
      </c>
      <c r="S1033" s="22">
        <f t="shared" si="338"/>
        <v>268.42514400000005</v>
      </c>
      <c r="T1033" s="22">
        <f t="shared" si="339"/>
        <v>3.9395662003059049</v>
      </c>
      <c r="U1033" s="22">
        <f t="shared" si="327"/>
        <v>0</v>
      </c>
      <c r="V1033" s="20">
        <f>'BSFC (Drive Cycle)'!C1037</f>
        <v>0</v>
      </c>
      <c r="W1033" s="22">
        <f t="shared" si="328"/>
        <v>0</v>
      </c>
      <c r="X1033" s="22">
        <f t="shared" si="329"/>
        <v>0</v>
      </c>
      <c r="Y1033" s="22">
        <f t="shared" si="330"/>
        <v>0</v>
      </c>
      <c r="Z1033" s="22">
        <f t="shared" si="331"/>
        <v>1</v>
      </c>
    </row>
    <row r="1034" spans="4:26">
      <c r="D1034" s="1">
        <v>1031</v>
      </c>
      <c r="E1034" s="22">
        <v>0</v>
      </c>
      <c r="F1034" s="22">
        <f t="shared" si="320"/>
        <v>0</v>
      </c>
      <c r="G1034" s="22">
        <f t="shared" si="321"/>
        <v>0</v>
      </c>
      <c r="H1034" s="22">
        <f t="shared" si="332"/>
        <v>0</v>
      </c>
      <c r="I1034" s="22">
        <f t="shared" si="333"/>
        <v>0</v>
      </c>
      <c r="J1034" s="22">
        <f t="shared" si="334"/>
        <v>0</v>
      </c>
      <c r="K1034" s="22">
        <f t="shared" si="335"/>
        <v>1</v>
      </c>
      <c r="L1034" s="22">
        <f t="shared" si="322"/>
        <v>14.7105</v>
      </c>
      <c r="M1034" s="22">
        <f t="shared" si="336"/>
        <v>0</v>
      </c>
      <c r="N1034" s="22">
        <f t="shared" si="323"/>
        <v>0</v>
      </c>
      <c r="O1034" s="22">
        <f t="shared" si="324"/>
        <v>107.64187598425198</v>
      </c>
      <c r="P1034" s="22">
        <f t="shared" si="325"/>
        <v>0</v>
      </c>
      <c r="Q1034" s="22">
        <f t="shared" si="326"/>
        <v>0</v>
      </c>
      <c r="R1034" s="22">
        <f t="shared" si="337"/>
        <v>268.42514400000005</v>
      </c>
      <c r="S1034" s="22">
        <f t="shared" si="338"/>
        <v>268.42514400000005</v>
      </c>
      <c r="T1034" s="22">
        <f t="shared" si="339"/>
        <v>3.9395662003059049</v>
      </c>
      <c r="U1034" s="22">
        <f t="shared" si="327"/>
        <v>0</v>
      </c>
      <c r="V1034" s="20">
        <f>'BSFC (Drive Cycle)'!C1038</f>
        <v>0</v>
      </c>
      <c r="W1034" s="22">
        <f t="shared" si="328"/>
        <v>0</v>
      </c>
      <c r="X1034" s="22">
        <f t="shared" si="329"/>
        <v>0</v>
      </c>
      <c r="Y1034" s="22">
        <f t="shared" si="330"/>
        <v>0</v>
      </c>
      <c r="Z1034" s="22">
        <f t="shared" si="331"/>
        <v>1</v>
      </c>
    </row>
    <row r="1035" spans="4:26">
      <c r="D1035" s="1">
        <v>1032</v>
      </c>
      <c r="E1035" s="22">
        <v>0.4</v>
      </c>
      <c r="F1035" s="22">
        <f t="shared" si="320"/>
        <v>0.64373600000000009</v>
      </c>
      <c r="G1035" s="22">
        <f t="shared" si="321"/>
        <v>0.17881555555555559</v>
      </c>
      <c r="H1035" s="22">
        <f t="shared" si="332"/>
        <v>0.17881555555555559</v>
      </c>
      <c r="I1035" s="22">
        <f t="shared" si="333"/>
        <v>0.26822333333333337</v>
      </c>
      <c r="J1035" s="22">
        <f t="shared" si="334"/>
        <v>1.2423495857422064</v>
      </c>
      <c r="K1035" s="22">
        <f t="shared" si="335"/>
        <v>1</v>
      </c>
      <c r="L1035" s="22">
        <f t="shared" si="322"/>
        <v>14.7105</v>
      </c>
      <c r="M1035" s="22">
        <f t="shared" si="336"/>
        <v>18.275583581060726</v>
      </c>
      <c r="N1035" s="22">
        <f t="shared" si="323"/>
        <v>174.51903029062319</v>
      </c>
      <c r="O1035" s="22">
        <f t="shared" si="324"/>
        <v>107.64187598425198</v>
      </c>
      <c r="P1035" s="22">
        <f t="shared" si="325"/>
        <v>415.34076304948599</v>
      </c>
      <c r="Q1035" s="22">
        <f t="shared" si="326"/>
        <v>1.2324644964875148E-2</v>
      </c>
      <c r="R1035" s="22">
        <f t="shared" si="337"/>
        <v>268.42514400000005</v>
      </c>
      <c r="S1035" s="22">
        <f t="shared" si="338"/>
        <v>683.77823169445082</v>
      </c>
      <c r="T1035" s="22">
        <f t="shared" si="339"/>
        <v>10.035533817533866</v>
      </c>
      <c r="U1035" s="22">
        <f t="shared" si="327"/>
        <v>0.1834052370629016</v>
      </c>
      <c r="V1035" s="20">
        <f>'BSFC (Drive Cycle)'!C1039</f>
        <v>2443.4815432356299</v>
      </c>
      <c r="W1035" s="22">
        <f t="shared" si="328"/>
        <v>0.1244853643599876</v>
      </c>
      <c r="X1035" s="22">
        <f t="shared" si="329"/>
        <v>0</v>
      </c>
      <c r="Y1035" s="22">
        <f t="shared" si="330"/>
        <v>0</v>
      </c>
      <c r="Z1035" s="22">
        <f t="shared" si="331"/>
        <v>1</v>
      </c>
    </row>
    <row r="1036" spans="4:26">
      <c r="D1036" s="1">
        <v>1033</v>
      </c>
      <c r="E1036" s="22">
        <v>2.7</v>
      </c>
      <c r="F1036" s="22">
        <f t="shared" si="320"/>
        <v>4.345218</v>
      </c>
      <c r="G1036" s="22">
        <f t="shared" si="321"/>
        <v>1.2070050000000001</v>
      </c>
      <c r="H1036" s="22">
        <f t="shared" si="332"/>
        <v>1.0281894444444446</v>
      </c>
      <c r="I1036" s="22">
        <f t="shared" si="333"/>
        <v>1.7210997222222224</v>
      </c>
      <c r="J1036" s="22">
        <f t="shared" si="334"/>
        <v>7.9717431751791583</v>
      </c>
      <c r="K1036" s="22">
        <f t="shared" si="335"/>
        <v>1</v>
      </c>
      <c r="L1036" s="22">
        <f t="shared" si="322"/>
        <v>14.7105</v>
      </c>
      <c r="M1036" s="22">
        <f t="shared" si="336"/>
        <v>117.26832797847301</v>
      </c>
      <c r="N1036" s="22">
        <f t="shared" si="323"/>
        <v>1119.8304443648324</v>
      </c>
      <c r="O1036" s="22">
        <f t="shared" si="324"/>
        <v>107.64187598425198</v>
      </c>
      <c r="P1036" s="22">
        <f t="shared" si="325"/>
        <v>2388.2093875345445</v>
      </c>
      <c r="Q1036" s="22">
        <f t="shared" si="326"/>
        <v>0.56154163621212372</v>
      </c>
      <c r="R1036" s="22">
        <f t="shared" si="337"/>
        <v>268.42514400000005</v>
      </c>
      <c r="S1036" s="22">
        <f t="shared" si="338"/>
        <v>2657.1960731707568</v>
      </c>
      <c r="T1036" s="22">
        <f t="shared" si="339"/>
        <v>38.998581434863972</v>
      </c>
      <c r="U1036" s="22">
        <f t="shared" si="327"/>
        <v>4.5732984383988171</v>
      </c>
      <c r="V1036" s="20">
        <f>'BSFC (Drive Cycle)'!C1040</f>
        <v>507.16282689386253</v>
      </c>
      <c r="W1036" s="22">
        <f t="shared" si="328"/>
        <v>0.64427971229100867</v>
      </c>
      <c r="X1036" s="22">
        <f t="shared" si="329"/>
        <v>0</v>
      </c>
      <c r="Y1036" s="22">
        <f t="shared" si="330"/>
        <v>0</v>
      </c>
      <c r="Z1036" s="22">
        <f t="shared" si="331"/>
        <v>1</v>
      </c>
    </row>
    <row r="1037" spans="4:26">
      <c r="D1037" s="1">
        <v>1034</v>
      </c>
      <c r="E1037" s="22">
        <v>6.1</v>
      </c>
      <c r="F1037" s="22">
        <f t="shared" si="320"/>
        <v>9.8169740000000001</v>
      </c>
      <c r="G1037" s="22">
        <f t="shared" si="321"/>
        <v>2.7269372222222223</v>
      </c>
      <c r="H1037" s="22">
        <f t="shared" si="332"/>
        <v>1.5199322222222222</v>
      </c>
      <c r="I1037" s="22">
        <f t="shared" si="333"/>
        <v>3.4869033333333332</v>
      </c>
      <c r="J1037" s="22">
        <f t="shared" si="334"/>
        <v>16.15054461464868</v>
      </c>
      <c r="K1037" s="22">
        <f t="shared" si="335"/>
        <v>1</v>
      </c>
      <c r="L1037" s="22">
        <f t="shared" si="322"/>
        <v>14.7105</v>
      </c>
      <c r="M1037" s="22">
        <f t="shared" si="336"/>
        <v>237.58258655378941</v>
      </c>
      <c r="N1037" s="22">
        <f t="shared" si="323"/>
        <v>2268.7473937781015</v>
      </c>
      <c r="O1037" s="22">
        <f t="shared" si="324"/>
        <v>107.64187598425198</v>
      </c>
      <c r="P1037" s="22">
        <f t="shared" si="325"/>
        <v>3530.3964859206299</v>
      </c>
      <c r="Q1037" s="22">
        <f t="shared" si="326"/>
        <v>2.8662502446437754</v>
      </c>
      <c r="R1037" s="22">
        <f t="shared" si="337"/>
        <v>268.42514400000005</v>
      </c>
      <c r="S1037" s="22">
        <f t="shared" si="338"/>
        <v>3801.6878801652738</v>
      </c>
      <c r="T1037" s="22">
        <f t="shared" si="339"/>
        <v>55.795820218733738</v>
      </c>
      <c r="U1037" s="22">
        <f t="shared" si="327"/>
        <v>13.256115286456982</v>
      </c>
      <c r="V1037" s="20">
        <f>'BSFC (Drive Cycle)'!C1041</f>
        <v>186.02362839673424</v>
      </c>
      <c r="W1037" s="22">
        <f t="shared" si="328"/>
        <v>0.68498629556448387</v>
      </c>
      <c r="X1037" s="22">
        <f t="shared" si="329"/>
        <v>0</v>
      </c>
      <c r="Y1037" s="22">
        <f t="shared" si="330"/>
        <v>0</v>
      </c>
      <c r="Z1037" s="22">
        <f t="shared" si="331"/>
        <v>1</v>
      </c>
    </row>
    <row r="1038" spans="4:26">
      <c r="D1038" s="1">
        <v>1035</v>
      </c>
      <c r="E1038" s="22">
        <v>9.1999999999999993</v>
      </c>
      <c r="F1038" s="22">
        <f t="shared" si="320"/>
        <v>14.805927999999998</v>
      </c>
      <c r="G1038" s="22">
        <f t="shared" si="321"/>
        <v>4.1127577777777775</v>
      </c>
      <c r="H1038" s="22">
        <f t="shared" si="332"/>
        <v>1.3858205555555552</v>
      </c>
      <c r="I1038" s="22">
        <f t="shared" si="333"/>
        <v>4.8056680555555555</v>
      </c>
      <c r="J1038" s="22">
        <f t="shared" si="334"/>
        <v>22.258763411214527</v>
      </c>
      <c r="K1038" s="22">
        <f t="shared" si="335"/>
        <v>1</v>
      </c>
      <c r="L1038" s="22">
        <f t="shared" si="322"/>
        <v>14.7105</v>
      </c>
      <c r="M1038" s="22">
        <f t="shared" si="336"/>
        <v>327.43753916067129</v>
      </c>
      <c r="N1038" s="22">
        <f t="shared" si="323"/>
        <v>3126.7992927069986</v>
      </c>
      <c r="O1038" s="22">
        <f t="shared" si="324"/>
        <v>107.64187598425198</v>
      </c>
      <c r="P1038" s="22">
        <f t="shared" si="325"/>
        <v>3218.8909136335151</v>
      </c>
      <c r="Q1038" s="22">
        <f t="shared" si="326"/>
        <v>6.5197371864189488</v>
      </c>
      <c r="R1038" s="22">
        <f t="shared" si="337"/>
        <v>268.42514400000005</v>
      </c>
      <c r="S1038" s="22">
        <f t="shared" si="338"/>
        <v>3493.8357948199337</v>
      </c>
      <c r="T1038" s="22">
        <f t="shared" si="339"/>
        <v>51.277600904226482</v>
      </c>
      <c r="U1038" s="22">
        <f t="shared" si="327"/>
        <v>16.790211454142934</v>
      </c>
      <c r="V1038" s="20">
        <f>'BSFC (Drive Cycle)'!C1042</f>
        <v>293.69514296910893</v>
      </c>
      <c r="W1038" s="22">
        <f t="shared" si="328"/>
        <v>1.3697787648627999</v>
      </c>
      <c r="X1038" s="22">
        <f t="shared" si="329"/>
        <v>0</v>
      </c>
      <c r="Y1038" s="22">
        <f t="shared" si="330"/>
        <v>0</v>
      </c>
      <c r="Z1038" s="22">
        <f t="shared" si="331"/>
        <v>1</v>
      </c>
    </row>
    <row r="1039" spans="4:26">
      <c r="D1039" s="1">
        <v>1036</v>
      </c>
      <c r="E1039" s="22">
        <v>11.5</v>
      </c>
      <c r="F1039" s="22">
        <f t="shared" si="320"/>
        <v>18.50741</v>
      </c>
      <c r="G1039" s="22">
        <f t="shared" si="321"/>
        <v>5.1409472222222226</v>
      </c>
      <c r="H1039" s="22">
        <f t="shared" si="332"/>
        <v>1.028189444444445</v>
      </c>
      <c r="I1039" s="22">
        <f t="shared" si="333"/>
        <v>5.6550419444444451</v>
      </c>
      <c r="J1039" s="22">
        <f t="shared" si="334"/>
        <v>26.192870432731517</v>
      </c>
      <c r="K1039" s="22">
        <f t="shared" si="335"/>
        <v>1</v>
      </c>
      <c r="L1039" s="22">
        <f t="shared" si="322"/>
        <v>14.7105</v>
      </c>
      <c r="M1039" s="22">
        <f t="shared" si="336"/>
        <v>385.31022050069697</v>
      </c>
      <c r="N1039" s="22">
        <f t="shared" si="323"/>
        <v>3679.4428886273058</v>
      </c>
      <c r="O1039" s="22">
        <f t="shared" si="324"/>
        <v>107.64187598425198</v>
      </c>
      <c r="P1039" s="22">
        <f t="shared" si="325"/>
        <v>2388.2093875345454</v>
      </c>
      <c r="Q1039" s="22">
        <f t="shared" si="326"/>
        <v>10.187089353779612</v>
      </c>
      <c r="R1039" s="22">
        <f t="shared" si="337"/>
        <v>268.42514400000005</v>
      </c>
      <c r="S1039" s="22">
        <f t="shared" si="338"/>
        <v>2666.821620888325</v>
      </c>
      <c r="T1039" s="22">
        <f t="shared" si="339"/>
        <v>39.139851667162191</v>
      </c>
      <c r="U1039" s="22">
        <f t="shared" si="327"/>
        <v>15.080984876238835</v>
      </c>
      <c r="V1039" s="20">
        <f>'BSFC (Drive Cycle)'!C1043</f>
        <v>607.68461062421375</v>
      </c>
      <c r="W1039" s="22">
        <f t="shared" si="328"/>
        <v>2.5456895617630146</v>
      </c>
      <c r="X1039" s="22">
        <f t="shared" si="329"/>
        <v>0</v>
      </c>
      <c r="Y1039" s="22">
        <f t="shared" si="330"/>
        <v>0</v>
      </c>
      <c r="Z1039" s="22">
        <f t="shared" si="331"/>
        <v>1</v>
      </c>
    </row>
    <row r="1040" spans="4:26">
      <c r="D1040" s="1">
        <v>1037</v>
      </c>
      <c r="E1040" s="22">
        <v>14.2</v>
      </c>
      <c r="F1040" s="22">
        <f t="shared" si="320"/>
        <v>22.852627999999999</v>
      </c>
      <c r="G1040" s="22">
        <f t="shared" si="321"/>
        <v>6.3479522222222222</v>
      </c>
      <c r="H1040" s="22">
        <f t="shared" si="332"/>
        <v>1.2070049999999997</v>
      </c>
      <c r="I1040" s="22">
        <f t="shared" si="333"/>
        <v>6.9514547222222216</v>
      </c>
      <c r="J1040" s="22">
        <f t="shared" si="334"/>
        <v>32.197560097152177</v>
      </c>
      <c r="K1040" s="22">
        <f t="shared" si="335"/>
        <v>1</v>
      </c>
      <c r="L1040" s="22">
        <f t="shared" si="322"/>
        <v>14.7105</v>
      </c>
      <c r="M1040" s="22">
        <f t="shared" si="336"/>
        <v>473.64220780915707</v>
      </c>
      <c r="N1040" s="22">
        <f t="shared" si="323"/>
        <v>4522.9515350319834</v>
      </c>
      <c r="O1040" s="22">
        <f t="shared" si="324"/>
        <v>107.64187598425198</v>
      </c>
      <c r="P1040" s="22">
        <f t="shared" si="325"/>
        <v>2803.5501505840289</v>
      </c>
      <c r="Q1040" s="22">
        <f t="shared" si="326"/>
        <v>15.532133816983899</v>
      </c>
      <c r="R1040" s="22">
        <f t="shared" si="337"/>
        <v>268.42514400000005</v>
      </c>
      <c r="S1040" s="22">
        <f t="shared" si="338"/>
        <v>3087.5074284010125</v>
      </c>
      <c r="T1040" s="22">
        <f t="shared" si="339"/>
        <v>45.314085435014348</v>
      </c>
      <c r="U1040" s="22">
        <f t="shared" si="327"/>
        <v>21.462663470292963</v>
      </c>
      <c r="V1040" s="20">
        <f>'BSFC (Drive Cycle)'!C1044</f>
        <v>578.47637159104852</v>
      </c>
      <c r="W1040" s="22">
        <f t="shared" si="328"/>
        <v>3.4487899136041151</v>
      </c>
      <c r="X1040" s="22">
        <f t="shared" si="329"/>
        <v>0</v>
      </c>
      <c r="Y1040" s="22">
        <f t="shared" si="330"/>
        <v>0</v>
      </c>
      <c r="Z1040" s="22">
        <f t="shared" si="331"/>
        <v>1</v>
      </c>
    </row>
    <row r="1041" spans="4:26">
      <c r="D1041" s="1">
        <v>1038</v>
      </c>
      <c r="E1041" s="22">
        <v>16.100000000000001</v>
      </c>
      <c r="F1041" s="22">
        <f t="shared" si="320"/>
        <v>25.910374000000001</v>
      </c>
      <c r="G1041" s="22">
        <f t="shared" si="321"/>
        <v>7.1973261111111118</v>
      </c>
      <c r="H1041" s="22">
        <f t="shared" si="332"/>
        <v>0.84937388888888954</v>
      </c>
      <c r="I1041" s="22">
        <f t="shared" si="333"/>
        <v>7.6220130555555565</v>
      </c>
      <c r="J1041" s="22">
        <f t="shared" si="334"/>
        <v>35.303434061507694</v>
      </c>
      <c r="K1041" s="22">
        <f t="shared" si="335"/>
        <v>1</v>
      </c>
      <c r="L1041" s="22">
        <f t="shared" si="322"/>
        <v>14.7105</v>
      </c>
      <c r="M1041" s="22">
        <f t="shared" si="336"/>
        <v>519.33116676180896</v>
      </c>
      <c r="N1041" s="22">
        <f t="shared" si="323"/>
        <v>4959.2491107585429</v>
      </c>
      <c r="O1041" s="22">
        <f t="shared" si="324"/>
        <v>107.64187598425198</v>
      </c>
      <c r="P1041" s="22">
        <f t="shared" si="325"/>
        <v>1972.8686244850596</v>
      </c>
      <c r="Q1041" s="22">
        <f t="shared" si="326"/>
        <v>19.966695133408038</v>
      </c>
      <c r="R1041" s="22">
        <f t="shared" si="337"/>
        <v>268.42514400000005</v>
      </c>
      <c r="S1041" s="22">
        <f t="shared" si="338"/>
        <v>2261.2604636184678</v>
      </c>
      <c r="T1041" s="22">
        <f t="shared" si="339"/>
        <v>33.187596213264491</v>
      </c>
      <c r="U1041" s="22">
        <f t="shared" si="327"/>
        <v>17.23535306345444</v>
      </c>
      <c r="V1041" s="20">
        <f>'BSFC (Drive Cycle)'!C1045</f>
        <v>1358.9171479208089</v>
      </c>
      <c r="W1041" s="22">
        <f t="shared" si="328"/>
        <v>6.5059491189993564</v>
      </c>
      <c r="X1041" s="22">
        <f t="shared" si="329"/>
        <v>0</v>
      </c>
      <c r="Y1041" s="22">
        <f t="shared" si="330"/>
        <v>1</v>
      </c>
      <c r="Z1041" s="22">
        <f t="shared" si="331"/>
        <v>2</v>
      </c>
    </row>
    <row r="1042" spans="4:26">
      <c r="D1042" s="1">
        <v>1039</v>
      </c>
      <c r="E1042" s="22">
        <v>18</v>
      </c>
      <c r="F1042" s="22">
        <f t="shared" si="320"/>
        <v>28.968119999999999</v>
      </c>
      <c r="G1042" s="22">
        <f t="shared" si="321"/>
        <v>8.0466999999999995</v>
      </c>
      <c r="H1042" s="22">
        <f t="shared" si="332"/>
        <v>0.84937388888888776</v>
      </c>
      <c r="I1042" s="22">
        <f t="shared" si="333"/>
        <v>8.4713869444444434</v>
      </c>
      <c r="J1042" s="22">
        <f t="shared" si="334"/>
        <v>39.237541083024674</v>
      </c>
      <c r="K1042" s="22">
        <f t="shared" si="335"/>
        <v>2</v>
      </c>
      <c r="L1042" s="22">
        <f t="shared" si="322"/>
        <v>8.4698856000000013</v>
      </c>
      <c r="M1042" s="22">
        <f t="shared" si="336"/>
        <v>332.33748419851912</v>
      </c>
      <c r="N1042" s="22">
        <f t="shared" si="323"/>
        <v>3173.5903378569187</v>
      </c>
      <c r="O1042" s="22">
        <f t="shared" si="324"/>
        <v>40.638704065348485</v>
      </c>
      <c r="P1042" s="22">
        <f t="shared" si="325"/>
        <v>1709.270918599693</v>
      </c>
      <c r="Q1042" s="22">
        <f t="shared" si="326"/>
        <v>24.957406053872162</v>
      </c>
      <c r="R1042" s="22">
        <f t="shared" si="337"/>
        <v>268.42514400000005</v>
      </c>
      <c r="S1042" s="22">
        <f t="shared" si="338"/>
        <v>2002.6534686535651</v>
      </c>
      <c r="T1042" s="22">
        <f t="shared" si="339"/>
        <v>51.048255466674149</v>
      </c>
      <c r="U1042" s="22">
        <f t="shared" si="327"/>
        <v>16.965248794517787</v>
      </c>
      <c r="V1042" s="20">
        <f>'BSFC (Drive Cycle)'!C1046</f>
        <v>3276.6837044109379</v>
      </c>
      <c r="W1042" s="22">
        <f t="shared" si="328"/>
        <v>15.441598407298262</v>
      </c>
      <c r="X1042" s="22">
        <f t="shared" si="329"/>
        <v>0</v>
      </c>
      <c r="Y1042" s="22">
        <f t="shared" si="330"/>
        <v>0</v>
      </c>
      <c r="Z1042" s="22">
        <f t="shared" si="331"/>
        <v>2</v>
      </c>
    </row>
    <row r="1043" spans="4:26">
      <c r="D1043" s="1">
        <v>1040</v>
      </c>
      <c r="E1043" s="22">
        <v>20</v>
      </c>
      <c r="F1043" s="22">
        <f t="shared" si="320"/>
        <v>32.186799999999998</v>
      </c>
      <c r="G1043" s="22">
        <f t="shared" si="321"/>
        <v>8.940777777777777</v>
      </c>
      <c r="H1043" s="22">
        <f t="shared" si="332"/>
        <v>0.89407777777777753</v>
      </c>
      <c r="I1043" s="22">
        <f t="shared" si="333"/>
        <v>9.3878166666666658</v>
      </c>
      <c r="J1043" s="22">
        <f t="shared" si="334"/>
        <v>43.482235500977218</v>
      </c>
      <c r="K1043" s="22">
        <f t="shared" si="335"/>
        <v>2</v>
      </c>
      <c r="L1043" s="22">
        <f t="shared" si="322"/>
        <v>8.4698856000000013</v>
      </c>
      <c r="M1043" s="22">
        <f t="shared" si="336"/>
        <v>368.28956032553577</v>
      </c>
      <c r="N1043" s="22">
        <f t="shared" si="323"/>
        <v>3516.9074984166391</v>
      </c>
      <c r="O1043" s="22">
        <f t="shared" si="324"/>
        <v>40.638704065348485</v>
      </c>
      <c r="P1043" s="22">
        <f t="shared" si="325"/>
        <v>1799.2325458944154</v>
      </c>
      <c r="Q1043" s="22">
        <f t="shared" si="326"/>
        <v>30.811612412187852</v>
      </c>
      <c r="R1043" s="22">
        <f t="shared" si="337"/>
        <v>268.42514400000005</v>
      </c>
      <c r="S1043" s="22">
        <f t="shared" si="338"/>
        <v>2098.4693023066029</v>
      </c>
      <c r="T1043" s="22">
        <f t="shared" si="339"/>
        <v>53.490630660701669</v>
      </c>
      <c r="U1043" s="22">
        <f t="shared" si="327"/>
        <v>19.70004084756544</v>
      </c>
      <c r="V1043" s="20">
        <f>'BSFC (Drive Cycle)'!C1047</f>
        <v>273.68710189944977</v>
      </c>
      <c r="W1043" s="22">
        <f t="shared" si="328"/>
        <v>1.497679746353046</v>
      </c>
      <c r="X1043" s="22">
        <f t="shared" si="329"/>
        <v>0</v>
      </c>
      <c r="Y1043" s="22">
        <f t="shared" si="330"/>
        <v>0</v>
      </c>
      <c r="Z1043" s="22">
        <f t="shared" si="331"/>
        <v>2</v>
      </c>
    </row>
    <row r="1044" spans="4:26">
      <c r="D1044" s="1">
        <v>1041</v>
      </c>
      <c r="E1044" s="22">
        <v>21.5</v>
      </c>
      <c r="F1044" s="22">
        <f t="shared" si="320"/>
        <v>34.600810000000003</v>
      </c>
      <c r="G1044" s="22">
        <f t="shared" si="321"/>
        <v>9.6113361111111129</v>
      </c>
      <c r="H1044" s="22">
        <f t="shared" si="332"/>
        <v>0.67055833333333581</v>
      </c>
      <c r="I1044" s="22">
        <f t="shared" si="333"/>
        <v>9.9466152777777808</v>
      </c>
      <c r="J1044" s="22">
        <f t="shared" si="334"/>
        <v>46.070463804606831</v>
      </c>
      <c r="K1044" s="22">
        <f t="shared" si="335"/>
        <v>2</v>
      </c>
      <c r="L1044" s="22">
        <f t="shared" si="322"/>
        <v>8.4698856000000013</v>
      </c>
      <c r="M1044" s="22">
        <f t="shared" si="336"/>
        <v>390.21155796396067</v>
      </c>
      <c r="N1044" s="22">
        <f t="shared" si="323"/>
        <v>3726.2472304652497</v>
      </c>
      <c r="O1044" s="22">
        <f t="shared" si="324"/>
        <v>40.638704065348485</v>
      </c>
      <c r="P1044" s="22">
        <f t="shared" si="325"/>
        <v>1349.4244094208168</v>
      </c>
      <c r="Q1044" s="22">
        <f t="shared" si="326"/>
        <v>35.606669593834603</v>
      </c>
      <c r="R1044" s="22">
        <f t="shared" si="337"/>
        <v>268.42514400000005</v>
      </c>
      <c r="S1044" s="22">
        <f t="shared" si="338"/>
        <v>1653.4562230146514</v>
      </c>
      <c r="T1044" s="22">
        <f t="shared" si="339"/>
        <v>42.147109820333725</v>
      </c>
      <c r="U1044" s="22">
        <f t="shared" si="327"/>
        <v>16.446289386670571</v>
      </c>
      <c r="V1044" s="20">
        <f>'BSFC (Drive Cycle)'!C1048</f>
        <v>513.65461692451936</v>
      </c>
      <c r="W1044" s="22">
        <f t="shared" si="328"/>
        <v>2.3465867985389059</v>
      </c>
      <c r="X1044" s="22">
        <f t="shared" si="329"/>
        <v>0</v>
      </c>
      <c r="Y1044" s="22">
        <f t="shared" si="330"/>
        <v>0</v>
      </c>
      <c r="Z1044" s="22">
        <f t="shared" si="331"/>
        <v>2</v>
      </c>
    </row>
    <row r="1045" spans="4:26">
      <c r="D1045" s="1">
        <v>1042</v>
      </c>
      <c r="E1045" s="22">
        <v>23</v>
      </c>
      <c r="F1045" s="22">
        <f t="shared" si="320"/>
        <v>37.01482</v>
      </c>
      <c r="G1045" s="22">
        <f t="shared" si="321"/>
        <v>10.281894444444445</v>
      </c>
      <c r="H1045" s="22">
        <f t="shared" si="332"/>
        <v>0.67055833333333226</v>
      </c>
      <c r="I1045" s="22">
        <f t="shared" si="333"/>
        <v>10.617173611111111</v>
      </c>
      <c r="J1045" s="22">
        <f t="shared" si="334"/>
        <v>49.176337768962327</v>
      </c>
      <c r="K1045" s="22">
        <f t="shared" si="335"/>
        <v>2</v>
      </c>
      <c r="L1045" s="22">
        <f t="shared" si="322"/>
        <v>8.4698856000000013</v>
      </c>
      <c r="M1045" s="22">
        <f t="shared" si="336"/>
        <v>416.51795513007022</v>
      </c>
      <c r="N1045" s="22">
        <f t="shared" si="323"/>
        <v>3977.4549089235798</v>
      </c>
      <c r="O1045" s="22">
        <f t="shared" si="324"/>
        <v>40.638704065348485</v>
      </c>
      <c r="P1045" s="22">
        <f t="shared" si="325"/>
        <v>1349.4244094208098</v>
      </c>
      <c r="Q1045" s="22">
        <f t="shared" si="326"/>
        <v>40.748357415118448</v>
      </c>
      <c r="R1045" s="22">
        <f t="shared" si="337"/>
        <v>268.42514400000005</v>
      </c>
      <c r="S1045" s="22">
        <f t="shared" si="338"/>
        <v>1658.5979108359281</v>
      </c>
      <c r="T1045" s="22">
        <f t="shared" si="339"/>
        <v>42.278173030988384</v>
      </c>
      <c r="U1045" s="22">
        <f t="shared" si="327"/>
        <v>17.609618177502565</v>
      </c>
      <c r="V1045" s="20">
        <f>'BSFC (Drive Cycle)'!C1049</f>
        <v>525.12624082847287</v>
      </c>
      <c r="W1045" s="22">
        <f t="shared" si="328"/>
        <v>2.5686868322157403</v>
      </c>
      <c r="X1045" s="22">
        <f t="shared" si="329"/>
        <v>0</v>
      </c>
      <c r="Y1045" s="22">
        <f t="shared" si="330"/>
        <v>0</v>
      </c>
      <c r="Z1045" s="22">
        <f t="shared" si="331"/>
        <v>2</v>
      </c>
    </row>
    <row r="1046" spans="4:26">
      <c r="D1046" s="1">
        <v>1043</v>
      </c>
      <c r="E1046" s="22">
        <v>24.2</v>
      </c>
      <c r="F1046" s="22">
        <f t="shared" si="320"/>
        <v>38.946027999999998</v>
      </c>
      <c r="G1046" s="22">
        <f t="shared" si="321"/>
        <v>10.818341111111112</v>
      </c>
      <c r="H1046" s="22">
        <f t="shared" si="332"/>
        <v>0.53644666666666652</v>
      </c>
      <c r="I1046" s="22">
        <f t="shared" si="333"/>
        <v>11.086564444444445</v>
      </c>
      <c r="J1046" s="22">
        <f t="shared" si="334"/>
        <v>51.350449544011198</v>
      </c>
      <c r="K1046" s="22">
        <f t="shared" si="335"/>
        <v>2</v>
      </c>
      <c r="L1046" s="22">
        <f t="shared" si="322"/>
        <v>8.4698856000000013</v>
      </c>
      <c r="M1046" s="22">
        <f t="shared" si="336"/>
        <v>434.93243314634708</v>
      </c>
      <c r="N1046" s="22">
        <f t="shared" si="323"/>
        <v>4153.3002838444127</v>
      </c>
      <c r="O1046" s="22">
        <f t="shared" si="324"/>
        <v>40.638704065348485</v>
      </c>
      <c r="P1046" s="22">
        <f t="shared" si="325"/>
        <v>1079.5395275366493</v>
      </c>
      <c r="Q1046" s="22">
        <f t="shared" si="326"/>
        <v>45.11128173268424</v>
      </c>
      <c r="R1046" s="22">
        <f t="shared" si="337"/>
        <v>268.42514400000005</v>
      </c>
      <c r="S1046" s="22">
        <f t="shared" si="338"/>
        <v>1393.0759532693337</v>
      </c>
      <c r="T1046" s="22">
        <f t="shared" si="339"/>
        <v>35.509936322026491</v>
      </c>
      <c r="U1046" s="22">
        <f t="shared" si="327"/>
        <v>15.444423005410828</v>
      </c>
      <c r="V1046" s="20">
        <f>'BSFC (Drive Cycle)'!C1050</f>
        <v>738.80232387031174</v>
      </c>
      <c r="W1046" s="22">
        <f t="shared" si="328"/>
        <v>3.1695487797871178</v>
      </c>
      <c r="X1046" s="22">
        <f t="shared" si="329"/>
        <v>0</v>
      </c>
      <c r="Y1046" s="22">
        <f t="shared" si="330"/>
        <v>0</v>
      </c>
      <c r="Z1046" s="22">
        <f t="shared" si="331"/>
        <v>2</v>
      </c>
    </row>
    <row r="1047" spans="4:26">
      <c r="D1047" s="1">
        <v>1044</v>
      </c>
      <c r="E1047" s="22">
        <v>25</v>
      </c>
      <c r="F1047" s="22">
        <f t="shared" si="320"/>
        <v>40.233499999999999</v>
      </c>
      <c r="G1047" s="22">
        <f t="shared" si="321"/>
        <v>11.175972222222223</v>
      </c>
      <c r="H1047" s="22">
        <f t="shared" si="332"/>
        <v>0.35763111111111101</v>
      </c>
      <c r="I1047" s="22">
        <f t="shared" si="333"/>
        <v>11.354787777777778</v>
      </c>
      <c r="J1047" s="22">
        <f t="shared" si="334"/>
        <v>52.592799129753395</v>
      </c>
      <c r="K1047" s="22">
        <f t="shared" si="335"/>
        <v>2</v>
      </c>
      <c r="L1047" s="22">
        <f t="shared" si="322"/>
        <v>8.4698856000000013</v>
      </c>
      <c r="M1047" s="22">
        <f t="shared" si="336"/>
        <v>445.45499201279091</v>
      </c>
      <c r="N1047" s="22">
        <f t="shared" si="323"/>
        <v>4253.7833552277443</v>
      </c>
      <c r="O1047" s="22">
        <f t="shared" si="324"/>
        <v>40.638704065348485</v>
      </c>
      <c r="P1047" s="22">
        <f t="shared" si="325"/>
        <v>719.69301835776628</v>
      </c>
      <c r="Q1047" s="22">
        <f t="shared" si="326"/>
        <v>48.143144394043524</v>
      </c>
      <c r="R1047" s="22">
        <f t="shared" si="337"/>
        <v>268.42514400000005</v>
      </c>
      <c r="S1047" s="22">
        <f t="shared" si="338"/>
        <v>1036.2613067518098</v>
      </c>
      <c r="T1047" s="22">
        <f t="shared" si="339"/>
        <v>26.414620774537461</v>
      </c>
      <c r="U1047" s="22">
        <f t="shared" si="327"/>
        <v>11.766524686142485</v>
      </c>
      <c r="V1047" s="20">
        <f>'BSFC (Drive Cycle)'!C1051</f>
        <v>1109.4683253329767</v>
      </c>
      <c r="W1047" s="22">
        <f t="shared" si="328"/>
        <v>3.626274010701009</v>
      </c>
      <c r="X1047" s="22">
        <f t="shared" si="329"/>
        <v>0</v>
      </c>
      <c r="Y1047" s="22">
        <f t="shared" si="330"/>
        <v>0</v>
      </c>
      <c r="Z1047" s="22">
        <f t="shared" si="331"/>
        <v>2</v>
      </c>
    </row>
    <row r="1048" spans="4:26">
      <c r="D1048" s="1">
        <v>1045</v>
      </c>
      <c r="E1048" s="22">
        <v>25.7</v>
      </c>
      <c r="F1048" s="22">
        <f t="shared" si="320"/>
        <v>41.360037999999996</v>
      </c>
      <c r="G1048" s="22">
        <f t="shared" si="321"/>
        <v>11.488899444444444</v>
      </c>
      <c r="H1048" s="22">
        <f t="shared" si="332"/>
        <v>0.31292722222222125</v>
      </c>
      <c r="I1048" s="22">
        <f t="shared" si="333"/>
        <v>11.645363055555555</v>
      </c>
      <c r="J1048" s="22">
        <f t="shared" si="334"/>
        <v>53.938677847640783</v>
      </c>
      <c r="K1048" s="22">
        <f t="shared" si="335"/>
        <v>2</v>
      </c>
      <c r="L1048" s="22">
        <f t="shared" si="322"/>
        <v>8.4698856000000013</v>
      </c>
      <c r="M1048" s="22">
        <f t="shared" si="336"/>
        <v>456.85443078477175</v>
      </c>
      <c r="N1048" s="22">
        <f t="shared" si="323"/>
        <v>4362.640015893021</v>
      </c>
      <c r="O1048" s="22">
        <f t="shared" si="324"/>
        <v>40.638704065348485</v>
      </c>
      <c r="P1048" s="22">
        <f t="shared" si="325"/>
        <v>629.73139106304359</v>
      </c>
      <c r="Q1048" s="22">
        <f t="shared" si="326"/>
        <v>50.876904705314878</v>
      </c>
      <c r="R1048" s="22">
        <f t="shared" si="337"/>
        <v>268.42514400000005</v>
      </c>
      <c r="S1048" s="22">
        <f t="shared" si="338"/>
        <v>949.03343976835856</v>
      </c>
      <c r="T1048" s="22">
        <f t="shared" si="339"/>
        <v>24.191155503444886</v>
      </c>
      <c r="U1048" s="22">
        <f t="shared" si="327"/>
        <v>11.051836577552212</v>
      </c>
      <c r="V1048" s="20">
        <f>'BSFC (Drive Cycle)'!C1052</f>
        <v>1238.209893277357</v>
      </c>
      <c r="W1048" s="22">
        <f t="shared" si="328"/>
        <v>3.8012481636693649</v>
      </c>
      <c r="X1048" s="22">
        <f t="shared" si="329"/>
        <v>0</v>
      </c>
      <c r="Y1048" s="22">
        <f t="shared" si="330"/>
        <v>0</v>
      </c>
      <c r="Z1048" s="22">
        <f t="shared" si="331"/>
        <v>2</v>
      </c>
    </row>
    <row r="1049" spans="4:26">
      <c r="D1049" s="1">
        <v>1046</v>
      </c>
      <c r="E1049" s="22">
        <v>26.9</v>
      </c>
      <c r="F1049" s="22">
        <f t="shared" si="320"/>
        <v>43.291246000000001</v>
      </c>
      <c r="G1049" s="22">
        <f t="shared" si="321"/>
        <v>12.025346111111112</v>
      </c>
      <c r="H1049" s="22">
        <f t="shared" si="332"/>
        <v>0.53644666666666829</v>
      </c>
      <c r="I1049" s="22">
        <f t="shared" si="333"/>
        <v>12.293569444444447</v>
      </c>
      <c r="J1049" s="22">
        <f t="shared" si="334"/>
        <v>56.941022679851137</v>
      </c>
      <c r="K1049" s="22">
        <f t="shared" si="335"/>
        <v>2</v>
      </c>
      <c r="L1049" s="22">
        <f t="shared" si="322"/>
        <v>8.4698856000000013</v>
      </c>
      <c r="M1049" s="22">
        <f t="shared" si="336"/>
        <v>482.28394804534463</v>
      </c>
      <c r="N1049" s="22">
        <f t="shared" si="323"/>
        <v>4605.4741050694101</v>
      </c>
      <c r="O1049" s="22">
        <f t="shared" si="324"/>
        <v>40.638704065348485</v>
      </c>
      <c r="P1049" s="22">
        <f t="shared" si="325"/>
        <v>1079.5395275366529</v>
      </c>
      <c r="Q1049" s="22">
        <f t="shared" si="326"/>
        <v>55.738977143958138</v>
      </c>
      <c r="R1049" s="22">
        <f t="shared" si="337"/>
        <v>268.42514400000005</v>
      </c>
      <c r="S1049" s="22">
        <f t="shared" si="338"/>
        <v>1403.7036486806112</v>
      </c>
      <c r="T1049" s="22">
        <f t="shared" si="339"/>
        <v>35.780839560589094</v>
      </c>
      <c r="U1049" s="22">
        <f t="shared" si="327"/>
        <v>17.256524567657962</v>
      </c>
      <c r="V1049" s="20">
        <f>'BSFC (Drive Cycle)'!C1053</f>
        <v>870.1535481261908</v>
      </c>
      <c r="W1049" s="22">
        <f t="shared" si="328"/>
        <v>4.1710628002428765</v>
      </c>
      <c r="X1049" s="22">
        <f t="shared" si="329"/>
        <v>0</v>
      </c>
      <c r="Y1049" s="22">
        <f t="shared" si="330"/>
        <v>0</v>
      </c>
      <c r="Z1049" s="22">
        <f t="shared" si="331"/>
        <v>2</v>
      </c>
    </row>
    <row r="1050" spans="4:26">
      <c r="D1050" s="1">
        <v>1047</v>
      </c>
      <c r="E1050" s="22">
        <v>27.6</v>
      </c>
      <c r="F1050" s="22">
        <f t="shared" si="320"/>
        <v>44.417784000000005</v>
      </c>
      <c r="G1050" s="22">
        <f t="shared" si="321"/>
        <v>12.338273333333335</v>
      </c>
      <c r="H1050" s="22">
        <f t="shared" si="332"/>
        <v>0.31292722222222302</v>
      </c>
      <c r="I1050" s="22">
        <f t="shared" si="333"/>
        <v>12.494736944444448</v>
      </c>
      <c r="J1050" s="22">
        <f t="shared" si="334"/>
        <v>57.87278486915779</v>
      </c>
      <c r="K1050" s="22">
        <f t="shared" si="335"/>
        <v>2</v>
      </c>
      <c r="L1050" s="22">
        <f t="shared" si="322"/>
        <v>8.4698856000000013</v>
      </c>
      <c r="M1050" s="22">
        <f t="shared" si="336"/>
        <v>490.17586719517755</v>
      </c>
      <c r="N1050" s="22">
        <f t="shared" si="323"/>
        <v>4680.8364086069096</v>
      </c>
      <c r="O1050" s="22">
        <f t="shared" si="324"/>
        <v>40.638704065348485</v>
      </c>
      <c r="P1050" s="22">
        <f t="shared" si="325"/>
        <v>629.73139106304723</v>
      </c>
      <c r="Q1050" s="22">
        <f t="shared" si="326"/>
        <v>58.67763467777057</v>
      </c>
      <c r="R1050" s="22">
        <f t="shared" si="337"/>
        <v>268.42514400000005</v>
      </c>
      <c r="S1050" s="22">
        <f t="shared" si="338"/>
        <v>956.83416974081786</v>
      </c>
      <c r="T1050" s="22">
        <f t="shared" si="339"/>
        <v>24.389998519819741</v>
      </c>
      <c r="U1050" s="22">
        <f t="shared" si="327"/>
        <v>11.955388675341739</v>
      </c>
      <c r="V1050" s="20">
        <f>'BSFC (Drive Cycle)'!C1054</f>
        <v>1382.27375249959</v>
      </c>
      <c r="W1050" s="22">
        <f t="shared" si="328"/>
        <v>4.5904499907932577</v>
      </c>
      <c r="X1050" s="22">
        <f t="shared" si="329"/>
        <v>0</v>
      </c>
      <c r="Y1050" s="22">
        <f t="shared" si="330"/>
        <v>0</v>
      </c>
      <c r="Z1050" s="22">
        <f t="shared" si="331"/>
        <v>2</v>
      </c>
    </row>
    <row r="1051" spans="4:26">
      <c r="D1051" s="1">
        <v>1048</v>
      </c>
      <c r="E1051" s="22">
        <v>27.6</v>
      </c>
      <c r="F1051" s="22">
        <f t="shared" si="320"/>
        <v>44.417784000000005</v>
      </c>
      <c r="G1051" s="22">
        <f t="shared" si="321"/>
        <v>12.338273333333335</v>
      </c>
      <c r="H1051" s="22">
        <f t="shared" si="332"/>
        <v>0</v>
      </c>
      <c r="I1051" s="22">
        <f t="shared" si="333"/>
        <v>12.338273333333335</v>
      </c>
      <c r="J1051" s="22">
        <f t="shared" si="334"/>
        <v>57.148080944141498</v>
      </c>
      <c r="K1051" s="22">
        <f t="shared" si="335"/>
        <v>2</v>
      </c>
      <c r="L1051" s="22">
        <f t="shared" si="322"/>
        <v>8.4698856000000013</v>
      </c>
      <c r="M1051" s="22">
        <f t="shared" si="336"/>
        <v>484.03770785641854</v>
      </c>
      <c r="N1051" s="22">
        <f t="shared" si="323"/>
        <v>4622.2212836332974</v>
      </c>
      <c r="O1051" s="22">
        <f t="shared" si="324"/>
        <v>40.638704065348485</v>
      </c>
      <c r="P1051" s="22">
        <f t="shared" si="325"/>
        <v>0</v>
      </c>
      <c r="Q1051" s="22">
        <f t="shared" si="326"/>
        <v>58.67763467777057</v>
      </c>
      <c r="R1051" s="22">
        <f t="shared" si="337"/>
        <v>268.42514400000005</v>
      </c>
      <c r="S1051" s="22">
        <f t="shared" si="338"/>
        <v>327.10277867777063</v>
      </c>
      <c r="T1051" s="22">
        <f t="shared" si="339"/>
        <v>8.3379508592808698</v>
      </c>
      <c r="U1051" s="22">
        <f t="shared" si="327"/>
        <v>4.0358826221457678</v>
      </c>
      <c r="V1051" s="20">
        <f>'BSFC (Drive Cycle)'!C1055</f>
        <v>2346.2530483473165</v>
      </c>
      <c r="W1051" s="22">
        <f t="shared" si="328"/>
        <v>2.6303338624948522</v>
      </c>
      <c r="X1051" s="22">
        <f t="shared" si="329"/>
        <v>0</v>
      </c>
      <c r="Y1051" s="22">
        <f t="shared" si="330"/>
        <v>0</v>
      </c>
      <c r="Z1051" s="22">
        <f t="shared" si="331"/>
        <v>2</v>
      </c>
    </row>
    <row r="1052" spans="4:26">
      <c r="D1052" s="1">
        <v>1049</v>
      </c>
      <c r="E1052" s="22">
        <v>28.4</v>
      </c>
      <c r="F1052" s="22">
        <f t="shared" si="320"/>
        <v>45.705255999999999</v>
      </c>
      <c r="G1052" s="22">
        <f t="shared" si="321"/>
        <v>12.695904444444444</v>
      </c>
      <c r="H1052" s="22">
        <f t="shared" si="332"/>
        <v>0.35763111111110923</v>
      </c>
      <c r="I1052" s="22">
        <f t="shared" si="333"/>
        <v>12.87472</v>
      </c>
      <c r="J1052" s="22">
        <f t="shared" si="334"/>
        <v>59.632780115625899</v>
      </c>
      <c r="K1052" s="22">
        <f t="shared" si="335"/>
        <v>2</v>
      </c>
      <c r="L1052" s="22">
        <f t="shared" si="322"/>
        <v>8.4698856000000013</v>
      </c>
      <c r="M1052" s="22">
        <f t="shared" si="336"/>
        <v>505.0828255893062</v>
      </c>
      <c r="N1052" s="22">
        <f t="shared" si="323"/>
        <v>4823.1874263999616</v>
      </c>
      <c r="O1052" s="22">
        <f t="shared" si="324"/>
        <v>40.638704065348485</v>
      </c>
      <c r="P1052" s="22">
        <f t="shared" si="325"/>
        <v>719.69301835776264</v>
      </c>
      <c r="Q1052" s="22">
        <f t="shared" si="326"/>
        <v>62.128535267935597</v>
      </c>
      <c r="R1052" s="22">
        <f t="shared" si="337"/>
        <v>268.42514400000005</v>
      </c>
      <c r="S1052" s="22">
        <f t="shared" si="338"/>
        <v>1050.2466976256983</v>
      </c>
      <c r="T1052" s="22">
        <f t="shared" si="339"/>
        <v>26.771112707518533</v>
      </c>
      <c r="U1052" s="22">
        <f t="shared" si="327"/>
        <v>13.521629250483242</v>
      </c>
      <c r="V1052" s="20">
        <f>'BSFC (Drive Cycle)'!C1056</f>
        <v>1408.3556403137245</v>
      </c>
      <c r="W1052" s="22">
        <f t="shared" si="328"/>
        <v>5.2897952280969758</v>
      </c>
      <c r="X1052" s="22">
        <f t="shared" si="329"/>
        <v>0</v>
      </c>
      <c r="Y1052" s="22">
        <f t="shared" si="330"/>
        <v>1</v>
      </c>
      <c r="Z1052" s="22">
        <f t="shared" si="331"/>
        <v>3</v>
      </c>
    </row>
    <row r="1053" spans="4:26">
      <c r="D1053" s="1">
        <v>1050</v>
      </c>
      <c r="E1053" s="22">
        <v>29.2</v>
      </c>
      <c r="F1053" s="22">
        <f t="shared" si="320"/>
        <v>46.992728</v>
      </c>
      <c r="G1053" s="22">
        <f t="shared" si="321"/>
        <v>13.053535555555555</v>
      </c>
      <c r="H1053" s="22">
        <f t="shared" si="332"/>
        <v>0.35763111111111101</v>
      </c>
      <c r="I1053" s="22">
        <f t="shared" si="333"/>
        <v>13.232351111111111</v>
      </c>
      <c r="J1053" s="22">
        <f t="shared" si="334"/>
        <v>61.289246229948837</v>
      </c>
      <c r="K1053" s="22">
        <f t="shared" si="335"/>
        <v>3</v>
      </c>
      <c r="L1053" s="22">
        <f t="shared" si="322"/>
        <v>5.4638999999999998</v>
      </c>
      <c r="M1053" s="22">
        <f t="shared" si="336"/>
        <v>334.87831247581744</v>
      </c>
      <c r="N1053" s="22">
        <f t="shared" si="323"/>
        <v>3197.8534693253237</v>
      </c>
      <c r="O1053" s="22">
        <f t="shared" si="324"/>
        <v>21.23863048170449</v>
      </c>
      <c r="P1053" s="22">
        <f t="shared" si="325"/>
        <v>687.55744692953135</v>
      </c>
      <c r="Q1053" s="22">
        <f t="shared" si="326"/>
        <v>65.678033017819629</v>
      </c>
      <c r="R1053" s="22">
        <f t="shared" si="337"/>
        <v>268.42514400000005</v>
      </c>
      <c r="S1053" s="22">
        <f t="shared" si="338"/>
        <v>1021.660623947351</v>
      </c>
      <c r="T1053" s="22">
        <f t="shared" si="339"/>
        <v>40.369796063294189</v>
      </c>
      <c r="U1053" s="22">
        <f t="shared" si="327"/>
        <v>13.518969180668854</v>
      </c>
      <c r="V1053" s="20">
        <f>'BSFC (Drive Cycle)'!C1057</f>
        <v>1594.9205575440774</v>
      </c>
      <c r="W1053" s="22">
        <f t="shared" si="328"/>
        <v>5.9893560730704349</v>
      </c>
      <c r="X1053" s="22">
        <f t="shared" si="329"/>
        <v>0</v>
      </c>
      <c r="Y1053" s="22">
        <f t="shared" si="330"/>
        <v>0</v>
      </c>
      <c r="Z1053" s="22">
        <f t="shared" si="331"/>
        <v>3</v>
      </c>
    </row>
    <row r="1054" spans="4:26">
      <c r="D1054" s="1">
        <v>1051</v>
      </c>
      <c r="E1054" s="22">
        <v>29.2</v>
      </c>
      <c r="F1054" s="22">
        <f t="shared" si="320"/>
        <v>46.992728</v>
      </c>
      <c r="G1054" s="22">
        <f t="shared" si="321"/>
        <v>13.053535555555555</v>
      </c>
      <c r="H1054" s="22">
        <f t="shared" si="332"/>
        <v>0</v>
      </c>
      <c r="I1054" s="22">
        <f t="shared" si="333"/>
        <v>13.053535555555555</v>
      </c>
      <c r="J1054" s="22">
        <f t="shared" si="334"/>
        <v>60.461013172787368</v>
      </c>
      <c r="K1054" s="22">
        <f t="shared" si="335"/>
        <v>3</v>
      </c>
      <c r="L1054" s="22">
        <f t="shared" si="322"/>
        <v>5.4638999999999998</v>
      </c>
      <c r="M1054" s="22">
        <f t="shared" si="336"/>
        <v>330.35292987479289</v>
      </c>
      <c r="N1054" s="22">
        <f t="shared" si="323"/>
        <v>3154.6392332533601</v>
      </c>
      <c r="O1054" s="22">
        <f t="shared" si="324"/>
        <v>21.23863048170449</v>
      </c>
      <c r="P1054" s="22">
        <f t="shared" si="325"/>
        <v>0</v>
      </c>
      <c r="Q1054" s="22">
        <f t="shared" si="326"/>
        <v>65.678033017819629</v>
      </c>
      <c r="R1054" s="22">
        <f t="shared" si="337"/>
        <v>268.42514400000005</v>
      </c>
      <c r="S1054" s="22">
        <f t="shared" si="338"/>
        <v>334.10317701781969</v>
      </c>
      <c r="T1054" s="22">
        <f t="shared" si="339"/>
        <v>13.20171963581824</v>
      </c>
      <c r="U1054" s="22">
        <f t="shared" si="327"/>
        <v>4.3612267610781394</v>
      </c>
      <c r="V1054" s="20">
        <f>'BSFC (Drive Cycle)'!C1058</f>
        <v>2598.0789131986312</v>
      </c>
      <c r="W1054" s="22">
        <f t="shared" si="328"/>
        <v>3.147447578787411</v>
      </c>
      <c r="X1054" s="22">
        <f t="shared" si="329"/>
        <v>0</v>
      </c>
      <c r="Y1054" s="22">
        <f t="shared" si="330"/>
        <v>0</v>
      </c>
      <c r="Z1054" s="22">
        <f t="shared" si="331"/>
        <v>3</v>
      </c>
    </row>
    <row r="1055" spans="4:26">
      <c r="D1055" s="1">
        <v>1052</v>
      </c>
      <c r="E1055" s="22">
        <v>30</v>
      </c>
      <c r="F1055" s="22">
        <f t="shared" si="320"/>
        <v>48.280200000000001</v>
      </c>
      <c r="G1055" s="22">
        <f t="shared" si="321"/>
        <v>13.411166666666668</v>
      </c>
      <c r="H1055" s="22">
        <f t="shared" si="332"/>
        <v>0.35763111111111279</v>
      </c>
      <c r="I1055" s="22">
        <f t="shared" si="333"/>
        <v>13.589982222222226</v>
      </c>
      <c r="J1055" s="22">
        <f t="shared" si="334"/>
        <v>62.945712344271797</v>
      </c>
      <c r="K1055" s="22">
        <f t="shared" si="335"/>
        <v>3</v>
      </c>
      <c r="L1055" s="22">
        <f t="shared" si="322"/>
        <v>5.4638999999999998</v>
      </c>
      <c r="M1055" s="22">
        <f t="shared" si="336"/>
        <v>343.92907767786664</v>
      </c>
      <c r="N1055" s="22">
        <f t="shared" si="323"/>
        <v>3284.2819414692522</v>
      </c>
      <c r="O1055" s="22">
        <f t="shared" si="324"/>
        <v>21.23863048170449</v>
      </c>
      <c r="P1055" s="22">
        <f t="shared" si="325"/>
        <v>687.55744692953476</v>
      </c>
      <c r="Q1055" s="22">
        <f t="shared" si="326"/>
        <v>69.326127927422689</v>
      </c>
      <c r="R1055" s="22">
        <f t="shared" si="337"/>
        <v>268.42514400000005</v>
      </c>
      <c r="S1055" s="22">
        <f t="shared" si="338"/>
        <v>1025.3087188569575</v>
      </c>
      <c r="T1055" s="22">
        <f t="shared" si="339"/>
        <v>40.513946521938017</v>
      </c>
      <c r="U1055" s="22">
        <f t="shared" si="327"/>
        <v>13.933924260380556</v>
      </c>
      <c r="V1055" s="20">
        <f>'BSFC (Drive Cycle)'!C1059</f>
        <v>1860.6151241253956</v>
      </c>
      <c r="W1055" s="22">
        <f t="shared" si="328"/>
        <v>7.2015750603560633</v>
      </c>
      <c r="X1055" s="22">
        <f t="shared" si="329"/>
        <v>0</v>
      </c>
      <c r="Y1055" s="22">
        <f t="shared" si="330"/>
        <v>0</v>
      </c>
      <c r="Z1055" s="22">
        <f t="shared" si="331"/>
        <v>3</v>
      </c>
    </row>
    <row r="1056" spans="4:26">
      <c r="D1056" s="1">
        <v>1053</v>
      </c>
      <c r="E1056" s="22">
        <v>29.6</v>
      </c>
      <c r="F1056" s="22">
        <f t="shared" si="320"/>
        <v>47.636464000000004</v>
      </c>
      <c r="G1056" s="22">
        <f t="shared" si="321"/>
        <v>13.232351111111113</v>
      </c>
      <c r="H1056" s="22">
        <f t="shared" si="332"/>
        <v>-0.17881555555555551</v>
      </c>
      <c r="I1056" s="22">
        <f t="shared" si="333"/>
        <v>13.142943333333335</v>
      </c>
      <c r="J1056" s="22">
        <f t="shared" si="334"/>
        <v>60.875129701368117</v>
      </c>
      <c r="K1056" s="22">
        <f t="shared" si="335"/>
        <v>3</v>
      </c>
      <c r="L1056" s="22">
        <f t="shared" si="322"/>
        <v>5.4638999999999998</v>
      </c>
      <c r="M1056" s="22">
        <f t="shared" si="336"/>
        <v>332.61562117530525</v>
      </c>
      <c r="N1056" s="22">
        <f t="shared" si="323"/>
        <v>3176.2463512893428</v>
      </c>
      <c r="O1056" s="22">
        <f t="shared" si="324"/>
        <v>21.23863048170449</v>
      </c>
      <c r="P1056" s="22">
        <f t="shared" si="325"/>
        <v>-343.77872346476568</v>
      </c>
      <c r="Q1056" s="22">
        <f t="shared" si="326"/>
        <v>67.489755827656296</v>
      </c>
      <c r="R1056" s="22">
        <f t="shared" si="337"/>
        <v>268.42514400000005</v>
      </c>
      <c r="S1056" s="22">
        <f t="shared" si="338"/>
        <v>-7.8638236371093626</v>
      </c>
      <c r="T1056" s="22">
        <f t="shared" si="339"/>
        <v>0</v>
      </c>
      <c r="U1056" s="22">
        <f t="shared" si="327"/>
        <v>0</v>
      </c>
      <c r="V1056" s="20">
        <f>'BSFC (Drive Cycle)'!C1060</f>
        <v>0</v>
      </c>
      <c r="W1056" s="22">
        <f t="shared" si="328"/>
        <v>0</v>
      </c>
      <c r="X1056" s="22">
        <f t="shared" si="329"/>
        <v>0</v>
      </c>
      <c r="Y1056" s="22">
        <f t="shared" si="330"/>
        <v>0</v>
      </c>
      <c r="Z1056" s="22">
        <f t="shared" si="331"/>
        <v>3</v>
      </c>
    </row>
    <row r="1057" spans="4:26">
      <c r="D1057" s="1">
        <v>1054</v>
      </c>
      <c r="E1057" s="22">
        <v>29.6</v>
      </c>
      <c r="F1057" s="22">
        <f t="shared" si="320"/>
        <v>47.636464000000004</v>
      </c>
      <c r="G1057" s="22">
        <f t="shared" si="321"/>
        <v>13.232351111111113</v>
      </c>
      <c r="H1057" s="22">
        <f t="shared" si="332"/>
        <v>0</v>
      </c>
      <c r="I1057" s="22">
        <f t="shared" si="333"/>
        <v>13.232351111111113</v>
      </c>
      <c r="J1057" s="22">
        <f t="shared" si="334"/>
        <v>61.289246229948851</v>
      </c>
      <c r="K1057" s="22">
        <f t="shared" si="335"/>
        <v>3</v>
      </c>
      <c r="L1057" s="22">
        <f t="shared" si="322"/>
        <v>5.4638999999999998</v>
      </c>
      <c r="M1057" s="22">
        <f t="shared" si="336"/>
        <v>334.87831247581749</v>
      </c>
      <c r="N1057" s="22">
        <f t="shared" si="323"/>
        <v>3197.8534693253241</v>
      </c>
      <c r="O1057" s="22">
        <f t="shared" si="324"/>
        <v>21.23863048170449</v>
      </c>
      <c r="P1057" s="22">
        <f t="shared" si="325"/>
        <v>0</v>
      </c>
      <c r="Q1057" s="22">
        <f t="shared" si="326"/>
        <v>67.489755827656296</v>
      </c>
      <c r="R1057" s="22">
        <f t="shared" si="337"/>
        <v>268.42514400000005</v>
      </c>
      <c r="S1057" s="22">
        <f t="shared" si="338"/>
        <v>335.91489982765631</v>
      </c>
      <c r="T1057" s="22">
        <f t="shared" si="339"/>
        <v>13.273307870347372</v>
      </c>
      <c r="U1057" s="22">
        <f t="shared" si="327"/>
        <v>4.4449429405939149</v>
      </c>
      <c r="V1057" s="20">
        <f>'BSFC (Drive Cycle)'!C1061</f>
        <v>1766.1631778986048</v>
      </c>
      <c r="W1057" s="22">
        <f t="shared" si="328"/>
        <v>2.1806929304270328</v>
      </c>
      <c r="X1057" s="22">
        <f t="shared" si="329"/>
        <v>0</v>
      </c>
      <c r="Y1057" s="22">
        <f t="shared" si="330"/>
        <v>0</v>
      </c>
      <c r="Z1057" s="22">
        <f t="shared" si="331"/>
        <v>3</v>
      </c>
    </row>
    <row r="1058" spans="4:26">
      <c r="D1058" s="1">
        <v>1055</v>
      </c>
      <c r="E1058" s="22">
        <v>28.8</v>
      </c>
      <c r="F1058" s="22">
        <f t="shared" si="320"/>
        <v>46.348992000000003</v>
      </c>
      <c r="G1058" s="22">
        <f t="shared" si="321"/>
        <v>12.874720000000002</v>
      </c>
      <c r="H1058" s="22">
        <f t="shared" si="332"/>
        <v>-0.35763111111111101</v>
      </c>
      <c r="I1058" s="22">
        <f t="shared" si="333"/>
        <v>12.695904444444446</v>
      </c>
      <c r="J1058" s="22">
        <f t="shared" si="334"/>
        <v>58.804547058464436</v>
      </c>
      <c r="K1058" s="22">
        <f t="shared" si="335"/>
        <v>3</v>
      </c>
      <c r="L1058" s="22">
        <f t="shared" si="322"/>
        <v>5.4638999999999998</v>
      </c>
      <c r="M1058" s="22">
        <f t="shared" si="336"/>
        <v>321.3021646727438</v>
      </c>
      <c r="N1058" s="22">
        <f t="shared" si="323"/>
        <v>3068.2107611094325</v>
      </c>
      <c r="O1058" s="22">
        <f t="shared" si="324"/>
        <v>21.23863048170449</v>
      </c>
      <c r="P1058" s="22">
        <f t="shared" si="325"/>
        <v>-687.55744692953135</v>
      </c>
      <c r="Q1058" s="22">
        <f t="shared" si="326"/>
        <v>63.890959497912753</v>
      </c>
      <c r="R1058" s="22">
        <f t="shared" si="337"/>
        <v>268.42514400000005</v>
      </c>
      <c r="S1058" s="22">
        <f t="shared" si="338"/>
        <v>-355.24134343161859</v>
      </c>
      <c r="T1058" s="22">
        <f t="shared" si="339"/>
        <v>0</v>
      </c>
      <c r="U1058" s="22">
        <f t="shared" si="327"/>
        <v>0</v>
      </c>
      <c r="V1058" s="20">
        <f>'BSFC (Drive Cycle)'!C1062</f>
        <v>0</v>
      </c>
      <c r="W1058" s="22">
        <f t="shared" si="328"/>
        <v>0</v>
      </c>
      <c r="X1058" s="22">
        <f t="shared" si="329"/>
        <v>0</v>
      </c>
      <c r="Y1058" s="22">
        <f t="shared" si="330"/>
        <v>0</v>
      </c>
      <c r="Z1058" s="22">
        <f t="shared" si="331"/>
        <v>3</v>
      </c>
    </row>
    <row r="1059" spans="4:26">
      <c r="D1059" s="1">
        <v>1056</v>
      </c>
      <c r="E1059" s="22">
        <v>28</v>
      </c>
      <c r="F1059" s="22">
        <f t="shared" si="320"/>
        <v>45.061520000000002</v>
      </c>
      <c r="G1059" s="22">
        <f t="shared" si="321"/>
        <v>12.517088888888891</v>
      </c>
      <c r="H1059" s="22">
        <f t="shared" si="332"/>
        <v>-0.35763111111111101</v>
      </c>
      <c r="I1059" s="22">
        <f t="shared" si="333"/>
        <v>12.338273333333335</v>
      </c>
      <c r="J1059" s="22">
        <f t="shared" si="334"/>
        <v>57.148080944141498</v>
      </c>
      <c r="K1059" s="22">
        <f t="shared" si="335"/>
        <v>3</v>
      </c>
      <c r="L1059" s="22">
        <f t="shared" si="322"/>
        <v>5.4638999999999998</v>
      </c>
      <c r="M1059" s="22">
        <f t="shared" si="336"/>
        <v>312.25139947069471</v>
      </c>
      <c r="N1059" s="22">
        <f t="shared" si="323"/>
        <v>2981.7822889655054</v>
      </c>
      <c r="O1059" s="22">
        <f t="shared" si="324"/>
        <v>21.23863048170449</v>
      </c>
      <c r="P1059" s="22">
        <f t="shared" si="325"/>
        <v>-687.55744692953135</v>
      </c>
      <c r="Q1059" s="22">
        <f t="shared" si="326"/>
        <v>60.390760327888216</v>
      </c>
      <c r="R1059" s="22">
        <f t="shared" si="337"/>
        <v>268.42514400000005</v>
      </c>
      <c r="S1059" s="22">
        <f t="shared" si="338"/>
        <v>-358.74154260164312</v>
      </c>
      <c r="T1059" s="22">
        <f t="shared" si="339"/>
        <v>0</v>
      </c>
      <c r="U1059" s="22">
        <f t="shared" si="327"/>
        <v>0</v>
      </c>
      <c r="V1059" s="20">
        <f>'BSFC (Drive Cycle)'!C1063</f>
        <v>0</v>
      </c>
      <c r="W1059" s="22">
        <f t="shared" si="328"/>
        <v>0</v>
      </c>
      <c r="X1059" s="22">
        <f t="shared" si="329"/>
        <v>0</v>
      </c>
      <c r="Y1059" s="22">
        <f t="shared" si="330"/>
        <v>0</v>
      </c>
      <c r="Z1059" s="22">
        <f t="shared" si="331"/>
        <v>3</v>
      </c>
    </row>
    <row r="1060" spans="4:26">
      <c r="D1060" s="1">
        <v>1057</v>
      </c>
      <c r="E1060" s="22">
        <v>23.8</v>
      </c>
      <c r="F1060" s="22">
        <f t="shared" si="320"/>
        <v>38.302292000000001</v>
      </c>
      <c r="G1060" s="22">
        <f t="shared" si="321"/>
        <v>10.639525555555556</v>
      </c>
      <c r="H1060" s="22">
        <f t="shared" si="332"/>
        <v>-1.8775633333333346</v>
      </c>
      <c r="I1060" s="22">
        <f t="shared" si="333"/>
        <v>9.7007438888888888</v>
      </c>
      <c r="J1060" s="22">
        <f t="shared" si="334"/>
        <v>44.931643351009789</v>
      </c>
      <c r="K1060" s="22">
        <f t="shared" si="335"/>
        <v>3</v>
      </c>
      <c r="L1060" s="22">
        <f t="shared" si="322"/>
        <v>5.4638999999999998</v>
      </c>
      <c r="M1060" s="22">
        <f t="shared" si="336"/>
        <v>245.50200610558238</v>
      </c>
      <c r="N1060" s="22">
        <f t="shared" si="323"/>
        <v>2344.3723069040379</v>
      </c>
      <c r="O1060" s="22">
        <f t="shared" si="324"/>
        <v>21.23863048170449</v>
      </c>
      <c r="P1060" s="22">
        <f t="shared" si="325"/>
        <v>-3609.6765963800431</v>
      </c>
      <c r="Q1060" s="22">
        <f t="shared" si="326"/>
        <v>43.632324336899224</v>
      </c>
      <c r="R1060" s="22">
        <f t="shared" si="337"/>
        <v>268.42514400000005</v>
      </c>
      <c r="S1060" s="22">
        <f t="shared" si="338"/>
        <v>-3297.619128043144</v>
      </c>
      <c r="T1060" s="22">
        <f t="shared" si="339"/>
        <v>0</v>
      </c>
      <c r="U1060" s="22">
        <f t="shared" si="327"/>
        <v>0</v>
      </c>
      <c r="V1060" s="20">
        <f>'BSFC (Drive Cycle)'!C1064</f>
        <v>0</v>
      </c>
      <c r="W1060" s="22">
        <f t="shared" si="328"/>
        <v>0</v>
      </c>
      <c r="X1060" s="22">
        <f t="shared" si="329"/>
        <v>0</v>
      </c>
      <c r="Y1060" s="22">
        <f t="shared" si="330"/>
        <v>0</v>
      </c>
      <c r="Z1060" s="22">
        <f t="shared" si="331"/>
        <v>3</v>
      </c>
    </row>
    <row r="1061" spans="4:26">
      <c r="D1061" s="1">
        <v>1058</v>
      </c>
      <c r="E1061" s="22">
        <v>18.8</v>
      </c>
      <c r="F1061" s="22">
        <f t="shared" si="320"/>
        <v>30.255592</v>
      </c>
      <c r="G1061" s="22">
        <f t="shared" si="321"/>
        <v>8.4043311111111123</v>
      </c>
      <c r="H1061" s="22">
        <f t="shared" si="332"/>
        <v>-2.2351944444444438</v>
      </c>
      <c r="I1061" s="22">
        <f t="shared" si="333"/>
        <v>7.2867338888888904</v>
      </c>
      <c r="J1061" s="22">
        <f t="shared" si="334"/>
        <v>33.750497079329946</v>
      </c>
      <c r="K1061" s="22">
        <f t="shared" si="335"/>
        <v>3</v>
      </c>
      <c r="L1061" s="22">
        <f t="shared" si="322"/>
        <v>5.4638999999999998</v>
      </c>
      <c r="M1061" s="22">
        <f t="shared" si="336"/>
        <v>184.4093409917509</v>
      </c>
      <c r="N1061" s="22">
        <f t="shared" si="323"/>
        <v>1760.980119932527</v>
      </c>
      <c r="O1061" s="22">
        <f t="shared" si="324"/>
        <v>21.23863048170449</v>
      </c>
      <c r="P1061" s="22">
        <f t="shared" si="325"/>
        <v>-4297.2340433095706</v>
      </c>
      <c r="Q1061" s="22">
        <f t="shared" si="326"/>
        <v>27.225140727409197</v>
      </c>
      <c r="R1061" s="22">
        <f t="shared" si="337"/>
        <v>268.42514400000005</v>
      </c>
      <c r="S1061" s="22">
        <f t="shared" si="338"/>
        <v>-4001.5837585821619</v>
      </c>
      <c r="T1061" s="22">
        <f t="shared" si="339"/>
        <v>0</v>
      </c>
      <c r="U1061" s="22">
        <f t="shared" si="327"/>
        <v>0</v>
      </c>
      <c r="V1061" s="20">
        <f>'BSFC (Drive Cycle)'!C1065</f>
        <v>0</v>
      </c>
      <c r="W1061" s="22">
        <f t="shared" si="328"/>
        <v>0</v>
      </c>
      <c r="X1061" s="22">
        <f t="shared" si="329"/>
        <v>1</v>
      </c>
      <c r="Y1061" s="22">
        <f t="shared" si="330"/>
        <v>0</v>
      </c>
      <c r="Z1061" s="22">
        <f t="shared" si="331"/>
        <v>2</v>
      </c>
    </row>
    <row r="1062" spans="4:26">
      <c r="D1062" s="1">
        <v>1059</v>
      </c>
      <c r="E1062" s="22">
        <v>11.9</v>
      </c>
      <c r="F1062" s="22">
        <f t="shared" si="320"/>
        <v>19.151146000000001</v>
      </c>
      <c r="G1062" s="22">
        <f t="shared" si="321"/>
        <v>5.3197627777777781</v>
      </c>
      <c r="H1062" s="22">
        <f t="shared" si="332"/>
        <v>-3.0845683333333342</v>
      </c>
      <c r="I1062" s="22">
        <f t="shared" si="333"/>
        <v>3.7774786111111109</v>
      </c>
      <c r="J1062" s="22">
        <f t="shared" si="334"/>
        <v>17.496423332536072</v>
      </c>
      <c r="K1062" s="22">
        <f t="shared" si="335"/>
        <v>2</v>
      </c>
      <c r="L1062" s="22">
        <f t="shared" si="322"/>
        <v>8.4698856000000013</v>
      </c>
      <c r="M1062" s="22">
        <f t="shared" si="336"/>
        <v>148.19270403575132</v>
      </c>
      <c r="N1062" s="22">
        <f t="shared" si="323"/>
        <v>1415.1365886486001</v>
      </c>
      <c r="O1062" s="22">
        <f t="shared" si="324"/>
        <v>40.638704065348485</v>
      </c>
      <c r="P1062" s="22">
        <f t="shared" si="325"/>
        <v>-6207.3522833357374</v>
      </c>
      <c r="Q1062" s="22">
        <f t="shared" si="326"/>
        <v>10.908081084224806</v>
      </c>
      <c r="R1062" s="22">
        <f t="shared" si="337"/>
        <v>268.42514400000005</v>
      </c>
      <c r="S1062" s="22">
        <f t="shared" si="338"/>
        <v>-5928.0190582515124</v>
      </c>
      <c r="T1062" s="22">
        <f t="shared" si="339"/>
        <v>0</v>
      </c>
      <c r="U1062" s="22">
        <f t="shared" si="327"/>
        <v>0</v>
      </c>
      <c r="V1062" s="20">
        <f>'BSFC (Drive Cycle)'!C1066</f>
        <v>0</v>
      </c>
      <c r="W1062" s="22">
        <f t="shared" si="328"/>
        <v>0</v>
      </c>
      <c r="X1062" s="22">
        <f t="shared" si="329"/>
        <v>1</v>
      </c>
      <c r="Y1062" s="22">
        <f t="shared" si="330"/>
        <v>0</v>
      </c>
      <c r="Z1062" s="22">
        <f t="shared" si="331"/>
        <v>1</v>
      </c>
    </row>
    <row r="1063" spans="4:26">
      <c r="D1063" s="1">
        <v>1060</v>
      </c>
      <c r="E1063" s="22">
        <v>6.1</v>
      </c>
      <c r="F1063" s="22">
        <f t="shared" si="320"/>
        <v>9.8169740000000001</v>
      </c>
      <c r="G1063" s="22">
        <f t="shared" si="321"/>
        <v>2.7269372222222223</v>
      </c>
      <c r="H1063" s="22">
        <f t="shared" si="332"/>
        <v>-2.5928255555555557</v>
      </c>
      <c r="I1063" s="22">
        <f t="shared" si="333"/>
        <v>1.4305244444444445</v>
      </c>
      <c r="J1063" s="22">
        <f t="shared" si="334"/>
        <v>6.6258644572917671</v>
      </c>
      <c r="K1063" s="22">
        <f t="shared" si="335"/>
        <v>1</v>
      </c>
      <c r="L1063" s="22">
        <f t="shared" si="322"/>
        <v>14.7105</v>
      </c>
      <c r="M1063" s="22">
        <f t="shared" si="336"/>
        <v>97.469779098990543</v>
      </c>
      <c r="N1063" s="22">
        <f t="shared" si="323"/>
        <v>930.7681615499904</v>
      </c>
      <c r="O1063" s="22">
        <f t="shared" si="324"/>
        <v>107.64187598425198</v>
      </c>
      <c r="P1063" s="22">
        <f t="shared" si="325"/>
        <v>-6022.4410642175462</v>
      </c>
      <c r="Q1063" s="22">
        <f t="shared" si="326"/>
        <v>2.8662502446437754</v>
      </c>
      <c r="R1063" s="22">
        <f t="shared" si="337"/>
        <v>268.42514400000005</v>
      </c>
      <c r="S1063" s="22">
        <f t="shared" si="338"/>
        <v>-5751.1496699729023</v>
      </c>
      <c r="T1063" s="22">
        <f t="shared" si="339"/>
        <v>0</v>
      </c>
      <c r="U1063" s="22">
        <f t="shared" si="327"/>
        <v>0</v>
      </c>
      <c r="V1063" s="20">
        <f>'BSFC (Drive Cycle)'!C1067</f>
        <v>0</v>
      </c>
      <c r="W1063" s="22">
        <f t="shared" si="328"/>
        <v>0</v>
      </c>
      <c r="X1063" s="22">
        <f t="shared" si="329"/>
        <v>0</v>
      </c>
      <c r="Y1063" s="22">
        <f t="shared" si="330"/>
        <v>0</v>
      </c>
      <c r="Z1063" s="22">
        <f t="shared" si="331"/>
        <v>1</v>
      </c>
    </row>
    <row r="1064" spans="4:26">
      <c r="D1064" s="1">
        <v>1061</v>
      </c>
      <c r="E1064" s="22">
        <v>1.5</v>
      </c>
      <c r="F1064" s="22">
        <f t="shared" si="320"/>
        <v>2.4140100000000002</v>
      </c>
      <c r="G1064" s="22">
        <f t="shared" si="321"/>
        <v>0.67055833333333337</v>
      </c>
      <c r="H1064" s="22">
        <f t="shared" si="332"/>
        <v>-2.0563788888888892</v>
      </c>
      <c r="I1064" s="22">
        <f t="shared" si="333"/>
        <v>-0.35763111111111123</v>
      </c>
      <c r="J1064" s="22">
        <f t="shared" si="334"/>
        <v>-1.6564661143229424</v>
      </c>
      <c r="K1064" s="22">
        <f t="shared" si="335"/>
        <v>1</v>
      </c>
      <c r="L1064" s="22">
        <f t="shared" si="322"/>
        <v>14.7105</v>
      </c>
      <c r="M1064" s="22">
        <f t="shared" si="336"/>
        <v>-24.367444774747643</v>
      </c>
      <c r="N1064" s="22">
        <f t="shared" si="323"/>
        <v>-232.69204038749768</v>
      </c>
      <c r="O1064" s="22">
        <f t="shared" si="324"/>
        <v>107.64187598425198</v>
      </c>
      <c r="P1064" s="22">
        <f t="shared" si="325"/>
        <v>-4776.418775069089</v>
      </c>
      <c r="Q1064" s="22">
        <f t="shared" si="326"/>
        <v>0.17331531981855669</v>
      </c>
      <c r="R1064" s="22">
        <f t="shared" si="337"/>
        <v>268.42514400000005</v>
      </c>
      <c r="S1064" s="22">
        <f t="shared" si="338"/>
        <v>-4507.8203157492708</v>
      </c>
      <c r="T1064" s="22">
        <f t="shared" si="339"/>
        <v>0</v>
      </c>
      <c r="U1064" s="22">
        <f t="shared" si="327"/>
        <v>0</v>
      </c>
      <c r="V1064" s="20">
        <f>'BSFC (Drive Cycle)'!C1068</f>
        <v>0</v>
      </c>
      <c r="W1064" s="22">
        <f t="shared" si="328"/>
        <v>0</v>
      </c>
      <c r="X1064" s="22">
        <f t="shared" si="329"/>
        <v>0</v>
      </c>
      <c r="Y1064" s="22">
        <f t="shared" si="330"/>
        <v>0</v>
      </c>
      <c r="Z1064" s="22">
        <f t="shared" si="331"/>
        <v>1</v>
      </c>
    </row>
    <row r="1065" spans="4:26">
      <c r="D1065" s="1">
        <v>1062</v>
      </c>
      <c r="E1065" s="22">
        <v>1.5</v>
      </c>
      <c r="F1065" s="22">
        <f t="shared" si="320"/>
        <v>2.4140100000000002</v>
      </c>
      <c r="G1065" s="22">
        <f t="shared" si="321"/>
        <v>0.67055833333333337</v>
      </c>
      <c r="H1065" s="22">
        <f t="shared" si="332"/>
        <v>0</v>
      </c>
      <c r="I1065" s="22">
        <f t="shared" si="333"/>
        <v>0.67055833333333337</v>
      </c>
      <c r="J1065" s="22">
        <f t="shared" si="334"/>
        <v>3.1058739643555162</v>
      </c>
      <c r="K1065" s="22">
        <f t="shared" si="335"/>
        <v>1</v>
      </c>
      <c r="L1065" s="22">
        <f t="shared" si="322"/>
        <v>14.7105</v>
      </c>
      <c r="M1065" s="22">
        <f t="shared" si="336"/>
        <v>45.688958952651824</v>
      </c>
      <c r="N1065" s="22">
        <f t="shared" si="323"/>
        <v>436.29757572655808</v>
      </c>
      <c r="O1065" s="22">
        <f t="shared" si="324"/>
        <v>107.64187598425198</v>
      </c>
      <c r="P1065" s="22">
        <f t="shared" si="325"/>
        <v>0</v>
      </c>
      <c r="Q1065" s="22">
        <f t="shared" si="326"/>
        <v>0.17331531981855669</v>
      </c>
      <c r="R1065" s="22">
        <f t="shared" si="337"/>
        <v>268.42514400000005</v>
      </c>
      <c r="S1065" s="22">
        <f t="shared" si="338"/>
        <v>268.59845931981863</v>
      </c>
      <c r="T1065" s="22">
        <f t="shared" si="339"/>
        <v>3.9421098784642838</v>
      </c>
      <c r="U1065" s="22">
        <f t="shared" si="327"/>
        <v>0.18011089642399794</v>
      </c>
      <c r="V1065" s="20">
        <f>'BSFC (Drive Cycle)'!C1069</f>
        <v>2600.4458897597642</v>
      </c>
      <c r="W1065" s="22">
        <f t="shared" si="328"/>
        <v>0.13010240008520335</v>
      </c>
      <c r="X1065" s="22">
        <f t="shared" si="329"/>
        <v>0</v>
      </c>
      <c r="Y1065" s="22">
        <f t="shared" si="330"/>
        <v>0</v>
      </c>
      <c r="Z1065" s="22">
        <f t="shared" si="331"/>
        <v>1</v>
      </c>
    </row>
    <row r="1066" spans="4:26">
      <c r="D1066" s="1">
        <v>1063</v>
      </c>
      <c r="E1066" s="22">
        <v>4.2</v>
      </c>
      <c r="F1066" s="22">
        <f t="shared" si="320"/>
        <v>6.7592280000000002</v>
      </c>
      <c r="G1066" s="22">
        <f t="shared" si="321"/>
        <v>1.8775633333333335</v>
      </c>
      <c r="H1066" s="22">
        <f t="shared" si="332"/>
        <v>1.2070050000000001</v>
      </c>
      <c r="I1066" s="22">
        <f t="shared" si="333"/>
        <v>2.4810658333333335</v>
      </c>
      <c r="J1066" s="22">
        <f t="shared" si="334"/>
        <v>11.491733668115408</v>
      </c>
      <c r="K1066" s="22">
        <f t="shared" si="335"/>
        <v>1</v>
      </c>
      <c r="L1066" s="22">
        <f t="shared" si="322"/>
        <v>14.7105</v>
      </c>
      <c r="M1066" s="22">
        <f t="shared" si="336"/>
        <v>169.04914812481172</v>
      </c>
      <c r="N1066" s="22">
        <f t="shared" si="323"/>
        <v>1614.3010301882646</v>
      </c>
      <c r="O1066" s="22">
        <f t="shared" si="324"/>
        <v>107.64187598425198</v>
      </c>
      <c r="P1066" s="22">
        <f t="shared" si="325"/>
        <v>2803.5501505840302</v>
      </c>
      <c r="Q1066" s="22">
        <f t="shared" si="326"/>
        <v>1.3587921073774845</v>
      </c>
      <c r="R1066" s="22">
        <f t="shared" si="337"/>
        <v>268.42514400000005</v>
      </c>
      <c r="S1066" s="22">
        <f t="shared" si="338"/>
        <v>3073.3340866914077</v>
      </c>
      <c r="T1066" s="22">
        <f t="shared" si="339"/>
        <v>45.106069087840311</v>
      </c>
      <c r="U1066" s="22">
        <f t="shared" si="327"/>
        <v>7.625142554558308</v>
      </c>
      <c r="V1066" s="20">
        <f>'BSFC (Drive Cycle)'!C1070</f>
        <v>369.38546802961719</v>
      </c>
      <c r="W1066" s="22">
        <f t="shared" si="328"/>
        <v>0.78239356980779762</v>
      </c>
      <c r="X1066" s="22">
        <f t="shared" si="329"/>
        <v>0</v>
      </c>
      <c r="Y1066" s="22">
        <f t="shared" si="330"/>
        <v>0</v>
      </c>
      <c r="Z1066" s="22">
        <f t="shared" si="331"/>
        <v>1</v>
      </c>
    </row>
    <row r="1067" spans="4:26">
      <c r="D1067" s="1">
        <v>1064</v>
      </c>
      <c r="E1067" s="22">
        <v>8.1</v>
      </c>
      <c r="F1067" s="22">
        <f t="shared" si="320"/>
        <v>13.035653999999999</v>
      </c>
      <c r="G1067" s="22">
        <f t="shared" si="321"/>
        <v>3.6210149999999999</v>
      </c>
      <c r="H1067" s="22">
        <f t="shared" si="332"/>
        <v>1.7434516666666664</v>
      </c>
      <c r="I1067" s="22">
        <f t="shared" si="333"/>
        <v>4.4927408333333334</v>
      </c>
      <c r="J1067" s="22">
        <f t="shared" si="334"/>
        <v>20.809355561181956</v>
      </c>
      <c r="K1067" s="22">
        <f t="shared" si="335"/>
        <v>1</v>
      </c>
      <c r="L1067" s="22">
        <f t="shared" si="322"/>
        <v>14.7105</v>
      </c>
      <c r="M1067" s="22">
        <f t="shared" si="336"/>
        <v>306.11602498276716</v>
      </c>
      <c r="N1067" s="22">
        <f t="shared" si="323"/>
        <v>2923.1937573679388</v>
      </c>
      <c r="O1067" s="22">
        <f t="shared" si="324"/>
        <v>107.64187598425198</v>
      </c>
      <c r="P1067" s="22">
        <f t="shared" si="325"/>
        <v>4049.5724397324871</v>
      </c>
      <c r="Q1067" s="22">
        <f t="shared" si="326"/>
        <v>5.0538747259091128</v>
      </c>
      <c r="R1067" s="22">
        <f t="shared" si="337"/>
        <v>268.42514400000005</v>
      </c>
      <c r="S1067" s="22">
        <f t="shared" si="338"/>
        <v>4323.0514584583962</v>
      </c>
      <c r="T1067" s="22">
        <f t="shared" si="339"/>
        <v>63.447660506520364</v>
      </c>
      <c r="U1067" s="22">
        <f t="shared" si="327"/>
        <v>19.422345628712115</v>
      </c>
      <c r="V1067" s="20">
        <f>'BSFC (Drive Cycle)'!C1071</f>
        <v>125.47149981285656</v>
      </c>
      <c r="W1067" s="22">
        <f t="shared" si="328"/>
        <v>0.67693078775505211</v>
      </c>
      <c r="X1067" s="22">
        <f t="shared" si="329"/>
        <v>0</v>
      </c>
      <c r="Y1067" s="22">
        <f t="shared" si="330"/>
        <v>0</v>
      </c>
      <c r="Z1067" s="22">
        <f t="shared" si="331"/>
        <v>1</v>
      </c>
    </row>
    <row r="1068" spans="4:26">
      <c r="D1068" s="1">
        <v>1065</v>
      </c>
      <c r="E1068" s="22">
        <v>10.4</v>
      </c>
      <c r="F1068" s="22">
        <f t="shared" si="320"/>
        <v>16.737136</v>
      </c>
      <c r="G1068" s="22">
        <f t="shared" si="321"/>
        <v>4.6492044444444449</v>
      </c>
      <c r="H1068" s="22">
        <f t="shared" si="332"/>
        <v>1.028189444444445</v>
      </c>
      <c r="I1068" s="22">
        <f t="shared" si="333"/>
        <v>5.1632991666666674</v>
      </c>
      <c r="J1068" s="22">
        <f t="shared" si="334"/>
        <v>23.915229525537473</v>
      </c>
      <c r="K1068" s="22">
        <f t="shared" si="335"/>
        <v>1</v>
      </c>
      <c r="L1068" s="22">
        <f t="shared" si="322"/>
        <v>14.7105</v>
      </c>
      <c r="M1068" s="22">
        <f t="shared" si="336"/>
        <v>351.80498393541899</v>
      </c>
      <c r="N1068" s="22">
        <f t="shared" si="323"/>
        <v>3359.4913330944969</v>
      </c>
      <c r="O1068" s="22">
        <f t="shared" si="324"/>
        <v>107.64187598425198</v>
      </c>
      <c r="P1068" s="22">
        <f t="shared" si="325"/>
        <v>2388.2093875345454</v>
      </c>
      <c r="Q1068" s="22">
        <f t="shared" si="326"/>
        <v>8.3314599962555977</v>
      </c>
      <c r="R1068" s="22">
        <f t="shared" si="337"/>
        <v>268.42514400000005</v>
      </c>
      <c r="S1068" s="22">
        <f t="shared" si="338"/>
        <v>2664.9659915308011</v>
      </c>
      <c r="T1068" s="22">
        <f t="shared" si="339"/>
        <v>39.112617353013157</v>
      </c>
      <c r="U1068" s="22">
        <f t="shared" si="327"/>
        <v>13.760013719548985</v>
      </c>
      <c r="V1068" s="20">
        <f>'BSFC (Drive Cycle)'!C1072</f>
        <v>588.4505788253864</v>
      </c>
      <c r="W1068" s="22">
        <f t="shared" si="328"/>
        <v>2.2491911216427383</v>
      </c>
      <c r="X1068" s="22">
        <f t="shared" si="329"/>
        <v>0</v>
      </c>
      <c r="Y1068" s="22">
        <f t="shared" si="330"/>
        <v>0</v>
      </c>
      <c r="Z1068" s="22">
        <f t="shared" si="331"/>
        <v>1</v>
      </c>
    </row>
    <row r="1069" spans="4:26">
      <c r="D1069" s="1">
        <v>1066</v>
      </c>
      <c r="E1069" s="22">
        <v>13.1</v>
      </c>
      <c r="F1069" s="22">
        <f t="shared" si="320"/>
        <v>21.082353999999999</v>
      </c>
      <c r="G1069" s="22">
        <f t="shared" si="321"/>
        <v>5.8562094444444446</v>
      </c>
      <c r="H1069" s="22">
        <f t="shared" si="332"/>
        <v>1.2070049999999997</v>
      </c>
      <c r="I1069" s="22">
        <f t="shared" si="333"/>
        <v>6.4597119444444449</v>
      </c>
      <c r="J1069" s="22">
        <f t="shared" si="334"/>
        <v>29.919919189958136</v>
      </c>
      <c r="K1069" s="22">
        <f t="shared" si="335"/>
        <v>1</v>
      </c>
      <c r="L1069" s="22">
        <f t="shared" si="322"/>
        <v>14.7105</v>
      </c>
      <c r="M1069" s="22">
        <f t="shared" si="336"/>
        <v>440.13697124387915</v>
      </c>
      <c r="N1069" s="22">
        <f t="shared" si="323"/>
        <v>4202.9999794991754</v>
      </c>
      <c r="O1069" s="22">
        <f t="shared" si="324"/>
        <v>107.64187598425198</v>
      </c>
      <c r="P1069" s="22">
        <f t="shared" si="325"/>
        <v>2803.5501505840289</v>
      </c>
      <c r="Q1069" s="22">
        <f t="shared" si="326"/>
        <v>13.218952015138894</v>
      </c>
      <c r="R1069" s="22">
        <f t="shared" si="337"/>
        <v>268.42514400000005</v>
      </c>
      <c r="S1069" s="22">
        <f t="shared" si="338"/>
        <v>3085.1942465991679</v>
      </c>
      <c r="T1069" s="22">
        <f t="shared" si="339"/>
        <v>45.280135810527199</v>
      </c>
      <c r="U1069" s="22">
        <f t="shared" si="327"/>
        <v>19.92946183315695</v>
      </c>
      <c r="V1069" s="20">
        <f>'BSFC (Drive Cycle)'!C1073</f>
        <v>489.89243012826591</v>
      </c>
      <c r="W1069" s="22">
        <f t="shared" si="328"/>
        <v>2.7120256912760508</v>
      </c>
      <c r="X1069" s="22">
        <f t="shared" si="329"/>
        <v>0</v>
      </c>
      <c r="Y1069" s="22">
        <f t="shared" si="330"/>
        <v>0</v>
      </c>
      <c r="Z1069" s="22">
        <f t="shared" si="331"/>
        <v>1</v>
      </c>
    </row>
    <row r="1070" spans="4:26">
      <c r="D1070" s="1">
        <v>1067</v>
      </c>
      <c r="E1070" s="22">
        <v>15.4</v>
      </c>
      <c r="F1070" s="22">
        <f t="shared" si="320"/>
        <v>24.783836000000001</v>
      </c>
      <c r="G1070" s="22">
        <f t="shared" si="321"/>
        <v>6.8843988888888896</v>
      </c>
      <c r="H1070" s="22">
        <f t="shared" si="332"/>
        <v>1.028189444444445</v>
      </c>
      <c r="I1070" s="22">
        <f t="shared" si="333"/>
        <v>7.3984936111111121</v>
      </c>
      <c r="J1070" s="22">
        <f t="shared" si="334"/>
        <v>34.268142740055858</v>
      </c>
      <c r="K1070" s="22">
        <f t="shared" si="335"/>
        <v>1</v>
      </c>
      <c r="L1070" s="22">
        <f t="shared" si="322"/>
        <v>14.7105</v>
      </c>
      <c r="M1070" s="22">
        <f t="shared" si="336"/>
        <v>504.10151377759166</v>
      </c>
      <c r="N1070" s="22">
        <f t="shared" si="323"/>
        <v>4813.8165855163561</v>
      </c>
      <c r="O1070" s="22">
        <f t="shared" si="324"/>
        <v>107.64187598425198</v>
      </c>
      <c r="P1070" s="22">
        <f t="shared" si="325"/>
        <v>2388.2093875345454</v>
      </c>
      <c r="Q1070" s="22">
        <f t="shared" si="326"/>
        <v>18.268204999186185</v>
      </c>
      <c r="R1070" s="22">
        <f t="shared" si="337"/>
        <v>268.42514400000005</v>
      </c>
      <c r="S1070" s="22">
        <f t="shared" si="338"/>
        <v>2674.9027365337315</v>
      </c>
      <c r="T1070" s="22">
        <f t="shared" si="339"/>
        <v>39.258454900760178</v>
      </c>
      <c r="U1070" s="22">
        <f t="shared" si="327"/>
        <v>19.790246544042517</v>
      </c>
      <c r="V1070" s="20">
        <f>'BSFC (Drive Cycle)'!C1074</f>
        <v>956.98666890025925</v>
      </c>
      <c r="W1070" s="22">
        <f t="shared" si="328"/>
        <v>5.2608339213605877</v>
      </c>
      <c r="X1070" s="22">
        <f t="shared" si="329"/>
        <v>0</v>
      </c>
      <c r="Y1070" s="22">
        <f t="shared" si="330"/>
        <v>1</v>
      </c>
      <c r="Z1070" s="22">
        <f t="shared" si="331"/>
        <v>2</v>
      </c>
    </row>
    <row r="1071" spans="4:26">
      <c r="D1071" s="1">
        <v>1068</v>
      </c>
      <c r="E1071" s="22">
        <v>18</v>
      </c>
      <c r="F1071" s="22">
        <f t="shared" si="320"/>
        <v>28.968119999999999</v>
      </c>
      <c r="G1071" s="22">
        <f t="shared" si="321"/>
        <v>8.0466999999999995</v>
      </c>
      <c r="H1071" s="22">
        <f t="shared" si="332"/>
        <v>1.1623011111111099</v>
      </c>
      <c r="I1071" s="22">
        <f t="shared" si="333"/>
        <v>8.627850555555554</v>
      </c>
      <c r="J1071" s="22">
        <f t="shared" si="334"/>
        <v>39.962245008040959</v>
      </c>
      <c r="K1071" s="22">
        <f t="shared" si="335"/>
        <v>2</v>
      </c>
      <c r="L1071" s="22">
        <f t="shared" si="322"/>
        <v>8.4698856000000013</v>
      </c>
      <c r="M1071" s="22">
        <f t="shared" si="336"/>
        <v>338.47564353727807</v>
      </c>
      <c r="N1071" s="22">
        <f t="shared" si="323"/>
        <v>3232.2054628305295</v>
      </c>
      <c r="O1071" s="22">
        <f t="shared" si="324"/>
        <v>40.638704065348485</v>
      </c>
      <c r="P1071" s="22">
        <f t="shared" si="325"/>
        <v>2339.0023096627383</v>
      </c>
      <c r="Q1071" s="22">
        <f t="shared" si="326"/>
        <v>24.957406053872162</v>
      </c>
      <c r="R1071" s="22">
        <f t="shared" si="337"/>
        <v>268.42514400000005</v>
      </c>
      <c r="S1071" s="22">
        <f t="shared" si="338"/>
        <v>2632.3848597166107</v>
      </c>
      <c r="T1071" s="22">
        <f t="shared" si="339"/>
        <v>67.100303127212968</v>
      </c>
      <c r="U1071" s="22">
        <f t="shared" si="327"/>
        <v>22.711818282529844</v>
      </c>
      <c r="V1071" s="20">
        <f>'BSFC (Drive Cycle)'!C1075</f>
        <v>3624.7015384298702</v>
      </c>
      <c r="W1071" s="22">
        <f t="shared" si="328"/>
        <v>22.867656297007105</v>
      </c>
      <c r="X1071" s="22">
        <f t="shared" si="329"/>
        <v>0</v>
      </c>
      <c r="Y1071" s="22">
        <f t="shared" si="330"/>
        <v>0</v>
      </c>
      <c r="Z1071" s="22">
        <f t="shared" si="331"/>
        <v>2</v>
      </c>
    </row>
    <row r="1072" spans="4:26">
      <c r="D1072" s="1">
        <v>1069</v>
      </c>
      <c r="E1072" s="22">
        <v>20.399999999999999</v>
      </c>
      <c r="F1072" s="22">
        <f t="shared" si="320"/>
        <v>32.830535999999995</v>
      </c>
      <c r="G1072" s="22">
        <f t="shared" si="321"/>
        <v>9.1195933333333326</v>
      </c>
      <c r="H1072" s="22">
        <f t="shared" si="332"/>
        <v>1.072893333333333</v>
      </c>
      <c r="I1072" s="22">
        <f t="shared" si="333"/>
        <v>9.6560399999999991</v>
      </c>
      <c r="J1072" s="22">
        <f t="shared" si="334"/>
        <v>44.724585086719415</v>
      </c>
      <c r="K1072" s="22">
        <f t="shared" si="335"/>
        <v>2</v>
      </c>
      <c r="L1072" s="22">
        <f t="shared" si="322"/>
        <v>8.4698856000000013</v>
      </c>
      <c r="M1072" s="22">
        <f t="shared" si="336"/>
        <v>378.8121191919796</v>
      </c>
      <c r="N1072" s="22">
        <f t="shared" si="323"/>
        <v>3617.3905697999712</v>
      </c>
      <c r="O1072" s="22">
        <f t="shared" si="324"/>
        <v>40.638704065348485</v>
      </c>
      <c r="P1072" s="22">
        <f t="shared" si="325"/>
        <v>2159.0790550732986</v>
      </c>
      <c r="Q1072" s="22">
        <f t="shared" si="326"/>
        <v>32.056401553640235</v>
      </c>
      <c r="R1072" s="22">
        <f t="shared" si="337"/>
        <v>268.42514400000005</v>
      </c>
      <c r="S1072" s="22">
        <f t="shared" si="338"/>
        <v>2459.560600626939</v>
      </c>
      <c r="T1072" s="22">
        <f t="shared" si="339"/>
        <v>62.694959383554853</v>
      </c>
      <c r="U1072" s="22">
        <f t="shared" si="327"/>
        <v>23.749610426739501</v>
      </c>
      <c r="V1072" s="20">
        <f>'BSFC (Drive Cycle)'!C1076</f>
        <v>171.65373333083699</v>
      </c>
      <c r="W1072" s="22">
        <f t="shared" si="328"/>
        <v>1.1324192485841134</v>
      </c>
      <c r="X1072" s="22">
        <f t="shared" si="329"/>
        <v>0</v>
      </c>
      <c r="Y1072" s="22">
        <f t="shared" si="330"/>
        <v>0</v>
      </c>
      <c r="Z1072" s="22">
        <f t="shared" si="331"/>
        <v>2</v>
      </c>
    </row>
    <row r="1073" spans="4:26">
      <c r="D1073" s="1">
        <v>1070</v>
      </c>
      <c r="E1073" s="22">
        <v>23</v>
      </c>
      <c r="F1073" s="22">
        <f t="shared" si="320"/>
        <v>37.01482</v>
      </c>
      <c r="G1073" s="22">
        <f t="shared" si="321"/>
        <v>10.281894444444445</v>
      </c>
      <c r="H1073" s="22">
        <f t="shared" si="332"/>
        <v>1.1623011111111126</v>
      </c>
      <c r="I1073" s="22">
        <f t="shared" si="333"/>
        <v>10.863045000000001</v>
      </c>
      <c r="J1073" s="22">
        <f t="shared" si="334"/>
        <v>50.315158222559354</v>
      </c>
      <c r="K1073" s="22">
        <f t="shared" si="335"/>
        <v>2</v>
      </c>
      <c r="L1073" s="22">
        <f t="shared" si="322"/>
        <v>8.4698856000000013</v>
      </c>
      <c r="M1073" s="22">
        <f t="shared" si="336"/>
        <v>426.16363409097715</v>
      </c>
      <c r="N1073" s="22">
        <f t="shared" si="323"/>
        <v>4069.5643910249682</v>
      </c>
      <c r="O1073" s="22">
        <f t="shared" si="324"/>
        <v>40.638704065348485</v>
      </c>
      <c r="P1073" s="22">
        <f t="shared" si="325"/>
        <v>2339.0023096627438</v>
      </c>
      <c r="Q1073" s="22">
        <f t="shared" si="326"/>
        <v>40.748357415118448</v>
      </c>
      <c r="R1073" s="22">
        <f t="shared" si="337"/>
        <v>268.42514400000005</v>
      </c>
      <c r="S1073" s="22">
        <f t="shared" si="338"/>
        <v>2648.1758110778619</v>
      </c>
      <c r="T1073" s="22">
        <f t="shared" si="339"/>
        <v>67.502819354692377</v>
      </c>
      <c r="U1073" s="22">
        <f t="shared" si="327"/>
        <v>28.767246807582456</v>
      </c>
      <c r="V1073" s="20">
        <f>'BSFC (Drive Cycle)'!C1077</f>
        <v>165.1188953268902</v>
      </c>
      <c r="W1073" s="22">
        <f t="shared" si="328"/>
        <v>1.3194488929066734</v>
      </c>
      <c r="X1073" s="22">
        <f t="shared" si="329"/>
        <v>0</v>
      </c>
      <c r="Y1073" s="22">
        <f t="shared" si="330"/>
        <v>0</v>
      </c>
      <c r="Z1073" s="22">
        <f t="shared" si="331"/>
        <v>2</v>
      </c>
    </row>
    <row r="1074" spans="4:26">
      <c r="D1074" s="1">
        <v>1071</v>
      </c>
      <c r="E1074" s="22">
        <v>25.3</v>
      </c>
      <c r="F1074" s="22">
        <f t="shared" si="320"/>
        <v>40.716301999999999</v>
      </c>
      <c r="G1074" s="22">
        <f t="shared" si="321"/>
        <v>11.310083888888888</v>
      </c>
      <c r="H1074" s="22">
        <f t="shared" si="332"/>
        <v>1.0281894444444433</v>
      </c>
      <c r="I1074" s="22">
        <f t="shared" si="333"/>
        <v>11.82417861111111</v>
      </c>
      <c r="J1074" s="22">
        <f t="shared" si="334"/>
        <v>54.766910904802252</v>
      </c>
      <c r="K1074" s="22">
        <f t="shared" si="335"/>
        <v>2</v>
      </c>
      <c r="L1074" s="22">
        <f t="shared" si="322"/>
        <v>8.4698856000000013</v>
      </c>
      <c r="M1074" s="22">
        <f t="shared" si="336"/>
        <v>463.86947002906766</v>
      </c>
      <c r="N1074" s="22">
        <f t="shared" si="323"/>
        <v>4429.6287301485763</v>
      </c>
      <c r="O1074" s="22">
        <f t="shared" si="324"/>
        <v>40.638704065348485</v>
      </c>
      <c r="P1074" s="22">
        <f t="shared" si="325"/>
        <v>2069.1174277785758</v>
      </c>
      <c r="Q1074" s="22">
        <f t="shared" si="326"/>
        <v>49.305512472293302</v>
      </c>
      <c r="R1074" s="22">
        <f t="shared" si="337"/>
        <v>268.42514400000005</v>
      </c>
      <c r="S1074" s="22">
        <f t="shared" si="338"/>
        <v>2386.8480842508689</v>
      </c>
      <c r="T1074" s="22">
        <f t="shared" si="339"/>
        <v>60.841494882736377</v>
      </c>
      <c r="U1074" s="22">
        <f t="shared" si="327"/>
        <v>28.222511987031154</v>
      </c>
      <c r="V1074" s="20">
        <f>'BSFC (Drive Cycle)'!C1078</f>
        <v>284.74971490534153</v>
      </c>
      <c r="W1074" s="22">
        <f t="shared" si="328"/>
        <v>2.2323200672832515</v>
      </c>
      <c r="X1074" s="22">
        <f t="shared" si="329"/>
        <v>0</v>
      </c>
      <c r="Y1074" s="22">
        <f t="shared" si="330"/>
        <v>0</v>
      </c>
      <c r="Z1074" s="22">
        <f t="shared" si="331"/>
        <v>2</v>
      </c>
    </row>
    <row r="1075" spans="4:26">
      <c r="D1075" s="1">
        <v>1072</v>
      </c>
      <c r="E1075" s="22">
        <v>27.3</v>
      </c>
      <c r="F1075" s="22">
        <f t="shared" si="320"/>
        <v>43.934981999999998</v>
      </c>
      <c r="G1075" s="22">
        <f t="shared" si="321"/>
        <v>12.204161666666666</v>
      </c>
      <c r="H1075" s="22">
        <f t="shared" si="332"/>
        <v>0.89407777777777753</v>
      </c>
      <c r="I1075" s="22">
        <f t="shared" si="333"/>
        <v>12.651200555555555</v>
      </c>
      <c r="J1075" s="22">
        <f t="shared" si="334"/>
        <v>58.597488794174055</v>
      </c>
      <c r="K1075" s="22">
        <f t="shared" si="335"/>
        <v>2</v>
      </c>
      <c r="L1075" s="22">
        <f t="shared" si="322"/>
        <v>8.4698856000000013</v>
      </c>
      <c r="M1075" s="22">
        <f t="shared" si="336"/>
        <v>496.31402653393627</v>
      </c>
      <c r="N1075" s="22">
        <f t="shared" si="323"/>
        <v>4739.4515335805181</v>
      </c>
      <c r="O1075" s="22">
        <f t="shared" si="324"/>
        <v>40.638704065348485</v>
      </c>
      <c r="P1075" s="22">
        <f t="shared" si="325"/>
        <v>1799.2325458944154</v>
      </c>
      <c r="Q1075" s="22">
        <f t="shared" si="326"/>
        <v>57.408966536698706</v>
      </c>
      <c r="R1075" s="22">
        <f t="shared" si="337"/>
        <v>268.42514400000005</v>
      </c>
      <c r="S1075" s="22">
        <f t="shared" si="338"/>
        <v>2125.0666564311141</v>
      </c>
      <c r="T1075" s="22">
        <f t="shared" si="339"/>
        <v>54.168605432342261</v>
      </c>
      <c r="U1075" s="22">
        <f t="shared" si="327"/>
        <v>26.884638673853843</v>
      </c>
      <c r="V1075" s="20">
        <f>'BSFC (Drive Cycle)'!C1079</f>
        <v>549.11603580246265</v>
      </c>
      <c r="W1075" s="22">
        <f t="shared" si="328"/>
        <v>4.1007739479356111</v>
      </c>
      <c r="X1075" s="22">
        <f t="shared" si="329"/>
        <v>0</v>
      </c>
      <c r="Y1075" s="22">
        <f t="shared" si="330"/>
        <v>0</v>
      </c>
      <c r="Z1075" s="22">
        <f t="shared" si="331"/>
        <v>2</v>
      </c>
    </row>
    <row r="1076" spans="4:26">
      <c r="D1076" s="1">
        <v>1073</v>
      </c>
      <c r="E1076" s="22">
        <v>28.8</v>
      </c>
      <c r="F1076" s="22">
        <f t="shared" si="320"/>
        <v>46.348992000000003</v>
      </c>
      <c r="G1076" s="22">
        <f t="shared" si="321"/>
        <v>12.874720000000002</v>
      </c>
      <c r="H1076" s="22">
        <f t="shared" si="332"/>
        <v>0.67055833333333581</v>
      </c>
      <c r="I1076" s="22">
        <f t="shared" si="333"/>
        <v>13.20999916666667</v>
      </c>
      <c r="J1076" s="22">
        <f t="shared" si="334"/>
        <v>61.185717097803668</v>
      </c>
      <c r="K1076" s="22">
        <f t="shared" si="335"/>
        <v>2</v>
      </c>
      <c r="L1076" s="22">
        <f t="shared" si="322"/>
        <v>8.4698856000000013</v>
      </c>
      <c r="M1076" s="22">
        <f t="shared" si="336"/>
        <v>518.23602417236111</v>
      </c>
      <c r="N1076" s="22">
        <f t="shared" si="323"/>
        <v>4948.7912656291282</v>
      </c>
      <c r="O1076" s="22">
        <f t="shared" si="324"/>
        <v>40.638704065348485</v>
      </c>
      <c r="P1076" s="22">
        <f t="shared" si="325"/>
        <v>1349.4244094208168</v>
      </c>
      <c r="Q1076" s="22">
        <f t="shared" si="326"/>
        <v>63.890959497912753</v>
      </c>
      <c r="R1076" s="22">
        <f t="shared" si="337"/>
        <v>268.42514400000005</v>
      </c>
      <c r="S1076" s="22">
        <f t="shared" si="338"/>
        <v>1681.7405129187296</v>
      </c>
      <c r="T1076" s="22">
        <f t="shared" si="339"/>
        <v>42.868085106031856</v>
      </c>
      <c r="U1076" s="22">
        <f t="shared" si="327"/>
        <v>22.215785989232359</v>
      </c>
      <c r="V1076" s="20">
        <f>'BSFC (Drive Cycle)'!C1080</f>
        <v>1033.1310199539985</v>
      </c>
      <c r="W1076" s="22">
        <f t="shared" si="328"/>
        <v>6.3755048994820491</v>
      </c>
      <c r="X1076" s="22">
        <f t="shared" si="329"/>
        <v>0</v>
      </c>
      <c r="Y1076" s="22">
        <f t="shared" si="330"/>
        <v>1</v>
      </c>
      <c r="Z1076" s="22">
        <f t="shared" si="331"/>
        <v>3</v>
      </c>
    </row>
    <row r="1077" spans="4:26">
      <c r="D1077" s="1">
        <v>1074</v>
      </c>
      <c r="E1077" s="22">
        <v>30.3</v>
      </c>
      <c r="F1077" s="22">
        <f t="shared" si="320"/>
        <v>48.763002</v>
      </c>
      <c r="G1077" s="22">
        <f t="shared" si="321"/>
        <v>13.545278333333334</v>
      </c>
      <c r="H1077" s="22">
        <f t="shared" si="332"/>
        <v>0.67055833333333226</v>
      </c>
      <c r="I1077" s="22">
        <f t="shared" si="333"/>
        <v>13.8805575</v>
      </c>
      <c r="J1077" s="22">
        <f t="shared" si="334"/>
        <v>64.291591062159171</v>
      </c>
      <c r="K1077" s="22">
        <f t="shared" si="335"/>
        <v>3</v>
      </c>
      <c r="L1077" s="22">
        <f t="shared" si="322"/>
        <v>5.4638999999999998</v>
      </c>
      <c r="M1077" s="22">
        <f t="shared" si="336"/>
        <v>351.28282440453148</v>
      </c>
      <c r="N1077" s="22">
        <f t="shared" si="323"/>
        <v>3354.5050750861928</v>
      </c>
      <c r="O1077" s="22">
        <f t="shared" si="324"/>
        <v>21.23863048170449</v>
      </c>
      <c r="P1077" s="22">
        <f t="shared" si="325"/>
        <v>1289.1702129928697</v>
      </c>
      <c r="Q1077" s="22">
        <f t="shared" si="326"/>
        <v>70.719583098763877</v>
      </c>
      <c r="R1077" s="22">
        <f t="shared" si="337"/>
        <v>268.42514400000005</v>
      </c>
      <c r="S1077" s="22">
        <f t="shared" si="338"/>
        <v>1628.3149400916336</v>
      </c>
      <c r="T1077" s="22">
        <f t="shared" si="339"/>
        <v>64.341074244730635</v>
      </c>
      <c r="U1077" s="22">
        <f t="shared" si="327"/>
        <v>22.601914285910635</v>
      </c>
      <c r="V1077" s="20">
        <f>'BSFC (Drive Cycle)'!C1081</f>
        <v>1606.4920028994384</v>
      </c>
      <c r="W1077" s="22">
        <f t="shared" si="328"/>
        <v>10.086054041815</v>
      </c>
      <c r="X1077" s="22">
        <f t="shared" si="329"/>
        <v>0</v>
      </c>
      <c r="Y1077" s="22">
        <f t="shared" si="330"/>
        <v>0</v>
      </c>
      <c r="Z1077" s="22">
        <f t="shared" si="331"/>
        <v>3</v>
      </c>
    </row>
    <row r="1078" spans="4:26">
      <c r="D1078" s="1">
        <v>1075</v>
      </c>
      <c r="E1078" s="22">
        <v>31.1</v>
      </c>
      <c r="F1078" s="22">
        <f t="shared" si="320"/>
        <v>50.050474000000001</v>
      </c>
      <c r="G1078" s="22">
        <f t="shared" si="321"/>
        <v>13.902909444444445</v>
      </c>
      <c r="H1078" s="22">
        <f t="shared" si="332"/>
        <v>0.35763111111111101</v>
      </c>
      <c r="I1078" s="22">
        <f t="shared" si="333"/>
        <v>14.081725</v>
      </c>
      <c r="J1078" s="22">
        <f t="shared" si="334"/>
        <v>65.223353251465824</v>
      </c>
      <c r="K1078" s="22">
        <f t="shared" si="335"/>
        <v>3</v>
      </c>
      <c r="L1078" s="22">
        <f t="shared" si="322"/>
        <v>5.4638999999999998</v>
      </c>
      <c r="M1078" s="22">
        <f t="shared" si="336"/>
        <v>356.37387983068407</v>
      </c>
      <c r="N1078" s="22">
        <f t="shared" si="323"/>
        <v>3403.1210906671517</v>
      </c>
      <c r="O1078" s="22">
        <f t="shared" si="324"/>
        <v>21.23863048170449</v>
      </c>
      <c r="P1078" s="22">
        <f t="shared" si="325"/>
        <v>687.55744692953135</v>
      </c>
      <c r="Q1078" s="22">
        <f t="shared" si="326"/>
        <v>74.503249102980547</v>
      </c>
      <c r="R1078" s="22">
        <f t="shared" si="337"/>
        <v>268.42514400000005</v>
      </c>
      <c r="S1078" s="22">
        <f t="shared" si="338"/>
        <v>1030.485840032512</v>
      </c>
      <c r="T1078" s="22">
        <f t="shared" si="339"/>
        <v>40.718514772052814</v>
      </c>
      <c r="U1078" s="22">
        <f t="shared" si="327"/>
        <v>14.511015090259484</v>
      </c>
      <c r="V1078" s="20">
        <f>'BSFC (Drive Cycle)'!C1082</f>
        <v>526.65848723581257</v>
      </c>
      <c r="W1078" s="22">
        <f t="shared" si="328"/>
        <v>2.1228747932478078</v>
      </c>
      <c r="X1078" s="22">
        <f t="shared" si="329"/>
        <v>0</v>
      </c>
      <c r="Y1078" s="22">
        <f t="shared" si="330"/>
        <v>0</v>
      </c>
      <c r="Z1078" s="22">
        <f t="shared" si="331"/>
        <v>3</v>
      </c>
    </row>
    <row r="1079" spans="4:26">
      <c r="D1079" s="1">
        <v>1076</v>
      </c>
      <c r="E1079" s="22">
        <v>32.299999999999997</v>
      </c>
      <c r="F1079" s="22">
        <f t="shared" si="320"/>
        <v>51.981681999999992</v>
      </c>
      <c r="G1079" s="22">
        <f t="shared" si="321"/>
        <v>14.43935611111111</v>
      </c>
      <c r="H1079" s="22">
        <f t="shared" si="332"/>
        <v>0.53644666666666474</v>
      </c>
      <c r="I1079" s="22">
        <f t="shared" si="333"/>
        <v>14.707579444444441</v>
      </c>
      <c r="J1079" s="22">
        <f t="shared" si="334"/>
        <v>68.122168951530966</v>
      </c>
      <c r="K1079" s="22">
        <f t="shared" si="335"/>
        <v>3</v>
      </c>
      <c r="L1079" s="22">
        <f t="shared" si="322"/>
        <v>5.4638999999999998</v>
      </c>
      <c r="M1079" s="22">
        <f t="shared" si="336"/>
        <v>372.21271893427001</v>
      </c>
      <c r="N1079" s="22">
        <f t="shared" si="323"/>
        <v>3554.3709169190247</v>
      </c>
      <c r="O1079" s="22">
        <f t="shared" si="324"/>
        <v>21.23863048170449</v>
      </c>
      <c r="P1079" s="22">
        <f t="shared" si="325"/>
        <v>1031.3361703942935</v>
      </c>
      <c r="Q1079" s="22">
        <f t="shared" si="326"/>
        <v>80.363617783778651</v>
      </c>
      <c r="R1079" s="22">
        <f t="shared" si="337"/>
        <v>268.42514400000005</v>
      </c>
      <c r="S1079" s="22">
        <f t="shared" si="338"/>
        <v>1380.1249321780722</v>
      </c>
      <c r="T1079" s="22">
        <f t="shared" si="339"/>
        <v>54.534119009726716</v>
      </c>
      <c r="U1079" s="22">
        <f t="shared" si="327"/>
        <v>20.298292711295442</v>
      </c>
      <c r="V1079" s="20">
        <f>'BSFC (Drive Cycle)'!C1083</f>
        <v>257.11746959483025</v>
      </c>
      <c r="W1079" s="22">
        <f t="shared" si="328"/>
        <v>1.4497349052842974</v>
      </c>
      <c r="X1079" s="22">
        <f t="shared" si="329"/>
        <v>0</v>
      </c>
      <c r="Y1079" s="22">
        <f t="shared" si="330"/>
        <v>0</v>
      </c>
      <c r="Z1079" s="22">
        <f t="shared" si="331"/>
        <v>3</v>
      </c>
    </row>
    <row r="1080" spans="4:26">
      <c r="D1080" s="1">
        <v>1077</v>
      </c>
      <c r="E1080" s="22">
        <v>31.9</v>
      </c>
      <c r="F1080" s="22">
        <f t="shared" si="320"/>
        <v>51.337945999999995</v>
      </c>
      <c r="G1080" s="22">
        <f t="shared" si="321"/>
        <v>14.260540555555554</v>
      </c>
      <c r="H1080" s="22">
        <f t="shared" si="332"/>
        <v>-0.17881555555555551</v>
      </c>
      <c r="I1080" s="22">
        <f t="shared" si="333"/>
        <v>14.171132777777776</v>
      </c>
      <c r="J1080" s="22">
        <f t="shared" si="334"/>
        <v>65.637469780046558</v>
      </c>
      <c r="K1080" s="22">
        <f t="shared" si="335"/>
        <v>3</v>
      </c>
      <c r="L1080" s="22">
        <f t="shared" si="322"/>
        <v>5.4638999999999998</v>
      </c>
      <c r="M1080" s="22">
        <f t="shared" si="336"/>
        <v>358.63657113119638</v>
      </c>
      <c r="N1080" s="22">
        <f t="shared" si="323"/>
        <v>3424.728208703134</v>
      </c>
      <c r="O1080" s="22">
        <f t="shared" si="324"/>
        <v>21.23863048170449</v>
      </c>
      <c r="P1080" s="22">
        <f t="shared" si="325"/>
        <v>-343.77872346476568</v>
      </c>
      <c r="Q1080" s="22">
        <f t="shared" si="326"/>
        <v>78.385512266916194</v>
      </c>
      <c r="R1080" s="22">
        <f t="shared" si="337"/>
        <v>268.42514400000005</v>
      </c>
      <c r="S1080" s="22">
        <f t="shared" si="338"/>
        <v>3.0319328021505498</v>
      </c>
      <c r="T1080" s="22">
        <f t="shared" si="339"/>
        <v>0</v>
      </c>
      <c r="U1080" s="22">
        <f t="shared" si="327"/>
        <v>0</v>
      </c>
      <c r="V1080" s="20">
        <f>'BSFC (Drive Cycle)'!C1084</f>
        <v>0</v>
      </c>
      <c r="W1080" s="22">
        <f t="shared" si="328"/>
        <v>0</v>
      </c>
      <c r="X1080" s="22">
        <f t="shared" si="329"/>
        <v>0</v>
      </c>
      <c r="Y1080" s="22">
        <f t="shared" si="330"/>
        <v>0</v>
      </c>
      <c r="Z1080" s="22">
        <f t="shared" si="331"/>
        <v>3</v>
      </c>
    </row>
    <row r="1081" spans="4:26">
      <c r="D1081" s="1">
        <v>1078</v>
      </c>
      <c r="E1081" s="22">
        <v>32.299999999999997</v>
      </c>
      <c r="F1081" s="22">
        <f t="shared" si="320"/>
        <v>51.981681999999992</v>
      </c>
      <c r="G1081" s="22">
        <f t="shared" si="321"/>
        <v>14.43935611111111</v>
      </c>
      <c r="H1081" s="22">
        <f t="shared" si="332"/>
        <v>0.17881555555555551</v>
      </c>
      <c r="I1081" s="22">
        <f t="shared" si="333"/>
        <v>14.528763888888887</v>
      </c>
      <c r="J1081" s="22">
        <f t="shared" si="334"/>
        <v>67.293935894369497</v>
      </c>
      <c r="K1081" s="22">
        <f t="shared" si="335"/>
        <v>3</v>
      </c>
      <c r="L1081" s="22">
        <f t="shared" si="322"/>
        <v>5.4638999999999998</v>
      </c>
      <c r="M1081" s="22">
        <f t="shared" si="336"/>
        <v>367.68733633324547</v>
      </c>
      <c r="N1081" s="22">
        <f t="shared" si="323"/>
        <v>3511.1566808470611</v>
      </c>
      <c r="O1081" s="22">
        <f t="shared" si="324"/>
        <v>21.23863048170449</v>
      </c>
      <c r="P1081" s="22">
        <f t="shared" si="325"/>
        <v>343.77872346476568</v>
      </c>
      <c r="Q1081" s="22">
        <f t="shared" si="326"/>
        <v>80.363617783778651</v>
      </c>
      <c r="R1081" s="22">
        <f t="shared" si="337"/>
        <v>268.42514400000005</v>
      </c>
      <c r="S1081" s="22">
        <f t="shared" si="338"/>
        <v>692.56748524854436</v>
      </c>
      <c r="T1081" s="22">
        <f t="shared" si="339"/>
        <v>27.366042582250909</v>
      </c>
      <c r="U1081" s="22">
        <f t="shared" si="327"/>
        <v>10.062147303050008</v>
      </c>
      <c r="V1081" s="20">
        <f>'BSFC (Drive Cycle)'!C1085</f>
        <v>1003.0928305199886</v>
      </c>
      <c r="W1081" s="22">
        <f t="shared" si="328"/>
        <v>2.8036855053681951</v>
      </c>
      <c r="X1081" s="22">
        <f t="shared" si="329"/>
        <v>0</v>
      </c>
      <c r="Y1081" s="22">
        <f t="shared" si="330"/>
        <v>0</v>
      </c>
      <c r="Z1081" s="22">
        <f t="shared" si="331"/>
        <v>3</v>
      </c>
    </row>
    <row r="1082" spans="4:26">
      <c r="D1082" s="1">
        <v>1079</v>
      </c>
      <c r="E1082" s="22">
        <v>31.9</v>
      </c>
      <c r="F1082" s="22">
        <f t="shared" si="320"/>
        <v>51.337945999999995</v>
      </c>
      <c r="G1082" s="22">
        <f t="shared" si="321"/>
        <v>14.260540555555554</v>
      </c>
      <c r="H1082" s="22">
        <f t="shared" si="332"/>
        <v>-0.17881555555555551</v>
      </c>
      <c r="I1082" s="22">
        <f t="shared" si="333"/>
        <v>14.171132777777776</v>
      </c>
      <c r="J1082" s="22">
        <f t="shared" si="334"/>
        <v>65.637469780046558</v>
      </c>
      <c r="K1082" s="22">
        <f t="shared" si="335"/>
        <v>3</v>
      </c>
      <c r="L1082" s="22">
        <f t="shared" si="322"/>
        <v>5.4638999999999998</v>
      </c>
      <c r="M1082" s="22">
        <f t="shared" si="336"/>
        <v>358.63657113119638</v>
      </c>
      <c r="N1082" s="22">
        <f t="shared" si="323"/>
        <v>3424.728208703134</v>
      </c>
      <c r="O1082" s="22">
        <f t="shared" si="324"/>
        <v>21.23863048170449</v>
      </c>
      <c r="P1082" s="22">
        <f t="shared" si="325"/>
        <v>-343.77872346476568</v>
      </c>
      <c r="Q1082" s="22">
        <f t="shared" si="326"/>
        <v>78.385512266916194</v>
      </c>
      <c r="R1082" s="22">
        <f t="shared" si="337"/>
        <v>268.42514400000005</v>
      </c>
      <c r="S1082" s="22">
        <f t="shared" si="338"/>
        <v>3.0319328021505498</v>
      </c>
      <c r="T1082" s="22">
        <f t="shared" si="339"/>
        <v>0</v>
      </c>
      <c r="U1082" s="22">
        <f t="shared" si="327"/>
        <v>0</v>
      </c>
      <c r="V1082" s="20">
        <f>'BSFC (Drive Cycle)'!C1086</f>
        <v>0</v>
      </c>
      <c r="W1082" s="22">
        <f t="shared" si="328"/>
        <v>0</v>
      </c>
      <c r="X1082" s="22">
        <f t="shared" si="329"/>
        <v>0</v>
      </c>
      <c r="Y1082" s="22">
        <f t="shared" si="330"/>
        <v>0</v>
      </c>
      <c r="Z1082" s="22">
        <f t="shared" si="331"/>
        <v>3</v>
      </c>
    </row>
    <row r="1083" spans="4:26">
      <c r="D1083" s="1">
        <v>1080</v>
      </c>
      <c r="E1083" s="22">
        <v>31.1</v>
      </c>
      <c r="F1083" s="22">
        <f t="shared" si="320"/>
        <v>50.050474000000001</v>
      </c>
      <c r="G1083" s="22">
        <f t="shared" si="321"/>
        <v>13.902909444444445</v>
      </c>
      <c r="H1083" s="22">
        <f t="shared" si="332"/>
        <v>-0.35763111111110923</v>
      </c>
      <c r="I1083" s="22">
        <f t="shared" si="333"/>
        <v>13.724093888888891</v>
      </c>
      <c r="J1083" s="22">
        <f t="shared" si="334"/>
        <v>63.566887137142899</v>
      </c>
      <c r="K1083" s="22">
        <f t="shared" si="335"/>
        <v>3</v>
      </c>
      <c r="L1083" s="22">
        <f t="shared" si="322"/>
        <v>5.4638999999999998</v>
      </c>
      <c r="M1083" s="22">
        <f t="shared" si="336"/>
        <v>347.3231146286351</v>
      </c>
      <c r="N1083" s="22">
        <f t="shared" si="323"/>
        <v>3316.6926185232255</v>
      </c>
      <c r="O1083" s="22">
        <f t="shared" si="324"/>
        <v>21.23863048170449</v>
      </c>
      <c r="P1083" s="22">
        <f t="shared" si="325"/>
        <v>-687.55744692952794</v>
      </c>
      <c r="Q1083" s="22">
        <f t="shared" si="326"/>
        <v>74.503249102980547</v>
      </c>
      <c r="R1083" s="22">
        <f t="shared" si="337"/>
        <v>268.42514400000005</v>
      </c>
      <c r="S1083" s="22">
        <f t="shared" si="338"/>
        <v>-344.62905382654731</v>
      </c>
      <c r="T1083" s="22">
        <f t="shared" si="339"/>
        <v>0</v>
      </c>
      <c r="U1083" s="22">
        <f t="shared" si="327"/>
        <v>0</v>
      </c>
      <c r="V1083" s="20">
        <f>'BSFC (Drive Cycle)'!C1087</f>
        <v>0</v>
      </c>
      <c r="W1083" s="22">
        <f t="shared" si="328"/>
        <v>0</v>
      </c>
      <c r="X1083" s="22">
        <f t="shared" si="329"/>
        <v>0</v>
      </c>
      <c r="Y1083" s="22">
        <f t="shared" si="330"/>
        <v>0</v>
      </c>
      <c r="Z1083" s="22">
        <f t="shared" si="331"/>
        <v>3</v>
      </c>
    </row>
    <row r="1084" spans="4:26">
      <c r="D1084" s="1">
        <v>1081</v>
      </c>
      <c r="E1084" s="22">
        <v>28.8</v>
      </c>
      <c r="F1084" s="22">
        <f t="shared" si="320"/>
        <v>46.348992000000003</v>
      </c>
      <c r="G1084" s="22">
        <f t="shared" si="321"/>
        <v>12.874720000000002</v>
      </c>
      <c r="H1084" s="22">
        <f t="shared" si="332"/>
        <v>-1.0281894444444433</v>
      </c>
      <c r="I1084" s="22">
        <f t="shared" si="333"/>
        <v>12.36062527777778</v>
      </c>
      <c r="J1084" s="22">
        <f t="shared" si="334"/>
        <v>57.251610076286681</v>
      </c>
      <c r="K1084" s="22">
        <f t="shared" si="335"/>
        <v>3</v>
      </c>
      <c r="L1084" s="22">
        <f t="shared" si="322"/>
        <v>5.4638999999999998</v>
      </c>
      <c r="M1084" s="22">
        <f t="shared" si="336"/>
        <v>312.81707229582281</v>
      </c>
      <c r="N1084" s="22">
        <f t="shared" si="323"/>
        <v>2987.1840684745011</v>
      </c>
      <c r="O1084" s="22">
        <f t="shared" si="324"/>
        <v>21.23863048170449</v>
      </c>
      <c r="P1084" s="22">
        <f t="shared" si="325"/>
        <v>-1976.7276599224008</v>
      </c>
      <c r="Q1084" s="22">
        <f t="shared" si="326"/>
        <v>63.890959497912753</v>
      </c>
      <c r="R1084" s="22">
        <f t="shared" si="337"/>
        <v>268.42514400000005</v>
      </c>
      <c r="S1084" s="22">
        <f t="shared" si="338"/>
        <v>-1644.411556424488</v>
      </c>
      <c r="T1084" s="22">
        <f t="shared" si="339"/>
        <v>0</v>
      </c>
      <c r="U1084" s="22">
        <f t="shared" si="327"/>
        <v>0</v>
      </c>
      <c r="V1084" s="20">
        <f>'BSFC (Drive Cycle)'!C1088</f>
        <v>0</v>
      </c>
      <c r="W1084" s="22">
        <f t="shared" si="328"/>
        <v>0</v>
      </c>
      <c r="X1084" s="22">
        <f t="shared" si="329"/>
        <v>0</v>
      </c>
      <c r="Y1084" s="22">
        <f t="shared" si="330"/>
        <v>0</v>
      </c>
      <c r="Z1084" s="22">
        <f t="shared" si="331"/>
        <v>3</v>
      </c>
    </row>
    <row r="1085" spans="4:26">
      <c r="D1085" s="1">
        <v>1082</v>
      </c>
      <c r="E1085" s="22">
        <v>25</v>
      </c>
      <c r="F1085" s="22">
        <f t="shared" si="320"/>
        <v>40.233499999999999</v>
      </c>
      <c r="G1085" s="22">
        <f t="shared" si="321"/>
        <v>11.175972222222223</v>
      </c>
      <c r="H1085" s="22">
        <f t="shared" si="332"/>
        <v>-1.6987477777777791</v>
      </c>
      <c r="I1085" s="22">
        <f t="shared" si="333"/>
        <v>10.326598333333333</v>
      </c>
      <c r="J1085" s="22">
        <f t="shared" si="334"/>
        <v>47.830459051074946</v>
      </c>
      <c r="K1085" s="22">
        <f t="shared" si="335"/>
        <v>3</v>
      </c>
      <c r="L1085" s="22">
        <f t="shared" si="322"/>
        <v>5.4638999999999998</v>
      </c>
      <c r="M1085" s="22">
        <f t="shared" si="336"/>
        <v>261.34084520916838</v>
      </c>
      <c r="N1085" s="22">
        <f t="shared" si="323"/>
        <v>2495.6221331559118</v>
      </c>
      <c r="O1085" s="22">
        <f t="shared" si="324"/>
        <v>21.23863048170449</v>
      </c>
      <c r="P1085" s="22">
        <f t="shared" si="325"/>
        <v>-3265.8978729152773</v>
      </c>
      <c r="Q1085" s="22">
        <f t="shared" si="326"/>
        <v>48.143144394043524</v>
      </c>
      <c r="R1085" s="22">
        <f t="shared" si="337"/>
        <v>268.42514400000005</v>
      </c>
      <c r="S1085" s="22">
        <f t="shared" si="338"/>
        <v>-2949.3295845212333</v>
      </c>
      <c r="T1085" s="22">
        <f t="shared" si="339"/>
        <v>0</v>
      </c>
      <c r="U1085" s="22">
        <f t="shared" si="327"/>
        <v>0</v>
      </c>
      <c r="V1085" s="20">
        <f>'BSFC (Drive Cycle)'!C1089</f>
        <v>0</v>
      </c>
      <c r="W1085" s="22">
        <f t="shared" si="328"/>
        <v>0</v>
      </c>
      <c r="X1085" s="22">
        <f t="shared" si="329"/>
        <v>0</v>
      </c>
      <c r="Y1085" s="22">
        <f t="shared" si="330"/>
        <v>0</v>
      </c>
      <c r="Z1085" s="22">
        <f t="shared" si="331"/>
        <v>3</v>
      </c>
    </row>
    <row r="1086" spans="4:26">
      <c r="D1086" s="1">
        <v>1083</v>
      </c>
      <c r="E1086" s="22">
        <v>22.7</v>
      </c>
      <c r="F1086" s="22">
        <f t="shared" si="320"/>
        <v>36.532018000000001</v>
      </c>
      <c r="G1086" s="22">
        <f t="shared" si="321"/>
        <v>10.147782777777778</v>
      </c>
      <c r="H1086" s="22">
        <f t="shared" si="332"/>
        <v>-1.028189444444445</v>
      </c>
      <c r="I1086" s="22">
        <f t="shared" si="333"/>
        <v>9.633688055555556</v>
      </c>
      <c r="J1086" s="22">
        <f t="shared" si="334"/>
        <v>44.621055954574238</v>
      </c>
      <c r="K1086" s="22">
        <f t="shared" si="335"/>
        <v>3</v>
      </c>
      <c r="L1086" s="22">
        <f t="shared" si="322"/>
        <v>5.4638999999999998</v>
      </c>
      <c r="M1086" s="22">
        <f t="shared" si="336"/>
        <v>243.80498763019818</v>
      </c>
      <c r="N1086" s="22">
        <f t="shared" si="323"/>
        <v>2328.1669683770515</v>
      </c>
      <c r="O1086" s="22">
        <f t="shared" si="324"/>
        <v>21.23863048170449</v>
      </c>
      <c r="P1086" s="22">
        <f t="shared" si="325"/>
        <v>-1976.7276599224042</v>
      </c>
      <c r="Q1086" s="22">
        <f t="shared" si="326"/>
        <v>39.692289399690701</v>
      </c>
      <c r="R1086" s="22">
        <f t="shared" si="337"/>
        <v>268.42514400000005</v>
      </c>
      <c r="S1086" s="22">
        <f t="shared" si="338"/>
        <v>-1668.6102265227134</v>
      </c>
      <c r="T1086" s="22">
        <f t="shared" si="339"/>
        <v>0</v>
      </c>
      <c r="U1086" s="22">
        <f t="shared" si="327"/>
        <v>0</v>
      </c>
      <c r="V1086" s="20">
        <f>'BSFC (Drive Cycle)'!C1090</f>
        <v>0</v>
      </c>
      <c r="W1086" s="22">
        <f t="shared" si="328"/>
        <v>0</v>
      </c>
      <c r="X1086" s="22">
        <f t="shared" si="329"/>
        <v>0</v>
      </c>
      <c r="Y1086" s="22">
        <f t="shared" si="330"/>
        <v>0</v>
      </c>
      <c r="Z1086" s="22">
        <f t="shared" si="331"/>
        <v>3</v>
      </c>
    </row>
    <row r="1087" spans="4:26">
      <c r="D1087" s="1">
        <v>1084</v>
      </c>
      <c r="E1087" s="22">
        <v>18.8</v>
      </c>
      <c r="F1087" s="22">
        <f t="shared" si="320"/>
        <v>30.255592</v>
      </c>
      <c r="G1087" s="22">
        <f t="shared" si="321"/>
        <v>8.4043311111111123</v>
      </c>
      <c r="H1087" s="22">
        <f t="shared" si="332"/>
        <v>-1.7434516666666653</v>
      </c>
      <c r="I1087" s="22">
        <f t="shared" si="333"/>
        <v>7.5326052777777797</v>
      </c>
      <c r="J1087" s="22">
        <f t="shared" si="334"/>
        <v>34.889317532926967</v>
      </c>
      <c r="K1087" s="22">
        <f t="shared" si="335"/>
        <v>3</v>
      </c>
      <c r="L1087" s="22">
        <f t="shared" si="322"/>
        <v>5.4638999999999998</v>
      </c>
      <c r="M1087" s="22">
        <f t="shared" si="336"/>
        <v>190.63174206815964</v>
      </c>
      <c r="N1087" s="22">
        <f t="shared" si="323"/>
        <v>1820.3996945314771</v>
      </c>
      <c r="O1087" s="22">
        <f t="shared" si="324"/>
        <v>21.23863048170449</v>
      </c>
      <c r="P1087" s="22">
        <f t="shared" si="325"/>
        <v>-3351.8425537814637</v>
      </c>
      <c r="Q1087" s="22">
        <f t="shared" si="326"/>
        <v>27.225140727409197</v>
      </c>
      <c r="R1087" s="22">
        <f t="shared" si="337"/>
        <v>268.42514400000005</v>
      </c>
      <c r="S1087" s="22">
        <f t="shared" si="338"/>
        <v>-3056.1922690540541</v>
      </c>
      <c r="T1087" s="22">
        <f t="shared" si="339"/>
        <v>0</v>
      </c>
      <c r="U1087" s="22">
        <f t="shared" si="327"/>
        <v>0</v>
      </c>
      <c r="V1087" s="20">
        <f>'BSFC (Drive Cycle)'!C1091</f>
        <v>0</v>
      </c>
      <c r="W1087" s="22">
        <f t="shared" si="328"/>
        <v>0</v>
      </c>
      <c r="X1087" s="22">
        <f t="shared" si="329"/>
        <v>0</v>
      </c>
      <c r="Y1087" s="22">
        <f t="shared" si="330"/>
        <v>0</v>
      </c>
      <c r="Z1087" s="22">
        <f t="shared" si="331"/>
        <v>3</v>
      </c>
    </row>
    <row r="1088" spans="4:26">
      <c r="D1088" s="1">
        <v>1085</v>
      </c>
      <c r="E1088" s="22">
        <v>15.4</v>
      </c>
      <c r="F1088" s="22">
        <f t="shared" si="320"/>
        <v>24.783836000000001</v>
      </c>
      <c r="G1088" s="22">
        <f t="shared" si="321"/>
        <v>6.8843988888888896</v>
      </c>
      <c r="H1088" s="22">
        <f t="shared" si="332"/>
        <v>-1.5199322222222227</v>
      </c>
      <c r="I1088" s="22">
        <f t="shared" si="333"/>
        <v>6.1244327777777787</v>
      </c>
      <c r="J1088" s="22">
        <f t="shared" si="334"/>
        <v>28.366982207780381</v>
      </c>
      <c r="K1088" s="22">
        <f t="shared" si="335"/>
        <v>3</v>
      </c>
      <c r="L1088" s="22">
        <f t="shared" si="322"/>
        <v>5.4638999999999998</v>
      </c>
      <c r="M1088" s="22">
        <f t="shared" si="336"/>
        <v>154.99435408509123</v>
      </c>
      <c r="N1088" s="22">
        <f t="shared" si="323"/>
        <v>1480.0875854647618</v>
      </c>
      <c r="O1088" s="22">
        <f t="shared" si="324"/>
        <v>21.23863048170449</v>
      </c>
      <c r="P1088" s="22">
        <f t="shared" si="325"/>
        <v>-2922.1191494505097</v>
      </c>
      <c r="Q1088" s="22">
        <f t="shared" si="326"/>
        <v>18.268204999186185</v>
      </c>
      <c r="R1088" s="22">
        <f t="shared" si="337"/>
        <v>268.42514400000005</v>
      </c>
      <c r="S1088" s="22">
        <f t="shared" si="338"/>
        <v>-2635.4258004513231</v>
      </c>
      <c r="T1088" s="22">
        <f t="shared" si="339"/>
        <v>0</v>
      </c>
      <c r="U1088" s="22">
        <f t="shared" si="327"/>
        <v>0</v>
      </c>
      <c r="V1088" s="20">
        <f>'BSFC (Drive Cycle)'!C1092</f>
        <v>0</v>
      </c>
      <c r="W1088" s="22">
        <f t="shared" si="328"/>
        <v>0</v>
      </c>
      <c r="X1088" s="22">
        <f t="shared" si="329"/>
        <v>1</v>
      </c>
      <c r="Y1088" s="22">
        <f t="shared" si="330"/>
        <v>0</v>
      </c>
      <c r="Z1088" s="22">
        <f t="shared" si="331"/>
        <v>2</v>
      </c>
    </row>
    <row r="1089" spans="4:26">
      <c r="D1089" s="1">
        <v>1086</v>
      </c>
      <c r="E1089" s="22">
        <v>13.4</v>
      </c>
      <c r="F1089" s="22">
        <f t="shared" si="320"/>
        <v>21.565156000000002</v>
      </c>
      <c r="G1089" s="22">
        <f t="shared" si="321"/>
        <v>5.9903211111111121</v>
      </c>
      <c r="H1089" s="22">
        <f t="shared" si="332"/>
        <v>-0.89407777777777753</v>
      </c>
      <c r="I1089" s="22">
        <f t="shared" si="333"/>
        <v>5.5432822222222233</v>
      </c>
      <c r="J1089" s="22">
        <f t="shared" si="334"/>
        <v>25.675224772005603</v>
      </c>
      <c r="K1089" s="22">
        <f t="shared" si="335"/>
        <v>2</v>
      </c>
      <c r="L1089" s="22">
        <f t="shared" si="322"/>
        <v>8.4698856000000013</v>
      </c>
      <c r="M1089" s="22">
        <f t="shared" si="336"/>
        <v>217.46621657317357</v>
      </c>
      <c r="N1089" s="22">
        <f t="shared" si="323"/>
        <v>2076.6501419222063</v>
      </c>
      <c r="O1089" s="22">
        <f t="shared" si="324"/>
        <v>40.638704065348485</v>
      </c>
      <c r="P1089" s="22">
        <f t="shared" si="325"/>
        <v>-1799.2325458944154</v>
      </c>
      <c r="Q1089" s="22">
        <f t="shared" si="326"/>
        <v>13.831332811831132</v>
      </c>
      <c r="R1089" s="22">
        <f t="shared" si="337"/>
        <v>268.42514400000005</v>
      </c>
      <c r="S1089" s="22">
        <f t="shared" si="338"/>
        <v>-1516.9760690825842</v>
      </c>
      <c r="T1089" s="22">
        <f t="shared" si="339"/>
        <v>0</v>
      </c>
      <c r="U1089" s="22">
        <f t="shared" si="327"/>
        <v>0</v>
      </c>
      <c r="V1089" s="20">
        <f>'BSFC (Drive Cycle)'!C1093</f>
        <v>0</v>
      </c>
      <c r="W1089" s="22">
        <f t="shared" si="328"/>
        <v>0</v>
      </c>
      <c r="X1089" s="22">
        <f t="shared" si="329"/>
        <v>0</v>
      </c>
      <c r="Y1089" s="22">
        <f t="shared" si="330"/>
        <v>0</v>
      </c>
      <c r="Z1089" s="22">
        <f t="shared" si="331"/>
        <v>2</v>
      </c>
    </row>
    <row r="1090" spans="4:26">
      <c r="D1090" s="1">
        <v>1087</v>
      </c>
      <c r="E1090" s="22">
        <v>11.9</v>
      </c>
      <c r="F1090" s="22">
        <f t="shared" si="320"/>
        <v>19.151146000000001</v>
      </c>
      <c r="G1090" s="22">
        <f t="shared" si="321"/>
        <v>5.3197627777777781</v>
      </c>
      <c r="H1090" s="22">
        <f t="shared" si="332"/>
        <v>-0.67055833333333403</v>
      </c>
      <c r="I1090" s="22">
        <f t="shared" si="333"/>
        <v>4.984483611111111</v>
      </c>
      <c r="J1090" s="22">
        <f t="shared" si="334"/>
        <v>23.086996468376</v>
      </c>
      <c r="K1090" s="22">
        <f t="shared" si="335"/>
        <v>2</v>
      </c>
      <c r="L1090" s="22">
        <f t="shared" si="322"/>
        <v>8.4698856000000013</v>
      </c>
      <c r="M1090" s="22">
        <f t="shared" si="336"/>
        <v>195.54421893474878</v>
      </c>
      <c r="N1090" s="22">
        <f t="shared" si="323"/>
        <v>1867.3104098735967</v>
      </c>
      <c r="O1090" s="22">
        <f t="shared" si="324"/>
        <v>40.638704065348485</v>
      </c>
      <c r="P1090" s="22">
        <f t="shared" si="325"/>
        <v>-1349.4244094208134</v>
      </c>
      <c r="Q1090" s="22">
        <f t="shared" si="326"/>
        <v>10.908081084224806</v>
      </c>
      <c r="R1090" s="22">
        <f t="shared" si="337"/>
        <v>268.42514400000005</v>
      </c>
      <c r="S1090" s="22">
        <f t="shared" si="338"/>
        <v>-1070.0911843365886</v>
      </c>
      <c r="T1090" s="22">
        <f t="shared" si="339"/>
        <v>0</v>
      </c>
      <c r="U1090" s="22">
        <f t="shared" si="327"/>
        <v>0</v>
      </c>
      <c r="V1090" s="20">
        <f>'BSFC (Drive Cycle)'!C1094</f>
        <v>0</v>
      </c>
      <c r="W1090" s="22">
        <f t="shared" si="328"/>
        <v>0</v>
      </c>
      <c r="X1090" s="22">
        <f t="shared" si="329"/>
        <v>0</v>
      </c>
      <c r="Y1090" s="22">
        <f t="shared" si="330"/>
        <v>0</v>
      </c>
      <c r="Z1090" s="22">
        <f t="shared" si="331"/>
        <v>2</v>
      </c>
    </row>
    <row r="1091" spans="4:26">
      <c r="D1091" s="1">
        <v>1088</v>
      </c>
      <c r="E1091" s="22">
        <v>8.8000000000000007</v>
      </c>
      <c r="F1091" s="22">
        <f t="shared" si="320"/>
        <v>14.162192000000001</v>
      </c>
      <c r="G1091" s="22">
        <f t="shared" si="321"/>
        <v>3.9339422222222229</v>
      </c>
      <c r="H1091" s="22">
        <f t="shared" si="332"/>
        <v>-1.3858205555555552</v>
      </c>
      <c r="I1091" s="22">
        <f t="shared" si="333"/>
        <v>3.2410319444444453</v>
      </c>
      <c r="J1091" s="22">
        <f t="shared" si="334"/>
        <v>15.011724161051662</v>
      </c>
      <c r="K1091" s="22">
        <f t="shared" si="335"/>
        <v>2</v>
      </c>
      <c r="L1091" s="22">
        <f t="shared" si="322"/>
        <v>8.4698856000000013</v>
      </c>
      <c r="M1091" s="22">
        <f t="shared" si="336"/>
        <v>127.14758630286357</v>
      </c>
      <c r="N1091" s="22">
        <f t="shared" si="323"/>
        <v>1214.1704458819352</v>
      </c>
      <c r="O1091" s="22">
        <f t="shared" si="324"/>
        <v>40.638704065348485</v>
      </c>
      <c r="P1091" s="22">
        <f t="shared" si="325"/>
        <v>-2788.8104461363441</v>
      </c>
      <c r="Q1091" s="22">
        <f t="shared" si="326"/>
        <v>5.9651281629995712</v>
      </c>
      <c r="R1091" s="22">
        <f t="shared" si="337"/>
        <v>268.42514400000005</v>
      </c>
      <c r="S1091" s="22">
        <f t="shared" si="338"/>
        <v>-2514.4201739733444</v>
      </c>
      <c r="T1091" s="22">
        <f t="shared" si="339"/>
        <v>0</v>
      </c>
      <c r="U1091" s="22">
        <f t="shared" si="327"/>
        <v>0</v>
      </c>
      <c r="V1091" s="20">
        <f>'BSFC (Drive Cycle)'!C1095</f>
        <v>0</v>
      </c>
      <c r="W1091" s="22">
        <f t="shared" si="328"/>
        <v>0</v>
      </c>
      <c r="X1091" s="22">
        <f t="shared" si="329"/>
        <v>1</v>
      </c>
      <c r="Y1091" s="22">
        <f t="shared" si="330"/>
        <v>0</v>
      </c>
      <c r="Z1091" s="22">
        <f t="shared" si="331"/>
        <v>1</v>
      </c>
    </row>
    <row r="1092" spans="4:26">
      <c r="D1092" s="1">
        <v>1089</v>
      </c>
      <c r="E1092" s="22">
        <v>5</v>
      </c>
      <c r="F1092" s="22">
        <f t="shared" ref="F1092:F1155" si="340">E1092*1.60934</f>
        <v>8.0466999999999995</v>
      </c>
      <c r="G1092" s="22">
        <f t="shared" ref="G1092:G1155" si="341">F1092*(1000/3600)</f>
        <v>2.2351944444444443</v>
      </c>
      <c r="H1092" s="22">
        <f t="shared" si="332"/>
        <v>-1.6987477777777786</v>
      </c>
      <c r="I1092" s="22">
        <f t="shared" si="333"/>
        <v>1.3858205555555549</v>
      </c>
      <c r="J1092" s="22">
        <f t="shared" si="334"/>
        <v>6.4188061930013953</v>
      </c>
      <c r="K1092" s="22">
        <f t="shared" si="335"/>
        <v>1</v>
      </c>
      <c r="L1092" s="22">
        <f t="shared" ref="L1092:L1155" si="342">LOOKUP(K1092,$A$5:$B$12)*$B$13</f>
        <v>14.7105</v>
      </c>
      <c r="M1092" s="22">
        <f t="shared" si="336"/>
        <v>94.423848502147024</v>
      </c>
      <c r="N1092" s="22">
        <f t="shared" ref="N1092:N1155" si="343">M1092*9.5493</f>
        <v>901.68165650155265</v>
      </c>
      <c r="O1092" s="22">
        <f t="shared" ref="O1092:O1155" si="344">(POWER(L1092,2)*$B$28+4*$B$29)/$B$27</f>
        <v>107.64187598425198</v>
      </c>
      <c r="P1092" s="22">
        <f t="shared" ref="P1092:P1155" si="345">(H1092*(O1092+$B$26*$B$27))/$B$27</f>
        <v>-3945.7372489701179</v>
      </c>
      <c r="Q1092" s="22">
        <f t="shared" ref="Q1092:Q1155" si="346">($B$34*$B$31*$B$30*POWER(G1092,2))/2</f>
        <v>1.9257257757617408</v>
      </c>
      <c r="R1092" s="22">
        <f t="shared" si="337"/>
        <v>268.42514400000005</v>
      </c>
      <c r="S1092" s="22">
        <f t="shared" si="338"/>
        <v>-3675.3863791943559</v>
      </c>
      <c r="T1092" s="22">
        <f t="shared" si="339"/>
        <v>0</v>
      </c>
      <c r="U1092" s="22">
        <f t="shared" ref="U1092:U1155" si="347">(T1092*M1092)/1000</f>
        <v>0</v>
      </c>
      <c r="V1092" s="20">
        <f>'BSFC (Drive Cycle)'!C1096</f>
        <v>0</v>
      </c>
      <c r="W1092" s="22">
        <f t="shared" ref="W1092:W1155" si="348">(V1092*U1092)/3600</f>
        <v>0</v>
      </c>
      <c r="X1092" s="22">
        <f t="shared" ref="X1092:X1155" si="349">IF(AND(K1092&gt;1,(N1092&lt;$B$15)),1,0)</f>
        <v>0</v>
      </c>
      <c r="Y1092" s="22">
        <f t="shared" ref="Y1092:Y1155" si="350">IF(N1092&gt;$B$14,1,0)</f>
        <v>0</v>
      </c>
      <c r="Z1092" s="22">
        <f t="shared" ref="Z1092:Z1155" si="351">IF(AND(X1092=0,Y1092=0),K1092,IF(AND(X1092=0,Y1092=1),K1092+1, IF(AND(X1092=1,Y1092=0),K1092-1)))</f>
        <v>1</v>
      </c>
    </row>
    <row r="1093" spans="4:26">
      <c r="D1093" s="1">
        <v>1090</v>
      </c>
      <c r="E1093" s="22">
        <v>1.9</v>
      </c>
      <c r="F1093" s="22">
        <f t="shared" si="340"/>
        <v>3.0577459999999999</v>
      </c>
      <c r="G1093" s="22">
        <f t="shared" si="341"/>
        <v>0.84937388888888887</v>
      </c>
      <c r="H1093" s="22">
        <f t="shared" ref="H1093:H1156" si="352">(G1093-G1092)/(D1093-D1092)</f>
        <v>-1.3858205555555554</v>
      </c>
      <c r="I1093" s="22">
        <f t="shared" ref="I1093:I1156" si="353">G1093*(D1093-D1092)+0.5*H1093*POWER(D1093-D1092,2)</f>
        <v>0.15646361111111118</v>
      </c>
      <c r="J1093" s="22">
        <f t="shared" ref="J1093:J1156" si="354">(2*PI()*I1093)/($B$2*(D1093-D1092))</f>
        <v>0.72470392501628733</v>
      </c>
      <c r="K1093" s="22">
        <f t="shared" ref="K1093:K1156" si="355">Z1092</f>
        <v>1</v>
      </c>
      <c r="L1093" s="22">
        <f t="shared" si="342"/>
        <v>14.7105</v>
      </c>
      <c r="M1093" s="22">
        <f t="shared" ref="M1093:M1156" si="356">J1093*L1093</f>
        <v>10.660757088952094</v>
      </c>
      <c r="N1093" s="22">
        <f t="shared" si="343"/>
        <v>101.80276766953024</v>
      </c>
      <c r="O1093" s="22">
        <f t="shared" si="344"/>
        <v>107.64187598425198</v>
      </c>
      <c r="P1093" s="22">
        <f t="shared" si="345"/>
        <v>-3218.8909136335155</v>
      </c>
      <c r="Q1093" s="22">
        <f t="shared" si="346"/>
        <v>0.2780748020199954</v>
      </c>
      <c r="R1093" s="22">
        <f t="shared" ref="R1093:R1156" si="357">$B$32*$B$26*9.81</f>
        <v>268.42514400000005</v>
      </c>
      <c r="S1093" s="22">
        <f t="shared" ref="S1093:S1156" si="358">P1093+Q1093+R1093</f>
        <v>-2950.1876948314957</v>
      </c>
      <c r="T1093" s="22">
        <f t="shared" ref="T1093:T1156" si="359">IF(H1093&lt;0,0,(S1093*$B$27)/L1093)</f>
        <v>0</v>
      </c>
      <c r="U1093" s="22">
        <f t="shared" si="347"/>
        <v>0</v>
      </c>
      <c r="V1093" s="20">
        <f>'BSFC (Drive Cycle)'!C1097</f>
        <v>0</v>
      </c>
      <c r="W1093" s="22">
        <f t="shared" si="348"/>
        <v>0</v>
      </c>
      <c r="X1093" s="22">
        <f t="shared" si="349"/>
        <v>0</v>
      </c>
      <c r="Y1093" s="22">
        <f t="shared" si="350"/>
        <v>0</v>
      </c>
      <c r="Z1093" s="22">
        <f t="shared" si="351"/>
        <v>1</v>
      </c>
    </row>
    <row r="1094" spans="4:26">
      <c r="D1094" s="1">
        <v>1091</v>
      </c>
      <c r="E1094" s="22">
        <v>2.2999999999999998</v>
      </c>
      <c r="F1094" s="22">
        <f t="shared" si="340"/>
        <v>3.7014819999999995</v>
      </c>
      <c r="G1094" s="22">
        <f t="shared" si="341"/>
        <v>1.0281894444444444</v>
      </c>
      <c r="H1094" s="22">
        <f t="shared" si="352"/>
        <v>0.17881555555555551</v>
      </c>
      <c r="I1094" s="22">
        <f t="shared" si="353"/>
        <v>1.1175972222222221</v>
      </c>
      <c r="J1094" s="22">
        <f t="shared" si="354"/>
        <v>5.1764566072591922</v>
      </c>
      <c r="K1094" s="22">
        <f t="shared" si="355"/>
        <v>1</v>
      </c>
      <c r="L1094" s="22">
        <f t="shared" si="342"/>
        <v>14.7105</v>
      </c>
      <c r="M1094" s="22">
        <f t="shared" si="356"/>
        <v>76.148264921086351</v>
      </c>
      <c r="N1094" s="22">
        <f t="shared" si="343"/>
        <v>727.16262621092994</v>
      </c>
      <c r="O1094" s="22">
        <f t="shared" si="344"/>
        <v>107.64187598425198</v>
      </c>
      <c r="P1094" s="22">
        <f t="shared" si="345"/>
        <v>415.34076304948582</v>
      </c>
      <c r="Q1094" s="22">
        <f t="shared" si="346"/>
        <v>0.4074835741511843</v>
      </c>
      <c r="R1094" s="22">
        <f t="shared" si="357"/>
        <v>268.42514400000005</v>
      </c>
      <c r="S1094" s="22">
        <f t="shared" si="358"/>
        <v>684.17339062363703</v>
      </c>
      <c r="T1094" s="22">
        <f t="shared" si="359"/>
        <v>10.041333403734967</v>
      </c>
      <c r="U1094" s="22">
        <f t="shared" si="347"/>
        <v>0.76463011618856402</v>
      </c>
      <c r="V1094" s="20">
        <f>'BSFC (Drive Cycle)'!C1098</f>
        <v>1966.569791066278</v>
      </c>
      <c r="W1094" s="22">
        <f t="shared" si="348"/>
        <v>0.41769402439886899</v>
      </c>
      <c r="X1094" s="22">
        <f t="shared" si="349"/>
        <v>0</v>
      </c>
      <c r="Y1094" s="22">
        <f t="shared" si="350"/>
        <v>0</v>
      </c>
      <c r="Z1094" s="22">
        <f t="shared" si="351"/>
        <v>1</v>
      </c>
    </row>
    <row r="1095" spans="4:26">
      <c r="D1095" s="1">
        <v>1092</v>
      </c>
      <c r="E1095" s="22">
        <v>2.7</v>
      </c>
      <c r="F1095" s="22">
        <f t="shared" si="340"/>
        <v>4.345218</v>
      </c>
      <c r="G1095" s="22">
        <f t="shared" si="341"/>
        <v>1.2070050000000001</v>
      </c>
      <c r="H1095" s="22">
        <f t="shared" si="352"/>
        <v>0.17881555555555573</v>
      </c>
      <c r="I1095" s="22">
        <f t="shared" si="353"/>
        <v>1.2964127777777779</v>
      </c>
      <c r="J1095" s="22">
        <f t="shared" si="354"/>
        <v>6.0046896644206633</v>
      </c>
      <c r="K1095" s="22">
        <f t="shared" si="355"/>
        <v>1</v>
      </c>
      <c r="L1095" s="22">
        <f t="shared" si="342"/>
        <v>14.7105</v>
      </c>
      <c r="M1095" s="22">
        <f t="shared" si="356"/>
        <v>88.331987308460171</v>
      </c>
      <c r="N1095" s="22">
        <f t="shared" si="343"/>
        <v>843.50864640467876</v>
      </c>
      <c r="O1095" s="22">
        <f t="shared" si="344"/>
        <v>107.64187598425198</v>
      </c>
      <c r="P1095" s="22">
        <f t="shared" si="345"/>
        <v>415.34076304948627</v>
      </c>
      <c r="Q1095" s="22">
        <f t="shared" si="346"/>
        <v>0.56154163621212372</v>
      </c>
      <c r="R1095" s="22">
        <f t="shared" si="357"/>
        <v>268.42514400000005</v>
      </c>
      <c r="S1095" s="22">
        <f t="shared" si="358"/>
        <v>684.32744868569841</v>
      </c>
      <c r="T1095" s="22">
        <f t="shared" si="359"/>
        <v>10.043594450986868</v>
      </c>
      <c r="U1095" s="22">
        <f t="shared" si="347"/>
        <v>0.88717065757589308</v>
      </c>
      <c r="V1095" s="20">
        <f>'BSFC (Drive Cycle)'!C1099</f>
        <v>1945.4858996064795</v>
      </c>
      <c r="W1095" s="22">
        <f t="shared" si="348"/>
        <v>0.47943833468291897</v>
      </c>
      <c r="X1095" s="22">
        <f t="shared" si="349"/>
        <v>0</v>
      </c>
      <c r="Y1095" s="22">
        <f t="shared" si="350"/>
        <v>0</v>
      </c>
      <c r="Z1095" s="22">
        <f t="shared" si="351"/>
        <v>1</v>
      </c>
    </row>
    <row r="1096" spans="4:26">
      <c r="D1096" s="1">
        <v>1093</v>
      </c>
      <c r="E1096" s="22">
        <v>3.5</v>
      </c>
      <c r="F1096" s="22">
        <f t="shared" si="340"/>
        <v>5.6326900000000002</v>
      </c>
      <c r="G1096" s="22">
        <f t="shared" si="341"/>
        <v>1.5646361111111113</v>
      </c>
      <c r="H1096" s="22">
        <f t="shared" si="352"/>
        <v>0.35763111111111123</v>
      </c>
      <c r="I1096" s="22">
        <f t="shared" si="353"/>
        <v>1.7434516666666671</v>
      </c>
      <c r="J1096" s="22">
        <f t="shared" si="354"/>
        <v>8.075272307324342</v>
      </c>
      <c r="K1096" s="22">
        <f t="shared" si="355"/>
        <v>1</v>
      </c>
      <c r="L1096" s="22">
        <f t="shared" si="342"/>
        <v>14.7105</v>
      </c>
      <c r="M1096" s="22">
        <f t="shared" si="356"/>
        <v>118.79129327689473</v>
      </c>
      <c r="N1096" s="22">
        <f t="shared" si="343"/>
        <v>1134.373696889051</v>
      </c>
      <c r="O1096" s="22">
        <f t="shared" si="344"/>
        <v>107.64187598425198</v>
      </c>
      <c r="P1096" s="22">
        <f t="shared" si="345"/>
        <v>830.68152609897209</v>
      </c>
      <c r="Q1096" s="22">
        <f t="shared" si="346"/>
        <v>0.94360563012325338</v>
      </c>
      <c r="R1096" s="22">
        <f t="shared" si="357"/>
        <v>268.42514400000005</v>
      </c>
      <c r="S1096" s="22">
        <f t="shared" si="358"/>
        <v>1100.0502757290953</v>
      </c>
      <c r="T1096" s="22">
        <f t="shared" si="359"/>
        <v>16.144988581619366</v>
      </c>
      <c r="U1096" s="22">
        <f t="shared" si="347"/>
        <v>1.9178840735512628</v>
      </c>
      <c r="V1096" s="20">
        <f>'BSFC (Drive Cycle)'!C1100</f>
        <v>1521.9010670893967</v>
      </c>
      <c r="W1096" s="22">
        <f t="shared" si="348"/>
        <v>0.8107860605809516</v>
      </c>
      <c r="X1096" s="22">
        <f t="shared" si="349"/>
        <v>0</v>
      </c>
      <c r="Y1096" s="22">
        <f t="shared" si="350"/>
        <v>0</v>
      </c>
      <c r="Z1096" s="22">
        <f t="shared" si="351"/>
        <v>1</v>
      </c>
    </row>
    <row r="1097" spans="4:26">
      <c r="D1097" s="1">
        <v>1094</v>
      </c>
      <c r="E1097" s="22">
        <v>6.5</v>
      </c>
      <c r="F1097" s="22">
        <f t="shared" si="340"/>
        <v>10.460710000000001</v>
      </c>
      <c r="G1097" s="22">
        <f t="shared" si="341"/>
        <v>2.9057527777777783</v>
      </c>
      <c r="H1097" s="22">
        <f t="shared" si="352"/>
        <v>1.341116666666667</v>
      </c>
      <c r="I1097" s="22">
        <f t="shared" si="353"/>
        <v>3.5763111111111119</v>
      </c>
      <c r="J1097" s="22">
        <f t="shared" si="354"/>
        <v>16.564661143229419</v>
      </c>
      <c r="K1097" s="22">
        <f t="shared" si="355"/>
        <v>1</v>
      </c>
      <c r="L1097" s="22">
        <f t="shared" si="342"/>
        <v>14.7105</v>
      </c>
      <c r="M1097" s="22">
        <f t="shared" si="356"/>
        <v>243.67444774747636</v>
      </c>
      <c r="N1097" s="22">
        <f t="shared" si="343"/>
        <v>2326.9204038749763</v>
      </c>
      <c r="O1097" s="22">
        <f t="shared" si="344"/>
        <v>107.64187598425198</v>
      </c>
      <c r="P1097" s="22">
        <f t="shared" si="345"/>
        <v>3115.0557228711455</v>
      </c>
      <c r="Q1097" s="22">
        <f t="shared" si="346"/>
        <v>3.2544765610373432</v>
      </c>
      <c r="R1097" s="22">
        <f t="shared" si="357"/>
        <v>268.42514400000005</v>
      </c>
      <c r="S1097" s="22">
        <f t="shared" si="358"/>
        <v>3386.7353434321831</v>
      </c>
      <c r="T1097" s="22">
        <f t="shared" si="359"/>
        <v>49.70573132436072</v>
      </c>
      <c r="U1097" s="22">
        <f t="shared" si="347"/>
        <v>12.112016630348034</v>
      </c>
      <c r="V1097" s="20">
        <f>'BSFC (Drive Cycle)'!C1101</f>
        <v>284.73897768454663</v>
      </c>
      <c r="W1097" s="22">
        <f t="shared" si="348"/>
        <v>0.95798978695097958</v>
      </c>
      <c r="X1097" s="22">
        <f t="shared" si="349"/>
        <v>0</v>
      </c>
      <c r="Y1097" s="22">
        <f t="shared" si="350"/>
        <v>0</v>
      </c>
      <c r="Z1097" s="22">
        <f t="shared" si="351"/>
        <v>1</v>
      </c>
    </row>
    <row r="1098" spans="4:26">
      <c r="D1098" s="1">
        <v>1095</v>
      </c>
      <c r="E1098" s="22">
        <v>10.8</v>
      </c>
      <c r="F1098" s="22">
        <f t="shared" si="340"/>
        <v>17.380872</v>
      </c>
      <c r="G1098" s="22">
        <f t="shared" si="341"/>
        <v>4.8280200000000004</v>
      </c>
      <c r="H1098" s="22">
        <f t="shared" si="352"/>
        <v>1.9222672222222221</v>
      </c>
      <c r="I1098" s="22">
        <f t="shared" si="353"/>
        <v>5.7891536111111117</v>
      </c>
      <c r="J1098" s="22">
        <f t="shared" si="354"/>
        <v>26.814045225602623</v>
      </c>
      <c r="K1098" s="22">
        <f t="shared" si="355"/>
        <v>1</v>
      </c>
      <c r="L1098" s="22">
        <f t="shared" si="342"/>
        <v>14.7105</v>
      </c>
      <c r="M1098" s="22">
        <f t="shared" si="356"/>
        <v>394.44801229122737</v>
      </c>
      <c r="N1098" s="22">
        <f t="shared" si="343"/>
        <v>3766.7024037726178</v>
      </c>
      <c r="O1098" s="22">
        <f t="shared" si="344"/>
        <v>107.64187598425198</v>
      </c>
      <c r="P1098" s="22">
        <f t="shared" si="345"/>
        <v>4464.9132027819733</v>
      </c>
      <c r="Q1098" s="22">
        <f t="shared" si="346"/>
        <v>8.9846661793939795</v>
      </c>
      <c r="R1098" s="22">
        <f t="shared" si="357"/>
        <v>268.42514400000005</v>
      </c>
      <c r="S1098" s="22">
        <f t="shared" si="358"/>
        <v>4742.3230129613667</v>
      </c>
      <c r="T1098" s="22">
        <f t="shared" si="359"/>
        <v>69.60113786060019</v>
      </c>
      <c r="U1098" s="22">
        <f t="shared" si="347"/>
        <v>27.454030482321436</v>
      </c>
      <c r="V1098" s="20">
        <f>'BSFC (Drive Cycle)'!C1102</f>
        <v>138.5218437956737</v>
      </c>
      <c r="W1098" s="22">
        <f t="shared" si="348"/>
        <v>1.0563841450093874</v>
      </c>
      <c r="X1098" s="22">
        <f t="shared" si="349"/>
        <v>0</v>
      </c>
      <c r="Y1098" s="22">
        <f t="shared" si="350"/>
        <v>0</v>
      </c>
      <c r="Z1098" s="22">
        <f t="shared" si="351"/>
        <v>1</v>
      </c>
    </row>
    <row r="1099" spans="4:26">
      <c r="D1099" s="1">
        <v>1096</v>
      </c>
      <c r="E1099" s="22">
        <v>13.8</v>
      </c>
      <c r="F1099" s="22">
        <f t="shared" si="340"/>
        <v>22.208892000000002</v>
      </c>
      <c r="G1099" s="22">
        <f t="shared" si="341"/>
        <v>6.1691366666666676</v>
      </c>
      <c r="H1099" s="22">
        <f t="shared" si="352"/>
        <v>1.3411166666666672</v>
      </c>
      <c r="I1099" s="22">
        <f t="shared" si="353"/>
        <v>6.8396950000000007</v>
      </c>
      <c r="J1099" s="22">
        <f t="shared" si="354"/>
        <v>31.679914436426262</v>
      </c>
      <c r="K1099" s="22">
        <f t="shared" si="355"/>
        <v>1</v>
      </c>
      <c r="L1099" s="22">
        <f t="shared" si="342"/>
        <v>14.7105</v>
      </c>
      <c r="M1099" s="22">
        <f t="shared" si="356"/>
        <v>466.02738131704854</v>
      </c>
      <c r="N1099" s="22">
        <f t="shared" si="343"/>
        <v>4450.2352724108914</v>
      </c>
      <c r="O1099" s="22">
        <f t="shared" si="344"/>
        <v>107.64187598425198</v>
      </c>
      <c r="P1099" s="22">
        <f t="shared" si="345"/>
        <v>3115.0557228711455</v>
      </c>
      <c r="Q1099" s="22">
        <f t="shared" si="346"/>
        <v>14.669408669442642</v>
      </c>
      <c r="R1099" s="22">
        <f t="shared" si="357"/>
        <v>268.42514400000005</v>
      </c>
      <c r="S1099" s="22">
        <f t="shared" si="358"/>
        <v>3398.1502755405882</v>
      </c>
      <c r="T1099" s="22">
        <f t="shared" si="359"/>
        <v>49.873263620489652</v>
      </c>
      <c r="U1099" s="22">
        <f t="shared" si="347"/>
        <v>23.242306442791616</v>
      </c>
      <c r="V1099" s="20">
        <f>'BSFC (Drive Cycle)'!C1103</f>
        <v>455.04391741557811</v>
      </c>
      <c r="W1099" s="22">
        <f t="shared" si="348"/>
        <v>2.9378528259725631</v>
      </c>
      <c r="X1099" s="22">
        <f t="shared" si="349"/>
        <v>0</v>
      </c>
      <c r="Y1099" s="22">
        <f t="shared" si="350"/>
        <v>0</v>
      </c>
      <c r="Z1099" s="22">
        <f t="shared" si="351"/>
        <v>1</v>
      </c>
    </row>
    <row r="1100" spans="4:26">
      <c r="D1100" s="1">
        <v>1097</v>
      </c>
      <c r="E1100" s="22">
        <v>16.100000000000001</v>
      </c>
      <c r="F1100" s="22">
        <f t="shared" si="340"/>
        <v>25.910374000000001</v>
      </c>
      <c r="G1100" s="22">
        <f t="shared" si="341"/>
        <v>7.1973261111111118</v>
      </c>
      <c r="H1100" s="22">
        <f t="shared" si="352"/>
        <v>1.0281894444444442</v>
      </c>
      <c r="I1100" s="22">
        <f t="shared" si="353"/>
        <v>7.7114208333333334</v>
      </c>
      <c r="J1100" s="22">
        <f t="shared" si="354"/>
        <v>35.717550590088429</v>
      </c>
      <c r="K1100" s="22">
        <f t="shared" si="355"/>
        <v>1</v>
      </c>
      <c r="L1100" s="22">
        <f t="shared" si="342"/>
        <v>14.7105</v>
      </c>
      <c r="M1100" s="22">
        <f t="shared" si="356"/>
        <v>525.42302795549585</v>
      </c>
      <c r="N1100" s="22">
        <f t="shared" si="343"/>
        <v>5017.4221208554172</v>
      </c>
      <c r="O1100" s="22">
        <f t="shared" si="344"/>
        <v>107.64187598425198</v>
      </c>
      <c r="P1100" s="22">
        <f t="shared" si="345"/>
        <v>2388.2093875345431</v>
      </c>
      <c r="Q1100" s="22">
        <f t="shared" si="346"/>
        <v>19.966695133408038</v>
      </c>
      <c r="R1100" s="22">
        <f t="shared" si="357"/>
        <v>268.42514400000005</v>
      </c>
      <c r="S1100" s="22">
        <f t="shared" si="358"/>
        <v>2676.6012266679509</v>
      </c>
      <c r="T1100" s="22">
        <f t="shared" si="359"/>
        <v>39.283382946712251</v>
      </c>
      <c r="U1100" s="22">
        <f t="shared" si="347"/>
        <v>20.640394016196844</v>
      </c>
      <c r="V1100" s="20">
        <f>'BSFC (Drive Cycle)'!C1104</f>
        <v>1268.0765119028838</v>
      </c>
      <c r="W1100" s="22">
        <f t="shared" si="348"/>
        <v>7.2704441245444578</v>
      </c>
      <c r="X1100" s="22">
        <f t="shared" si="349"/>
        <v>0</v>
      </c>
      <c r="Y1100" s="22">
        <f t="shared" si="350"/>
        <v>1</v>
      </c>
      <c r="Z1100" s="22">
        <f t="shared" si="351"/>
        <v>2</v>
      </c>
    </row>
    <row r="1101" spans="4:26">
      <c r="D1101" s="1">
        <v>1098</v>
      </c>
      <c r="E1101" s="22">
        <v>18.399999999999999</v>
      </c>
      <c r="F1101" s="22">
        <f t="shared" si="340"/>
        <v>29.611855999999996</v>
      </c>
      <c r="G1101" s="22">
        <f t="shared" si="341"/>
        <v>8.225515555555555</v>
      </c>
      <c r="H1101" s="22">
        <f t="shared" si="352"/>
        <v>1.0281894444444433</v>
      </c>
      <c r="I1101" s="22">
        <f t="shared" si="353"/>
        <v>8.7396102777777767</v>
      </c>
      <c r="J1101" s="22">
        <f t="shared" si="354"/>
        <v>40.479890668766885</v>
      </c>
      <c r="K1101" s="22">
        <f t="shared" si="355"/>
        <v>2</v>
      </c>
      <c r="L1101" s="22">
        <f t="shared" si="342"/>
        <v>8.4698856000000013</v>
      </c>
      <c r="M1101" s="22">
        <f t="shared" si="356"/>
        <v>342.86004306496307</v>
      </c>
      <c r="N1101" s="22">
        <f t="shared" si="343"/>
        <v>3274.0734092402522</v>
      </c>
      <c r="O1101" s="22">
        <f t="shared" si="344"/>
        <v>40.638704065348485</v>
      </c>
      <c r="P1101" s="22">
        <f t="shared" si="345"/>
        <v>2069.1174277785758</v>
      </c>
      <c r="Q1101" s="22">
        <f t="shared" si="346"/>
        <v>26.078948745675795</v>
      </c>
      <c r="R1101" s="22">
        <f t="shared" si="357"/>
        <v>268.42514400000005</v>
      </c>
      <c r="S1101" s="22">
        <f t="shared" si="358"/>
        <v>2363.6215205242515</v>
      </c>
      <c r="T1101" s="22">
        <f t="shared" si="359"/>
        <v>60.249442599459172</v>
      </c>
      <c r="U1101" s="22">
        <f t="shared" si="347"/>
        <v>20.65712648429059</v>
      </c>
      <c r="V1101" s="20">
        <f>'BSFC (Drive Cycle)'!C1105</f>
        <v>4304.8496435043362</v>
      </c>
      <c r="W1101" s="22">
        <f t="shared" si="348"/>
        <v>24.701617661589538</v>
      </c>
      <c r="X1101" s="22">
        <f t="shared" si="349"/>
        <v>0</v>
      </c>
      <c r="Y1101" s="22">
        <f t="shared" si="350"/>
        <v>0</v>
      </c>
      <c r="Z1101" s="22">
        <f t="shared" si="351"/>
        <v>2</v>
      </c>
    </row>
    <row r="1102" spans="4:26">
      <c r="D1102" s="1">
        <v>1099</v>
      </c>
      <c r="E1102" s="22">
        <v>20.399999999999999</v>
      </c>
      <c r="F1102" s="22">
        <f t="shared" si="340"/>
        <v>32.830535999999995</v>
      </c>
      <c r="G1102" s="22">
        <f t="shared" si="341"/>
        <v>9.1195933333333326</v>
      </c>
      <c r="H1102" s="22">
        <f t="shared" si="352"/>
        <v>0.89407777777777753</v>
      </c>
      <c r="I1102" s="22">
        <f t="shared" si="353"/>
        <v>9.5666322222222213</v>
      </c>
      <c r="J1102" s="22">
        <f t="shared" si="354"/>
        <v>44.310468558138687</v>
      </c>
      <c r="K1102" s="22">
        <f t="shared" si="355"/>
        <v>2</v>
      </c>
      <c r="L1102" s="22">
        <f t="shared" si="342"/>
        <v>8.4698856000000013</v>
      </c>
      <c r="M1102" s="22">
        <f t="shared" si="356"/>
        <v>375.30459956983168</v>
      </c>
      <c r="N1102" s="22">
        <f t="shared" si="343"/>
        <v>3583.896212672194</v>
      </c>
      <c r="O1102" s="22">
        <f t="shared" si="344"/>
        <v>40.638704065348485</v>
      </c>
      <c r="P1102" s="22">
        <f t="shared" si="345"/>
        <v>1799.2325458944154</v>
      </c>
      <c r="Q1102" s="22">
        <f t="shared" si="346"/>
        <v>32.056401553640235</v>
      </c>
      <c r="R1102" s="22">
        <f t="shared" si="357"/>
        <v>268.42514400000005</v>
      </c>
      <c r="S1102" s="22">
        <f t="shared" si="358"/>
        <v>2099.7140914480556</v>
      </c>
      <c r="T1102" s="22">
        <f t="shared" si="359"/>
        <v>53.522360720389791</v>
      </c>
      <c r="U1102" s="22">
        <f t="shared" si="347"/>
        <v>20.087188158197979</v>
      </c>
      <c r="V1102" s="20">
        <f>'BSFC (Drive Cycle)'!C1106</f>
        <v>277.30304939027155</v>
      </c>
      <c r="W1102" s="22">
        <f t="shared" si="348"/>
        <v>1.5472884805401257</v>
      </c>
      <c r="X1102" s="22">
        <f t="shared" si="349"/>
        <v>0</v>
      </c>
      <c r="Y1102" s="22">
        <f t="shared" si="350"/>
        <v>0</v>
      </c>
      <c r="Z1102" s="22">
        <f t="shared" si="351"/>
        <v>2</v>
      </c>
    </row>
    <row r="1103" spans="4:26">
      <c r="D1103" s="1">
        <v>1100</v>
      </c>
      <c r="E1103" s="22">
        <v>21.9</v>
      </c>
      <c r="F1103" s="22">
        <f t="shared" si="340"/>
        <v>35.244546</v>
      </c>
      <c r="G1103" s="22">
        <f t="shared" si="341"/>
        <v>9.7901516666666666</v>
      </c>
      <c r="H1103" s="22">
        <f t="shared" si="352"/>
        <v>0.67055833333333403</v>
      </c>
      <c r="I1103" s="22">
        <f t="shared" si="353"/>
        <v>10.125430833333333</v>
      </c>
      <c r="J1103" s="22">
        <f t="shared" si="354"/>
        <v>46.898696861768279</v>
      </c>
      <c r="K1103" s="22">
        <f t="shared" si="355"/>
        <v>2</v>
      </c>
      <c r="L1103" s="22">
        <f t="shared" si="342"/>
        <v>8.4698856000000013</v>
      </c>
      <c r="M1103" s="22">
        <f t="shared" si="356"/>
        <v>397.22659720825641</v>
      </c>
      <c r="N1103" s="22">
        <f t="shared" si="343"/>
        <v>3793.2359447208032</v>
      </c>
      <c r="O1103" s="22">
        <f t="shared" si="344"/>
        <v>40.638704065348485</v>
      </c>
      <c r="P1103" s="22">
        <f t="shared" si="345"/>
        <v>1349.4244094208134</v>
      </c>
      <c r="Q1103" s="22">
        <f t="shared" si="346"/>
        <v>36.943893572523535</v>
      </c>
      <c r="R1103" s="22">
        <f t="shared" si="357"/>
        <v>268.42514400000005</v>
      </c>
      <c r="S1103" s="22">
        <f t="shared" si="358"/>
        <v>1654.7934469933371</v>
      </c>
      <c r="T1103" s="22">
        <f t="shared" si="359"/>
        <v>42.18119607257286</v>
      </c>
      <c r="U1103" s="22">
        <f t="shared" si="347"/>
        <v>16.755492982082384</v>
      </c>
      <c r="V1103" s="20">
        <f>'BSFC (Drive Cycle)'!C1107</f>
        <v>516.45532076523341</v>
      </c>
      <c r="W1103" s="22">
        <f t="shared" si="348"/>
        <v>2.403739861844715</v>
      </c>
      <c r="X1103" s="22">
        <f t="shared" si="349"/>
        <v>0</v>
      </c>
      <c r="Y1103" s="22">
        <f t="shared" si="350"/>
        <v>0</v>
      </c>
      <c r="Z1103" s="22">
        <f t="shared" si="351"/>
        <v>2</v>
      </c>
    </row>
    <row r="1104" spans="4:26">
      <c r="D1104" s="1">
        <v>1101</v>
      </c>
      <c r="E1104" s="22">
        <v>21.9</v>
      </c>
      <c r="F1104" s="22">
        <f t="shared" si="340"/>
        <v>35.244546</v>
      </c>
      <c r="G1104" s="22">
        <f t="shared" si="341"/>
        <v>9.7901516666666666</v>
      </c>
      <c r="H1104" s="22">
        <f t="shared" si="352"/>
        <v>0</v>
      </c>
      <c r="I1104" s="22">
        <f t="shared" si="353"/>
        <v>9.7901516666666666</v>
      </c>
      <c r="J1104" s="22">
        <f t="shared" si="354"/>
        <v>45.345759879590531</v>
      </c>
      <c r="K1104" s="22">
        <f t="shared" si="355"/>
        <v>2</v>
      </c>
      <c r="L1104" s="22">
        <f t="shared" si="342"/>
        <v>8.4698856000000013</v>
      </c>
      <c r="M1104" s="22">
        <f t="shared" si="356"/>
        <v>384.07339862520166</v>
      </c>
      <c r="N1104" s="22">
        <f t="shared" si="343"/>
        <v>3667.6321054916384</v>
      </c>
      <c r="O1104" s="22">
        <f t="shared" si="344"/>
        <v>40.638704065348485</v>
      </c>
      <c r="P1104" s="22">
        <f t="shared" si="345"/>
        <v>0</v>
      </c>
      <c r="Q1104" s="22">
        <f t="shared" si="346"/>
        <v>36.943893572523535</v>
      </c>
      <c r="R1104" s="22">
        <f t="shared" si="357"/>
        <v>268.42514400000005</v>
      </c>
      <c r="S1104" s="22">
        <f t="shared" si="358"/>
        <v>305.36903757252355</v>
      </c>
      <c r="T1104" s="22">
        <f t="shared" si="359"/>
        <v>7.7839510857038992</v>
      </c>
      <c r="U1104" s="22">
        <f t="shared" si="347"/>
        <v>2.9896085482186248</v>
      </c>
      <c r="V1104" s="20">
        <f>'BSFC (Drive Cycle)'!C1108</f>
        <v>2204.9711994968548</v>
      </c>
      <c r="W1104" s="22">
        <f t="shared" si="348"/>
        <v>1.8311113184976866</v>
      </c>
      <c r="X1104" s="22">
        <f t="shared" si="349"/>
        <v>0</v>
      </c>
      <c r="Y1104" s="22">
        <f t="shared" si="350"/>
        <v>0</v>
      </c>
      <c r="Z1104" s="22">
        <f t="shared" si="351"/>
        <v>2</v>
      </c>
    </row>
    <row r="1105" spans="4:26">
      <c r="D1105" s="1">
        <v>1102</v>
      </c>
      <c r="E1105" s="22">
        <v>20.7</v>
      </c>
      <c r="F1105" s="22">
        <f t="shared" si="340"/>
        <v>33.313338000000002</v>
      </c>
      <c r="G1105" s="22">
        <f t="shared" si="341"/>
        <v>9.2537050000000001</v>
      </c>
      <c r="H1105" s="22">
        <f t="shared" si="352"/>
        <v>-0.53644666666666652</v>
      </c>
      <c r="I1105" s="22">
        <f t="shared" si="353"/>
        <v>8.9854816666666668</v>
      </c>
      <c r="J1105" s="22">
        <f t="shared" si="354"/>
        <v>41.618711122363912</v>
      </c>
      <c r="K1105" s="22">
        <f t="shared" si="355"/>
        <v>2</v>
      </c>
      <c r="L1105" s="22">
        <f t="shared" si="342"/>
        <v>8.4698856000000013</v>
      </c>
      <c r="M1105" s="22">
        <f t="shared" si="356"/>
        <v>352.50572202587</v>
      </c>
      <c r="N1105" s="22">
        <f t="shared" si="343"/>
        <v>3366.1828913416407</v>
      </c>
      <c r="O1105" s="22">
        <f t="shared" si="344"/>
        <v>40.638704065348485</v>
      </c>
      <c r="P1105" s="22">
        <f t="shared" si="345"/>
        <v>-1079.5395275366493</v>
      </c>
      <c r="Q1105" s="22">
        <f t="shared" si="346"/>
        <v>33.006169506245932</v>
      </c>
      <c r="R1105" s="22">
        <f t="shared" si="357"/>
        <v>268.42514400000005</v>
      </c>
      <c r="S1105" s="22">
        <f t="shared" si="358"/>
        <v>-778.10821403040336</v>
      </c>
      <c r="T1105" s="22">
        <f t="shared" si="359"/>
        <v>0</v>
      </c>
      <c r="U1105" s="22">
        <f t="shared" si="347"/>
        <v>0</v>
      </c>
      <c r="V1105" s="20">
        <f>'BSFC (Drive Cycle)'!C1109</f>
        <v>0</v>
      </c>
      <c r="W1105" s="22">
        <f t="shared" si="348"/>
        <v>0</v>
      </c>
      <c r="X1105" s="22">
        <f t="shared" si="349"/>
        <v>0</v>
      </c>
      <c r="Y1105" s="22">
        <f t="shared" si="350"/>
        <v>0</v>
      </c>
      <c r="Z1105" s="22">
        <f t="shared" si="351"/>
        <v>2</v>
      </c>
    </row>
    <row r="1106" spans="4:26">
      <c r="D1106" s="1">
        <v>1103</v>
      </c>
      <c r="E1106" s="22">
        <v>17.3</v>
      </c>
      <c r="F1106" s="22">
        <f t="shared" si="340"/>
        <v>27.841582000000002</v>
      </c>
      <c r="G1106" s="22">
        <f t="shared" si="341"/>
        <v>7.7337727777777792</v>
      </c>
      <c r="H1106" s="22">
        <f t="shared" si="352"/>
        <v>-1.5199322222222209</v>
      </c>
      <c r="I1106" s="22">
        <f t="shared" si="353"/>
        <v>6.9738066666666683</v>
      </c>
      <c r="J1106" s="22">
        <f t="shared" si="354"/>
        <v>32.301089229297368</v>
      </c>
      <c r="K1106" s="22">
        <f t="shared" si="355"/>
        <v>2</v>
      </c>
      <c r="L1106" s="22">
        <f t="shared" si="342"/>
        <v>8.4698856000000013</v>
      </c>
      <c r="M1106" s="22">
        <f t="shared" si="356"/>
        <v>273.5865305275409</v>
      </c>
      <c r="N1106" s="22">
        <f t="shared" si="343"/>
        <v>2612.5598559666464</v>
      </c>
      <c r="O1106" s="22">
        <f t="shared" si="344"/>
        <v>40.638704065348485</v>
      </c>
      <c r="P1106" s="22">
        <f t="shared" si="345"/>
        <v>-3058.6953280205043</v>
      </c>
      <c r="Q1106" s="22">
        <f t="shared" si="346"/>
        <v>23.054018697109267</v>
      </c>
      <c r="R1106" s="22">
        <f t="shared" si="357"/>
        <v>268.42514400000005</v>
      </c>
      <c r="S1106" s="22">
        <f t="shared" si="358"/>
        <v>-2767.2161653233952</v>
      </c>
      <c r="T1106" s="22">
        <f t="shared" si="359"/>
        <v>0</v>
      </c>
      <c r="U1106" s="22">
        <f t="shared" si="347"/>
        <v>0</v>
      </c>
      <c r="V1106" s="20">
        <f>'BSFC (Drive Cycle)'!C1110</f>
        <v>0</v>
      </c>
      <c r="W1106" s="22">
        <f t="shared" si="348"/>
        <v>0</v>
      </c>
      <c r="X1106" s="22">
        <f t="shared" si="349"/>
        <v>0</v>
      </c>
      <c r="Y1106" s="22">
        <f t="shared" si="350"/>
        <v>0</v>
      </c>
      <c r="Z1106" s="22">
        <f t="shared" si="351"/>
        <v>2</v>
      </c>
    </row>
    <row r="1107" spans="4:26">
      <c r="D1107" s="1">
        <v>1104</v>
      </c>
      <c r="E1107" s="22">
        <v>13.1</v>
      </c>
      <c r="F1107" s="22">
        <f t="shared" si="340"/>
        <v>21.082353999999999</v>
      </c>
      <c r="G1107" s="22">
        <f t="shared" si="341"/>
        <v>5.8562094444444446</v>
      </c>
      <c r="H1107" s="22">
        <f t="shared" si="352"/>
        <v>-1.8775633333333346</v>
      </c>
      <c r="I1107" s="22">
        <f t="shared" si="353"/>
        <v>4.9174277777777773</v>
      </c>
      <c r="J1107" s="22">
        <f t="shared" si="354"/>
        <v>22.776409071940446</v>
      </c>
      <c r="K1107" s="22">
        <f t="shared" si="355"/>
        <v>2</v>
      </c>
      <c r="L1107" s="22">
        <f t="shared" si="342"/>
        <v>8.4698856000000013</v>
      </c>
      <c r="M1107" s="22">
        <f t="shared" si="356"/>
        <v>192.91357921813778</v>
      </c>
      <c r="N1107" s="22">
        <f t="shared" si="343"/>
        <v>1842.1896420277633</v>
      </c>
      <c r="O1107" s="22">
        <f t="shared" si="344"/>
        <v>40.638704065348485</v>
      </c>
      <c r="P1107" s="22">
        <f t="shared" si="345"/>
        <v>-3778.3883463782763</v>
      </c>
      <c r="Q1107" s="22">
        <f t="shared" si="346"/>
        <v>13.218952015138894</v>
      </c>
      <c r="R1107" s="22">
        <f t="shared" si="357"/>
        <v>268.42514400000005</v>
      </c>
      <c r="S1107" s="22">
        <f t="shared" si="358"/>
        <v>-3496.7442503631373</v>
      </c>
      <c r="T1107" s="22">
        <f t="shared" si="359"/>
        <v>0</v>
      </c>
      <c r="U1107" s="22">
        <f t="shared" si="347"/>
        <v>0</v>
      </c>
      <c r="V1107" s="20">
        <f>'BSFC (Drive Cycle)'!C1111</f>
        <v>0</v>
      </c>
      <c r="W1107" s="22">
        <f t="shared" si="348"/>
        <v>0</v>
      </c>
      <c r="X1107" s="22">
        <f t="shared" si="349"/>
        <v>0</v>
      </c>
      <c r="Y1107" s="22">
        <f t="shared" si="350"/>
        <v>0</v>
      </c>
      <c r="Z1107" s="22">
        <f t="shared" si="351"/>
        <v>2</v>
      </c>
    </row>
    <row r="1108" spans="4:26">
      <c r="D1108" s="1">
        <v>1105</v>
      </c>
      <c r="E1108" s="22">
        <v>9.6</v>
      </c>
      <c r="F1108" s="22">
        <f t="shared" si="340"/>
        <v>15.449663999999999</v>
      </c>
      <c r="G1108" s="22">
        <f t="shared" si="341"/>
        <v>4.291573333333333</v>
      </c>
      <c r="H1108" s="22">
        <f t="shared" si="352"/>
        <v>-1.5646361111111116</v>
      </c>
      <c r="I1108" s="22">
        <f t="shared" si="353"/>
        <v>3.5092552777777772</v>
      </c>
      <c r="J1108" s="22">
        <f t="shared" si="354"/>
        <v>16.254073746793861</v>
      </c>
      <c r="K1108" s="22">
        <f t="shared" si="355"/>
        <v>2</v>
      </c>
      <c r="L1108" s="22">
        <f t="shared" si="342"/>
        <v>8.4698856000000013</v>
      </c>
      <c r="M1108" s="22">
        <f t="shared" si="356"/>
        <v>137.67014516930737</v>
      </c>
      <c r="N1108" s="22">
        <f t="shared" si="343"/>
        <v>1314.6535172652671</v>
      </c>
      <c r="O1108" s="22">
        <f t="shared" si="344"/>
        <v>40.638704065348485</v>
      </c>
      <c r="P1108" s="22">
        <f t="shared" si="345"/>
        <v>-3148.656955315229</v>
      </c>
      <c r="Q1108" s="22">
        <f t="shared" si="346"/>
        <v>7.0989954997680806</v>
      </c>
      <c r="R1108" s="22">
        <f t="shared" si="357"/>
        <v>268.42514400000005</v>
      </c>
      <c r="S1108" s="22">
        <f t="shared" si="358"/>
        <v>-2873.1328158154611</v>
      </c>
      <c r="T1108" s="22">
        <f t="shared" si="359"/>
        <v>0</v>
      </c>
      <c r="U1108" s="22">
        <f t="shared" si="347"/>
        <v>0</v>
      </c>
      <c r="V1108" s="20">
        <f>'BSFC (Drive Cycle)'!C1112</f>
        <v>0</v>
      </c>
      <c r="W1108" s="22">
        <f t="shared" si="348"/>
        <v>0</v>
      </c>
      <c r="X1108" s="22">
        <f t="shared" si="349"/>
        <v>1</v>
      </c>
      <c r="Y1108" s="22">
        <f t="shared" si="350"/>
        <v>0</v>
      </c>
      <c r="Z1108" s="22">
        <f t="shared" si="351"/>
        <v>1</v>
      </c>
    </row>
    <row r="1109" spans="4:26">
      <c r="D1109" s="1">
        <v>1106</v>
      </c>
      <c r="E1109" s="22">
        <v>8.8000000000000007</v>
      </c>
      <c r="F1109" s="22">
        <f t="shared" si="340"/>
        <v>14.162192000000001</v>
      </c>
      <c r="G1109" s="22">
        <f t="shared" si="341"/>
        <v>3.9339422222222229</v>
      </c>
      <c r="H1109" s="22">
        <f t="shared" si="352"/>
        <v>-0.35763111111111012</v>
      </c>
      <c r="I1109" s="22">
        <f t="shared" si="353"/>
        <v>3.7551266666666678</v>
      </c>
      <c r="J1109" s="22">
        <f t="shared" si="354"/>
        <v>17.392894200390892</v>
      </c>
      <c r="K1109" s="22">
        <f t="shared" si="355"/>
        <v>1</v>
      </c>
      <c r="L1109" s="22">
        <f t="shared" si="342"/>
        <v>14.7105</v>
      </c>
      <c r="M1109" s="22">
        <f t="shared" si="356"/>
        <v>255.85817013485021</v>
      </c>
      <c r="N1109" s="22">
        <f t="shared" si="343"/>
        <v>2443.2664240687254</v>
      </c>
      <c r="O1109" s="22">
        <f t="shared" si="344"/>
        <v>107.64187598425198</v>
      </c>
      <c r="P1109" s="22">
        <f t="shared" si="345"/>
        <v>-830.68152609896958</v>
      </c>
      <c r="Q1109" s="22">
        <f t="shared" si="346"/>
        <v>5.9651281629995712</v>
      </c>
      <c r="R1109" s="22">
        <f t="shared" si="357"/>
        <v>268.42514400000005</v>
      </c>
      <c r="S1109" s="22">
        <f t="shared" si="358"/>
        <v>-556.29125393596996</v>
      </c>
      <c r="T1109" s="22">
        <f t="shared" si="359"/>
        <v>0</v>
      </c>
      <c r="U1109" s="22">
        <f t="shared" si="347"/>
        <v>0</v>
      </c>
      <c r="V1109" s="20">
        <f>'BSFC (Drive Cycle)'!C1113</f>
        <v>0</v>
      </c>
      <c r="W1109" s="22">
        <f t="shared" si="348"/>
        <v>0</v>
      </c>
      <c r="X1109" s="22">
        <f t="shared" si="349"/>
        <v>0</v>
      </c>
      <c r="Y1109" s="22">
        <f t="shared" si="350"/>
        <v>0</v>
      </c>
      <c r="Z1109" s="22">
        <f t="shared" si="351"/>
        <v>1</v>
      </c>
    </row>
    <row r="1110" spans="4:26">
      <c r="D1110" s="1">
        <v>1107</v>
      </c>
      <c r="E1110" s="22">
        <v>10.8</v>
      </c>
      <c r="F1110" s="22">
        <f t="shared" si="340"/>
        <v>17.380872</v>
      </c>
      <c r="G1110" s="22">
        <f t="shared" si="341"/>
        <v>4.8280200000000004</v>
      </c>
      <c r="H1110" s="22">
        <f t="shared" si="352"/>
        <v>0.89407777777777753</v>
      </c>
      <c r="I1110" s="22">
        <f t="shared" si="353"/>
        <v>5.2750588888888892</v>
      </c>
      <c r="J1110" s="22">
        <f t="shared" si="354"/>
        <v>24.432875186263391</v>
      </c>
      <c r="K1110" s="22">
        <f t="shared" si="355"/>
        <v>1</v>
      </c>
      <c r="L1110" s="22">
        <f t="shared" si="342"/>
        <v>14.7105</v>
      </c>
      <c r="M1110" s="22">
        <f t="shared" si="356"/>
        <v>359.41981042752764</v>
      </c>
      <c r="N1110" s="22">
        <f t="shared" si="343"/>
        <v>3432.2075957155898</v>
      </c>
      <c r="O1110" s="22">
        <f t="shared" si="344"/>
        <v>107.64187598425198</v>
      </c>
      <c r="P1110" s="22">
        <f t="shared" si="345"/>
        <v>2076.7038152474288</v>
      </c>
      <c r="Q1110" s="22">
        <f t="shared" si="346"/>
        <v>8.9846661793939795</v>
      </c>
      <c r="R1110" s="22">
        <f t="shared" si="357"/>
        <v>268.42514400000005</v>
      </c>
      <c r="S1110" s="22">
        <f t="shared" si="358"/>
        <v>2354.1136254268231</v>
      </c>
      <c r="T1110" s="22">
        <f t="shared" si="359"/>
        <v>34.550364143275289</v>
      </c>
      <c r="U1110" s="22">
        <f t="shared" si="347"/>
        <v>12.418085330578053</v>
      </c>
      <c r="V1110" s="20">
        <f>'BSFC (Drive Cycle)'!C1114</f>
        <v>737.98042001828617</v>
      </c>
      <c r="W1110" s="22">
        <f t="shared" si="348"/>
        <v>2.5456399522452529</v>
      </c>
      <c r="X1110" s="22">
        <f t="shared" si="349"/>
        <v>0</v>
      </c>
      <c r="Y1110" s="22">
        <f t="shared" si="350"/>
        <v>0</v>
      </c>
      <c r="Z1110" s="22">
        <f t="shared" si="351"/>
        <v>1</v>
      </c>
    </row>
    <row r="1111" spans="4:26">
      <c r="D1111" s="1">
        <v>1108</v>
      </c>
      <c r="E1111" s="22">
        <v>12.7</v>
      </c>
      <c r="F1111" s="22">
        <f t="shared" si="340"/>
        <v>20.438617999999998</v>
      </c>
      <c r="G1111" s="22">
        <f t="shared" si="341"/>
        <v>5.6773938888888891</v>
      </c>
      <c r="H1111" s="22">
        <f t="shared" si="352"/>
        <v>0.84937388888888865</v>
      </c>
      <c r="I1111" s="22">
        <f t="shared" si="353"/>
        <v>6.1020808333333338</v>
      </c>
      <c r="J1111" s="22">
        <f t="shared" si="354"/>
        <v>28.263453075635194</v>
      </c>
      <c r="K1111" s="22">
        <f t="shared" si="355"/>
        <v>1</v>
      </c>
      <c r="L1111" s="22">
        <f t="shared" si="342"/>
        <v>14.7105</v>
      </c>
      <c r="M1111" s="22">
        <f t="shared" si="356"/>
        <v>415.76952646913151</v>
      </c>
      <c r="N1111" s="22">
        <f t="shared" si="343"/>
        <v>3970.3079391116776</v>
      </c>
      <c r="O1111" s="22">
        <f t="shared" si="344"/>
        <v>107.64187598425198</v>
      </c>
      <c r="P1111" s="22">
        <f t="shared" si="345"/>
        <v>1972.8686244850574</v>
      </c>
      <c r="Q1111" s="22">
        <f t="shared" si="346"/>
        <v>12.42401241490445</v>
      </c>
      <c r="R1111" s="22">
        <f t="shared" si="357"/>
        <v>268.42514400000005</v>
      </c>
      <c r="S1111" s="22">
        <f t="shared" si="358"/>
        <v>2253.7177808999618</v>
      </c>
      <c r="T1111" s="22">
        <f t="shared" si="359"/>
        <v>33.07689533981182</v>
      </c>
      <c r="U1111" s="22">
        <f t="shared" si="347"/>
        <v>13.752365112502583</v>
      </c>
      <c r="V1111" s="20">
        <f>'BSFC (Drive Cycle)'!C1115</f>
        <v>822.03768558862612</v>
      </c>
      <c r="W1111" s="22">
        <f t="shared" si="348"/>
        <v>3.1402673301253858</v>
      </c>
      <c r="X1111" s="22">
        <f t="shared" si="349"/>
        <v>0</v>
      </c>
      <c r="Y1111" s="22">
        <f t="shared" si="350"/>
        <v>0</v>
      </c>
      <c r="Z1111" s="22">
        <f t="shared" si="351"/>
        <v>1</v>
      </c>
    </row>
    <row r="1112" spans="4:26">
      <c r="D1112" s="1">
        <v>1109</v>
      </c>
      <c r="E1112" s="22">
        <v>14.2</v>
      </c>
      <c r="F1112" s="22">
        <f t="shared" si="340"/>
        <v>22.852627999999999</v>
      </c>
      <c r="G1112" s="22">
        <f t="shared" si="341"/>
        <v>6.3479522222222222</v>
      </c>
      <c r="H1112" s="22">
        <f t="shared" si="352"/>
        <v>0.67055833333333315</v>
      </c>
      <c r="I1112" s="22">
        <f t="shared" si="353"/>
        <v>6.6832313888888883</v>
      </c>
      <c r="J1112" s="22">
        <f t="shared" si="354"/>
        <v>30.95521051140997</v>
      </c>
      <c r="K1112" s="22">
        <f t="shared" si="355"/>
        <v>1</v>
      </c>
      <c r="L1112" s="22">
        <f t="shared" si="342"/>
        <v>14.7105</v>
      </c>
      <c r="M1112" s="22">
        <f t="shared" si="356"/>
        <v>455.36662422809633</v>
      </c>
      <c r="N1112" s="22">
        <f t="shared" si="343"/>
        <v>4348.4325047413604</v>
      </c>
      <c r="O1112" s="22">
        <f t="shared" si="344"/>
        <v>107.64187598425198</v>
      </c>
      <c r="P1112" s="22">
        <f t="shared" si="345"/>
        <v>1557.5278614355718</v>
      </c>
      <c r="Q1112" s="22">
        <f t="shared" si="346"/>
        <v>15.532133816983899</v>
      </c>
      <c r="R1112" s="22">
        <f t="shared" si="357"/>
        <v>268.42514400000005</v>
      </c>
      <c r="S1112" s="22">
        <f t="shared" si="358"/>
        <v>1841.4851392525557</v>
      </c>
      <c r="T1112" s="22">
        <f t="shared" si="359"/>
        <v>27.026725234670934</v>
      </c>
      <c r="U1112" s="22">
        <f t="shared" si="347"/>
        <v>12.307068634052408</v>
      </c>
      <c r="V1112" s="20">
        <f>'BSFC (Drive Cycle)'!C1116</f>
        <v>1117.5968015917824</v>
      </c>
      <c r="W1112" s="22">
        <f t="shared" si="348"/>
        <v>3.8206501506631994</v>
      </c>
      <c r="X1112" s="22">
        <f t="shared" si="349"/>
        <v>0</v>
      </c>
      <c r="Y1112" s="22">
        <f t="shared" si="350"/>
        <v>0</v>
      </c>
      <c r="Z1112" s="22">
        <f t="shared" si="351"/>
        <v>1</v>
      </c>
    </row>
    <row r="1113" spans="4:26">
      <c r="D1113" s="1">
        <v>1110</v>
      </c>
      <c r="E1113" s="22">
        <v>14.6</v>
      </c>
      <c r="F1113" s="22">
        <f t="shared" si="340"/>
        <v>23.496364</v>
      </c>
      <c r="G1113" s="22">
        <f t="shared" si="341"/>
        <v>6.5267677777777777</v>
      </c>
      <c r="H1113" s="22">
        <f t="shared" si="352"/>
        <v>0.17881555555555551</v>
      </c>
      <c r="I1113" s="22">
        <f t="shared" si="353"/>
        <v>6.6161755555555555</v>
      </c>
      <c r="J1113" s="22">
        <f t="shared" si="354"/>
        <v>30.644623114974419</v>
      </c>
      <c r="K1113" s="22">
        <f t="shared" si="355"/>
        <v>1</v>
      </c>
      <c r="L1113" s="22">
        <f t="shared" si="342"/>
        <v>14.7105</v>
      </c>
      <c r="M1113" s="22">
        <f t="shared" si="356"/>
        <v>450.79772833283118</v>
      </c>
      <c r="N1113" s="22">
        <f t="shared" si="343"/>
        <v>4304.8027471687055</v>
      </c>
      <c r="O1113" s="22">
        <f t="shared" si="344"/>
        <v>107.64187598425198</v>
      </c>
      <c r="P1113" s="22">
        <f t="shared" si="345"/>
        <v>415.34076304948582</v>
      </c>
      <c r="Q1113" s="22">
        <f t="shared" si="346"/>
        <v>16.419508254454907</v>
      </c>
      <c r="R1113" s="22">
        <f t="shared" si="357"/>
        <v>268.42514400000005</v>
      </c>
      <c r="S1113" s="22">
        <f t="shared" si="358"/>
        <v>700.18541530394077</v>
      </c>
      <c r="T1113" s="22">
        <f t="shared" si="359"/>
        <v>10.276335349860359</v>
      </c>
      <c r="U1113" s="22">
        <f t="shared" si="347"/>
        <v>4.6325486313034201</v>
      </c>
      <c r="V1113" s="20">
        <f>'BSFC (Drive Cycle)'!C1117</f>
        <v>2081.640837736868</v>
      </c>
      <c r="W1113" s="22">
        <f t="shared" si="348"/>
        <v>2.6786951149231202</v>
      </c>
      <c r="X1113" s="22">
        <f t="shared" si="349"/>
        <v>0</v>
      </c>
      <c r="Y1113" s="22">
        <f t="shared" si="350"/>
        <v>0</v>
      </c>
      <c r="Z1113" s="22">
        <f t="shared" si="351"/>
        <v>1</v>
      </c>
    </row>
    <row r="1114" spans="4:26">
      <c r="D1114" s="1">
        <v>1111</v>
      </c>
      <c r="E1114" s="22">
        <v>13.1</v>
      </c>
      <c r="F1114" s="22">
        <f t="shared" si="340"/>
        <v>21.082353999999999</v>
      </c>
      <c r="G1114" s="22">
        <f t="shared" si="341"/>
        <v>5.8562094444444446</v>
      </c>
      <c r="H1114" s="22">
        <f t="shared" si="352"/>
        <v>-0.67055833333333315</v>
      </c>
      <c r="I1114" s="22">
        <f t="shared" si="353"/>
        <v>5.5209302777777776</v>
      </c>
      <c r="J1114" s="22">
        <f t="shared" si="354"/>
        <v>25.571695639860412</v>
      </c>
      <c r="K1114" s="22">
        <f t="shared" si="355"/>
        <v>1</v>
      </c>
      <c r="L1114" s="22">
        <f t="shared" si="342"/>
        <v>14.7105</v>
      </c>
      <c r="M1114" s="22">
        <f t="shared" si="356"/>
        <v>376.17242871016657</v>
      </c>
      <c r="N1114" s="22">
        <f t="shared" si="343"/>
        <v>3592.1833734819938</v>
      </c>
      <c r="O1114" s="22">
        <f t="shared" si="344"/>
        <v>107.64187598425198</v>
      </c>
      <c r="P1114" s="22">
        <f t="shared" si="345"/>
        <v>-1557.5278614355718</v>
      </c>
      <c r="Q1114" s="22">
        <f t="shared" si="346"/>
        <v>13.218952015138894</v>
      </c>
      <c r="R1114" s="22">
        <f t="shared" si="357"/>
        <v>268.42514400000005</v>
      </c>
      <c r="S1114" s="22">
        <f t="shared" si="358"/>
        <v>-1275.8837654204328</v>
      </c>
      <c r="T1114" s="22">
        <f t="shared" si="359"/>
        <v>0</v>
      </c>
      <c r="U1114" s="22">
        <f t="shared" si="347"/>
        <v>0</v>
      </c>
      <c r="V1114" s="20">
        <f>'BSFC (Drive Cycle)'!C1118</f>
        <v>0</v>
      </c>
      <c r="W1114" s="22">
        <f t="shared" si="348"/>
        <v>0</v>
      </c>
      <c r="X1114" s="22">
        <f t="shared" si="349"/>
        <v>0</v>
      </c>
      <c r="Y1114" s="22">
        <f t="shared" si="350"/>
        <v>0</v>
      </c>
      <c r="Z1114" s="22">
        <f t="shared" si="351"/>
        <v>1</v>
      </c>
    </row>
    <row r="1115" spans="4:26">
      <c r="D1115" s="1">
        <v>1112</v>
      </c>
      <c r="E1115" s="22">
        <v>11.1</v>
      </c>
      <c r="F1115" s="22">
        <f t="shared" si="340"/>
        <v>17.863674</v>
      </c>
      <c r="G1115" s="22">
        <f t="shared" si="341"/>
        <v>4.9621316666666671</v>
      </c>
      <c r="H1115" s="22">
        <f t="shared" si="352"/>
        <v>-0.89407777777777753</v>
      </c>
      <c r="I1115" s="22">
        <f t="shared" si="353"/>
        <v>4.5150927777777783</v>
      </c>
      <c r="J1115" s="22">
        <f t="shared" si="354"/>
        <v>20.91288469332714</v>
      </c>
      <c r="K1115" s="22">
        <f t="shared" si="355"/>
        <v>1</v>
      </c>
      <c r="L1115" s="22">
        <f t="shared" si="342"/>
        <v>14.7105</v>
      </c>
      <c r="M1115" s="22">
        <f t="shared" si="356"/>
        <v>307.63899028118891</v>
      </c>
      <c r="N1115" s="22">
        <f t="shared" si="343"/>
        <v>2937.7370098921574</v>
      </c>
      <c r="O1115" s="22">
        <f t="shared" si="344"/>
        <v>107.64187598425198</v>
      </c>
      <c r="P1115" s="22">
        <f t="shared" si="345"/>
        <v>-2076.7038152474288</v>
      </c>
      <c r="Q1115" s="22">
        <f t="shared" si="346"/>
        <v>9.4907469132641644</v>
      </c>
      <c r="R1115" s="22">
        <f t="shared" si="357"/>
        <v>268.42514400000005</v>
      </c>
      <c r="S1115" s="22">
        <f t="shared" si="358"/>
        <v>-1798.7879243341647</v>
      </c>
      <c r="T1115" s="22">
        <f t="shared" si="359"/>
        <v>0</v>
      </c>
      <c r="U1115" s="22">
        <f t="shared" si="347"/>
        <v>0</v>
      </c>
      <c r="V1115" s="20">
        <f>'BSFC (Drive Cycle)'!C1119</f>
        <v>0</v>
      </c>
      <c r="W1115" s="22">
        <f t="shared" si="348"/>
        <v>0</v>
      </c>
      <c r="X1115" s="22">
        <f t="shared" si="349"/>
        <v>0</v>
      </c>
      <c r="Y1115" s="22">
        <f t="shared" si="350"/>
        <v>0</v>
      </c>
      <c r="Z1115" s="22">
        <f t="shared" si="351"/>
        <v>1</v>
      </c>
    </row>
    <row r="1116" spans="4:26">
      <c r="D1116" s="1">
        <v>1113</v>
      </c>
      <c r="E1116" s="22">
        <v>11.1</v>
      </c>
      <c r="F1116" s="22">
        <f t="shared" si="340"/>
        <v>17.863674</v>
      </c>
      <c r="G1116" s="22">
        <f t="shared" si="341"/>
        <v>4.9621316666666671</v>
      </c>
      <c r="H1116" s="22">
        <f t="shared" si="352"/>
        <v>0</v>
      </c>
      <c r="I1116" s="22">
        <f t="shared" si="353"/>
        <v>4.9621316666666671</v>
      </c>
      <c r="J1116" s="22">
        <f t="shared" si="354"/>
        <v>22.983467336230817</v>
      </c>
      <c r="K1116" s="22">
        <f t="shared" si="355"/>
        <v>1</v>
      </c>
      <c r="L1116" s="22">
        <f t="shared" si="342"/>
        <v>14.7105</v>
      </c>
      <c r="M1116" s="22">
        <f t="shared" si="356"/>
        <v>338.09829624962344</v>
      </c>
      <c r="N1116" s="22">
        <f t="shared" si="343"/>
        <v>3228.6020603765292</v>
      </c>
      <c r="O1116" s="22">
        <f t="shared" si="344"/>
        <v>107.64187598425198</v>
      </c>
      <c r="P1116" s="22">
        <f t="shared" si="345"/>
        <v>0</v>
      </c>
      <c r="Q1116" s="22">
        <f t="shared" si="346"/>
        <v>9.4907469132641644</v>
      </c>
      <c r="R1116" s="22">
        <f t="shared" si="357"/>
        <v>268.42514400000005</v>
      </c>
      <c r="S1116" s="22">
        <f t="shared" si="358"/>
        <v>277.91589091326421</v>
      </c>
      <c r="T1116" s="22">
        <f t="shared" si="359"/>
        <v>4.0788580162587094</v>
      </c>
      <c r="U1116" s="22">
        <f t="shared" si="347"/>
        <v>1.3790549459411885</v>
      </c>
      <c r="V1116" s="20">
        <f>'BSFC (Drive Cycle)'!C1120</f>
        <v>2488.8901806447029</v>
      </c>
      <c r="W1116" s="22">
        <f t="shared" si="348"/>
        <v>0.95342119820070426</v>
      </c>
      <c r="X1116" s="22">
        <f t="shared" si="349"/>
        <v>0</v>
      </c>
      <c r="Y1116" s="22">
        <f t="shared" si="350"/>
        <v>0</v>
      </c>
      <c r="Z1116" s="22">
        <f t="shared" si="351"/>
        <v>1</v>
      </c>
    </row>
    <row r="1117" spans="4:26">
      <c r="D1117" s="1">
        <v>1114</v>
      </c>
      <c r="E1117" s="22">
        <v>11.1</v>
      </c>
      <c r="F1117" s="22">
        <f t="shared" si="340"/>
        <v>17.863674</v>
      </c>
      <c r="G1117" s="22">
        <f t="shared" si="341"/>
        <v>4.9621316666666671</v>
      </c>
      <c r="H1117" s="22">
        <f t="shared" si="352"/>
        <v>0</v>
      </c>
      <c r="I1117" s="22">
        <f t="shared" si="353"/>
        <v>4.9621316666666671</v>
      </c>
      <c r="J1117" s="22">
        <f t="shared" si="354"/>
        <v>22.983467336230817</v>
      </c>
      <c r="K1117" s="22">
        <f t="shared" si="355"/>
        <v>1</v>
      </c>
      <c r="L1117" s="22">
        <f t="shared" si="342"/>
        <v>14.7105</v>
      </c>
      <c r="M1117" s="22">
        <f t="shared" si="356"/>
        <v>338.09829624962344</v>
      </c>
      <c r="N1117" s="22">
        <f t="shared" si="343"/>
        <v>3228.6020603765292</v>
      </c>
      <c r="O1117" s="22">
        <f t="shared" si="344"/>
        <v>107.64187598425198</v>
      </c>
      <c r="P1117" s="22">
        <f t="shared" si="345"/>
        <v>0</v>
      </c>
      <c r="Q1117" s="22">
        <f t="shared" si="346"/>
        <v>9.4907469132641644</v>
      </c>
      <c r="R1117" s="22">
        <f t="shared" si="357"/>
        <v>268.42514400000005</v>
      </c>
      <c r="S1117" s="22">
        <f t="shared" si="358"/>
        <v>277.91589091326421</v>
      </c>
      <c r="T1117" s="22">
        <f t="shared" si="359"/>
        <v>4.0788580162587094</v>
      </c>
      <c r="U1117" s="22">
        <f t="shared" si="347"/>
        <v>1.3790549459411885</v>
      </c>
      <c r="V1117" s="20">
        <f>'BSFC (Drive Cycle)'!C1121</f>
        <v>2488.8901806447029</v>
      </c>
      <c r="W1117" s="22">
        <f t="shared" si="348"/>
        <v>0.95342119820070426</v>
      </c>
      <c r="X1117" s="22">
        <f t="shared" si="349"/>
        <v>0</v>
      </c>
      <c r="Y1117" s="22">
        <f t="shared" si="350"/>
        <v>0</v>
      </c>
      <c r="Z1117" s="22">
        <f t="shared" si="351"/>
        <v>1</v>
      </c>
    </row>
    <row r="1118" spans="4:26">
      <c r="D1118" s="1">
        <v>1115</v>
      </c>
      <c r="E1118" s="22">
        <v>13.1</v>
      </c>
      <c r="F1118" s="22">
        <f t="shared" si="340"/>
        <v>21.082353999999999</v>
      </c>
      <c r="G1118" s="22">
        <f t="shared" si="341"/>
        <v>5.8562094444444446</v>
      </c>
      <c r="H1118" s="22">
        <f t="shared" si="352"/>
        <v>0.89407777777777753</v>
      </c>
      <c r="I1118" s="22">
        <f t="shared" si="353"/>
        <v>6.3032483333333333</v>
      </c>
      <c r="J1118" s="22">
        <f t="shared" si="354"/>
        <v>29.195215264941844</v>
      </c>
      <c r="K1118" s="22">
        <f t="shared" si="355"/>
        <v>1</v>
      </c>
      <c r="L1118" s="22">
        <f t="shared" si="342"/>
        <v>14.7105</v>
      </c>
      <c r="M1118" s="22">
        <f t="shared" si="356"/>
        <v>429.47621415492699</v>
      </c>
      <c r="N1118" s="22">
        <f t="shared" si="343"/>
        <v>4101.1972118296444</v>
      </c>
      <c r="O1118" s="22">
        <f t="shared" si="344"/>
        <v>107.64187598425198</v>
      </c>
      <c r="P1118" s="22">
        <f t="shared" si="345"/>
        <v>2076.7038152474288</v>
      </c>
      <c r="Q1118" s="22">
        <f t="shared" si="346"/>
        <v>13.218952015138894</v>
      </c>
      <c r="R1118" s="22">
        <f t="shared" si="357"/>
        <v>268.42514400000005</v>
      </c>
      <c r="S1118" s="22">
        <f t="shared" si="358"/>
        <v>2358.3479112625673</v>
      </c>
      <c r="T1118" s="22">
        <f t="shared" si="359"/>
        <v>34.612509026993528</v>
      </c>
      <c r="U1118" s="22">
        <f t="shared" si="347"/>
        <v>14.865249339316417</v>
      </c>
      <c r="V1118" s="20">
        <f>'BSFC (Drive Cycle)'!C1122</f>
        <v>778.78106321016458</v>
      </c>
      <c r="W1118" s="22">
        <f t="shared" si="348"/>
        <v>3.2157707459325096</v>
      </c>
      <c r="X1118" s="22">
        <f t="shared" si="349"/>
        <v>0</v>
      </c>
      <c r="Y1118" s="22">
        <f t="shared" si="350"/>
        <v>0</v>
      </c>
      <c r="Z1118" s="22">
        <f t="shared" si="351"/>
        <v>1</v>
      </c>
    </row>
    <row r="1119" spans="4:26">
      <c r="D1119" s="1">
        <v>1116</v>
      </c>
      <c r="E1119" s="22">
        <v>15.7</v>
      </c>
      <c r="F1119" s="22">
        <f t="shared" si="340"/>
        <v>25.266638</v>
      </c>
      <c r="G1119" s="22">
        <f t="shared" si="341"/>
        <v>7.0185105555555563</v>
      </c>
      <c r="H1119" s="22">
        <f t="shared" si="352"/>
        <v>1.1623011111111117</v>
      </c>
      <c r="I1119" s="22">
        <f t="shared" si="353"/>
        <v>7.5996611111111125</v>
      </c>
      <c r="J1119" s="22">
        <f t="shared" si="354"/>
        <v>35.199904929362518</v>
      </c>
      <c r="K1119" s="22">
        <f t="shared" si="355"/>
        <v>1</v>
      </c>
      <c r="L1119" s="22">
        <f t="shared" si="342"/>
        <v>14.7105</v>
      </c>
      <c r="M1119" s="22">
        <f t="shared" si="356"/>
        <v>517.80820146338726</v>
      </c>
      <c r="N1119" s="22">
        <f t="shared" si="343"/>
        <v>4944.7058582343243</v>
      </c>
      <c r="O1119" s="22">
        <f t="shared" si="344"/>
        <v>107.64187598425198</v>
      </c>
      <c r="P1119" s="22">
        <f t="shared" si="345"/>
        <v>2699.7149598216602</v>
      </c>
      <c r="Q1119" s="22">
        <f t="shared" si="346"/>
        <v>18.986885858700465</v>
      </c>
      <c r="R1119" s="22">
        <f t="shared" si="357"/>
        <v>268.42514400000005</v>
      </c>
      <c r="S1119" s="22">
        <f t="shared" si="358"/>
        <v>2987.1269896803606</v>
      </c>
      <c r="T1119" s="22">
        <f t="shared" si="359"/>
        <v>43.840842736276123</v>
      </c>
      <c r="U1119" s="22">
        <f t="shared" si="347"/>
        <v>22.701147927910345</v>
      </c>
      <c r="V1119" s="20">
        <f>'BSFC (Drive Cycle)'!C1123</f>
        <v>1016.6941273271168</v>
      </c>
      <c r="W1119" s="22">
        <f t="shared" si="348"/>
        <v>6.4111454949696096</v>
      </c>
      <c r="X1119" s="22">
        <f t="shared" si="349"/>
        <v>0</v>
      </c>
      <c r="Y1119" s="22">
        <f t="shared" si="350"/>
        <v>1</v>
      </c>
      <c r="Z1119" s="22">
        <f t="shared" si="351"/>
        <v>2</v>
      </c>
    </row>
    <row r="1120" spans="4:26">
      <c r="D1120" s="1">
        <v>1117</v>
      </c>
      <c r="E1120" s="22">
        <v>18.399999999999999</v>
      </c>
      <c r="F1120" s="22">
        <f t="shared" si="340"/>
        <v>29.611855999999996</v>
      </c>
      <c r="G1120" s="22">
        <f t="shared" si="341"/>
        <v>8.225515555555555</v>
      </c>
      <c r="H1120" s="22">
        <f t="shared" si="352"/>
        <v>1.2070049999999988</v>
      </c>
      <c r="I1120" s="22">
        <f t="shared" si="353"/>
        <v>8.8290180555555544</v>
      </c>
      <c r="J1120" s="22">
        <f t="shared" si="354"/>
        <v>40.894007197347612</v>
      </c>
      <c r="K1120" s="22">
        <f t="shared" si="355"/>
        <v>2</v>
      </c>
      <c r="L1120" s="22">
        <f t="shared" si="342"/>
        <v>8.4698856000000013</v>
      </c>
      <c r="M1120" s="22">
        <f t="shared" si="356"/>
        <v>346.36756268711093</v>
      </c>
      <c r="N1120" s="22">
        <f t="shared" si="343"/>
        <v>3307.5677663680285</v>
      </c>
      <c r="O1120" s="22">
        <f t="shared" si="344"/>
        <v>40.638704065348485</v>
      </c>
      <c r="P1120" s="22">
        <f t="shared" si="345"/>
        <v>2428.9639369574588</v>
      </c>
      <c r="Q1120" s="22">
        <f t="shared" si="346"/>
        <v>26.078948745675795</v>
      </c>
      <c r="R1120" s="22">
        <f t="shared" si="357"/>
        <v>268.42514400000005</v>
      </c>
      <c r="S1120" s="22">
        <f t="shared" si="358"/>
        <v>2723.4680297031346</v>
      </c>
      <c r="T1120" s="22">
        <f t="shared" si="359"/>
        <v>69.422041262624219</v>
      </c>
      <c r="U1120" s="22">
        <f t="shared" si="347"/>
        <v>24.045543228899199</v>
      </c>
      <c r="V1120" s="20">
        <f>'BSFC (Drive Cycle)'!C1124</f>
        <v>4654.4822343134729</v>
      </c>
      <c r="W1120" s="22">
        <f t="shared" si="348"/>
        <v>31.088764937035538</v>
      </c>
      <c r="X1120" s="22">
        <f t="shared" si="349"/>
        <v>0</v>
      </c>
      <c r="Y1120" s="22">
        <f t="shared" si="350"/>
        <v>0</v>
      </c>
      <c r="Z1120" s="22">
        <f t="shared" si="351"/>
        <v>2</v>
      </c>
    </row>
    <row r="1121" spans="4:26">
      <c r="D1121" s="1">
        <v>1118</v>
      </c>
      <c r="E1121" s="22">
        <v>20.7</v>
      </c>
      <c r="F1121" s="22">
        <f t="shared" si="340"/>
        <v>33.313338000000002</v>
      </c>
      <c r="G1121" s="22">
        <f t="shared" si="341"/>
        <v>9.2537050000000001</v>
      </c>
      <c r="H1121" s="22">
        <f t="shared" si="352"/>
        <v>1.028189444444445</v>
      </c>
      <c r="I1121" s="22">
        <f t="shared" si="353"/>
        <v>9.7677997222222217</v>
      </c>
      <c r="J1121" s="22">
        <f t="shared" si="354"/>
        <v>45.24223074744534</v>
      </c>
      <c r="K1121" s="22">
        <f t="shared" si="355"/>
        <v>2</v>
      </c>
      <c r="L1121" s="22">
        <f t="shared" si="342"/>
        <v>8.4698856000000013</v>
      </c>
      <c r="M1121" s="22">
        <f t="shared" si="356"/>
        <v>383.1965187196646</v>
      </c>
      <c r="N1121" s="22">
        <f t="shared" si="343"/>
        <v>3659.2585162096934</v>
      </c>
      <c r="O1121" s="22">
        <f t="shared" si="344"/>
        <v>40.638704065348485</v>
      </c>
      <c r="P1121" s="22">
        <f t="shared" si="345"/>
        <v>2069.1174277785794</v>
      </c>
      <c r="Q1121" s="22">
        <f t="shared" si="346"/>
        <v>33.006169506245932</v>
      </c>
      <c r="R1121" s="22">
        <f t="shared" si="357"/>
        <v>268.42514400000005</v>
      </c>
      <c r="S1121" s="22">
        <f t="shared" si="358"/>
        <v>2370.5487412848252</v>
      </c>
      <c r="T1121" s="22">
        <f t="shared" si="359"/>
        <v>60.426019596226155</v>
      </c>
      <c r="U1121" s="22">
        <f t="shared" si="347"/>
        <v>23.155040349360096</v>
      </c>
      <c r="V1121" s="20">
        <f>'BSFC (Drive Cycle)'!C1125</f>
        <v>195.31528983361022</v>
      </c>
      <c r="W1121" s="22">
        <f t="shared" si="348"/>
        <v>1.2562592824845018</v>
      </c>
      <c r="X1121" s="22">
        <f t="shared" si="349"/>
        <v>0</v>
      </c>
      <c r="Y1121" s="22">
        <f t="shared" si="350"/>
        <v>0</v>
      </c>
      <c r="Z1121" s="22">
        <f t="shared" si="351"/>
        <v>2</v>
      </c>
    </row>
    <row r="1122" spans="4:26">
      <c r="D1122" s="1">
        <v>1119</v>
      </c>
      <c r="E1122" s="22">
        <v>23.8</v>
      </c>
      <c r="F1122" s="22">
        <f t="shared" si="340"/>
        <v>38.302292000000001</v>
      </c>
      <c r="G1122" s="22">
        <f t="shared" si="341"/>
        <v>10.639525555555556</v>
      </c>
      <c r="H1122" s="22">
        <f t="shared" si="352"/>
        <v>1.3858205555555561</v>
      </c>
      <c r="I1122" s="22">
        <f t="shared" si="353"/>
        <v>11.332435833333335</v>
      </c>
      <c r="J1122" s="22">
        <f t="shared" si="354"/>
        <v>52.489269997608226</v>
      </c>
      <c r="K1122" s="22">
        <f t="shared" si="355"/>
        <v>2</v>
      </c>
      <c r="L1122" s="22">
        <f t="shared" si="342"/>
        <v>8.4698856000000013</v>
      </c>
      <c r="M1122" s="22">
        <f t="shared" si="356"/>
        <v>444.57811210725401</v>
      </c>
      <c r="N1122" s="22">
        <f t="shared" si="343"/>
        <v>4245.4097659458012</v>
      </c>
      <c r="O1122" s="22">
        <f t="shared" si="344"/>
        <v>40.638704065348485</v>
      </c>
      <c r="P1122" s="22">
        <f t="shared" si="345"/>
        <v>2788.8104461363455</v>
      </c>
      <c r="Q1122" s="22">
        <f t="shared" si="346"/>
        <v>43.632324336899224</v>
      </c>
      <c r="R1122" s="22">
        <f t="shared" si="357"/>
        <v>268.42514400000005</v>
      </c>
      <c r="S1122" s="22">
        <f t="shared" si="358"/>
        <v>3100.867914473245</v>
      </c>
      <c r="T1122" s="22">
        <f t="shared" si="359"/>
        <v>79.042080891242918</v>
      </c>
      <c r="U1122" s="22">
        <f t="shared" si="347"/>
        <v>35.140379099657636</v>
      </c>
      <c r="V1122" s="20">
        <f>'BSFC (Drive Cycle)'!C1126</f>
        <v>150.14006521798728</v>
      </c>
      <c r="W1122" s="22">
        <f t="shared" si="348"/>
        <v>1.4655496693909431</v>
      </c>
      <c r="X1122" s="22">
        <f t="shared" si="349"/>
        <v>0</v>
      </c>
      <c r="Y1122" s="22">
        <f t="shared" si="350"/>
        <v>0</v>
      </c>
      <c r="Z1122" s="22">
        <f t="shared" si="351"/>
        <v>2</v>
      </c>
    </row>
    <row r="1123" spans="4:26">
      <c r="D1123" s="1">
        <v>1120</v>
      </c>
      <c r="E1123" s="22">
        <v>25.7</v>
      </c>
      <c r="F1123" s="22">
        <f t="shared" si="340"/>
        <v>41.360037999999996</v>
      </c>
      <c r="G1123" s="22">
        <f t="shared" si="341"/>
        <v>11.488899444444444</v>
      </c>
      <c r="H1123" s="22">
        <f t="shared" si="352"/>
        <v>0.84937388888888776</v>
      </c>
      <c r="I1123" s="22">
        <f t="shared" si="353"/>
        <v>11.913586388888888</v>
      </c>
      <c r="J1123" s="22">
        <f t="shared" si="354"/>
        <v>55.181027433382994</v>
      </c>
      <c r="K1123" s="22">
        <f t="shared" si="355"/>
        <v>2</v>
      </c>
      <c r="L1123" s="22">
        <f t="shared" si="342"/>
        <v>8.4698856000000013</v>
      </c>
      <c r="M1123" s="22">
        <f t="shared" si="356"/>
        <v>467.37698965121564</v>
      </c>
      <c r="N1123" s="22">
        <f t="shared" si="343"/>
        <v>4463.1230872763535</v>
      </c>
      <c r="O1123" s="22">
        <f t="shared" si="344"/>
        <v>40.638704065348485</v>
      </c>
      <c r="P1123" s="22">
        <f t="shared" si="345"/>
        <v>1709.270918599693</v>
      </c>
      <c r="Q1123" s="22">
        <f t="shared" si="346"/>
        <v>50.876904705314878</v>
      </c>
      <c r="R1123" s="22">
        <f t="shared" si="357"/>
        <v>268.42514400000005</v>
      </c>
      <c r="S1123" s="22">
        <f t="shared" si="358"/>
        <v>2028.572967305008</v>
      </c>
      <c r="T1123" s="22">
        <f t="shared" si="359"/>
        <v>51.708951492940024</v>
      </c>
      <c r="U1123" s="22">
        <f t="shared" si="347"/>
        <v>24.167574086791042</v>
      </c>
      <c r="V1123" s="20">
        <f>'BSFC (Drive Cycle)'!C1127</f>
        <v>415.90857501868959</v>
      </c>
      <c r="W1123" s="22">
        <f t="shared" si="348"/>
        <v>2.7920836944710747</v>
      </c>
      <c r="X1123" s="22">
        <f t="shared" si="349"/>
        <v>0</v>
      </c>
      <c r="Y1123" s="22">
        <f t="shared" si="350"/>
        <v>0</v>
      </c>
      <c r="Z1123" s="22">
        <f t="shared" si="351"/>
        <v>2</v>
      </c>
    </row>
    <row r="1124" spans="4:26">
      <c r="D1124" s="1">
        <v>1121</v>
      </c>
      <c r="E1124" s="22">
        <v>28</v>
      </c>
      <c r="F1124" s="22">
        <f t="shared" si="340"/>
        <v>45.061520000000002</v>
      </c>
      <c r="G1124" s="22">
        <f t="shared" si="341"/>
        <v>12.517088888888891</v>
      </c>
      <c r="H1124" s="22">
        <f t="shared" si="352"/>
        <v>1.0281894444444468</v>
      </c>
      <c r="I1124" s="22">
        <f t="shared" si="353"/>
        <v>13.031183611111114</v>
      </c>
      <c r="J1124" s="22">
        <f t="shared" si="354"/>
        <v>60.357484040642206</v>
      </c>
      <c r="K1124" s="22">
        <f t="shared" si="355"/>
        <v>2</v>
      </c>
      <c r="L1124" s="22">
        <f t="shared" si="342"/>
        <v>8.4698856000000013</v>
      </c>
      <c r="M1124" s="22">
        <f t="shared" si="356"/>
        <v>511.22098492806532</v>
      </c>
      <c r="N1124" s="22">
        <f t="shared" si="343"/>
        <v>4881.8025513735747</v>
      </c>
      <c r="O1124" s="22">
        <f t="shared" si="344"/>
        <v>40.638704065348485</v>
      </c>
      <c r="P1124" s="22">
        <f t="shared" si="345"/>
        <v>2069.1174277785831</v>
      </c>
      <c r="Q1124" s="22">
        <f t="shared" si="346"/>
        <v>60.390760327888216</v>
      </c>
      <c r="R1124" s="22">
        <f t="shared" si="357"/>
        <v>268.42514400000005</v>
      </c>
      <c r="S1124" s="22">
        <f t="shared" si="358"/>
        <v>2397.9333321064714</v>
      </c>
      <c r="T1124" s="22">
        <f t="shared" si="359"/>
        <v>61.124061274427028</v>
      </c>
      <c r="U1124" s="22">
        <f t="shared" si="347"/>
        <v>31.247902807516002</v>
      </c>
      <c r="V1124" s="20">
        <f>'BSFC (Drive Cycle)'!C1128</f>
        <v>628.22339752528569</v>
      </c>
      <c r="W1124" s="22">
        <f t="shared" si="348"/>
        <v>5.4529621297993378</v>
      </c>
      <c r="X1124" s="22">
        <f t="shared" si="349"/>
        <v>0</v>
      </c>
      <c r="Y1124" s="22">
        <f t="shared" si="350"/>
        <v>1</v>
      </c>
      <c r="Z1124" s="22">
        <f t="shared" si="351"/>
        <v>3</v>
      </c>
    </row>
    <row r="1125" spans="4:26">
      <c r="D1125" s="1">
        <v>1122</v>
      </c>
      <c r="E1125" s="22">
        <v>30</v>
      </c>
      <c r="F1125" s="22">
        <f t="shared" si="340"/>
        <v>48.280200000000001</v>
      </c>
      <c r="G1125" s="22">
        <f t="shared" si="341"/>
        <v>13.411166666666668</v>
      </c>
      <c r="H1125" s="22">
        <f t="shared" si="352"/>
        <v>0.89407777777777753</v>
      </c>
      <c r="I1125" s="22">
        <f t="shared" si="353"/>
        <v>13.858205555555557</v>
      </c>
      <c r="J1125" s="22">
        <f t="shared" si="354"/>
        <v>64.188061930013987</v>
      </c>
      <c r="K1125" s="22">
        <f t="shared" si="355"/>
        <v>3</v>
      </c>
      <c r="L1125" s="22">
        <f t="shared" si="342"/>
        <v>5.4638999999999998</v>
      </c>
      <c r="M1125" s="22">
        <f t="shared" si="356"/>
        <v>350.71715157940343</v>
      </c>
      <c r="N1125" s="22">
        <f t="shared" si="343"/>
        <v>3349.1032955771975</v>
      </c>
      <c r="O1125" s="22">
        <f t="shared" si="344"/>
        <v>21.23863048170449</v>
      </c>
      <c r="P1125" s="22">
        <f t="shared" si="345"/>
        <v>1718.8936173238283</v>
      </c>
      <c r="Q1125" s="22">
        <f t="shared" si="346"/>
        <v>69.326127927422689</v>
      </c>
      <c r="R1125" s="22">
        <f t="shared" si="357"/>
        <v>268.42514400000005</v>
      </c>
      <c r="S1125" s="22">
        <f t="shared" si="358"/>
        <v>2056.6448892512508</v>
      </c>
      <c r="T1125" s="22">
        <f t="shared" si="359"/>
        <v>81.26606116315179</v>
      </c>
      <c r="U1125" s="22">
        <f t="shared" si="347"/>
        <v>28.501401491218179</v>
      </c>
      <c r="V1125" s="20">
        <f>'BSFC (Drive Cycle)'!C1129</f>
        <v>1361.4512515757615</v>
      </c>
      <c r="W1125" s="22">
        <f t="shared" si="348"/>
        <v>10.778685758856184</v>
      </c>
      <c r="X1125" s="22">
        <f t="shared" si="349"/>
        <v>0</v>
      </c>
      <c r="Y1125" s="22">
        <f t="shared" si="350"/>
        <v>0</v>
      </c>
      <c r="Z1125" s="22">
        <f t="shared" si="351"/>
        <v>3</v>
      </c>
    </row>
    <row r="1126" spans="4:26">
      <c r="D1126" s="1">
        <v>1123</v>
      </c>
      <c r="E1126" s="22">
        <v>31.1</v>
      </c>
      <c r="F1126" s="22">
        <f t="shared" si="340"/>
        <v>50.050474000000001</v>
      </c>
      <c r="G1126" s="22">
        <f t="shared" si="341"/>
        <v>13.902909444444445</v>
      </c>
      <c r="H1126" s="22">
        <f t="shared" si="352"/>
        <v>0.49174277777777675</v>
      </c>
      <c r="I1126" s="22">
        <f t="shared" si="353"/>
        <v>14.148780833333333</v>
      </c>
      <c r="J1126" s="22">
        <f t="shared" si="354"/>
        <v>65.533940647901375</v>
      </c>
      <c r="K1126" s="22">
        <f t="shared" si="355"/>
        <v>3</v>
      </c>
      <c r="L1126" s="22">
        <f t="shared" si="342"/>
        <v>5.4638999999999998</v>
      </c>
      <c r="M1126" s="22">
        <f t="shared" si="356"/>
        <v>358.07089830606833</v>
      </c>
      <c r="N1126" s="22">
        <f t="shared" si="343"/>
        <v>3419.3264291941387</v>
      </c>
      <c r="O1126" s="22">
        <f t="shared" si="344"/>
        <v>21.23863048170449</v>
      </c>
      <c r="P1126" s="22">
        <f t="shared" si="345"/>
        <v>945.39148952810399</v>
      </c>
      <c r="Q1126" s="22">
        <f t="shared" si="346"/>
        <v>74.503249102980547</v>
      </c>
      <c r="R1126" s="22">
        <f t="shared" si="357"/>
        <v>268.42514400000005</v>
      </c>
      <c r="S1126" s="22">
        <f t="shared" si="358"/>
        <v>1288.3198826310845</v>
      </c>
      <c r="T1126" s="22">
        <f t="shared" si="359"/>
        <v>50.906543432356223</v>
      </c>
      <c r="U1126" s="22">
        <f t="shared" si="347"/>
        <v>18.228151736480676</v>
      </c>
      <c r="V1126" s="20">
        <f>'BSFC (Drive Cycle)'!C1130</f>
        <v>305.10866012904989</v>
      </c>
      <c r="W1126" s="22">
        <f t="shared" si="348"/>
        <v>1.5448797091518425</v>
      </c>
      <c r="X1126" s="22">
        <f t="shared" si="349"/>
        <v>0</v>
      </c>
      <c r="Y1126" s="22">
        <f t="shared" si="350"/>
        <v>0</v>
      </c>
      <c r="Z1126" s="22">
        <f t="shared" si="351"/>
        <v>3</v>
      </c>
    </row>
    <row r="1127" spans="4:26">
      <c r="D1127" s="1">
        <v>1124</v>
      </c>
      <c r="E1127" s="22">
        <v>32.299999999999997</v>
      </c>
      <c r="F1127" s="22">
        <f t="shared" si="340"/>
        <v>51.981681999999992</v>
      </c>
      <c r="G1127" s="22">
        <f t="shared" si="341"/>
        <v>14.43935611111111</v>
      </c>
      <c r="H1127" s="22">
        <f t="shared" si="352"/>
        <v>0.53644666666666474</v>
      </c>
      <c r="I1127" s="22">
        <f t="shared" si="353"/>
        <v>14.707579444444441</v>
      </c>
      <c r="J1127" s="22">
        <f t="shared" si="354"/>
        <v>68.122168951530966</v>
      </c>
      <c r="K1127" s="22">
        <f t="shared" si="355"/>
        <v>3</v>
      </c>
      <c r="L1127" s="22">
        <f t="shared" si="342"/>
        <v>5.4638999999999998</v>
      </c>
      <c r="M1127" s="22">
        <f t="shared" si="356"/>
        <v>372.21271893427001</v>
      </c>
      <c r="N1127" s="22">
        <f t="shared" si="343"/>
        <v>3554.3709169190247</v>
      </c>
      <c r="O1127" s="22">
        <f t="shared" si="344"/>
        <v>21.23863048170449</v>
      </c>
      <c r="P1127" s="22">
        <f t="shared" si="345"/>
        <v>1031.3361703942935</v>
      </c>
      <c r="Q1127" s="22">
        <f t="shared" si="346"/>
        <v>80.363617783778651</v>
      </c>
      <c r="R1127" s="22">
        <f t="shared" si="357"/>
        <v>268.42514400000005</v>
      </c>
      <c r="S1127" s="22">
        <f t="shared" si="358"/>
        <v>1380.1249321780722</v>
      </c>
      <c r="T1127" s="22">
        <f t="shared" si="359"/>
        <v>54.534119009726716</v>
      </c>
      <c r="U1127" s="22">
        <f t="shared" si="347"/>
        <v>20.298292711295442</v>
      </c>
      <c r="V1127" s="20">
        <f>'BSFC (Drive Cycle)'!C1131</f>
        <v>257.11746959483025</v>
      </c>
      <c r="W1127" s="22">
        <f t="shared" si="348"/>
        <v>1.4497349052842974</v>
      </c>
      <c r="X1127" s="22">
        <f t="shared" si="349"/>
        <v>0</v>
      </c>
      <c r="Y1127" s="22">
        <f t="shared" si="350"/>
        <v>0</v>
      </c>
      <c r="Z1127" s="22">
        <f t="shared" si="351"/>
        <v>3</v>
      </c>
    </row>
    <row r="1128" spans="4:26">
      <c r="D1128" s="1">
        <v>1125</v>
      </c>
      <c r="E1128" s="22">
        <v>34.200000000000003</v>
      </c>
      <c r="F1128" s="22">
        <f t="shared" si="340"/>
        <v>55.039428000000001</v>
      </c>
      <c r="G1128" s="22">
        <f t="shared" si="341"/>
        <v>15.288730000000001</v>
      </c>
      <c r="H1128" s="22">
        <f t="shared" si="352"/>
        <v>0.84937388888889132</v>
      </c>
      <c r="I1128" s="22">
        <f t="shared" si="353"/>
        <v>15.713416944444447</v>
      </c>
      <c r="J1128" s="22">
        <f t="shared" si="354"/>
        <v>72.78097989806426</v>
      </c>
      <c r="K1128" s="22">
        <f t="shared" si="355"/>
        <v>3</v>
      </c>
      <c r="L1128" s="22">
        <f t="shared" si="342"/>
        <v>5.4638999999999998</v>
      </c>
      <c r="M1128" s="22">
        <f t="shared" si="356"/>
        <v>397.66799606503326</v>
      </c>
      <c r="N1128" s="22">
        <f t="shared" si="343"/>
        <v>3797.4509948238224</v>
      </c>
      <c r="O1128" s="22">
        <f t="shared" si="344"/>
        <v>21.23863048170449</v>
      </c>
      <c r="P1128" s="22">
        <f t="shared" si="345"/>
        <v>1632.948936457642</v>
      </c>
      <c r="Q1128" s="22">
        <f t="shared" si="346"/>
        <v>90.096235854478522</v>
      </c>
      <c r="R1128" s="22">
        <f t="shared" si="357"/>
        <v>268.42514400000005</v>
      </c>
      <c r="S1128" s="22">
        <f t="shared" si="358"/>
        <v>1991.4703163121205</v>
      </c>
      <c r="T1128" s="22">
        <f t="shared" si="359"/>
        <v>78.690759584140778</v>
      </c>
      <c r="U1128" s="22">
        <f t="shared" si="347"/>
        <v>31.292796672660575</v>
      </c>
      <c r="V1128" s="20">
        <f>'BSFC (Drive Cycle)'!C1132</f>
        <v>109.52647843137856</v>
      </c>
      <c r="W1128" s="22">
        <f t="shared" si="348"/>
        <v>0.95205272772935368</v>
      </c>
      <c r="X1128" s="22">
        <f t="shared" si="349"/>
        <v>0</v>
      </c>
      <c r="Y1128" s="22">
        <f t="shared" si="350"/>
        <v>0</v>
      </c>
      <c r="Z1128" s="22">
        <f t="shared" si="351"/>
        <v>3</v>
      </c>
    </row>
    <row r="1129" spans="4:26">
      <c r="D1129" s="1">
        <v>1126</v>
      </c>
      <c r="E1129" s="22">
        <v>35.700000000000003</v>
      </c>
      <c r="F1129" s="22">
        <f t="shared" si="340"/>
        <v>57.453438000000006</v>
      </c>
      <c r="G1129" s="22">
        <f t="shared" si="341"/>
        <v>15.959288333333335</v>
      </c>
      <c r="H1129" s="22">
        <f t="shared" si="352"/>
        <v>0.67055833333333403</v>
      </c>
      <c r="I1129" s="22">
        <f t="shared" si="353"/>
        <v>16.294567500000003</v>
      </c>
      <c r="J1129" s="22">
        <f t="shared" si="354"/>
        <v>75.472737333839035</v>
      </c>
      <c r="K1129" s="22">
        <f t="shared" si="355"/>
        <v>3</v>
      </c>
      <c r="L1129" s="22">
        <f t="shared" si="342"/>
        <v>5.4638999999999998</v>
      </c>
      <c r="M1129" s="22">
        <f t="shared" si="356"/>
        <v>412.37548951836311</v>
      </c>
      <c r="N1129" s="22">
        <f t="shared" si="343"/>
        <v>3937.8972620577051</v>
      </c>
      <c r="O1129" s="22">
        <f t="shared" si="344"/>
        <v>21.23863048170449</v>
      </c>
      <c r="P1129" s="22">
        <f t="shared" si="345"/>
        <v>1289.1702129928731</v>
      </c>
      <c r="Q1129" s="22">
        <f t="shared" si="346"/>
        <v>98.172729758023266</v>
      </c>
      <c r="R1129" s="22">
        <f t="shared" si="357"/>
        <v>268.42514400000005</v>
      </c>
      <c r="S1129" s="22">
        <f t="shared" si="358"/>
        <v>1655.7680867508964</v>
      </c>
      <c r="T1129" s="22">
        <f t="shared" si="359"/>
        <v>65.42585514550386</v>
      </c>
      <c r="U1129" s="22">
        <f t="shared" si="347"/>
        <v>26.980019042784672</v>
      </c>
      <c r="V1129" s="20">
        <f>'BSFC (Drive Cycle)'!C1133</f>
        <v>166.40408687504168</v>
      </c>
      <c r="W1129" s="22">
        <f t="shared" si="348"/>
        <v>1.24710706463495</v>
      </c>
      <c r="X1129" s="22">
        <f t="shared" si="349"/>
        <v>0</v>
      </c>
      <c r="Y1129" s="22">
        <f t="shared" si="350"/>
        <v>0</v>
      </c>
      <c r="Z1129" s="22">
        <f t="shared" si="351"/>
        <v>3</v>
      </c>
    </row>
    <row r="1130" spans="4:26">
      <c r="D1130" s="1">
        <v>1127</v>
      </c>
      <c r="E1130" s="22">
        <v>36.9</v>
      </c>
      <c r="F1130" s="22">
        <f t="shared" si="340"/>
        <v>59.384645999999996</v>
      </c>
      <c r="G1130" s="22">
        <f t="shared" si="341"/>
        <v>16.495735</v>
      </c>
      <c r="H1130" s="22">
        <f t="shared" si="352"/>
        <v>0.53644666666666474</v>
      </c>
      <c r="I1130" s="22">
        <f t="shared" si="353"/>
        <v>16.763958333333331</v>
      </c>
      <c r="J1130" s="22">
        <f t="shared" si="354"/>
        <v>77.646849108887878</v>
      </c>
      <c r="K1130" s="22">
        <f t="shared" si="355"/>
        <v>3</v>
      </c>
      <c r="L1130" s="22">
        <f t="shared" si="342"/>
        <v>5.4638999999999998</v>
      </c>
      <c r="M1130" s="22">
        <f t="shared" si="356"/>
        <v>424.25461884605244</v>
      </c>
      <c r="N1130" s="22">
        <f t="shared" si="343"/>
        <v>4051.3346317466089</v>
      </c>
      <c r="O1130" s="22">
        <f t="shared" si="344"/>
        <v>21.23863048170449</v>
      </c>
      <c r="P1130" s="22">
        <f t="shared" si="345"/>
        <v>1031.3361703942935</v>
      </c>
      <c r="Q1130" s="22">
        <f t="shared" si="346"/>
        <v>104.88349894139776</v>
      </c>
      <c r="R1130" s="22">
        <f t="shared" si="357"/>
        <v>268.42514400000005</v>
      </c>
      <c r="S1130" s="22">
        <f t="shared" si="358"/>
        <v>1404.6448133356914</v>
      </c>
      <c r="T1130" s="22">
        <f t="shared" si="359"/>
        <v>55.502995149833602</v>
      </c>
      <c r="U1130" s="22">
        <f t="shared" si="347"/>
        <v>23.54740205210695</v>
      </c>
      <c r="V1130" s="20">
        <f>'BSFC (Drive Cycle)'!C1134</f>
        <v>274.21531101436085</v>
      </c>
      <c r="W1130" s="22">
        <f t="shared" si="348"/>
        <v>1.7936272714718628</v>
      </c>
      <c r="X1130" s="22">
        <f t="shared" si="349"/>
        <v>0</v>
      </c>
      <c r="Y1130" s="22">
        <f t="shared" si="350"/>
        <v>0</v>
      </c>
      <c r="Z1130" s="22">
        <f t="shared" si="351"/>
        <v>3</v>
      </c>
    </row>
    <row r="1131" spans="4:26">
      <c r="D1131" s="1">
        <v>1128</v>
      </c>
      <c r="E1131" s="22">
        <v>38.799999999999997</v>
      </c>
      <c r="F1131" s="22">
        <f t="shared" si="340"/>
        <v>62.442391999999998</v>
      </c>
      <c r="G1131" s="22">
        <f t="shared" si="341"/>
        <v>17.345108888888888</v>
      </c>
      <c r="H1131" s="22">
        <f t="shared" si="352"/>
        <v>0.84937388888888776</v>
      </c>
      <c r="I1131" s="22">
        <f t="shared" si="353"/>
        <v>17.769795833333333</v>
      </c>
      <c r="J1131" s="22">
        <f t="shared" si="354"/>
        <v>82.305660055421157</v>
      </c>
      <c r="K1131" s="22">
        <f t="shared" si="355"/>
        <v>3</v>
      </c>
      <c r="L1131" s="22">
        <f t="shared" si="342"/>
        <v>5.4638999999999998</v>
      </c>
      <c r="M1131" s="22">
        <f t="shared" si="356"/>
        <v>449.70989597681563</v>
      </c>
      <c r="N1131" s="22">
        <f t="shared" si="343"/>
        <v>4294.4147096514062</v>
      </c>
      <c r="O1131" s="22">
        <f t="shared" si="344"/>
        <v>21.23863048170449</v>
      </c>
      <c r="P1131" s="22">
        <f t="shared" si="345"/>
        <v>1632.9489364576352</v>
      </c>
      <c r="Q1131" s="22">
        <f t="shared" si="346"/>
        <v>115.96258447451019</v>
      </c>
      <c r="R1131" s="22">
        <f t="shared" si="357"/>
        <v>268.42514400000005</v>
      </c>
      <c r="S1131" s="22">
        <f t="shared" si="358"/>
        <v>2017.3366649321454</v>
      </c>
      <c r="T1131" s="22">
        <f t="shared" si="359"/>
        <v>79.71283990535153</v>
      </c>
      <c r="U1131" s="22">
        <f t="shared" si="347"/>
        <v>35.847652941852196</v>
      </c>
      <c r="V1131" s="20">
        <f>'BSFC (Drive Cycle)'!C1135</f>
        <v>158.65564855602133</v>
      </c>
      <c r="W1131" s="22">
        <f t="shared" si="348"/>
        <v>1.5798423963057573</v>
      </c>
      <c r="X1131" s="22">
        <f t="shared" si="349"/>
        <v>0</v>
      </c>
      <c r="Y1131" s="22">
        <f t="shared" si="350"/>
        <v>0</v>
      </c>
      <c r="Z1131" s="22">
        <f t="shared" si="351"/>
        <v>3</v>
      </c>
    </row>
    <row r="1132" spans="4:26">
      <c r="D1132" s="1">
        <v>1129</v>
      </c>
      <c r="E1132" s="22">
        <v>40.299999999999997</v>
      </c>
      <c r="F1132" s="22">
        <f t="shared" si="340"/>
        <v>64.856401999999989</v>
      </c>
      <c r="G1132" s="22">
        <f t="shared" si="341"/>
        <v>18.01566722222222</v>
      </c>
      <c r="H1132" s="22">
        <f t="shared" si="352"/>
        <v>0.67055833333333226</v>
      </c>
      <c r="I1132" s="22">
        <f t="shared" si="353"/>
        <v>18.350946388888886</v>
      </c>
      <c r="J1132" s="22">
        <f t="shared" si="354"/>
        <v>84.997417491195932</v>
      </c>
      <c r="K1132" s="22">
        <f t="shared" si="355"/>
        <v>3</v>
      </c>
      <c r="L1132" s="22">
        <f t="shared" si="342"/>
        <v>5.4638999999999998</v>
      </c>
      <c r="M1132" s="22">
        <f t="shared" si="356"/>
        <v>464.41738943014542</v>
      </c>
      <c r="N1132" s="22">
        <f t="shared" si="343"/>
        <v>4434.8609768852875</v>
      </c>
      <c r="O1132" s="22">
        <f t="shared" si="344"/>
        <v>21.23863048170449</v>
      </c>
      <c r="P1132" s="22">
        <f t="shared" si="345"/>
        <v>1289.1702129928697</v>
      </c>
      <c r="Q1132" s="22">
        <f t="shared" si="346"/>
        <v>125.1020790062754</v>
      </c>
      <c r="R1132" s="22">
        <f t="shared" si="357"/>
        <v>268.42514400000005</v>
      </c>
      <c r="S1132" s="22">
        <f t="shared" si="358"/>
        <v>1682.6974359991452</v>
      </c>
      <c r="T1132" s="22">
        <f t="shared" si="359"/>
        <v>66.489938767586423</v>
      </c>
      <c r="U1132" s="22">
        <f t="shared" si="347"/>
        <v>30.879083785812711</v>
      </c>
      <c r="V1132" s="20">
        <f>'BSFC (Drive Cycle)'!C1136</f>
        <v>238.83592504024637</v>
      </c>
      <c r="W1132" s="22">
        <f t="shared" si="348"/>
        <v>2.0486207056610701</v>
      </c>
      <c r="X1132" s="22">
        <f t="shared" si="349"/>
        <v>0</v>
      </c>
      <c r="Y1132" s="22">
        <f t="shared" si="350"/>
        <v>0</v>
      </c>
      <c r="Z1132" s="22">
        <f t="shared" si="351"/>
        <v>3</v>
      </c>
    </row>
    <row r="1133" spans="4:26">
      <c r="D1133" s="1">
        <v>1130</v>
      </c>
      <c r="E1133" s="22">
        <v>41.5</v>
      </c>
      <c r="F1133" s="22">
        <f t="shared" si="340"/>
        <v>66.787610000000001</v>
      </c>
      <c r="G1133" s="22">
        <f t="shared" si="341"/>
        <v>18.55211388888889</v>
      </c>
      <c r="H1133" s="22">
        <f t="shared" si="352"/>
        <v>0.53644666666667007</v>
      </c>
      <c r="I1133" s="22">
        <f t="shared" si="353"/>
        <v>18.820337222222225</v>
      </c>
      <c r="J1133" s="22">
        <f t="shared" si="354"/>
        <v>87.171529266244818</v>
      </c>
      <c r="K1133" s="22">
        <f t="shared" si="355"/>
        <v>3</v>
      </c>
      <c r="L1133" s="22">
        <f t="shared" si="342"/>
        <v>5.4638999999999998</v>
      </c>
      <c r="M1133" s="22">
        <f t="shared" si="356"/>
        <v>476.29651875783503</v>
      </c>
      <c r="N1133" s="22">
        <f t="shared" si="343"/>
        <v>4548.2983465741945</v>
      </c>
      <c r="O1133" s="22">
        <f t="shared" si="344"/>
        <v>21.23863048170449</v>
      </c>
      <c r="P1133" s="22">
        <f t="shared" si="345"/>
        <v>1031.3361703943037</v>
      </c>
      <c r="Q1133" s="22">
        <f t="shared" si="346"/>
        <v>132.66324869222635</v>
      </c>
      <c r="R1133" s="22">
        <f t="shared" si="357"/>
        <v>268.42514400000005</v>
      </c>
      <c r="S1133" s="22">
        <f t="shared" si="358"/>
        <v>1432.42456308653</v>
      </c>
      <c r="T1133" s="22">
        <f t="shared" si="359"/>
        <v>56.600681412614044</v>
      </c>
      <c r="U1133" s="22">
        <f t="shared" si="347"/>
        <v>26.958707516149371</v>
      </c>
      <c r="V1133" s="20">
        <f>'BSFC (Drive Cycle)'!C1137</f>
        <v>378.78273701571561</v>
      </c>
      <c r="W1133" s="22">
        <f t="shared" si="348"/>
        <v>2.8365258387147789</v>
      </c>
      <c r="X1133" s="22">
        <f t="shared" si="349"/>
        <v>0</v>
      </c>
      <c r="Y1133" s="22">
        <f t="shared" si="350"/>
        <v>0</v>
      </c>
      <c r="Z1133" s="22">
        <f t="shared" si="351"/>
        <v>3</v>
      </c>
    </row>
    <row r="1134" spans="4:26">
      <c r="D1134" s="1">
        <v>1131</v>
      </c>
      <c r="E1134" s="22">
        <v>42.2</v>
      </c>
      <c r="F1134" s="22">
        <f t="shared" si="340"/>
        <v>67.914147999999997</v>
      </c>
      <c r="G1134" s="22">
        <f t="shared" si="341"/>
        <v>18.865041111111111</v>
      </c>
      <c r="H1134" s="22">
        <f t="shared" si="352"/>
        <v>0.31292722222222125</v>
      </c>
      <c r="I1134" s="22">
        <f t="shared" si="353"/>
        <v>19.021504722222222</v>
      </c>
      <c r="J1134" s="22">
        <f t="shared" si="354"/>
        <v>88.103291455551457</v>
      </c>
      <c r="K1134" s="22">
        <f t="shared" si="355"/>
        <v>3</v>
      </c>
      <c r="L1134" s="22">
        <f t="shared" si="342"/>
        <v>5.4638999999999998</v>
      </c>
      <c r="M1134" s="22">
        <f t="shared" si="356"/>
        <v>481.38757418398757</v>
      </c>
      <c r="N1134" s="22">
        <f t="shared" si="343"/>
        <v>4596.914362155153</v>
      </c>
      <c r="O1134" s="22">
        <f t="shared" si="344"/>
        <v>21.23863048170449</v>
      </c>
      <c r="P1134" s="22">
        <f t="shared" si="345"/>
        <v>601.6127660633382</v>
      </c>
      <c r="Q1134" s="22">
        <f t="shared" si="346"/>
        <v>137.17637962030153</v>
      </c>
      <c r="R1134" s="22">
        <f t="shared" si="357"/>
        <v>268.42514400000005</v>
      </c>
      <c r="S1134" s="22">
        <f t="shared" si="358"/>
        <v>1007.2142896836398</v>
      </c>
      <c r="T1134" s="22">
        <f t="shared" si="359"/>
        <v>39.798965051098634</v>
      </c>
      <c r="U1134" s="22">
        <f t="shared" si="347"/>
        <v>19.158727240981673</v>
      </c>
      <c r="V1134" s="20">
        <f>'BSFC (Drive Cycle)'!C1138</f>
        <v>737.72277830869643</v>
      </c>
      <c r="W1134" s="22">
        <f t="shared" si="348"/>
        <v>3.9260637469654185</v>
      </c>
      <c r="X1134" s="22">
        <f t="shared" si="349"/>
        <v>0</v>
      </c>
      <c r="Y1134" s="22">
        <f t="shared" si="350"/>
        <v>0</v>
      </c>
      <c r="Z1134" s="22">
        <f t="shared" si="351"/>
        <v>3</v>
      </c>
    </row>
    <row r="1135" spans="4:26">
      <c r="D1135" s="1">
        <v>1132</v>
      </c>
      <c r="E1135" s="22">
        <v>43</v>
      </c>
      <c r="F1135" s="22">
        <f t="shared" si="340"/>
        <v>69.201620000000005</v>
      </c>
      <c r="G1135" s="22">
        <f t="shared" si="341"/>
        <v>19.222672222222226</v>
      </c>
      <c r="H1135" s="22">
        <f t="shared" si="352"/>
        <v>0.35763111111111456</v>
      </c>
      <c r="I1135" s="22">
        <f t="shared" si="353"/>
        <v>19.401487777777781</v>
      </c>
      <c r="J1135" s="22">
        <f t="shared" si="354"/>
        <v>89.863286702019607</v>
      </c>
      <c r="K1135" s="22">
        <f t="shared" si="355"/>
        <v>3</v>
      </c>
      <c r="L1135" s="22">
        <f t="shared" si="342"/>
        <v>5.4638999999999998</v>
      </c>
      <c r="M1135" s="22">
        <f t="shared" si="356"/>
        <v>491.00401221116493</v>
      </c>
      <c r="N1135" s="22">
        <f t="shared" si="343"/>
        <v>4688.7446138080777</v>
      </c>
      <c r="O1135" s="22">
        <f t="shared" si="344"/>
        <v>21.23863048170449</v>
      </c>
      <c r="P1135" s="22">
        <f t="shared" si="345"/>
        <v>687.55744692953817</v>
      </c>
      <c r="Q1135" s="22">
        <f t="shared" si="346"/>
        <v>142.42667837533841</v>
      </c>
      <c r="R1135" s="22">
        <f t="shared" si="357"/>
        <v>268.42514400000005</v>
      </c>
      <c r="S1135" s="22">
        <f t="shared" si="358"/>
        <v>1098.4092693048765</v>
      </c>
      <c r="T1135" s="22">
        <f t="shared" si="359"/>
        <v>43.402434386230141</v>
      </c>
      <c r="U1135" s="22">
        <f t="shared" si="347"/>
        <v>21.310769423370829</v>
      </c>
      <c r="V1135" s="20">
        <f>'BSFC (Drive Cycle)'!C1139</f>
        <v>707.31128336868096</v>
      </c>
      <c r="W1135" s="22">
        <f t="shared" si="348"/>
        <v>4.1870410195606853</v>
      </c>
      <c r="X1135" s="22">
        <f t="shared" si="349"/>
        <v>0</v>
      </c>
      <c r="Y1135" s="22">
        <f t="shared" si="350"/>
        <v>0</v>
      </c>
      <c r="Z1135" s="22">
        <f t="shared" si="351"/>
        <v>3</v>
      </c>
    </row>
    <row r="1136" spans="4:26">
      <c r="D1136" s="1">
        <v>1133</v>
      </c>
      <c r="E1136" s="22">
        <v>43.8</v>
      </c>
      <c r="F1136" s="22">
        <f t="shared" si="340"/>
        <v>70.489091999999999</v>
      </c>
      <c r="G1136" s="22">
        <f t="shared" si="341"/>
        <v>19.580303333333333</v>
      </c>
      <c r="H1136" s="22">
        <f t="shared" si="352"/>
        <v>0.35763111111110746</v>
      </c>
      <c r="I1136" s="22">
        <f t="shared" si="353"/>
        <v>19.759118888888885</v>
      </c>
      <c r="J1136" s="22">
        <f t="shared" si="354"/>
        <v>91.519752816342518</v>
      </c>
      <c r="K1136" s="22">
        <f t="shared" si="355"/>
        <v>3</v>
      </c>
      <c r="L1136" s="22">
        <f t="shared" si="342"/>
        <v>5.4638999999999998</v>
      </c>
      <c r="M1136" s="22">
        <f t="shared" si="356"/>
        <v>500.05477741321386</v>
      </c>
      <c r="N1136" s="22">
        <f t="shared" si="343"/>
        <v>4775.173085952003</v>
      </c>
      <c r="O1136" s="22">
        <f t="shared" si="344"/>
        <v>21.23863048170449</v>
      </c>
      <c r="P1136" s="22">
        <f t="shared" si="345"/>
        <v>687.55744692952453</v>
      </c>
      <c r="Q1136" s="22">
        <f t="shared" si="346"/>
        <v>147.77557429009414</v>
      </c>
      <c r="R1136" s="22">
        <f t="shared" si="357"/>
        <v>268.42514400000005</v>
      </c>
      <c r="S1136" s="22">
        <f t="shared" si="358"/>
        <v>1103.7581652196186</v>
      </c>
      <c r="T1136" s="22">
        <f t="shared" si="359"/>
        <v>43.613790126267993</v>
      </c>
      <c r="U1136" s="22">
        <f t="shared" si="347"/>
        <v>21.809284113737565</v>
      </c>
      <c r="V1136" s="20">
        <f>'BSFC (Drive Cycle)'!C1140</f>
        <v>780.63701185884202</v>
      </c>
      <c r="W1136" s="22">
        <f t="shared" si="348"/>
        <v>4.7292039948135018</v>
      </c>
      <c r="X1136" s="22">
        <f t="shared" si="349"/>
        <v>0</v>
      </c>
      <c r="Y1136" s="22">
        <f t="shared" si="350"/>
        <v>0</v>
      </c>
      <c r="Z1136" s="22">
        <f t="shared" si="351"/>
        <v>3</v>
      </c>
    </row>
    <row r="1137" spans="4:26">
      <c r="D1137" s="1">
        <v>1134</v>
      </c>
      <c r="E1137" s="22">
        <v>43.8</v>
      </c>
      <c r="F1137" s="22">
        <f t="shared" si="340"/>
        <v>70.489091999999999</v>
      </c>
      <c r="G1137" s="22">
        <f t="shared" si="341"/>
        <v>19.580303333333333</v>
      </c>
      <c r="H1137" s="22">
        <f t="shared" si="352"/>
        <v>0</v>
      </c>
      <c r="I1137" s="22">
        <f t="shared" si="353"/>
        <v>19.580303333333333</v>
      </c>
      <c r="J1137" s="22">
        <f t="shared" si="354"/>
        <v>90.691519759181062</v>
      </c>
      <c r="K1137" s="22">
        <f t="shared" si="355"/>
        <v>3</v>
      </c>
      <c r="L1137" s="22">
        <f t="shared" si="342"/>
        <v>5.4638999999999998</v>
      </c>
      <c r="M1137" s="22">
        <f t="shared" si="356"/>
        <v>495.52939481218937</v>
      </c>
      <c r="N1137" s="22">
        <f t="shared" si="343"/>
        <v>4731.9588498800404</v>
      </c>
      <c r="O1137" s="22">
        <f t="shared" si="344"/>
        <v>21.23863048170449</v>
      </c>
      <c r="P1137" s="22">
        <f t="shared" si="345"/>
        <v>0</v>
      </c>
      <c r="Q1137" s="22">
        <f t="shared" si="346"/>
        <v>147.77557429009414</v>
      </c>
      <c r="R1137" s="22">
        <f t="shared" si="357"/>
        <v>268.42514400000005</v>
      </c>
      <c r="S1137" s="22">
        <f t="shared" si="358"/>
        <v>416.20071829009419</v>
      </c>
      <c r="T1137" s="22">
        <f t="shared" si="359"/>
        <v>16.445713698792318</v>
      </c>
      <c r="U1137" s="22">
        <f t="shared" si="347"/>
        <v>8.1493345564170898</v>
      </c>
      <c r="V1137" s="20">
        <f>'BSFC (Drive Cycle)'!C1141</f>
        <v>1859.2000394093302</v>
      </c>
      <c r="W1137" s="22">
        <f t="shared" si="348"/>
        <v>4.2086786467917969</v>
      </c>
      <c r="X1137" s="22">
        <f t="shared" si="349"/>
        <v>0</v>
      </c>
      <c r="Y1137" s="22">
        <f t="shared" si="350"/>
        <v>0</v>
      </c>
      <c r="Z1137" s="22">
        <f t="shared" si="351"/>
        <v>3</v>
      </c>
    </row>
    <row r="1138" spans="4:26">
      <c r="D1138" s="1">
        <v>1135</v>
      </c>
      <c r="E1138" s="22">
        <v>43.4</v>
      </c>
      <c r="F1138" s="22">
        <f t="shared" si="340"/>
        <v>69.845355999999995</v>
      </c>
      <c r="G1138" s="22">
        <f t="shared" si="341"/>
        <v>19.401487777777778</v>
      </c>
      <c r="H1138" s="22">
        <f t="shared" si="352"/>
        <v>-0.17881555555555551</v>
      </c>
      <c r="I1138" s="22">
        <f t="shared" si="353"/>
        <v>19.312080000000002</v>
      </c>
      <c r="J1138" s="22">
        <f t="shared" si="354"/>
        <v>89.449170173438858</v>
      </c>
      <c r="K1138" s="22">
        <f t="shared" si="355"/>
        <v>3</v>
      </c>
      <c r="L1138" s="22">
        <f t="shared" si="342"/>
        <v>5.4638999999999998</v>
      </c>
      <c r="M1138" s="22">
        <f t="shared" si="356"/>
        <v>488.74132091065258</v>
      </c>
      <c r="N1138" s="22">
        <f t="shared" si="343"/>
        <v>4667.1374957720946</v>
      </c>
      <c r="O1138" s="22">
        <f t="shared" si="344"/>
        <v>21.23863048170449</v>
      </c>
      <c r="P1138" s="22">
        <f t="shared" si="345"/>
        <v>-343.77872346476568</v>
      </c>
      <c r="Q1138" s="22">
        <f t="shared" si="346"/>
        <v>145.08880168775138</v>
      </c>
      <c r="R1138" s="22">
        <f t="shared" si="357"/>
        <v>268.42514400000005</v>
      </c>
      <c r="S1138" s="22">
        <f t="shared" si="358"/>
        <v>69.735222222985755</v>
      </c>
      <c r="T1138" s="22">
        <f t="shared" si="359"/>
        <v>0</v>
      </c>
      <c r="U1138" s="22">
        <f t="shared" si="347"/>
        <v>0</v>
      </c>
      <c r="V1138" s="20">
        <f>'BSFC (Drive Cycle)'!C1142</f>
        <v>0</v>
      </c>
      <c r="W1138" s="22">
        <f t="shared" si="348"/>
        <v>0</v>
      </c>
      <c r="X1138" s="22">
        <f t="shared" si="349"/>
        <v>0</v>
      </c>
      <c r="Y1138" s="22">
        <f t="shared" si="350"/>
        <v>0</v>
      </c>
      <c r="Z1138" s="22">
        <f t="shared" si="351"/>
        <v>3</v>
      </c>
    </row>
    <row r="1139" spans="4:26">
      <c r="D1139" s="1">
        <v>1136</v>
      </c>
      <c r="E1139" s="22">
        <v>43</v>
      </c>
      <c r="F1139" s="22">
        <f t="shared" si="340"/>
        <v>69.201620000000005</v>
      </c>
      <c r="G1139" s="22">
        <f t="shared" si="341"/>
        <v>19.222672222222226</v>
      </c>
      <c r="H1139" s="22">
        <f t="shared" si="352"/>
        <v>-0.17881555555555195</v>
      </c>
      <c r="I1139" s="22">
        <f t="shared" si="353"/>
        <v>19.13326444444445</v>
      </c>
      <c r="J1139" s="22">
        <f t="shared" si="354"/>
        <v>88.620937116277403</v>
      </c>
      <c r="K1139" s="22">
        <f t="shared" si="355"/>
        <v>3</v>
      </c>
      <c r="L1139" s="22">
        <f t="shared" si="342"/>
        <v>5.4638999999999998</v>
      </c>
      <c r="M1139" s="22">
        <f t="shared" si="356"/>
        <v>484.21593830962809</v>
      </c>
      <c r="N1139" s="22">
        <f t="shared" si="343"/>
        <v>4623.9232597001319</v>
      </c>
      <c r="O1139" s="22">
        <f t="shared" si="344"/>
        <v>21.23863048170449</v>
      </c>
      <c r="P1139" s="22">
        <f t="shared" si="345"/>
        <v>-343.77872346475885</v>
      </c>
      <c r="Q1139" s="22">
        <f t="shared" si="346"/>
        <v>142.42667837533841</v>
      </c>
      <c r="R1139" s="22">
        <f t="shared" si="357"/>
        <v>268.42514400000005</v>
      </c>
      <c r="S1139" s="22">
        <f t="shared" si="358"/>
        <v>67.073098910579603</v>
      </c>
      <c r="T1139" s="22">
        <f t="shared" si="359"/>
        <v>0</v>
      </c>
      <c r="U1139" s="22">
        <f t="shared" si="347"/>
        <v>0</v>
      </c>
      <c r="V1139" s="20">
        <f>'BSFC (Drive Cycle)'!C1143</f>
        <v>0</v>
      </c>
      <c r="W1139" s="22">
        <f t="shared" si="348"/>
        <v>0</v>
      </c>
      <c r="X1139" s="22">
        <f t="shared" si="349"/>
        <v>0</v>
      </c>
      <c r="Y1139" s="22">
        <f t="shared" si="350"/>
        <v>0</v>
      </c>
      <c r="Z1139" s="22">
        <f t="shared" si="351"/>
        <v>3</v>
      </c>
    </row>
    <row r="1140" spans="4:26">
      <c r="D1140" s="1">
        <v>1137</v>
      </c>
      <c r="E1140" s="22">
        <v>42.2</v>
      </c>
      <c r="F1140" s="22">
        <f t="shared" si="340"/>
        <v>67.914147999999997</v>
      </c>
      <c r="G1140" s="22">
        <f t="shared" si="341"/>
        <v>18.865041111111111</v>
      </c>
      <c r="H1140" s="22">
        <f t="shared" si="352"/>
        <v>-0.35763111111111456</v>
      </c>
      <c r="I1140" s="22">
        <f t="shared" si="353"/>
        <v>18.686225555555552</v>
      </c>
      <c r="J1140" s="22">
        <f t="shared" si="354"/>
        <v>86.550354473373687</v>
      </c>
      <c r="K1140" s="22">
        <f t="shared" si="355"/>
        <v>3</v>
      </c>
      <c r="L1140" s="22">
        <f t="shared" si="342"/>
        <v>5.4638999999999998</v>
      </c>
      <c r="M1140" s="22">
        <f t="shared" si="356"/>
        <v>472.90248180706647</v>
      </c>
      <c r="N1140" s="22">
        <f t="shared" si="343"/>
        <v>4515.8876695202198</v>
      </c>
      <c r="O1140" s="22">
        <f t="shared" si="344"/>
        <v>21.23863048170449</v>
      </c>
      <c r="P1140" s="22">
        <f t="shared" si="345"/>
        <v>-687.55744692953817</v>
      </c>
      <c r="Q1140" s="22">
        <f t="shared" si="346"/>
        <v>137.17637962030153</v>
      </c>
      <c r="R1140" s="22">
        <f t="shared" si="357"/>
        <v>268.42514400000005</v>
      </c>
      <c r="S1140" s="22">
        <f t="shared" si="358"/>
        <v>-281.9559233092366</v>
      </c>
      <c r="T1140" s="22">
        <f t="shared" si="359"/>
        <v>0</v>
      </c>
      <c r="U1140" s="22">
        <f t="shared" si="347"/>
        <v>0</v>
      </c>
      <c r="V1140" s="20">
        <f>'BSFC (Drive Cycle)'!C1144</f>
        <v>0</v>
      </c>
      <c r="W1140" s="22">
        <f t="shared" si="348"/>
        <v>0</v>
      </c>
      <c r="X1140" s="22">
        <f t="shared" si="349"/>
        <v>0</v>
      </c>
      <c r="Y1140" s="22">
        <f t="shared" si="350"/>
        <v>0</v>
      </c>
      <c r="Z1140" s="22">
        <f t="shared" si="351"/>
        <v>3</v>
      </c>
    </row>
    <row r="1141" spans="4:26">
      <c r="D1141" s="1">
        <v>1138</v>
      </c>
      <c r="E1141" s="22">
        <v>41.9</v>
      </c>
      <c r="F1141" s="22">
        <f t="shared" si="340"/>
        <v>67.431345999999991</v>
      </c>
      <c r="G1141" s="22">
        <f t="shared" si="341"/>
        <v>18.730929444444442</v>
      </c>
      <c r="H1141" s="22">
        <f t="shared" si="352"/>
        <v>-0.13411166666666929</v>
      </c>
      <c r="I1141" s="22">
        <f t="shared" si="353"/>
        <v>18.663873611111107</v>
      </c>
      <c r="J1141" s="22">
        <f t="shared" si="354"/>
        <v>86.446825341228504</v>
      </c>
      <c r="K1141" s="22">
        <f t="shared" si="355"/>
        <v>3</v>
      </c>
      <c r="L1141" s="22">
        <f t="shared" si="342"/>
        <v>5.4638999999999998</v>
      </c>
      <c r="M1141" s="22">
        <f t="shared" si="356"/>
        <v>472.33680898193842</v>
      </c>
      <c r="N1141" s="22">
        <f t="shared" si="343"/>
        <v>4510.4858900112249</v>
      </c>
      <c r="O1141" s="22">
        <f t="shared" si="344"/>
        <v>21.23863048170449</v>
      </c>
      <c r="P1141" s="22">
        <f t="shared" si="345"/>
        <v>-257.8340425985794</v>
      </c>
      <c r="Q1141" s="22">
        <f t="shared" si="346"/>
        <v>135.23293716740275</v>
      </c>
      <c r="R1141" s="22">
        <f t="shared" si="357"/>
        <v>268.42514400000005</v>
      </c>
      <c r="S1141" s="22">
        <f t="shared" si="358"/>
        <v>145.8240385688234</v>
      </c>
      <c r="T1141" s="22">
        <f t="shared" si="359"/>
        <v>0</v>
      </c>
      <c r="U1141" s="22">
        <f t="shared" si="347"/>
        <v>0</v>
      </c>
      <c r="V1141" s="20">
        <f>'BSFC (Drive Cycle)'!C1145</f>
        <v>0</v>
      </c>
      <c r="W1141" s="22">
        <f t="shared" si="348"/>
        <v>0</v>
      </c>
      <c r="X1141" s="22">
        <f t="shared" si="349"/>
        <v>0</v>
      </c>
      <c r="Y1141" s="22">
        <f t="shared" si="350"/>
        <v>0</v>
      </c>
      <c r="Z1141" s="22">
        <f t="shared" si="351"/>
        <v>3</v>
      </c>
    </row>
    <row r="1142" spans="4:26">
      <c r="D1142" s="1">
        <v>1139</v>
      </c>
      <c r="E1142" s="22">
        <v>41.5</v>
      </c>
      <c r="F1142" s="22">
        <f t="shared" si="340"/>
        <v>66.787610000000001</v>
      </c>
      <c r="G1142" s="22">
        <f t="shared" si="341"/>
        <v>18.55211388888889</v>
      </c>
      <c r="H1142" s="22">
        <f t="shared" si="352"/>
        <v>-0.17881555555555195</v>
      </c>
      <c r="I1142" s="22">
        <f t="shared" si="353"/>
        <v>18.462706111111114</v>
      </c>
      <c r="J1142" s="22">
        <f t="shared" si="354"/>
        <v>85.515063151921879</v>
      </c>
      <c r="K1142" s="22">
        <f t="shared" si="355"/>
        <v>3</v>
      </c>
      <c r="L1142" s="22">
        <f t="shared" si="342"/>
        <v>5.4638999999999998</v>
      </c>
      <c r="M1142" s="22">
        <f t="shared" si="356"/>
        <v>467.24575355578594</v>
      </c>
      <c r="N1142" s="22">
        <f t="shared" si="343"/>
        <v>4461.8698744302674</v>
      </c>
      <c r="O1142" s="22">
        <f t="shared" si="344"/>
        <v>21.23863048170449</v>
      </c>
      <c r="P1142" s="22">
        <f t="shared" si="345"/>
        <v>-343.77872346475885</v>
      </c>
      <c r="Q1142" s="22">
        <f t="shared" si="346"/>
        <v>132.66324869222635</v>
      </c>
      <c r="R1142" s="22">
        <f t="shared" si="357"/>
        <v>268.42514400000005</v>
      </c>
      <c r="S1142" s="22">
        <f t="shared" si="358"/>
        <v>57.309669227467538</v>
      </c>
      <c r="T1142" s="22">
        <f t="shared" si="359"/>
        <v>0</v>
      </c>
      <c r="U1142" s="22">
        <f t="shared" si="347"/>
        <v>0</v>
      </c>
      <c r="V1142" s="20">
        <f>'BSFC (Drive Cycle)'!C1146</f>
        <v>0</v>
      </c>
      <c r="W1142" s="22">
        <f t="shared" si="348"/>
        <v>0</v>
      </c>
      <c r="X1142" s="22">
        <f t="shared" si="349"/>
        <v>0</v>
      </c>
      <c r="Y1142" s="22">
        <f t="shared" si="350"/>
        <v>0</v>
      </c>
      <c r="Z1142" s="22">
        <f t="shared" si="351"/>
        <v>3</v>
      </c>
    </row>
    <row r="1143" spans="4:26">
      <c r="D1143" s="1">
        <v>1140</v>
      </c>
      <c r="E1143" s="22">
        <v>41.9</v>
      </c>
      <c r="F1143" s="22">
        <f t="shared" si="340"/>
        <v>67.431345999999991</v>
      </c>
      <c r="G1143" s="22">
        <f t="shared" si="341"/>
        <v>18.730929444444442</v>
      </c>
      <c r="H1143" s="22">
        <f t="shared" si="352"/>
        <v>0.17881555555555195</v>
      </c>
      <c r="I1143" s="22">
        <f t="shared" si="353"/>
        <v>18.820337222222218</v>
      </c>
      <c r="J1143" s="22">
        <f t="shared" si="354"/>
        <v>87.171529266244789</v>
      </c>
      <c r="K1143" s="22">
        <f t="shared" si="355"/>
        <v>3</v>
      </c>
      <c r="L1143" s="22">
        <f t="shared" si="342"/>
        <v>5.4638999999999998</v>
      </c>
      <c r="M1143" s="22">
        <f t="shared" si="356"/>
        <v>476.29651875783486</v>
      </c>
      <c r="N1143" s="22">
        <f t="shared" si="343"/>
        <v>4548.2983465741927</v>
      </c>
      <c r="O1143" s="22">
        <f t="shared" si="344"/>
        <v>21.23863048170449</v>
      </c>
      <c r="P1143" s="22">
        <f t="shared" si="345"/>
        <v>343.77872346475885</v>
      </c>
      <c r="Q1143" s="22">
        <f t="shared" si="346"/>
        <v>135.23293716740275</v>
      </c>
      <c r="R1143" s="22">
        <f t="shared" si="357"/>
        <v>268.42514400000005</v>
      </c>
      <c r="S1143" s="22">
        <f t="shared" si="358"/>
        <v>747.43680463216162</v>
      </c>
      <c r="T1143" s="22">
        <f t="shared" si="359"/>
        <v>29.534143399418674</v>
      </c>
      <c r="U1143" s="22">
        <f t="shared" si="347"/>
        <v>14.067009685637801</v>
      </c>
      <c r="V1143" s="20">
        <f>'BSFC (Drive Cycle)'!C1147</f>
        <v>1062.6482861836885</v>
      </c>
      <c r="W1143" s="22">
        <f t="shared" si="348"/>
        <v>4.1523010372700986</v>
      </c>
      <c r="X1143" s="22">
        <f t="shared" si="349"/>
        <v>0</v>
      </c>
      <c r="Y1143" s="22">
        <f t="shared" si="350"/>
        <v>0</v>
      </c>
      <c r="Z1143" s="22">
        <f t="shared" si="351"/>
        <v>3</v>
      </c>
    </row>
    <row r="1144" spans="4:26">
      <c r="D1144" s="1">
        <v>1141</v>
      </c>
      <c r="E1144" s="22">
        <v>41.9</v>
      </c>
      <c r="F1144" s="22">
        <f t="shared" si="340"/>
        <v>67.431345999999991</v>
      </c>
      <c r="G1144" s="22">
        <f t="shared" si="341"/>
        <v>18.730929444444442</v>
      </c>
      <c r="H1144" s="22">
        <f t="shared" si="352"/>
        <v>0</v>
      </c>
      <c r="I1144" s="22">
        <f t="shared" si="353"/>
        <v>18.730929444444442</v>
      </c>
      <c r="J1144" s="22">
        <f t="shared" si="354"/>
        <v>86.757412737664055</v>
      </c>
      <c r="K1144" s="22">
        <f t="shared" si="355"/>
        <v>3</v>
      </c>
      <c r="L1144" s="22">
        <f t="shared" si="342"/>
        <v>5.4638999999999998</v>
      </c>
      <c r="M1144" s="22">
        <f t="shared" si="356"/>
        <v>474.03382745732262</v>
      </c>
      <c r="N1144" s="22">
        <f t="shared" si="343"/>
        <v>4526.6912285382114</v>
      </c>
      <c r="O1144" s="22">
        <f t="shared" si="344"/>
        <v>21.23863048170449</v>
      </c>
      <c r="P1144" s="22">
        <f t="shared" si="345"/>
        <v>0</v>
      </c>
      <c r="Q1144" s="22">
        <f t="shared" si="346"/>
        <v>135.23293716740275</v>
      </c>
      <c r="R1144" s="22">
        <f t="shared" si="357"/>
        <v>268.42514400000005</v>
      </c>
      <c r="S1144" s="22">
        <f t="shared" si="358"/>
        <v>403.65808116740277</v>
      </c>
      <c r="T1144" s="22">
        <f t="shared" si="359"/>
        <v>15.950105185680972</v>
      </c>
      <c r="U1144" s="22">
        <f t="shared" si="347"/>
        <v>7.5608894095152399</v>
      </c>
      <c r="V1144" s="20">
        <f>'BSFC (Drive Cycle)'!C1148</f>
        <v>1752.7743690764619</v>
      </c>
      <c r="W1144" s="22">
        <f t="shared" si="348"/>
        <v>3.6812592123388828</v>
      </c>
      <c r="X1144" s="22">
        <f t="shared" si="349"/>
        <v>0</v>
      </c>
      <c r="Y1144" s="22">
        <f t="shared" si="350"/>
        <v>0</v>
      </c>
      <c r="Z1144" s="22">
        <f t="shared" si="351"/>
        <v>3</v>
      </c>
    </row>
    <row r="1145" spans="4:26">
      <c r="D1145" s="1">
        <v>1142</v>
      </c>
      <c r="E1145" s="22">
        <v>41.9</v>
      </c>
      <c r="F1145" s="22">
        <f t="shared" si="340"/>
        <v>67.431345999999991</v>
      </c>
      <c r="G1145" s="22">
        <f t="shared" si="341"/>
        <v>18.730929444444442</v>
      </c>
      <c r="H1145" s="22">
        <f t="shared" si="352"/>
        <v>0</v>
      </c>
      <c r="I1145" s="22">
        <f t="shared" si="353"/>
        <v>18.730929444444442</v>
      </c>
      <c r="J1145" s="22">
        <f t="shared" si="354"/>
        <v>86.757412737664055</v>
      </c>
      <c r="K1145" s="22">
        <f t="shared" si="355"/>
        <v>3</v>
      </c>
      <c r="L1145" s="22">
        <f t="shared" si="342"/>
        <v>5.4638999999999998</v>
      </c>
      <c r="M1145" s="22">
        <f t="shared" si="356"/>
        <v>474.03382745732262</v>
      </c>
      <c r="N1145" s="22">
        <f t="shared" si="343"/>
        <v>4526.6912285382114</v>
      </c>
      <c r="O1145" s="22">
        <f t="shared" si="344"/>
        <v>21.23863048170449</v>
      </c>
      <c r="P1145" s="22">
        <f t="shared" si="345"/>
        <v>0</v>
      </c>
      <c r="Q1145" s="22">
        <f t="shared" si="346"/>
        <v>135.23293716740275</v>
      </c>
      <c r="R1145" s="22">
        <f t="shared" si="357"/>
        <v>268.42514400000005</v>
      </c>
      <c r="S1145" s="22">
        <f t="shared" si="358"/>
        <v>403.65808116740277</v>
      </c>
      <c r="T1145" s="22">
        <f t="shared" si="359"/>
        <v>15.950105185680972</v>
      </c>
      <c r="U1145" s="22">
        <f t="shared" si="347"/>
        <v>7.5608894095152399</v>
      </c>
      <c r="V1145" s="20">
        <f>'BSFC (Drive Cycle)'!C1149</f>
        <v>1752.7743690764619</v>
      </c>
      <c r="W1145" s="22">
        <f t="shared" si="348"/>
        <v>3.6812592123388828</v>
      </c>
      <c r="X1145" s="22">
        <f t="shared" si="349"/>
        <v>0</v>
      </c>
      <c r="Y1145" s="22">
        <f t="shared" si="350"/>
        <v>0</v>
      </c>
      <c r="Z1145" s="22">
        <f t="shared" si="351"/>
        <v>3</v>
      </c>
    </row>
    <row r="1146" spans="4:26">
      <c r="D1146" s="1">
        <v>1143</v>
      </c>
      <c r="E1146" s="22">
        <v>42.2</v>
      </c>
      <c r="F1146" s="22">
        <f t="shared" si="340"/>
        <v>67.914147999999997</v>
      </c>
      <c r="G1146" s="22">
        <f t="shared" si="341"/>
        <v>18.865041111111111</v>
      </c>
      <c r="H1146" s="22">
        <f t="shared" si="352"/>
        <v>0.13411166666666929</v>
      </c>
      <c r="I1146" s="22">
        <f t="shared" si="353"/>
        <v>18.932096944444446</v>
      </c>
      <c r="J1146" s="22">
        <f t="shared" si="354"/>
        <v>87.689174926970722</v>
      </c>
      <c r="K1146" s="22">
        <f t="shared" si="355"/>
        <v>3</v>
      </c>
      <c r="L1146" s="22">
        <f t="shared" si="342"/>
        <v>5.4638999999999998</v>
      </c>
      <c r="M1146" s="22">
        <f t="shared" si="356"/>
        <v>479.12488288347532</v>
      </c>
      <c r="N1146" s="22">
        <f t="shared" si="343"/>
        <v>4575.3072441191707</v>
      </c>
      <c r="O1146" s="22">
        <f t="shared" si="344"/>
        <v>21.23863048170449</v>
      </c>
      <c r="P1146" s="22">
        <f t="shared" si="345"/>
        <v>257.8340425985794</v>
      </c>
      <c r="Q1146" s="22">
        <f t="shared" si="346"/>
        <v>137.17637962030153</v>
      </c>
      <c r="R1146" s="22">
        <f t="shared" si="357"/>
        <v>268.42514400000005</v>
      </c>
      <c r="S1146" s="22">
        <f t="shared" si="358"/>
        <v>663.43556621888092</v>
      </c>
      <c r="T1146" s="22">
        <f t="shared" si="359"/>
        <v>26.214926837360935</v>
      </c>
      <c r="U1146" s="22">
        <f t="shared" si="347"/>
        <v>12.560223750749431</v>
      </c>
      <c r="V1146" s="20">
        <f>'BSFC (Drive Cycle)'!C1150</f>
        <v>1221.0610288048229</v>
      </c>
      <c r="W1146" s="22">
        <f t="shared" si="348"/>
        <v>4.2602221486413532</v>
      </c>
      <c r="X1146" s="22">
        <f t="shared" si="349"/>
        <v>0</v>
      </c>
      <c r="Y1146" s="22">
        <f t="shared" si="350"/>
        <v>0</v>
      </c>
      <c r="Z1146" s="22">
        <f t="shared" si="351"/>
        <v>3</v>
      </c>
    </row>
    <row r="1147" spans="4:26">
      <c r="D1147" s="1">
        <v>1144</v>
      </c>
      <c r="E1147" s="22">
        <v>42.6</v>
      </c>
      <c r="F1147" s="22">
        <f t="shared" si="340"/>
        <v>68.557884000000001</v>
      </c>
      <c r="G1147" s="22">
        <f t="shared" si="341"/>
        <v>19.043856666666667</v>
      </c>
      <c r="H1147" s="22">
        <f t="shared" si="352"/>
        <v>0.17881555555555551</v>
      </c>
      <c r="I1147" s="22">
        <f t="shared" si="353"/>
        <v>19.133264444444443</v>
      </c>
      <c r="J1147" s="22">
        <f t="shared" si="354"/>
        <v>88.620937116277375</v>
      </c>
      <c r="K1147" s="22">
        <f t="shared" si="355"/>
        <v>3</v>
      </c>
      <c r="L1147" s="22">
        <f t="shared" si="342"/>
        <v>5.4638999999999998</v>
      </c>
      <c r="M1147" s="22">
        <f t="shared" si="356"/>
        <v>484.21593830962792</v>
      </c>
      <c r="N1147" s="22">
        <f t="shared" si="343"/>
        <v>4623.9232597001301</v>
      </c>
      <c r="O1147" s="22">
        <f t="shared" si="344"/>
        <v>21.23863048170449</v>
      </c>
      <c r="P1147" s="22">
        <f t="shared" si="345"/>
        <v>343.77872346476568</v>
      </c>
      <c r="Q1147" s="22">
        <f t="shared" si="346"/>
        <v>139.78920435285508</v>
      </c>
      <c r="R1147" s="22">
        <f t="shared" si="357"/>
        <v>268.42514400000005</v>
      </c>
      <c r="S1147" s="22">
        <f t="shared" si="358"/>
        <v>751.99307181762083</v>
      </c>
      <c r="T1147" s="22">
        <f t="shared" si="359"/>
        <v>29.71417928685085</v>
      </c>
      <c r="U1147" s="22">
        <f t="shared" si="347"/>
        <v>14.388079204482993</v>
      </c>
      <c r="V1147" s="20">
        <f>'BSFC (Drive Cycle)'!C1151</f>
        <v>1098.8771945402132</v>
      </c>
      <c r="W1147" s="22">
        <f t="shared" si="348"/>
        <v>4.3918700308457375</v>
      </c>
      <c r="X1147" s="22">
        <f t="shared" si="349"/>
        <v>0</v>
      </c>
      <c r="Y1147" s="22">
        <f t="shared" si="350"/>
        <v>0</v>
      </c>
      <c r="Z1147" s="22">
        <f t="shared" si="351"/>
        <v>3</v>
      </c>
    </row>
    <row r="1148" spans="4:26">
      <c r="D1148" s="1">
        <v>1145</v>
      </c>
      <c r="E1148" s="22">
        <v>42.6</v>
      </c>
      <c r="F1148" s="22">
        <f t="shared" si="340"/>
        <v>68.557884000000001</v>
      </c>
      <c r="G1148" s="22">
        <f t="shared" si="341"/>
        <v>19.043856666666667</v>
      </c>
      <c r="H1148" s="22">
        <f t="shared" si="352"/>
        <v>0</v>
      </c>
      <c r="I1148" s="22">
        <f t="shared" si="353"/>
        <v>19.043856666666667</v>
      </c>
      <c r="J1148" s="22">
        <f t="shared" si="354"/>
        <v>88.20682058769664</v>
      </c>
      <c r="K1148" s="22">
        <f t="shared" si="355"/>
        <v>3</v>
      </c>
      <c r="L1148" s="22">
        <f t="shared" si="342"/>
        <v>5.4638999999999998</v>
      </c>
      <c r="M1148" s="22">
        <f t="shared" si="356"/>
        <v>481.95324700911567</v>
      </c>
      <c r="N1148" s="22">
        <f t="shared" si="343"/>
        <v>4602.3161416641487</v>
      </c>
      <c r="O1148" s="22">
        <f t="shared" si="344"/>
        <v>21.23863048170449</v>
      </c>
      <c r="P1148" s="22">
        <f t="shared" si="345"/>
        <v>0</v>
      </c>
      <c r="Q1148" s="22">
        <f t="shared" si="346"/>
        <v>139.78920435285508</v>
      </c>
      <c r="R1148" s="22">
        <f t="shared" si="357"/>
        <v>268.42514400000005</v>
      </c>
      <c r="S1148" s="22">
        <f t="shared" si="358"/>
        <v>408.21434835285515</v>
      </c>
      <c r="T1148" s="22">
        <f t="shared" si="359"/>
        <v>16.130141073112874</v>
      </c>
      <c r="U1148" s="22">
        <f t="shared" si="347"/>
        <v>7.7739738649018513</v>
      </c>
      <c r="V1148" s="20">
        <f>'BSFC (Drive Cycle)'!C1152</f>
        <v>1782.0319962676404</v>
      </c>
      <c r="W1148" s="22">
        <f t="shared" si="348"/>
        <v>3.8481861570565301</v>
      </c>
      <c r="X1148" s="22">
        <f t="shared" si="349"/>
        <v>0</v>
      </c>
      <c r="Y1148" s="22">
        <f t="shared" si="350"/>
        <v>0</v>
      </c>
      <c r="Z1148" s="22">
        <f t="shared" si="351"/>
        <v>3</v>
      </c>
    </row>
    <row r="1149" spans="4:26">
      <c r="D1149" s="1">
        <v>1146</v>
      </c>
      <c r="E1149" s="22">
        <v>42.6</v>
      </c>
      <c r="F1149" s="22">
        <f t="shared" si="340"/>
        <v>68.557884000000001</v>
      </c>
      <c r="G1149" s="22">
        <f t="shared" si="341"/>
        <v>19.043856666666667</v>
      </c>
      <c r="H1149" s="22">
        <f t="shared" si="352"/>
        <v>0</v>
      </c>
      <c r="I1149" s="22">
        <f t="shared" si="353"/>
        <v>19.043856666666667</v>
      </c>
      <c r="J1149" s="22">
        <f t="shared" si="354"/>
        <v>88.20682058769664</v>
      </c>
      <c r="K1149" s="22">
        <f t="shared" si="355"/>
        <v>3</v>
      </c>
      <c r="L1149" s="22">
        <f t="shared" si="342"/>
        <v>5.4638999999999998</v>
      </c>
      <c r="M1149" s="22">
        <f t="shared" si="356"/>
        <v>481.95324700911567</v>
      </c>
      <c r="N1149" s="22">
        <f t="shared" si="343"/>
        <v>4602.3161416641487</v>
      </c>
      <c r="O1149" s="22">
        <f t="shared" si="344"/>
        <v>21.23863048170449</v>
      </c>
      <c r="P1149" s="22">
        <f t="shared" si="345"/>
        <v>0</v>
      </c>
      <c r="Q1149" s="22">
        <f t="shared" si="346"/>
        <v>139.78920435285508</v>
      </c>
      <c r="R1149" s="22">
        <f t="shared" si="357"/>
        <v>268.42514400000005</v>
      </c>
      <c r="S1149" s="22">
        <f t="shared" si="358"/>
        <v>408.21434835285515</v>
      </c>
      <c r="T1149" s="22">
        <f t="shared" si="359"/>
        <v>16.130141073112874</v>
      </c>
      <c r="U1149" s="22">
        <f t="shared" si="347"/>
        <v>7.7739738649018513</v>
      </c>
      <c r="V1149" s="20">
        <f>'BSFC (Drive Cycle)'!C1153</f>
        <v>1782.0319962676404</v>
      </c>
      <c r="W1149" s="22">
        <f t="shared" si="348"/>
        <v>3.8481861570565301</v>
      </c>
      <c r="X1149" s="22">
        <f t="shared" si="349"/>
        <v>0</v>
      </c>
      <c r="Y1149" s="22">
        <f t="shared" si="350"/>
        <v>0</v>
      </c>
      <c r="Z1149" s="22">
        <f t="shared" si="351"/>
        <v>3</v>
      </c>
    </row>
    <row r="1150" spans="4:26">
      <c r="D1150" s="1">
        <v>1147</v>
      </c>
      <c r="E1150" s="22">
        <v>42.6</v>
      </c>
      <c r="F1150" s="22">
        <f t="shared" si="340"/>
        <v>68.557884000000001</v>
      </c>
      <c r="G1150" s="22">
        <f t="shared" si="341"/>
        <v>19.043856666666667</v>
      </c>
      <c r="H1150" s="22">
        <f t="shared" si="352"/>
        <v>0</v>
      </c>
      <c r="I1150" s="22">
        <f t="shared" si="353"/>
        <v>19.043856666666667</v>
      </c>
      <c r="J1150" s="22">
        <f t="shared" si="354"/>
        <v>88.20682058769664</v>
      </c>
      <c r="K1150" s="22">
        <f t="shared" si="355"/>
        <v>3</v>
      </c>
      <c r="L1150" s="22">
        <f t="shared" si="342"/>
        <v>5.4638999999999998</v>
      </c>
      <c r="M1150" s="22">
        <f t="shared" si="356"/>
        <v>481.95324700911567</v>
      </c>
      <c r="N1150" s="22">
        <f t="shared" si="343"/>
        <v>4602.3161416641487</v>
      </c>
      <c r="O1150" s="22">
        <f t="shared" si="344"/>
        <v>21.23863048170449</v>
      </c>
      <c r="P1150" s="22">
        <f t="shared" si="345"/>
        <v>0</v>
      </c>
      <c r="Q1150" s="22">
        <f t="shared" si="346"/>
        <v>139.78920435285508</v>
      </c>
      <c r="R1150" s="22">
        <f t="shared" si="357"/>
        <v>268.42514400000005</v>
      </c>
      <c r="S1150" s="22">
        <f t="shared" si="358"/>
        <v>408.21434835285515</v>
      </c>
      <c r="T1150" s="22">
        <f t="shared" si="359"/>
        <v>16.130141073112874</v>
      </c>
      <c r="U1150" s="22">
        <f t="shared" si="347"/>
        <v>7.7739738649018513</v>
      </c>
      <c r="V1150" s="20">
        <f>'BSFC (Drive Cycle)'!C1154</f>
        <v>1782.0319962676404</v>
      </c>
      <c r="W1150" s="22">
        <f t="shared" si="348"/>
        <v>3.8481861570565301</v>
      </c>
      <c r="X1150" s="22">
        <f t="shared" si="349"/>
        <v>0</v>
      </c>
      <c r="Y1150" s="22">
        <f t="shared" si="350"/>
        <v>0</v>
      </c>
      <c r="Z1150" s="22">
        <f t="shared" si="351"/>
        <v>3</v>
      </c>
    </row>
    <row r="1151" spans="4:26">
      <c r="D1151" s="1">
        <v>1148</v>
      </c>
      <c r="E1151" s="22">
        <v>42.6</v>
      </c>
      <c r="F1151" s="22">
        <f t="shared" si="340"/>
        <v>68.557884000000001</v>
      </c>
      <c r="G1151" s="22">
        <f t="shared" si="341"/>
        <v>19.043856666666667</v>
      </c>
      <c r="H1151" s="22">
        <f t="shared" si="352"/>
        <v>0</v>
      </c>
      <c r="I1151" s="22">
        <f t="shared" si="353"/>
        <v>19.043856666666667</v>
      </c>
      <c r="J1151" s="22">
        <f t="shared" si="354"/>
        <v>88.20682058769664</v>
      </c>
      <c r="K1151" s="22">
        <f t="shared" si="355"/>
        <v>3</v>
      </c>
      <c r="L1151" s="22">
        <f t="shared" si="342"/>
        <v>5.4638999999999998</v>
      </c>
      <c r="M1151" s="22">
        <f t="shared" si="356"/>
        <v>481.95324700911567</v>
      </c>
      <c r="N1151" s="22">
        <f t="shared" si="343"/>
        <v>4602.3161416641487</v>
      </c>
      <c r="O1151" s="22">
        <f t="shared" si="344"/>
        <v>21.23863048170449</v>
      </c>
      <c r="P1151" s="22">
        <f t="shared" si="345"/>
        <v>0</v>
      </c>
      <c r="Q1151" s="22">
        <f t="shared" si="346"/>
        <v>139.78920435285508</v>
      </c>
      <c r="R1151" s="22">
        <f t="shared" si="357"/>
        <v>268.42514400000005</v>
      </c>
      <c r="S1151" s="22">
        <f t="shared" si="358"/>
        <v>408.21434835285515</v>
      </c>
      <c r="T1151" s="22">
        <f t="shared" si="359"/>
        <v>16.130141073112874</v>
      </c>
      <c r="U1151" s="22">
        <f t="shared" si="347"/>
        <v>7.7739738649018513</v>
      </c>
      <c r="V1151" s="20">
        <f>'BSFC (Drive Cycle)'!C1155</f>
        <v>1782.0319962676404</v>
      </c>
      <c r="W1151" s="22">
        <f t="shared" si="348"/>
        <v>3.8481861570565301</v>
      </c>
      <c r="X1151" s="22">
        <f t="shared" si="349"/>
        <v>0</v>
      </c>
      <c r="Y1151" s="22">
        <f t="shared" si="350"/>
        <v>0</v>
      </c>
      <c r="Z1151" s="22">
        <f t="shared" si="351"/>
        <v>3</v>
      </c>
    </row>
    <row r="1152" spans="4:26">
      <c r="D1152" s="1">
        <v>1149</v>
      </c>
      <c r="E1152" s="22">
        <v>42.6</v>
      </c>
      <c r="F1152" s="22">
        <f t="shared" si="340"/>
        <v>68.557884000000001</v>
      </c>
      <c r="G1152" s="22">
        <f t="shared" si="341"/>
        <v>19.043856666666667</v>
      </c>
      <c r="H1152" s="22">
        <f t="shared" si="352"/>
        <v>0</v>
      </c>
      <c r="I1152" s="22">
        <f t="shared" si="353"/>
        <v>19.043856666666667</v>
      </c>
      <c r="J1152" s="22">
        <f t="shared" si="354"/>
        <v>88.20682058769664</v>
      </c>
      <c r="K1152" s="22">
        <f t="shared" si="355"/>
        <v>3</v>
      </c>
      <c r="L1152" s="22">
        <f t="shared" si="342"/>
        <v>5.4638999999999998</v>
      </c>
      <c r="M1152" s="22">
        <f t="shared" si="356"/>
        <v>481.95324700911567</v>
      </c>
      <c r="N1152" s="22">
        <f t="shared" si="343"/>
        <v>4602.3161416641487</v>
      </c>
      <c r="O1152" s="22">
        <f t="shared" si="344"/>
        <v>21.23863048170449</v>
      </c>
      <c r="P1152" s="22">
        <f t="shared" si="345"/>
        <v>0</v>
      </c>
      <c r="Q1152" s="22">
        <f t="shared" si="346"/>
        <v>139.78920435285508</v>
      </c>
      <c r="R1152" s="22">
        <f t="shared" si="357"/>
        <v>268.42514400000005</v>
      </c>
      <c r="S1152" s="22">
        <f t="shared" si="358"/>
        <v>408.21434835285515</v>
      </c>
      <c r="T1152" s="22">
        <f t="shared" si="359"/>
        <v>16.130141073112874</v>
      </c>
      <c r="U1152" s="22">
        <f t="shared" si="347"/>
        <v>7.7739738649018513</v>
      </c>
      <c r="V1152" s="20">
        <f>'BSFC (Drive Cycle)'!C1156</f>
        <v>1782.0319962676404</v>
      </c>
      <c r="W1152" s="22">
        <f t="shared" si="348"/>
        <v>3.8481861570565301</v>
      </c>
      <c r="X1152" s="22">
        <f t="shared" si="349"/>
        <v>0</v>
      </c>
      <c r="Y1152" s="22">
        <f t="shared" si="350"/>
        <v>0</v>
      </c>
      <c r="Z1152" s="22">
        <f t="shared" si="351"/>
        <v>3</v>
      </c>
    </row>
    <row r="1153" spans="4:26">
      <c r="D1153" s="1">
        <v>1150</v>
      </c>
      <c r="E1153" s="22">
        <v>42.6</v>
      </c>
      <c r="F1153" s="22">
        <f t="shared" si="340"/>
        <v>68.557884000000001</v>
      </c>
      <c r="G1153" s="22">
        <f t="shared" si="341"/>
        <v>19.043856666666667</v>
      </c>
      <c r="H1153" s="22">
        <f t="shared" si="352"/>
        <v>0</v>
      </c>
      <c r="I1153" s="22">
        <f t="shared" si="353"/>
        <v>19.043856666666667</v>
      </c>
      <c r="J1153" s="22">
        <f t="shared" si="354"/>
        <v>88.20682058769664</v>
      </c>
      <c r="K1153" s="22">
        <f t="shared" si="355"/>
        <v>3</v>
      </c>
      <c r="L1153" s="22">
        <f t="shared" si="342"/>
        <v>5.4638999999999998</v>
      </c>
      <c r="M1153" s="22">
        <f t="shared" si="356"/>
        <v>481.95324700911567</v>
      </c>
      <c r="N1153" s="22">
        <f t="shared" si="343"/>
        <v>4602.3161416641487</v>
      </c>
      <c r="O1153" s="22">
        <f t="shared" si="344"/>
        <v>21.23863048170449</v>
      </c>
      <c r="P1153" s="22">
        <f t="shared" si="345"/>
        <v>0</v>
      </c>
      <c r="Q1153" s="22">
        <f t="shared" si="346"/>
        <v>139.78920435285508</v>
      </c>
      <c r="R1153" s="22">
        <f t="shared" si="357"/>
        <v>268.42514400000005</v>
      </c>
      <c r="S1153" s="22">
        <f t="shared" si="358"/>
        <v>408.21434835285515</v>
      </c>
      <c r="T1153" s="22">
        <f t="shared" si="359"/>
        <v>16.130141073112874</v>
      </c>
      <c r="U1153" s="22">
        <f t="shared" si="347"/>
        <v>7.7739738649018513</v>
      </c>
      <c r="V1153" s="20">
        <f>'BSFC (Drive Cycle)'!C1157</f>
        <v>1782.0319962676404</v>
      </c>
      <c r="W1153" s="22">
        <f t="shared" si="348"/>
        <v>3.8481861570565301</v>
      </c>
      <c r="X1153" s="22">
        <f t="shared" si="349"/>
        <v>0</v>
      </c>
      <c r="Y1153" s="22">
        <f t="shared" si="350"/>
        <v>0</v>
      </c>
      <c r="Z1153" s="22">
        <f t="shared" si="351"/>
        <v>3</v>
      </c>
    </row>
    <row r="1154" spans="4:26">
      <c r="D1154" s="1">
        <v>1151</v>
      </c>
      <c r="E1154" s="22">
        <v>42.2</v>
      </c>
      <c r="F1154" s="22">
        <f t="shared" si="340"/>
        <v>67.914147999999997</v>
      </c>
      <c r="G1154" s="22">
        <f t="shared" si="341"/>
        <v>18.865041111111111</v>
      </c>
      <c r="H1154" s="22">
        <f t="shared" si="352"/>
        <v>-0.17881555555555551</v>
      </c>
      <c r="I1154" s="22">
        <f t="shared" si="353"/>
        <v>18.775633333333332</v>
      </c>
      <c r="J1154" s="22">
        <f t="shared" si="354"/>
        <v>86.964471001954436</v>
      </c>
      <c r="K1154" s="22">
        <f t="shared" si="355"/>
        <v>3</v>
      </c>
      <c r="L1154" s="22">
        <f t="shared" si="342"/>
        <v>5.4638999999999998</v>
      </c>
      <c r="M1154" s="22">
        <f t="shared" si="356"/>
        <v>475.16517310757882</v>
      </c>
      <c r="N1154" s="22">
        <f t="shared" si="343"/>
        <v>4537.4947875562029</v>
      </c>
      <c r="O1154" s="22">
        <f t="shared" si="344"/>
        <v>21.23863048170449</v>
      </c>
      <c r="P1154" s="22">
        <f t="shared" si="345"/>
        <v>-343.77872346476568</v>
      </c>
      <c r="Q1154" s="22">
        <f t="shared" si="346"/>
        <v>137.17637962030153</v>
      </c>
      <c r="R1154" s="22">
        <f t="shared" si="357"/>
        <v>268.42514400000005</v>
      </c>
      <c r="S1154" s="22">
        <f t="shared" si="358"/>
        <v>61.822800155535901</v>
      </c>
      <c r="T1154" s="22">
        <f t="shared" si="359"/>
        <v>0</v>
      </c>
      <c r="U1154" s="22">
        <f t="shared" si="347"/>
        <v>0</v>
      </c>
      <c r="V1154" s="20">
        <f>'BSFC (Drive Cycle)'!C1158</f>
        <v>0</v>
      </c>
      <c r="W1154" s="22">
        <f t="shared" si="348"/>
        <v>0</v>
      </c>
      <c r="X1154" s="22">
        <f t="shared" si="349"/>
        <v>0</v>
      </c>
      <c r="Y1154" s="22">
        <f t="shared" si="350"/>
        <v>0</v>
      </c>
      <c r="Z1154" s="22">
        <f t="shared" si="351"/>
        <v>3</v>
      </c>
    </row>
    <row r="1155" spans="4:26">
      <c r="D1155" s="1">
        <v>1152</v>
      </c>
      <c r="E1155" s="22">
        <v>43</v>
      </c>
      <c r="F1155" s="22">
        <f t="shared" si="340"/>
        <v>69.201620000000005</v>
      </c>
      <c r="G1155" s="22">
        <f t="shared" si="341"/>
        <v>19.222672222222226</v>
      </c>
      <c r="H1155" s="22">
        <f t="shared" si="352"/>
        <v>0.35763111111111456</v>
      </c>
      <c r="I1155" s="22">
        <f t="shared" si="353"/>
        <v>19.401487777777781</v>
      </c>
      <c r="J1155" s="22">
        <f t="shared" si="354"/>
        <v>89.863286702019607</v>
      </c>
      <c r="K1155" s="22">
        <f t="shared" si="355"/>
        <v>3</v>
      </c>
      <c r="L1155" s="22">
        <f t="shared" si="342"/>
        <v>5.4638999999999998</v>
      </c>
      <c r="M1155" s="22">
        <f t="shared" si="356"/>
        <v>491.00401221116493</v>
      </c>
      <c r="N1155" s="22">
        <f t="shared" si="343"/>
        <v>4688.7446138080777</v>
      </c>
      <c r="O1155" s="22">
        <f t="shared" si="344"/>
        <v>21.23863048170449</v>
      </c>
      <c r="P1155" s="22">
        <f t="shared" si="345"/>
        <v>687.55744692953817</v>
      </c>
      <c r="Q1155" s="22">
        <f t="shared" si="346"/>
        <v>142.42667837533841</v>
      </c>
      <c r="R1155" s="22">
        <f t="shared" si="357"/>
        <v>268.42514400000005</v>
      </c>
      <c r="S1155" s="22">
        <f t="shared" si="358"/>
        <v>1098.4092693048765</v>
      </c>
      <c r="T1155" s="22">
        <f t="shared" si="359"/>
        <v>43.402434386230141</v>
      </c>
      <c r="U1155" s="22">
        <f t="shared" si="347"/>
        <v>21.310769423370829</v>
      </c>
      <c r="V1155" s="20">
        <f>'BSFC (Drive Cycle)'!C1159</f>
        <v>707.31128336868096</v>
      </c>
      <c r="W1155" s="22">
        <f t="shared" si="348"/>
        <v>4.1870410195606853</v>
      </c>
      <c r="X1155" s="22">
        <f t="shared" si="349"/>
        <v>0</v>
      </c>
      <c r="Y1155" s="22">
        <f t="shared" si="350"/>
        <v>0</v>
      </c>
      <c r="Z1155" s="22">
        <f t="shared" si="351"/>
        <v>3</v>
      </c>
    </row>
    <row r="1156" spans="4:26">
      <c r="D1156" s="1">
        <v>1153</v>
      </c>
      <c r="E1156" s="22">
        <v>43.4</v>
      </c>
      <c r="F1156" s="22">
        <f t="shared" ref="F1156:F1219" si="360">E1156*1.60934</f>
        <v>69.845355999999995</v>
      </c>
      <c r="G1156" s="22">
        <f t="shared" ref="G1156:G1219" si="361">F1156*(1000/3600)</f>
        <v>19.401487777777778</v>
      </c>
      <c r="H1156" s="22">
        <f t="shared" si="352"/>
        <v>0.17881555555555195</v>
      </c>
      <c r="I1156" s="22">
        <f t="shared" si="353"/>
        <v>19.490895555555554</v>
      </c>
      <c r="J1156" s="22">
        <f t="shared" si="354"/>
        <v>90.277403230600314</v>
      </c>
      <c r="K1156" s="22">
        <f t="shared" si="355"/>
        <v>3</v>
      </c>
      <c r="L1156" s="22">
        <f t="shared" ref="L1156:L1219" si="362">LOOKUP(K1156,$A$5:$B$12)*$B$13</f>
        <v>5.4638999999999998</v>
      </c>
      <c r="M1156" s="22">
        <f t="shared" si="356"/>
        <v>493.26670351167701</v>
      </c>
      <c r="N1156" s="22">
        <f t="shared" ref="N1156:N1219" si="363">M1156*9.5493</f>
        <v>4710.3517318440572</v>
      </c>
      <c r="O1156" s="22">
        <f t="shared" ref="O1156:O1219" si="364">(POWER(L1156,2)*$B$28+4*$B$29)/$B$27</f>
        <v>21.23863048170449</v>
      </c>
      <c r="P1156" s="22">
        <f t="shared" ref="P1156:P1219" si="365">(H1156*(O1156+$B$26*$B$27))/$B$27</f>
        <v>343.77872346475885</v>
      </c>
      <c r="Q1156" s="22">
        <f t="shared" ref="Q1156:Q1219" si="366">($B$34*$B$31*$B$30*POWER(G1156,2))/2</f>
        <v>145.08880168775138</v>
      </c>
      <c r="R1156" s="22">
        <f t="shared" si="357"/>
        <v>268.42514400000005</v>
      </c>
      <c r="S1156" s="22">
        <f t="shared" si="358"/>
        <v>757.29266915251026</v>
      </c>
      <c r="T1156" s="22">
        <f t="shared" si="359"/>
        <v>29.923587047718112</v>
      </c>
      <c r="U1156" s="22">
        <f t="shared" ref="U1156:U1219" si="367">(T1156*M1156)/1000</f>
        <v>14.760309140272629</v>
      </c>
      <c r="V1156" s="20">
        <f>'BSFC (Drive Cycle)'!C1160</f>
        <v>1154.8040992216083</v>
      </c>
      <c r="W1156" s="22">
        <f t="shared" ref="W1156:W1219" si="368">(V1156*U1156)/3600</f>
        <v>4.7347959724902786</v>
      </c>
      <c r="X1156" s="22">
        <f t="shared" ref="X1156:X1219" si="369">IF(AND(K1156&gt;1,(N1156&lt;$B$15)),1,0)</f>
        <v>0</v>
      </c>
      <c r="Y1156" s="22">
        <f t="shared" ref="Y1156:Y1219" si="370">IF(N1156&gt;$B$14,1,0)</f>
        <v>0</v>
      </c>
      <c r="Z1156" s="22">
        <f t="shared" ref="Z1156:Z1219" si="371">IF(AND(X1156=0,Y1156=0),K1156,IF(AND(X1156=0,Y1156=1),K1156+1, IF(AND(X1156=1,Y1156=0),K1156-1)))</f>
        <v>3</v>
      </c>
    </row>
    <row r="1157" spans="4:26">
      <c r="D1157" s="1">
        <v>1154</v>
      </c>
      <c r="E1157" s="22">
        <v>43</v>
      </c>
      <c r="F1157" s="22">
        <f t="shared" si="360"/>
        <v>69.201620000000005</v>
      </c>
      <c r="G1157" s="22">
        <f t="shared" si="361"/>
        <v>19.222672222222226</v>
      </c>
      <c r="H1157" s="22">
        <f t="shared" ref="H1157:H1220" si="372">(G1157-G1156)/(D1157-D1156)</f>
        <v>-0.17881555555555195</v>
      </c>
      <c r="I1157" s="22">
        <f t="shared" ref="I1157:I1220" si="373">G1157*(D1157-D1156)+0.5*H1157*POWER(D1157-D1156,2)</f>
        <v>19.13326444444445</v>
      </c>
      <c r="J1157" s="22">
        <f t="shared" ref="J1157:J1220" si="374">(2*PI()*I1157)/($B$2*(D1157-D1156))</f>
        <v>88.620937116277403</v>
      </c>
      <c r="K1157" s="22">
        <f t="shared" ref="K1157:K1220" si="375">Z1156</f>
        <v>3</v>
      </c>
      <c r="L1157" s="22">
        <f t="shared" si="362"/>
        <v>5.4638999999999998</v>
      </c>
      <c r="M1157" s="22">
        <f t="shared" ref="M1157:M1220" si="376">J1157*L1157</f>
        <v>484.21593830962809</v>
      </c>
      <c r="N1157" s="22">
        <f t="shared" si="363"/>
        <v>4623.9232597001319</v>
      </c>
      <c r="O1157" s="22">
        <f t="shared" si="364"/>
        <v>21.23863048170449</v>
      </c>
      <c r="P1157" s="22">
        <f t="shared" si="365"/>
        <v>-343.77872346475885</v>
      </c>
      <c r="Q1157" s="22">
        <f t="shared" si="366"/>
        <v>142.42667837533841</v>
      </c>
      <c r="R1157" s="22">
        <f t="shared" ref="R1157:R1220" si="377">$B$32*$B$26*9.81</f>
        <v>268.42514400000005</v>
      </c>
      <c r="S1157" s="22">
        <f t="shared" ref="S1157:S1220" si="378">P1157+Q1157+R1157</f>
        <v>67.073098910579603</v>
      </c>
      <c r="T1157" s="22">
        <f t="shared" ref="T1157:T1220" si="379">IF(H1157&lt;0,0,(S1157*$B$27)/L1157)</f>
        <v>0</v>
      </c>
      <c r="U1157" s="22">
        <f t="shared" si="367"/>
        <v>0</v>
      </c>
      <c r="V1157" s="20">
        <f>'BSFC (Drive Cycle)'!C1161</f>
        <v>0</v>
      </c>
      <c r="W1157" s="22">
        <f t="shared" si="368"/>
        <v>0</v>
      </c>
      <c r="X1157" s="22">
        <f t="shared" si="369"/>
        <v>0</v>
      </c>
      <c r="Y1157" s="22">
        <f t="shared" si="370"/>
        <v>0</v>
      </c>
      <c r="Z1157" s="22">
        <f t="shared" si="371"/>
        <v>3</v>
      </c>
    </row>
    <row r="1158" spans="4:26">
      <c r="D1158" s="1">
        <v>1155</v>
      </c>
      <c r="E1158" s="22">
        <v>42.6</v>
      </c>
      <c r="F1158" s="22">
        <f t="shared" si="360"/>
        <v>68.557884000000001</v>
      </c>
      <c r="G1158" s="22">
        <f t="shared" si="361"/>
        <v>19.043856666666667</v>
      </c>
      <c r="H1158" s="22">
        <f t="shared" si="372"/>
        <v>-0.17881555555555906</v>
      </c>
      <c r="I1158" s="22">
        <f t="shared" si="373"/>
        <v>18.954448888888887</v>
      </c>
      <c r="J1158" s="22">
        <f t="shared" si="374"/>
        <v>87.792704059115891</v>
      </c>
      <c r="K1158" s="22">
        <f t="shared" si="375"/>
        <v>3</v>
      </c>
      <c r="L1158" s="22">
        <f t="shared" si="362"/>
        <v>5.4638999999999998</v>
      </c>
      <c r="M1158" s="22">
        <f t="shared" si="376"/>
        <v>479.69055570860331</v>
      </c>
      <c r="N1158" s="22">
        <f t="shared" si="363"/>
        <v>4580.7090236281656</v>
      </c>
      <c r="O1158" s="22">
        <f t="shared" si="364"/>
        <v>21.23863048170449</v>
      </c>
      <c r="P1158" s="22">
        <f t="shared" si="365"/>
        <v>-343.77872346477255</v>
      </c>
      <c r="Q1158" s="22">
        <f t="shared" si="366"/>
        <v>139.78920435285508</v>
      </c>
      <c r="R1158" s="22">
        <f t="shared" si="377"/>
        <v>268.42514400000005</v>
      </c>
      <c r="S1158" s="22">
        <f t="shared" si="378"/>
        <v>64.435624888082572</v>
      </c>
      <c r="T1158" s="22">
        <f t="shared" si="379"/>
        <v>0</v>
      </c>
      <c r="U1158" s="22">
        <f t="shared" si="367"/>
        <v>0</v>
      </c>
      <c r="V1158" s="20">
        <f>'BSFC (Drive Cycle)'!C1162</f>
        <v>0</v>
      </c>
      <c r="W1158" s="22">
        <f t="shared" si="368"/>
        <v>0</v>
      </c>
      <c r="X1158" s="22">
        <f t="shared" si="369"/>
        <v>0</v>
      </c>
      <c r="Y1158" s="22">
        <f t="shared" si="370"/>
        <v>0</v>
      </c>
      <c r="Z1158" s="22">
        <f t="shared" si="371"/>
        <v>3</v>
      </c>
    </row>
    <row r="1159" spans="4:26">
      <c r="D1159" s="1">
        <v>1156</v>
      </c>
      <c r="E1159" s="22">
        <v>41.9</v>
      </c>
      <c r="F1159" s="22">
        <f t="shared" si="360"/>
        <v>67.431345999999991</v>
      </c>
      <c r="G1159" s="22">
        <f t="shared" si="361"/>
        <v>18.730929444444442</v>
      </c>
      <c r="H1159" s="22">
        <f t="shared" si="372"/>
        <v>-0.3129272222222248</v>
      </c>
      <c r="I1159" s="22">
        <f t="shared" si="373"/>
        <v>18.574465833333328</v>
      </c>
      <c r="J1159" s="22">
        <f t="shared" si="374"/>
        <v>86.032708812647755</v>
      </c>
      <c r="K1159" s="22">
        <f t="shared" si="375"/>
        <v>3</v>
      </c>
      <c r="L1159" s="22">
        <f t="shared" si="362"/>
        <v>5.4638999999999998</v>
      </c>
      <c r="M1159" s="22">
        <f t="shared" si="376"/>
        <v>470.07411768142606</v>
      </c>
      <c r="N1159" s="22">
        <f t="shared" si="363"/>
        <v>4488.8787719752418</v>
      </c>
      <c r="O1159" s="22">
        <f t="shared" si="364"/>
        <v>21.23863048170449</v>
      </c>
      <c r="P1159" s="22">
        <f t="shared" si="365"/>
        <v>-601.61276606334502</v>
      </c>
      <c r="Q1159" s="22">
        <f t="shared" si="366"/>
        <v>135.23293716740275</v>
      </c>
      <c r="R1159" s="22">
        <f t="shared" si="377"/>
        <v>268.42514400000005</v>
      </c>
      <c r="S1159" s="22">
        <f t="shared" si="378"/>
        <v>-197.95468489594225</v>
      </c>
      <c r="T1159" s="22">
        <f t="shared" si="379"/>
        <v>0</v>
      </c>
      <c r="U1159" s="22">
        <f t="shared" si="367"/>
        <v>0</v>
      </c>
      <c r="V1159" s="20">
        <f>'BSFC (Drive Cycle)'!C1163</f>
        <v>0</v>
      </c>
      <c r="W1159" s="22">
        <f t="shared" si="368"/>
        <v>0</v>
      </c>
      <c r="X1159" s="22">
        <f t="shared" si="369"/>
        <v>0</v>
      </c>
      <c r="Y1159" s="22">
        <f t="shared" si="370"/>
        <v>0</v>
      </c>
      <c r="Z1159" s="22">
        <f t="shared" si="371"/>
        <v>3</v>
      </c>
    </row>
    <row r="1160" spans="4:26">
      <c r="D1160" s="1">
        <v>1157</v>
      </c>
      <c r="E1160" s="22">
        <v>40.700000000000003</v>
      </c>
      <c r="F1160" s="22">
        <f t="shared" si="360"/>
        <v>65.500138000000007</v>
      </c>
      <c r="G1160" s="22">
        <f t="shared" si="361"/>
        <v>18.194482777777779</v>
      </c>
      <c r="H1160" s="22">
        <f t="shared" si="372"/>
        <v>-0.53644666666666296</v>
      </c>
      <c r="I1160" s="22">
        <f t="shared" si="373"/>
        <v>17.926259444444447</v>
      </c>
      <c r="J1160" s="22">
        <f t="shared" si="374"/>
        <v>83.030363980437471</v>
      </c>
      <c r="K1160" s="22">
        <f t="shared" si="375"/>
        <v>3</v>
      </c>
      <c r="L1160" s="22">
        <f t="shared" si="362"/>
        <v>5.4638999999999998</v>
      </c>
      <c r="M1160" s="22">
        <f t="shared" si="376"/>
        <v>453.6696057527123</v>
      </c>
      <c r="N1160" s="22">
        <f t="shared" si="363"/>
        <v>4332.2271662143758</v>
      </c>
      <c r="O1160" s="22">
        <f t="shared" si="364"/>
        <v>21.23863048170449</v>
      </c>
      <c r="P1160" s="22">
        <f t="shared" si="365"/>
        <v>-1031.3361703942901</v>
      </c>
      <c r="Q1160" s="22">
        <f t="shared" si="366"/>
        <v>127.59781961166267</v>
      </c>
      <c r="R1160" s="22">
        <f t="shared" si="377"/>
        <v>268.42514400000005</v>
      </c>
      <c r="S1160" s="22">
        <f t="shared" si="378"/>
        <v>-635.31320678262739</v>
      </c>
      <c r="T1160" s="22">
        <f t="shared" si="379"/>
        <v>0</v>
      </c>
      <c r="U1160" s="22">
        <f t="shared" si="367"/>
        <v>0</v>
      </c>
      <c r="V1160" s="20">
        <f>'BSFC (Drive Cycle)'!C1164</f>
        <v>0</v>
      </c>
      <c r="W1160" s="22">
        <f t="shared" si="368"/>
        <v>0</v>
      </c>
      <c r="X1160" s="22">
        <f t="shared" si="369"/>
        <v>0</v>
      </c>
      <c r="Y1160" s="22">
        <f t="shared" si="370"/>
        <v>0</v>
      </c>
      <c r="Z1160" s="22">
        <f t="shared" si="371"/>
        <v>3</v>
      </c>
    </row>
    <row r="1161" spans="4:26">
      <c r="D1161" s="1">
        <v>1158</v>
      </c>
      <c r="E1161" s="22">
        <v>36.9</v>
      </c>
      <c r="F1161" s="22">
        <f t="shared" si="360"/>
        <v>59.384645999999996</v>
      </c>
      <c r="G1161" s="22">
        <f t="shared" si="361"/>
        <v>16.495735</v>
      </c>
      <c r="H1161" s="22">
        <f t="shared" si="372"/>
        <v>-1.6987477777777791</v>
      </c>
      <c r="I1161" s="22">
        <f t="shared" si="373"/>
        <v>15.64636111111111</v>
      </c>
      <c r="J1161" s="22">
        <f t="shared" si="374"/>
        <v>72.470392501628695</v>
      </c>
      <c r="K1161" s="22">
        <f t="shared" si="375"/>
        <v>3</v>
      </c>
      <c r="L1161" s="22">
        <f t="shared" si="362"/>
        <v>5.4638999999999998</v>
      </c>
      <c r="M1161" s="22">
        <f t="shared" si="376"/>
        <v>395.97097758964901</v>
      </c>
      <c r="N1161" s="22">
        <f t="shared" si="363"/>
        <v>3781.2456562968355</v>
      </c>
      <c r="O1161" s="22">
        <f t="shared" si="364"/>
        <v>21.23863048170449</v>
      </c>
      <c r="P1161" s="22">
        <f t="shared" si="365"/>
        <v>-3265.8978729152773</v>
      </c>
      <c r="Q1161" s="22">
        <f t="shared" si="366"/>
        <v>104.88349894139776</v>
      </c>
      <c r="R1161" s="22">
        <f t="shared" si="377"/>
        <v>268.42514400000005</v>
      </c>
      <c r="S1161" s="22">
        <f t="shared" si="378"/>
        <v>-2892.5892299738798</v>
      </c>
      <c r="T1161" s="22">
        <f t="shared" si="379"/>
        <v>0</v>
      </c>
      <c r="U1161" s="22">
        <f t="shared" si="367"/>
        <v>0</v>
      </c>
      <c r="V1161" s="20">
        <f>'BSFC (Drive Cycle)'!C1165</f>
        <v>0</v>
      </c>
      <c r="W1161" s="22">
        <f t="shared" si="368"/>
        <v>0</v>
      </c>
      <c r="X1161" s="22">
        <f t="shared" si="369"/>
        <v>0</v>
      </c>
      <c r="Y1161" s="22">
        <f t="shared" si="370"/>
        <v>0</v>
      </c>
      <c r="Z1161" s="22">
        <f t="shared" si="371"/>
        <v>3</v>
      </c>
    </row>
    <row r="1162" spans="4:26">
      <c r="D1162" s="1">
        <v>1159</v>
      </c>
      <c r="E1162" s="22">
        <v>32.6</v>
      </c>
      <c r="F1162" s="22">
        <f t="shared" si="360"/>
        <v>52.464483999999999</v>
      </c>
      <c r="G1162" s="22">
        <f t="shared" si="361"/>
        <v>14.573467777777777</v>
      </c>
      <c r="H1162" s="22">
        <f t="shared" si="372"/>
        <v>-1.9222672222222226</v>
      </c>
      <c r="I1162" s="22">
        <f t="shared" si="373"/>
        <v>13.612334166666667</v>
      </c>
      <c r="J1162" s="22">
        <f t="shared" si="374"/>
        <v>63.049241476416974</v>
      </c>
      <c r="K1162" s="22">
        <f t="shared" si="375"/>
        <v>3</v>
      </c>
      <c r="L1162" s="22">
        <f t="shared" si="362"/>
        <v>5.4638999999999998</v>
      </c>
      <c r="M1162" s="22">
        <f t="shared" si="376"/>
        <v>344.49475050299469</v>
      </c>
      <c r="N1162" s="22">
        <f t="shared" si="363"/>
        <v>3289.6837209782475</v>
      </c>
      <c r="O1162" s="22">
        <f t="shared" si="364"/>
        <v>21.23863048170449</v>
      </c>
      <c r="P1162" s="22">
        <f t="shared" si="365"/>
        <v>-3695.6212772462327</v>
      </c>
      <c r="Q1162" s="22">
        <f t="shared" si="366"/>
        <v>81.86337301794191</v>
      </c>
      <c r="R1162" s="22">
        <f t="shared" si="377"/>
        <v>268.42514400000005</v>
      </c>
      <c r="S1162" s="22">
        <f t="shared" si="378"/>
        <v>-3345.3327602282907</v>
      </c>
      <c r="T1162" s="22">
        <f t="shared" si="379"/>
        <v>0</v>
      </c>
      <c r="U1162" s="22">
        <f t="shared" si="367"/>
        <v>0</v>
      </c>
      <c r="V1162" s="20">
        <f>'BSFC (Drive Cycle)'!C1166</f>
        <v>0</v>
      </c>
      <c r="W1162" s="22">
        <f t="shared" si="368"/>
        <v>0</v>
      </c>
      <c r="X1162" s="22">
        <f t="shared" si="369"/>
        <v>0</v>
      </c>
      <c r="Y1162" s="22">
        <f t="shared" si="370"/>
        <v>0</v>
      </c>
      <c r="Z1162" s="22">
        <f t="shared" si="371"/>
        <v>3</v>
      </c>
    </row>
    <row r="1163" spans="4:26">
      <c r="D1163" s="1">
        <v>1160</v>
      </c>
      <c r="E1163" s="22">
        <v>28</v>
      </c>
      <c r="F1163" s="22">
        <f t="shared" si="360"/>
        <v>45.061520000000002</v>
      </c>
      <c r="G1163" s="22">
        <f t="shared" si="361"/>
        <v>12.517088888888891</v>
      </c>
      <c r="H1163" s="22">
        <f t="shared" si="372"/>
        <v>-2.0563788888888865</v>
      </c>
      <c r="I1163" s="22">
        <f t="shared" si="373"/>
        <v>11.488899444444447</v>
      </c>
      <c r="J1163" s="22">
        <f t="shared" si="374"/>
        <v>53.213973922624518</v>
      </c>
      <c r="K1163" s="22">
        <f t="shared" si="375"/>
        <v>3</v>
      </c>
      <c r="L1163" s="22">
        <f t="shared" si="362"/>
        <v>5.4638999999999998</v>
      </c>
      <c r="M1163" s="22">
        <f t="shared" si="376"/>
        <v>290.75583211582807</v>
      </c>
      <c r="N1163" s="22">
        <f t="shared" si="363"/>
        <v>2776.5146676236773</v>
      </c>
      <c r="O1163" s="22">
        <f t="shared" si="364"/>
        <v>21.23863048170449</v>
      </c>
      <c r="P1163" s="22">
        <f t="shared" si="365"/>
        <v>-3953.4553198448016</v>
      </c>
      <c r="Q1163" s="22">
        <f t="shared" si="366"/>
        <v>60.390760327888216</v>
      </c>
      <c r="R1163" s="22">
        <f t="shared" si="377"/>
        <v>268.42514400000005</v>
      </c>
      <c r="S1163" s="22">
        <f t="shared" si="378"/>
        <v>-3624.6394155169137</v>
      </c>
      <c r="T1163" s="22">
        <f t="shared" si="379"/>
        <v>0</v>
      </c>
      <c r="U1163" s="22">
        <f t="shared" si="367"/>
        <v>0</v>
      </c>
      <c r="V1163" s="20">
        <f>'BSFC (Drive Cycle)'!C1167</f>
        <v>0</v>
      </c>
      <c r="W1163" s="22">
        <f t="shared" si="368"/>
        <v>0</v>
      </c>
      <c r="X1163" s="22">
        <f t="shared" si="369"/>
        <v>0</v>
      </c>
      <c r="Y1163" s="22">
        <f t="shared" si="370"/>
        <v>0</v>
      </c>
      <c r="Z1163" s="22">
        <f t="shared" si="371"/>
        <v>3</v>
      </c>
    </row>
    <row r="1164" spans="4:26">
      <c r="D1164" s="1">
        <v>1161</v>
      </c>
      <c r="E1164" s="22">
        <v>23.4</v>
      </c>
      <c r="F1164" s="22">
        <f t="shared" si="360"/>
        <v>37.658555999999997</v>
      </c>
      <c r="G1164" s="22">
        <f t="shared" si="361"/>
        <v>10.460709999999999</v>
      </c>
      <c r="H1164" s="22">
        <f t="shared" si="372"/>
        <v>-2.0563788888888919</v>
      </c>
      <c r="I1164" s="22">
        <f t="shared" si="373"/>
        <v>9.432520555555552</v>
      </c>
      <c r="J1164" s="22">
        <f t="shared" si="374"/>
        <v>43.689293765267571</v>
      </c>
      <c r="K1164" s="22">
        <f t="shared" si="375"/>
        <v>3</v>
      </c>
      <c r="L1164" s="22">
        <f t="shared" si="362"/>
        <v>5.4638999999999998</v>
      </c>
      <c r="M1164" s="22">
        <f t="shared" si="376"/>
        <v>238.71393220404548</v>
      </c>
      <c r="N1164" s="22">
        <f t="shared" si="363"/>
        <v>2279.5509527960917</v>
      </c>
      <c r="O1164" s="22">
        <f t="shared" si="364"/>
        <v>21.23863048170449</v>
      </c>
      <c r="P1164" s="22">
        <f t="shared" si="365"/>
        <v>-3953.455319844812</v>
      </c>
      <c r="Q1164" s="22">
        <f t="shared" si="366"/>
        <v>42.178016231043941</v>
      </c>
      <c r="R1164" s="22">
        <f t="shared" si="377"/>
        <v>268.42514400000005</v>
      </c>
      <c r="S1164" s="22">
        <f t="shared" si="378"/>
        <v>-3642.852159613768</v>
      </c>
      <c r="T1164" s="22">
        <f t="shared" si="379"/>
        <v>0</v>
      </c>
      <c r="U1164" s="22">
        <f t="shared" si="367"/>
        <v>0</v>
      </c>
      <c r="V1164" s="20">
        <f>'BSFC (Drive Cycle)'!C1168</f>
        <v>0</v>
      </c>
      <c r="W1164" s="22">
        <f t="shared" si="368"/>
        <v>0</v>
      </c>
      <c r="X1164" s="22">
        <f t="shared" si="369"/>
        <v>0</v>
      </c>
      <c r="Y1164" s="22">
        <f t="shared" si="370"/>
        <v>0</v>
      </c>
      <c r="Z1164" s="22">
        <f t="shared" si="371"/>
        <v>3</v>
      </c>
    </row>
    <row r="1165" spans="4:26">
      <c r="D1165" s="1">
        <v>1162</v>
      </c>
      <c r="E1165" s="22">
        <v>18.399999999999999</v>
      </c>
      <c r="F1165" s="22">
        <f t="shared" si="360"/>
        <v>29.611855999999996</v>
      </c>
      <c r="G1165" s="22">
        <f t="shared" si="361"/>
        <v>8.225515555555555</v>
      </c>
      <c r="H1165" s="22">
        <f t="shared" si="372"/>
        <v>-2.2351944444444438</v>
      </c>
      <c r="I1165" s="22">
        <f t="shared" si="373"/>
        <v>7.1079183333333331</v>
      </c>
      <c r="J1165" s="22">
        <f t="shared" si="374"/>
        <v>32.922264022168463</v>
      </c>
      <c r="K1165" s="22">
        <f t="shared" si="375"/>
        <v>3</v>
      </c>
      <c r="L1165" s="22">
        <f t="shared" si="362"/>
        <v>5.4638999999999998</v>
      </c>
      <c r="M1165" s="22">
        <f t="shared" si="376"/>
        <v>179.88395839072626</v>
      </c>
      <c r="N1165" s="22">
        <f t="shared" si="363"/>
        <v>1717.7658838605623</v>
      </c>
      <c r="O1165" s="22">
        <f t="shared" si="364"/>
        <v>21.23863048170449</v>
      </c>
      <c r="P1165" s="22">
        <f t="shared" si="365"/>
        <v>-4297.2340433095706</v>
      </c>
      <c r="Q1165" s="22">
        <f t="shared" si="366"/>
        <v>26.078948745675795</v>
      </c>
      <c r="R1165" s="22">
        <f t="shared" si="377"/>
        <v>268.42514400000005</v>
      </c>
      <c r="S1165" s="22">
        <f t="shared" si="378"/>
        <v>-4002.7299505638948</v>
      </c>
      <c r="T1165" s="22">
        <f t="shared" si="379"/>
        <v>0</v>
      </c>
      <c r="U1165" s="22">
        <f t="shared" si="367"/>
        <v>0</v>
      </c>
      <c r="V1165" s="20">
        <f>'BSFC (Drive Cycle)'!C1169</f>
        <v>0</v>
      </c>
      <c r="W1165" s="22">
        <f t="shared" si="368"/>
        <v>0</v>
      </c>
      <c r="X1165" s="22">
        <f t="shared" si="369"/>
        <v>1</v>
      </c>
      <c r="Y1165" s="22">
        <f t="shared" si="370"/>
        <v>0</v>
      </c>
      <c r="Z1165" s="22">
        <f t="shared" si="371"/>
        <v>2</v>
      </c>
    </row>
    <row r="1166" spans="4:26">
      <c r="D1166" s="1">
        <v>1163</v>
      </c>
      <c r="E1166" s="22">
        <v>14.6</v>
      </c>
      <c r="F1166" s="22">
        <f t="shared" si="360"/>
        <v>23.496364</v>
      </c>
      <c r="G1166" s="22">
        <f t="shared" si="361"/>
        <v>6.5267677777777777</v>
      </c>
      <c r="H1166" s="22">
        <f t="shared" si="372"/>
        <v>-1.6987477777777773</v>
      </c>
      <c r="I1166" s="22">
        <f t="shared" si="373"/>
        <v>5.6773938888888891</v>
      </c>
      <c r="J1166" s="22">
        <f t="shared" si="374"/>
        <v>26.296399564876697</v>
      </c>
      <c r="K1166" s="22">
        <f t="shared" si="375"/>
        <v>2</v>
      </c>
      <c r="L1166" s="22">
        <f t="shared" si="362"/>
        <v>8.4698856000000013</v>
      </c>
      <c r="M1166" s="22">
        <f t="shared" si="376"/>
        <v>222.72749600639546</v>
      </c>
      <c r="N1166" s="22">
        <f t="shared" si="363"/>
        <v>2126.8916776138722</v>
      </c>
      <c r="O1166" s="22">
        <f t="shared" si="364"/>
        <v>40.638704065348485</v>
      </c>
      <c r="P1166" s="22">
        <f t="shared" si="365"/>
        <v>-3418.5418371993896</v>
      </c>
      <c r="Q1166" s="22">
        <f t="shared" si="366"/>
        <v>16.419508254454907</v>
      </c>
      <c r="R1166" s="22">
        <f t="shared" si="377"/>
        <v>268.42514400000005</v>
      </c>
      <c r="S1166" s="22">
        <f t="shared" si="378"/>
        <v>-3133.6971849449346</v>
      </c>
      <c r="T1166" s="22">
        <f t="shared" si="379"/>
        <v>0</v>
      </c>
      <c r="U1166" s="22">
        <f t="shared" si="367"/>
        <v>0</v>
      </c>
      <c r="V1166" s="20">
        <f>'BSFC (Drive Cycle)'!C1170</f>
        <v>0</v>
      </c>
      <c r="W1166" s="22">
        <f t="shared" si="368"/>
        <v>0</v>
      </c>
      <c r="X1166" s="22">
        <f t="shared" si="369"/>
        <v>0</v>
      </c>
      <c r="Y1166" s="22">
        <f t="shared" si="370"/>
        <v>0</v>
      </c>
      <c r="Z1166" s="22">
        <f t="shared" si="371"/>
        <v>2</v>
      </c>
    </row>
    <row r="1167" spans="4:26">
      <c r="D1167" s="1">
        <v>1164</v>
      </c>
      <c r="E1167" s="22">
        <v>12.3</v>
      </c>
      <c r="F1167" s="22">
        <f t="shared" si="360"/>
        <v>19.794882000000001</v>
      </c>
      <c r="G1167" s="22">
        <f t="shared" si="361"/>
        <v>5.4985783333333336</v>
      </c>
      <c r="H1167" s="22">
        <f t="shared" si="372"/>
        <v>-1.0281894444444442</v>
      </c>
      <c r="I1167" s="22">
        <f t="shared" si="373"/>
        <v>4.984483611111111</v>
      </c>
      <c r="J1167" s="22">
        <f t="shared" si="374"/>
        <v>23.086996468376</v>
      </c>
      <c r="K1167" s="22">
        <f t="shared" si="375"/>
        <v>2</v>
      </c>
      <c r="L1167" s="22">
        <f t="shared" si="362"/>
        <v>8.4698856000000013</v>
      </c>
      <c r="M1167" s="22">
        <f t="shared" si="376"/>
        <v>195.54421893474878</v>
      </c>
      <c r="N1167" s="22">
        <f t="shared" si="363"/>
        <v>1867.3104098735967</v>
      </c>
      <c r="O1167" s="22">
        <f t="shared" si="364"/>
        <v>40.638704065348485</v>
      </c>
      <c r="P1167" s="22">
        <f t="shared" si="365"/>
        <v>-2069.1174277785776</v>
      </c>
      <c r="Q1167" s="22">
        <f t="shared" si="366"/>
        <v>11.653722104599751</v>
      </c>
      <c r="R1167" s="22">
        <f t="shared" si="377"/>
        <v>268.42514400000005</v>
      </c>
      <c r="S1167" s="22">
        <f t="shared" si="378"/>
        <v>-1789.0385616739779</v>
      </c>
      <c r="T1167" s="22">
        <f t="shared" si="379"/>
        <v>0</v>
      </c>
      <c r="U1167" s="22">
        <f t="shared" si="367"/>
        <v>0</v>
      </c>
      <c r="V1167" s="20">
        <f>'BSFC (Drive Cycle)'!C1171</f>
        <v>0</v>
      </c>
      <c r="W1167" s="22">
        <f t="shared" si="368"/>
        <v>0</v>
      </c>
      <c r="X1167" s="22">
        <f t="shared" si="369"/>
        <v>0</v>
      </c>
      <c r="Y1167" s="22">
        <f t="shared" si="370"/>
        <v>0</v>
      </c>
      <c r="Z1167" s="22">
        <f t="shared" si="371"/>
        <v>2</v>
      </c>
    </row>
    <row r="1168" spans="4:26">
      <c r="D1168" s="1">
        <v>1165</v>
      </c>
      <c r="E1168" s="22">
        <v>9.1999999999999993</v>
      </c>
      <c r="F1168" s="22">
        <f t="shared" si="360"/>
        <v>14.805927999999998</v>
      </c>
      <c r="G1168" s="22">
        <f t="shared" si="361"/>
        <v>4.1127577777777775</v>
      </c>
      <c r="H1168" s="22">
        <f t="shared" si="372"/>
        <v>-1.3858205555555561</v>
      </c>
      <c r="I1168" s="22">
        <f t="shared" si="373"/>
        <v>3.4198474999999995</v>
      </c>
      <c r="J1168" s="22">
        <f t="shared" si="374"/>
        <v>15.839957218213126</v>
      </c>
      <c r="K1168" s="22">
        <f t="shared" si="375"/>
        <v>2</v>
      </c>
      <c r="L1168" s="22">
        <f t="shared" si="362"/>
        <v>8.4698856000000013</v>
      </c>
      <c r="M1168" s="22">
        <f t="shared" si="376"/>
        <v>134.16262554715942</v>
      </c>
      <c r="N1168" s="22">
        <f t="shared" si="363"/>
        <v>1281.1591601374896</v>
      </c>
      <c r="O1168" s="22">
        <f t="shared" si="364"/>
        <v>40.638704065348485</v>
      </c>
      <c r="P1168" s="22">
        <f t="shared" si="365"/>
        <v>-2788.8104461363455</v>
      </c>
      <c r="Q1168" s="22">
        <f t="shared" si="366"/>
        <v>6.5197371864189488</v>
      </c>
      <c r="R1168" s="22">
        <f t="shared" si="377"/>
        <v>268.42514400000005</v>
      </c>
      <c r="S1168" s="22">
        <f t="shared" si="378"/>
        <v>-2513.8655649499269</v>
      </c>
      <c r="T1168" s="22">
        <f t="shared" si="379"/>
        <v>0</v>
      </c>
      <c r="U1168" s="22">
        <f t="shared" si="367"/>
        <v>0</v>
      </c>
      <c r="V1168" s="20">
        <f>'BSFC (Drive Cycle)'!C1172</f>
        <v>0</v>
      </c>
      <c r="W1168" s="22">
        <f t="shared" si="368"/>
        <v>0</v>
      </c>
      <c r="X1168" s="22">
        <f t="shared" si="369"/>
        <v>1</v>
      </c>
      <c r="Y1168" s="22">
        <f t="shared" si="370"/>
        <v>0</v>
      </c>
      <c r="Z1168" s="22">
        <f t="shared" si="371"/>
        <v>1</v>
      </c>
    </row>
    <row r="1169" spans="4:26">
      <c r="D1169" s="1">
        <v>1166</v>
      </c>
      <c r="E1169" s="22">
        <v>5.8</v>
      </c>
      <c r="F1169" s="22">
        <f t="shared" si="360"/>
        <v>9.3341719999999988</v>
      </c>
      <c r="G1169" s="22">
        <f t="shared" si="361"/>
        <v>2.5928255555555553</v>
      </c>
      <c r="H1169" s="22">
        <f t="shared" si="372"/>
        <v>-1.5199322222222222</v>
      </c>
      <c r="I1169" s="22">
        <f t="shared" si="373"/>
        <v>1.8328594444444442</v>
      </c>
      <c r="J1169" s="22">
        <f t="shared" si="374"/>
        <v>8.4893888359050749</v>
      </c>
      <c r="K1169" s="22">
        <f t="shared" si="375"/>
        <v>1</v>
      </c>
      <c r="L1169" s="22">
        <f t="shared" si="362"/>
        <v>14.7105</v>
      </c>
      <c r="M1169" s="22">
        <f t="shared" si="376"/>
        <v>124.8831544705816</v>
      </c>
      <c r="N1169" s="22">
        <f t="shared" si="363"/>
        <v>1192.5467069859249</v>
      </c>
      <c r="O1169" s="22">
        <f t="shared" si="364"/>
        <v>107.64187598425198</v>
      </c>
      <c r="P1169" s="22">
        <f t="shared" si="365"/>
        <v>-3530.3964859206299</v>
      </c>
      <c r="Q1169" s="22">
        <f t="shared" si="366"/>
        <v>2.591256603864998</v>
      </c>
      <c r="R1169" s="22">
        <f t="shared" si="377"/>
        <v>268.42514400000005</v>
      </c>
      <c r="S1169" s="22">
        <f t="shared" si="378"/>
        <v>-3259.380085316765</v>
      </c>
      <c r="T1169" s="22">
        <f t="shared" si="379"/>
        <v>0</v>
      </c>
      <c r="U1169" s="22">
        <f t="shared" si="367"/>
        <v>0</v>
      </c>
      <c r="V1169" s="20">
        <f>'BSFC (Drive Cycle)'!C1173</f>
        <v>0</v>
      </c>
      <c r="W1169" s="22">
        <f t="shared" si="368"/>
        <v>0</v>
      </c>
      <c r="X1169" s="22">
        <f t="shared" si="369"/>
        <v>0</v>
      </c>
      <c r="Y1169" s="22">
        <f t="shared" si="370"/>
        <v>0</v>
      </c>
      <c r="Z1169" s="22">
        <f t="shared" si="371"/>
        <v>1</v>
      </c>
    </row>
    <row r="1170" spans="4:26">
      <c r="D1170" s="1">
        <v>1167</v>
      </c>
      <c r="E1170" s="22">
        <v>1.9</v>
      </c>
      <c r="F1170" s="22">
        <f t="shared" si="360"/>
        <v>3.0577459999999999</v>
      </c>
      <c r="G1170" s="22">
        <f t="shared" si="361"/>
        <v>0.84937388888888887</v>
      </c>
      <c r="H1170" s="22">
        <f t="shared" si="372"/>
        <v>-1.7434516666666664</v>
      </c>
      <c r="I1170" s="22">
        <f t="shared" si="373"/>
        <v>-2.2351944444444327E-2</v>
      </c>
      <c r="J1170" s="22">
        <f t="shared" si="374"/>
        <v>-0.10352913214518331</v>
      </c>
      <c r="K1170" s="22">
        <f t="shared" si="375"/>
        <v>1</v>
      </c>
      <c r="L1170" s="22">
        <f t="shared" si="362"/>
        <v>14.7105</v>
      </c>
      <c r="M1170" s="22">
        <f t="shared" si="376"/>
        <v>-1.522965298421719</v>
      </c>
      <c r="N1170" s="22">
        <f t="shared" si="363"/>
        <v>-14.543252524218522</v>
      </c>
      <c r="O1170" s="22">
        <f t="shared" si="364"/>
        <v>107.64187598425198</v>
      </c>
      <c r="P1170" s="22">
        <f t="shared" si="365"/>
        <v>-4049.5724397324871</v>
      </c>
      <c r="Q1170" s="22">
        <f t="shared" si="366"/>
        <v>0.2780748020199954</v>
      </c>
      <c r="R1170" s="22">
        <f t="shared" si="377"/>
        <v>268.42514400000005</v>
      </c>
      <c r="S1170" s="22">
        <f t="shared" si="378"/>
        <v>-3780.8692209304672</v>
      </c>
      <c r="T1170" s="22">
        <f t="shared" si="379"/>
        <v>0</v>
      </c>
      <c r="U1170" s="22">
        <f t="shared" si="367"/>
        <v>0</v>
      </c>
      <c r="V1170" s="20">
        <f>'BSFC (Drive Cycle)'!C1174</f>
        <v>0</v>
      </c>
      <c r="W1170" s="22">
        <f t="shared" si="368"/>
        <v>0</v>
      </c>
      <c r="X1170" s="22">
        <f t="shared" si="369"/>
        <v>0</v>
      </c>
      <c r="Y1170" s="22">
        <f t="shared" si="370"/>
        <v>0</v>
      </c>
      <c r="Z1170" s="22">
        <f t="shared" si="371"/>
        <v>1</v>
      </c>
    </row>
    <row r="1171" spans="4:26">
      <c r="D1171" s="1">
        <v>1168</v>
      </c>
      <c r="E1171" s="22">
        <v>0.4</v>
      </c>
      <c r="F1171" s="22">
        <f t="shared" si="360"/>
        <v>0.64373600000000009</v>
      </c>
      <c r="G1171" s="22">
        <f t="shared" si="361"/>
        <v>0.17881555555555559</v>
      </c>
      <c r="H1171" s="22">
        <f t="shared" si="372"/>
        <v>-0.67055833333333326</v>
      </c>
      <c r="I1171" s="22">
        <f t="shared" si="373"/>
        <v>-0.15646361111111104</v>
      </c>
      <c r="J1171" s="22">
        <f t="shared" si="374"/>
        <v>-0.72470392501628667</v>
      </c>
      <c r="K1171" s="22">
        <f t="shared" si="375"/>
        <v>1</v>
      </c>
      <c r="L1171" s="22">
        <f t="shared" si="362"/>
        <v>14.7105</v>
      </c>
      <c r="M1171" s="22">
        <f t="shared" si="376"/>
        <v>-10.660757088952085</v>
      </c>
      <c r="N1171" s="22">
        <f t="shared" si="363"/>
        <v>-101.80276766953016</v>
      </c>
      <c r="O1171" s="22">
        <f t="shared" si="364"/>
        <v>107.64187598425198</v>
      </c>
      <c r="P1171" s="22">
        <f t="shared" si="365"/>
        <v>-1557.527861435572</v>
      </c>
      <c r="Q1171" s="22">
        <f t="shared" si="366"/>
        <v>1.2324644964875148E-2</v>
      </c>
      <c r="R1171" s="22">
        <f t="shared" si="377"/>
        <v>268.42514400000005</v>
      </c>
      <c r="S1171" s="22">
        <f t="shared" si="378"/>
        <v>-1289.0903927906072</v>
      </c>
      <c r="T1171" s="22">
        <f t="shared" si="379"/>
        <v>0</v>
      </c>
      <c r="U1171" s="22">
        <f t="shared" si="367"/>
        <v>0</v>
      </c>
      <c r="V1171" s="20">
        <f>'BSFC (Drive Cycle)'!C1175</f>
        <v>0</v>
      </c>
      <c r="W1171" s="22">
        <f t="shared" si="368"/>
        <v>0</v>
      </c>
      <c r="X1171" s="22">
        <f t="shared" si="369"/>
        <v>0</v>
      </c>
      <c r="Y1171" s="22">
        <f t="shared" si="370"/>
        <v>0</v>
      </c>
      <c r="Z1171" s="22">
        <f t="shared" si="371"/>
        <v>1</v>
      </c>
    </row>
    <row r="1172" spans="4:26">
      <c r="D1172" s="1">
        <v>1169</v>
      </c>
      <c r="E1172" s="22">
        <v>0</v>
      </c>
      <c r="F1172" s="22">
        <f t="shared" si="360"/>
        <v>0</v>
      </c>
      <c r="G1172" s="22">
        <f t="shared" si="361"/>
        <v>0</v>
      </c>
      <c r="H1172" s="22">
        <f t="shared" si="372"/>
        <v>-0.17881555555555559</v>
      </c>
      <c r="I1172" s="22">
        <f t="shared" si="373"/>
        <v>-8.9407777777777794E-2</v>
      </c>
      <c r="J1172" s="22">
        <f t="shared" si="374"/>
        <v>-0.4141165285807355</v>
      </c>
      <c r="K1172" s="22">
        <f t="shared" si="375"/>
        <v>1</v>
      </c>
      <c r="L1172" s="22">
        <f t="shared" si="362"/>
        <v>14.7105</v>
      </c>
      <c r="M1172" s="22">
        <f t="shared" si="376"/>
        <v>-6.0918611936869098</v>
      </c>
      <c r="N1172" s="22">
        <f t="shared" si="363"/>
        <v>-58.173010096874414</v>
      </c>
      <c r="O1172" s="22">
        <f t="shared" si="364"/>
        <v>107.64187598425198</v>
      </c>
      <c r="P1172" s="22">
        <f t="shared" si="365"/>
        <v>-415.34076304948599</v>
      </c>
      <c r="Q1172" s="22">
        <f t="shared" si="366"/>
        <v>0</v>
      </c>
      <c r="R1172" s="22">
        <f t="shared" si="377"/>
        <v>268.42514400000005</v>
      </c>
      <c r="S1172" s="22">
        <f t="shared" si="378"/>
        <v>-146.91561904948594</v>
      </c>
      <c r="T1172" s="22">
        <f t="shared" si="379"/>
        <v>0</v>
      </c>
      <c r="U1172" s="22">
        <f t="shared" si="367"/>
        <v>0</v>
      </c>
      <c r="V1172" s="20">
        <f>'BSFC (Drive Cycle)'!C1176</f>
        <v>0</v>
      </c>
      <c r="W1172" s="22">
        <f t="shared" si="368"/>
        <v>0</v>
      </c>
      <c r="X1172" s="22">
        <f t="shared" si="369"/>
        <v>0</v>
      </c>
      <c r="Y1172" s="22">
        <f t="shared" si="370"/>
        <v>0</v>
      </c>
      <c r="Z1172" s="22">
        <f t="shared" si="371"/>
        <v>1</v>
      </c>
    </row>
    <row r="1173" spans="4:26">
      <c r="D1173" s="1">
        <v>1170</v>
      </c>
      <c r="E1173" s="22">
        <v>0</v>
      </c>
      <c r="F1173" s="22">
        <f t="shared" si="360"/>
        <v>0</v>
      </c>
      <c r="G1173" s="22">
        <f t="shared" si="361"/>
        <v>0</v>
      </c>
      <c r="H1173" s="22">
        <f t="shared" si="372"/>
        <v>0</v>
      </c>
      <c r="I1173" s="22">
        <f t="shared" si="373"/>
        <v>0</v>
      </c>
      <c r="J1173" s="22">
        <f t="shared" si="374"/>
        <v>0</v>
      </c>
      <c r="K1173" s="22">
        <f t="shared" si="375"/>
        <v>1</v>
      </c>
      <c r="L1173" s="22">
        <f t="shared" si="362"/>
        <v>14.7105</v>
      </c>
      <c r="M1173" s="22">
        <f t="shared" si="376"/>
        <v>0</v>
      </c>
      <c r="N1173" s="22">
        <f t="shared" si="363"/>
        <v>0</v>
      </c>
      <c r="O1173" s="22">
        <f t="shared" si="364"/>
        <v>107.64187598425198</v>
      </c>
      <c r="P1173" s="22">
        <f t="shared" si="365"/>
        <v>0</v>
      </c>
      <c r="Q1173" s="22">
        <f t="shared" si="366"/>
        <v>0</v>
      </c>
      <c r="R1173" s="22">
        <f t="shared" si="377"/>
        <v>268.42514400000005</v>
      </c>
      <c r="S1173" s="22">
        <f t="shared" si="378"/>
        <v>268.42514400000005</v>
      </c>
      <c r="T1173" s="22">
        <f t="shared" si="379"/>
        <v>3.9395662003059049</v>
      </c>
      <c r="U1173" s="22">
        <f t="shared" si="367"/>
        <v>0</v>
      </c>
      <c r="V1173" s="20">
        <f>'BSFC (Drive Cycle)'!C1177</f>
        <v>0</v>
      </c>
      <c r="W1173" s="22">
        <f t="shared" si="368"/>
        <v>0</v>
      </c>
      <c r="X1173" s="22">
        <f t="shared" si="369"/>
        <v>0</v>
      </c>
      <c r="Y1173" s="22">
        <f t="shared" si="370"/>
        <v>0</v>
      </c>
      <c r="Z1173" s="22">
        <f t="shared" si="371"/>
        <v>1</v>
      </c>
    </row>
    <row r="1174" spans="4:26">
      <c r="D1174" s="1">
        <v>1171</v>
      </c>
      <c r="E1174" s="22">
        <v>0</v>
      </c>
      <c r="F1174" s="22">
        <f t="shared" si="360"/>
        <v>0</v>
      </c>
      <c r="G1174" s="22">
        <f t="shared" si="361"/>
        <v>0</v>
      </c>
      <c r="H1174" s="22">
        <f t="shared" si="372"/>
        <v>0</v>
      </c>
      <c r="I1174" s="22">
        <f t="shared" si="373"/>
        <v>0</v>
      </c>
      <c r="J1174" s="22">
        <f t="shared" si="374"/>
        <v>0</v>
      </c>
      <c r="K1174" s="22">
        <f t="shared" si="375"/>
        <v>1</v>
      </c>
      <c r="L1174" s="22">
        <f t="shared" si="362"/>
        <v>14.7105</v>
      </c>
      <c r="M1174" s="22">
        <f t="shared" si="376"/>
        <v>0</v>
      </c>
      <c r="N1174" s="22">
        <f t="shared" si="363"/>
        <v>0</v>
      </c>
      <c r="O1174" s="22">
        <f t="shared" si="364"/>
        <v>107.64187598425198</v>
      </c>
      <c r="P1174" s="22">
        <f t="shared" si="365"/>
        <v>0</v>
      </c>
      <c r="Q1174" s="22">
        <f t="shared" si="366"/>
        <v>0</v>
      </c>
      <c r="R1174" s="22">
        <f t="shared" si="377"/>
        <v>268.42514400000005</v>
      </c>
      <c r="S1174" s="22">
        <f t="shared" si="378"/>
        <v>268.42514400000005</v>
      </c>
      <c r="T1174" s="22">
        <f t="shared" si="379"/>
        <v>3.9395662003059049</v>
      </c>
      <c r="U1174" s="22">
        <f t="shared" si="367"/>
        <v>0</v>
      </c>
      <c r="V1174" s="20">
        <f>'BSFC (Drive Cycle)'!C1178</f>
        <v>0</v>
      </c>
      <c r="W1174" s="22">
        <f t="shared" si="368"/>
        <v>0</v>
      </c>
      <c r="X1174" s="22">
        <f t="shared" si="369"/>
        <v>0</v>
      </c>
      <c r="Y1174" s="22">
        <f t="shared" si="370"/>
        <v>0</v>
      </c>
      <c r="Z1174" s="22">
        <f t="shared" si="371"/>
        <v>1</v>
      </c>
    </row>
    <row r="1175" spans="4:26">
      <c r="D1175" s="1">
        <v>1172</v>
      </c>
      <c r="E1175" s="22">
        <v>0</v>
      </c>
      <c r="F1175" s="22">
        <f t="shared" si="360"/>
        <v>0</v>
      </c>
      <c r="G1175" s="22">
        <f t="shared" si="361"/>
        <v>0</v>
      </c>
      <c r="H1175" s="22">
        <f t="shared" si="372"/>
        <v>0</v>
      </c>
      <c r="I1175" s="22">
        <f t="shared" si="373"/>
        <v>0</v>
      </c>
      <c r="J1175" s="22">
        <f t="shared" si="374"/>
        <v>0</v>
      </c>
      <c r="K1175" s="22">
        <f t="shared" si="375"/>
        <v>1</v>
      </c>
      <c r="L1175" s="22">
        <f t="shared" si="362"/>
        <v>14.7105</v>
      </c>
      <c r="M1175" s="22">
        <f t="shared" si="376"/>
        <v>0</v>
      </c>
      <c r="N1175" s="22">
        <f t="shared" si="363"/>
        <v>0</v>
      </c>
      <c r="O1175" s="22">
        <f t="shared" si="364"/>
        <v>107.64187598425198</v>
      </c>
      <c r="P1175" s="22">
        <f t="shared" si="365"/>
        <v>0</v>
      </c>
      <c r="Q1175" s="22">
        <f t="shared" si="366"/>
        <v>0</v>
      </c>
      <c r="R1175" s="22">
        <f t="shared" si="377"/>
        <v>268.42514400000005</v>
      </c>
      <c r="S1175" s="22">
        <f t="shared" si="378"/>
        <v>268.42514400000005</v>
      </c>
      <c r="T1175" s="22">
        <f t="shared" si="379"/>
        <v>3.9395662003059049</v>
      </c>
      <c r="U1175" s="22">
        <f t="shared" si="367"/>
        <v>0</v>
      </c>
      <c r="V1175" s="20">
        <f>'BSFC (Drive Cycle)'!C1179</f>
        <v>0</v>
      </c>
      <c r="W1175" s="22">
        <f t="shared" si="368"/>
        <v>0</v>
      </c>
      <c r="X1175" s="22">
        <f t="shared" si="369"/>
        <v>0</v>
      </c>
      <c r="Y1175" s="22">
        <f t="shared" si="370"/>
        <v>0</v>
      </c>
      <c r="Z1175" s="22">
        <f t="shared" si="371"/>
        <v>1</v>
      </c>
    </row>
    <row r="1176" spans="4:26">
      <c r="D1176" s="1">
        <v>1173</v>
      </c>
      <c r="E1176" s="22">
        <v>0</v>
      </c>
      <c r="F1176" s="22">
        <f t="shared" si="360"/>
        <v>0</v>
      </c>
      <c r="G1176" s="22">
        <f t="shared" si="361"/>
        <v>0</v>
      </c>
      <c r="H1176" s="22">
        <f t="shared" si="372"/>
        <v>0</v>
      </c>
      <c r="I1176" s="22">
        <f t="shared" si="373"/>
        <v>0</v>
      </c>
      <c r="J1176" s="22">
        <f t="shared" si="374"/>
        <v>0</v>
      </c>
      <c r="K1176" s="22">
        <f t="shared" si="375"/>
        <v>1</v>
      </c>
      <c r="L1176" s="22">
        <f t="shared" si="362"/>
        <v>14.7105</v>
      </c>
      <c r="M1176" s="22">
        <f t="shared" si="376"/>
        <v>0</v>
      </c>
      <c r="N1176" s="22">
        <f t="shared" si="363"/>
        <v>0</v>
      </c>
      <c r="O1176" s="22">
        <f t="shared" si="364"/>
        <v>107.64187598425198</v>
      </c>
      <c r="P1176" s="22">
        <f t="shared" si="365"/>
        <v>0</v>
      </c>
      <c r="Q1176" s="22">
        <f t="shared" si="366"/>
        <v>0</v>
      </c>
      <c r="R1176" s="22">
        <f t="shared" si="377"/>
        <v>268.42514400000005</v>
      </c>
      <c r="S1176" s="22">
        <f t="shared" si="378"/>
        <v>268.42514400000005</v>
      </c>
      <c r="T1176" s="22">
        <f t="shared" si="379"/>
        <v>3.9395662003059049</v>
      </c>
      <c r="U1176" s="22">
        <f t="shared" si="367"/>
        <v>0</v>
      </c>
      <c r="V1176" s="20">
        <f>'BSFC (Drive Cycle)'!C1180</f>
        <v>0</v>
      </c>
      <c r="W1176" s="22">
        <f t="shared" si="368"/>
        <v>0</v>
      </c>
      <c r="X1176" s="22">
        <f t="shared" si="369"/>
        <v>0</v>
      </c>
      <c r="Y1176" s="22">
        <f t="shared" si="370"/>
        <v>0</v>
      </c>
      <c r="Z1176" s="22">
        <f t="shared" si="371"/>
        <v>1</v>
      </c>
    </row>
    <row r="1177" spans="4:26">
      <c r="D1177" s="1">
        <v>1174</v>
      </c>
      <c r="E1177" s="22">
        <v>0.4</v>
      </c>
      <c r="F1177" s="22">
        <f t="shared" si="360"/>
        <v>0.64373600000000009</v>
      </c>
      <c r="G1177" s="22">
        <f t="shared" si="361"/>
        <v>0.17881555555555559</v>
      </c>
      <c r="H1177" s="22">
        <f t="shared" si="372"/>
        <v>0.17881555555555559</v>
      </c>
      <c r="I1177" s="22">
        <f t="shared" si="373"/>
        <v>0.26822333333333337</v>
      </c>
      <c r="J1177" s="22">
        <f t="shared" si="374"/>
        <v>1.2423495857422064</v>
      </c>
      <c r="K1177" s="22">
        <f t="shared" si="375"/>
        <v>1</v>
      </c>
      <c r="L1177" s="22">
        <f t="shared" si="362"/>
        <v>14.7105</v>
      </c>
      <c r="M1177" s="22">
        <f t="shared" si="376"/>
        <v>18.275583581060726</v>
      </c>
      <c r="N1177" s="22">
        <f t="shared" si="363"/>
        <v>174.51903029062319</v>
      </c>
      <c r="O1177" s="22">
        <f t="shared" si="364"/>
        <v>107.64187598425198</v>
      </c>
      <c r="P1177" s="22">
        <f t="shared" si="365"/>
        <v>415.34076304948599</v>
      </c>
      <c r="Q1177" s="22">
        <f t="shared" si="366"/>
        <v>1.2324644964875148E-2</v>
      </c>
      <c r="R1177" s="22">
        <f t="shared" si="377"/>
        <v>268.42514400000005</v>
      </c>
      <c r="S1177" s="22">
        <f t="shared" si="378"/>
        <v>683.77823169445082</v>
      </c>
      <c r="T1177" s="22">
        <f t="shared" si="379"/>
        <v>10.035533817533866</v>
      </c>
      <c r="U1177" s="22">
        <f t="shared" si="367"/>
        <v>0.1834052370629016</v>
      </c>
      <c r="V1177" s="20">
        <f>'BSFC (Drive Cycle)'!C1181</f>
        <v>2443.4815432356299</v>
      </c>
      <c r="W1177" s="22">
        <f t="shared" si="368"/>
        <v>0.1244853643599876</v>
      </c>
      <c r="X1177" s="22">
        <f t="shared" si="369"/>
        <v>0</v>
      </c>
      <c r="Y1177" s="22">
        <f t="shared" si="370"/>
        <v>0</v>
      </c>
      <c r="Z1177" s="22">
        <f t="shared" si="371"/>
        <v>1</v>
      </c>
    </row>
    <row r="1178" spans="4:26">
      <c r="D1178" s="1">
        <v>1175</v>
      </c>
      <c r="E1178" s="22">
        <v>4.2</v>
      </c>
      <c r="F1178" s="22">
        <f t="shared" si="360"/>
        <v>6.7592280000000002</v>
      </c>
      <c r="G1178" s="22">
        <f t="shared" si="361"/>
        <v>1.8775633333333335</v>
      </c>
      <c r="H1178" s="22">
        <f t="shared" si="372"/>
        <v>1.698747777777778</v>
      </c>
      <c r="I1178" s="22">
        <f t="shared" si="373"/>
        <v>2.7269372222222223</v>
      </c>
      <c r="J1178" s="22">
        <f t="shared" si="374"/>
        <v>12.63055412171243</v>
      </c>
      <c r="K1178" s="22">
        <f t="shared" si="375"/>
        <v>1</v>
      </c>
      <c r="L1178" s="22">
        <f t="shared" si="362"/>
        <v>14.7105</v>
      </c>
      <c r="M1178" s="22">
        <f t="shared" si="376"/>
        <v>185.80176640745071</v>
      </c>
      <c r="N1178" s="22">
        <f t="shared" si="363"/>
        <v>1774.2768079546693</v>
      </c>
      <c r="O1178" s="22">
        <f t="shared" si="364"/>
        <v>107.64187598425198</v>
      </c>
      <c r="P1178" s="22">
        <f t="shared" si="365"/>
        <v>3945.7372489701165</v>
      </c>
      <c r="Q1178" s="22">
        <f t="shared" si="366"/>
        <v>1.3587921073774845</v>
      </c>
      <c r="R1178" s="22">
        <f t="shared" si="377"/>
        <v>268.42514400000005</v>
      </c>
      <c r="S1178" s="22">
        <f t="shared" si="378"/>
        <v>4215.521185077494</v>
      </c>
      <c r="T1178" s="22">
        <f t="shared" si="379"/>
        <v>61.869482604821791</v>
      </c>
      <c r="U1178" s="22">
        <f t="shared" si="367"/>
        <v>11.495459154690934</v>
      </c>
      <c r="V1178" s="20">
        <f>'BSFC (Drive Cycle)'!C1182</f>
        <v>110.38792630499756</v>
      </c>
      <c r="W1178" s="22">
        <f t="shared" si="368"/>
        <v>0.35248886055837014</v>
      </c>
      <c r="X1178" s="22">
        <f t="shared" si="369"/>
        <v>0</v>
      </c>
      <c r="Y1178" s="22">
        <f t="shared" si="370"/>
        <v>0</v>
      </c>
      <c r="Z1178" s="22">
        <f t="shared" si="371"/>
        <v>1</v>
      </c>
    </row>
    <row r="1179" spans="4:26">
      <c r="D1179" s="1">
        <v>1176</v>
      </c>
      <c r="E1179" s="22">
        <v>9.1999999999999993</v>
      </c>
      <c r="F1179" s="22">
        <f t="shared" si="360"/>
        <v>14.805927999999998</v>
      </c>
      <c r="G1179" s="22">
        <f t="shared" si="361"/>
        <v>4.1127577777777775</v>
      </c>
      <c r="H1179" s="22">
        <f t="shared" si="372"/>
        <v>2.2351944444444438</v>
      </c>
      <c r="I1179" s="22">
        <f t="shared" si="373"/>
        <v>5.2303549999999994</v>
      </c>
      <c r="J1179" s="22">
        <f t="shared" si="374"/>
        <v>24.225816921973017</v>
      </c>
      <c r="K1179" s="22">
        <f t="shared" si="375"/>
        <v>1</v>
      </c>
      <c r="L1179" s="22">
        <f t="shared" si="362"/>
        <v>14.7105</v>
      </c>
      <c r="M1179" s="22">
        <f t="shared" si="376"/>
        <v>356.37387983068407</v>
      </c>
      <c r="N1179" s="22">
        <f t="shared" si="363"/>
        <v>3403.1210906671517</v>
      </c>
      <c r="O1179" s="22">
        <f t="shared" si="364"/>
        <v>107.64187598425198</v>
      </c>
      <c r="P1179" s="22">
        <f t="shared" si="365"/>
        <v>5191.759538118572</v>
      </c>
      <c r="Q1179" s="22">
        <f t="shared" si="366"/>
        <v>6.5197371864189488</v>
      </c>
      <c r="R1179" s="22">
        <f t="shared" si="377"/>
        <v>268.42514400000005</v>
      </c>
      <c r="S1179" s="22">
        <f t="shared" si="378"/>
        <v>5466.7044193049906</v>
      </c>
      <c r="T1179" s="22">
        <f t="shared" si="379"/>
        <v>80.232587888103581</v>
      </c>
      <c r="U1179" s="22">
        <f t="shared" si="367"/>
        <v>28.592798634539825</v>
      </c>
      <c r="V1179" s="20">
        <f>'BSFC (Drive Cycle)'!C1183</f>
        <v>85.882801638050296</v>
      </c>
      <c r="W1179" s="22">
        <f t="shared" si="368"/>
        <v>0.68211934816858311</v>
      </c>
      <c r="X1179" s="22">
        <f t="shared" si="369"/>
        <v>0</v>
      </c>
      <c r="Y1179" s="22">
        <f t="shared" si="370"/>
        <v>0</v>
      </c>
      <c r="Z1179" s="22">
        <f t="shared" si="371"/>
        <v>1</v>
      </c>
    </row>
    <row r="1180" spans="4:26">
      <c r="D1180" s="1">
        <v>1177</v>
      </c>
      <c r="E1180" s="22">
        <v>11.9</v>
      </c>
      <c r="F1180" s="22">
        <f t="shared" si="360"/>
        <v>19.151146000000001</v>
      </c>
      <c r="G1180" s="22">
        <f t="shared" si="361"/>
        <v>5.3197627777777781</v>
      </c>
      <c r="H1180" s="22">
        <f t="shared" si="372"/>
        <v>1.2070050000000005</v>
      </c>
      <c r="I1180" s="22">
        <f t="shared" si="373"/>
        <v>5.9232652777777783</v>
      </c>
      <c r="J1180" s="22">
        <f t="shared" si="374"/>
        <v>27.435220018473725</v>
      </c>
      <c r="K1180" s="22">
        <f t="shared" si="375"/>
        <v>1</v>
      </c>
      <c r="L1180" s="22">
        <f t="shared" si="362"/>
        <v>14.7105</v>
      </c>
      <c r="M1180" s="22">
        <f t="shared" si="376"/>
        <v>403.58580408175771</v>
      </c>
      <c r="N1180" s="22">
        <f t="shared" si="363"/>
        <v>3853.9619189179293</v>
      </c>
      <c r="O1180" s="22">
        <f t="shared" si="364"/>
        <v>107.64187598425198</v>
      </c>
      <c r="P1180" s="22">
        <f t="shared" si="365"/>
        <v>2803.5501505840311</v>
      </c>
      <c r="Q1180" s="22">
        <f t="shared" si="366"/>
        <v>10.908081084224806</v>
      </c>
      <c r="R1180" s="22">
        <f t="shared" si="377"/>
        <v>268.42514400000005</v>
      </c>
      <c r="S1180" s="22">
        <f t="shared" si="378"/>
        <v>3082.8833756682561</v>
      </c>
      <c r="T1180" s="22">
        <f t="shared" si="379"/>
        <v>45.246220101748854</v>
      </c>
      <c r="U1180" s="22">
        <f t="shared" si="367"/>
        <v>18.260732121424503</v>
      </c>
      <c r="V1180" s="20">
        <f>'BSFC (Drive Cycle)'!C1184</f>
        <v>459.97820232228332</v>
      </c>
      <c r="W1180" s="22">
        <f t="shared" si="368"/>
        <v>2.3332052039726716</v>
      </c>
      <c r="X1180" s="22">
        <f t="shared" si="369"/>
        <v>0</v>
      </c>
      <c r="Y1180" s="22">
        <f t="shared" si="370"/>
        <v>0</v>
      </c>
      <c r="Z1180" s="22">
        <f t="shared" si="371"/>
        <v>1</v>
      </c>
    </row>
    <row r="1181" spans="4:26">
      <c r="D1181" s="1">
        <v>1178</v>
      </c>
      <c r="E1181" s="22">
        <v>14.2</v>
      </c>
      <c r="F1181" s="22">
        <f t="shared" si="360"/>
        <v>22.852627999999999</v>
      </c>
      <c r="G1181" s="22">
        <f t="shared" si="361"/>
        <v>6.3479522222222222</v>
      </c>
      <c r="H1181" s="22">
        <f t="shared" si="372"/>
        <v>1.0281894444444442</v>
      </c>
      <c r="I1181" s="22">
        <f t="shared" si="373"/>
        <v>6.8620469444444439</v>
      </c>
      <c r="J1181" s="22">
        <f t="shared" si="374"/>
        <v>31.783443568571439</v>
      </c>
      <c r="K1181" s="22">
        <f t="shared" si="375"/>
        <v>1</v>
      </c>
      <c r="L1181" s="22">
        <f t="shared" si="362"/>
        <v>14.7105</v>
      </c>
      <c r="M1181" s="22">
        <f t="shared" si="376"/>
        <v>467.55034661547012</v>
      </c>
      <c r="N1181" s="22">
        <f t="shared" si="363"/>
        <v>4464.7785249351091</v>
      </c>
      <c r="O1181" s="22">
        <f t="shared" si="364"/>
        <v>107.64187598425198</v>
      </c>
      <c r="P1181" s="22">
        <f t="shared" si="365"/>
        <v>2388.2093875345431</v>
      </c>
      <c r="Q1181" s="22">
        <f t="shared" si="366"/>
        <v>15.532133816983899</v>
      </c>
      <c r="R1181" s="22">
        <f t="shared" si="377"/>
        <v>268.42514400000005</v>
      </c>
      <c r="S1181" s="22">
        <f t="shared" si="378"/>
        <v>2672.1666653515267</v>
      </c>
      <c r="T1181" s="22">
        <f t="shared" si="379"/>
        <v>39.218298701566546</v>
      </c>
      <c r="U1181" s="22">
        <f t="shared" si="367"/>
        <v>18.336529151586483</v>
      </c>
      <c r="V1181" s="20">
        <f>'BSFC (Drive Cycle)'!C1185</f>
        <v>710.47288683475927</v>
      </c>
      <c r="W1181" s="22">
        <f t="shared" si="368"/>
        <v>3.6187796669048242</v>
      </c>
      <c r="X1181" s="22">
        <f t="shared" si="369"/>
        <v>0</v>
      </c>
      <c r="Y1181" s="22">
        <f t="shared" si="370"/>
        <v>0</v>
      </c>
      <c r="Z1181" s="22">
        <f t="shared" si="371"/>
        <v>1</v>
      </c>
    </row>
    <row r="1182" spans="4:26">
      <c r="D1182" s="1">
        <v>1179</v>
      </c>
      <c r="E1182" s="22">
        <v>15.7</v>
      </c>
      <c r="F1182" s="22">
        <f t="shared" si="360"/>
        <v>25.266638</v>
      </c>
      <c r="G1182" s="22">
        <f t="shared" si="361"/>
        <v>7.0185105555555563</v>
      </c>
      <c r="H1182" s="22">
        <f t="shared" si="372"/>
        <v>0.67055833333333403</v>
      </c>
      <c r="I1182" s="22">
        <f t="shared" si="373"/>
        <v>7.3537897222222233</v>
      </c>
      <c r="J1182" s="22">
        <f t="shared" si="374"/>
        <v>34.06108447576549</v>
      </c>
      <c r="K1182" s="22">
        <f t="shared" si="375"/>
        <v>1</v>
      </c>
      <c r="L1182" s="22">
        <f t="shared" si="362"/>
        <v>14.7105</v>
      </c>
      <c r="M1182" s="22">
        <f t="shared" si="376"/>
        <v>501.05558318074821</v>
      </c>
      <c r="N1182" s="22">
        <f t="shared" si="363"/>
        <v>4784.7300804679189</v>
      </c>
      <c r="O1182" s="22">
        <f t="shared" si="364"/>
        <v>107.64187598425198</v>
      </c>
      <c r="P1182" s="22">
        <f t="shared" si="365"/>
        <v>1557.5278614355736</v>
      </c>
      <c r="Q1182" s="22">
        <f t="shared" si="366"/>
        <v>18.986885858700465</v>
      </c>
      <c r="R1182" s="22">
        <f t="shared" si="377"/>
        <v>268.42514400000005</v>
      </c>
      <c r="S1182" s="22">
        <f t="shared" si="378"/>
        <v>1844.939891294274</v>
      </c>
      <c r="T1182" s="22">
        <f t="shared" si="379"/>
        <v>27.07742921929464</v>
      </c>
      <c r="U1182" s="22">
        <f t="shared" si="367"/>
        <v>13.567297088509108</v>
      </c>
      <c r="V1182" s="20">
        <f>'BSFC (Drive Cycle)'!C1186</f>
        <v>1367.3896971633949</v>
      </c>
      <c r="W1182" s="22">
        <f t="shared" si="368"/>
        <v>5.1532728492172986</v>
      </c>
      <c r="X1182" s="22">
        <f t="shared" si="369"/>
        <v>0</v>
      </c>
      <c r="Y1182" s="22">
        <f t="shared" si="370"/>
        <v>0</v>
      </c>
      <c r="Z1182" s="22">
        <f t="shared" si="371"/>
        <v>1</v>
      </c>
    </row>
    <row r="1183" spans="4:26">
      <c r="D1183" s="1">
        <v>1180</v>
      </c>
      <c r="E1183" s="22">
        <v>15</v>
      </c>
      <c r="F1183" s="22">
        <f t="shared" si="360"/>
        <v>24.1401</v>
      </c>
      <c r="G1183" s="22">
        <f t="shared" si="361"/>
        <v>6.7055833333333341</v>
      </c>
      <c r="H1183" s="22">
        <f t="shared" si="372"/>
        <v>-0.31292722222222213</v>
      </c>
      <c r="I1183" s="22">
        <f t="shared" si="373"/>
        <v>6.5491197222222226</v>
      </c>
      <c r="J1183" s="22">
        <f t="shared" si="374"/>
        <v>30.334035718538871</v>
      </c>
      <c r="K1183" s="22">
        <f t="shared" si="375"/>
        <v>1</v>
      </c>
      <c r="L1183" s="22">
        <f t="shared" si="362"/>
        <v>14.7105</v>
      </c>
      <c r="M1183" s="22">
        <f t="shared" si="376"/>
        <v>446.22883243756604</v>
      </c>
      <c r="N1183" s="22">
        <f t="shared" si="363"/>
        <v>4261.1729895960498</v>
      </c>
      <c r="O1183" s="22">
        <f t="shared" si="364"/>
        <v>107.64187598425198</v>
      </c>
      <c r="P1183" s="22">
        <f t="shared" si="365"/>
        <v>-726.84633533660019</v>
      </c>
      <c r="Q1183" s="22">
        <f t="shared" si="366"/>
        <v>17.331531981855672</v>
      </c>
      <c r="R1183" s="22">
        <f t="shared" si="377"/>
        <v>268.42514400000005</v>
      </c>
      <c r="S1183" s="22">
        <f t="shared" si="378"/>
        <v>-441.08965935474453</v>
      </c>
      <c r="T1183" s="22">
        <f t="shared" si="379"/>
        <v>0</v>
      </c>
      <c r="U1183" s="22">
        <f t="shared" si="367"/>
        <v>0</v>
      </c>
      <c r="V1183" s="20">
        <f>'BSFC (Drive Cycle)'!C1187</f>
        <v>0</v>
      </c>
      <c r="W1183" s="22">
        <f t="shared" si="368"/>
        <v>0</v>
      </c>
      <c r="X1183" s="22">
        <f t="shared" si="369"/>
        <v>0</v>
      </c>
      <c r="Y1183" s="22">
        <f t="shared" si="370"/>
        <v>0</v>
      </c>
      <c r="Z1183" s="22">
        <f t="shared" si="371"/>
        <v>1</v>
      </c>
    </row>
    <row r="1184" spans="4:26">
      <c r="D1184" s="1">
        <v>1181</v>
      </c>
      <c r="E1184" s="22">
        <v>14.2</v>
      </c>
      <c r="F1184" s="22">
        <f t="shared" si="360"/>
        <v>22.852627999999999</v>
      </c>
      <c r="G1184" s="22">
        <f t="shared" si="361"/>
        <v>6.3479522222222222</v>
      </c>
      <c r="H1184" s="22">
        <f t="shared" si="372"/>
        <v>-0.3576311111111119</v>
      </c>
      <c r="I1184" s="22">
        <f t="shared" si="373"/>
        <v>6.1691366666666667</v>
      </c>
      <c r="J1184" s="22">
        <f t="shared" si="374"/>
        <v>28.574040472070745</v>
      </c>
      <c r="K1184" s="22">
        <f t="shared" si="375"/>
        <v>1</v>
      </c>
      <c r="L1184" s="22">
        <f t="shared" si="362"/>
        <v>14.7105</v>
      </c>
      <c r="M1184" s="22">
        <f t="shared" si="376"/>
        <v>420.33842236439671</v>
      </c>
      <c r="N1184" s="22">
        <f t="shared" si="363"/>
        <v>4013.9376966843338</v>
      </c>
      <c r="O1184" s="22">
        <f t="shared" si="364"/>
        <v>107.64187598425198</v>
      </c>
      <c r="P1184" s="22">
        <f t="shared" si="365"/>
        <v>-830.68152609897368</v>
      </c>
      <c r="Q1184" s="22">
        <f t="shared" si="366"/>
        <v>15.532133816983899</v>
      </c>
      <c r="R1184" s="22">
        <f t="shared" si="377"/>
        <v>268.42514400000005</v>
      </c>
      <c r="S1184" s="22">
        <f t="shared" si="378"/>
        <v>-546.72424828198973</v>
      </c>
      <c r="T1184" s="22">
        <f t="shared" si="379"/>
        <v>0</v>
      </c>
      <c r="U1184" s="22">
        <f t="shared" si="367"/>
        <v>0</v>
      </c>
      <c r="V1184" s="20">
        <f>'BSFC (Drive Cycle)'!C1188</f>
        <v>0</v>
      </c>
      <c r="W1184" s="22">
        <f t="shared" si="368"/>
        <v>0</v>
      </c>
      <c r="X1184" s="22">
        <f t="shared" si="369"/>
        <v>0</v>
      </c>
      <c r="Y1184" s="22">
        <f t="shared" si="370"/>
        <v>0</v>
      </c>
      <c r="Z1184" s="22">
        <f t="shared" si="371"/>
        <v>1</v>
      </c>
    </row>
    <row r="1185" spans="4:26">
      <c r="D1185" s="1">
        <v>1182</v>
      </c>
      <c r="E1185" s="22">
        <v>13.4</v>
      </c>
      <c r="F1185" s="22">
        <f t="shared" si="360"/>
        <v>21.565156000000002</v>
      </c>
      <c r="G1185" s="22">
        <f t="shared" si="361"/>
        <v>5.9903211111111121</v>
      </c>
      <c r="H1185" s="22">
        <f t="shared" si="372"/>
        <v>-0.35763111111111012</v>
      </c>
      <c r="I1185" s="22">
        <f t="shared" si="373"/>
        <v>5.8115055555555575</v>
      </c>
      <c r="J1185" s="22">
        <f t="shared" si="374"/>
        <v>26.91757435774781</v>
      </c>
      <c r="K1185" s="22">
        <f t="shared" si="375"/>
        <v>1</v>
      </c>
      <c r="L1185" s="22">
        <f t="shared" si="362"/>
        <v>14.7105</v>
      </c>
      <c r="M1185" s="22">
        <f t="shared" si="376"/>
        <v>395.97097758964918</v>
      </c>
      <c r="N1185" s="22">
        <f t="shared" si="363"/>
        <v>3781.2456562968373</v>
      </c>
      <c r="O1185" s="22">
        <f t="shared" si="364"/>
        <v>107.64187598425198</v>
      </c>
      <c r="P1185" s="22">
        <f t="shared" si="365"/>
        <v>-830.68152609896958</v>
      </c>
      <c r="Q1185" s="22">
        <f t="shared" si="366"/>
        <v>13.831332811831132</v>
      </c>
      <c r="R1185" s="22">
        <f t="shared" si="377"/>
        <v>268.42514400000005</v>
      </c>
      <c r="S1185" s="22">
        <f t="shared" si="378"/>
        <v>-548.42504928713845</v>
      </c>
      <c r="T1185" s="22">
        <f t="shared" si="379"/>
        <v>0</v>
      </c>
      <c r="U1185" s="22">
        <f t="shared" si="367"/>
        <v>0</v>
      </c>
      <c r="V1185" s="20">
        <f>'BSFC (Drive Cycle)'!C1189</f>
        <v>0</v>
      </c>
      <c r="W1185" s="22">
        <f t="shared" si="368"/>
        <v>0</v>
      </c>
      <c r="X1185" s="22">
        <f t="shared" si="369"/>
        <v>0</v>
      </c>
      <c r="Y1185" s="22">
        <f t="shared" si="370"/>
        <v>0</v>
      </c>
      <c r="Z1185" s="22">
        <f t="shared" si="371"/>
        <v>1</v>
      </c>
    </row>
    <row r="1186" spans="4:26">
      <c r="D1186" s="1">
        <v>1183</v>
      </c>
      <c r="E1186" s="22">
        <v>13.8</v>
      </c>
      <c r="F1186" s="22">
        <f t="shared" si="360"/>
        <v>22.208892000000002</v>
      </c>
      <c r="G1186" s="22">
        <f t="shared" si="361"/>
        <v>6.1691366666666676</v>
      </c>
      <c r="H1186" s="22">
        <f t="shared" si="372"/>
        <v>0.17881555555555551</v>
      </c>
      <c r="I1186" s="22">
        <f t="shared" si="373"/>
        <v>6.2585444444444454</v>
      </c>
      <c r="J1186" s="22">
        <f t="shared" si="374"/>
        <v>28.98815700065148</v>
      </c>
      <c r="K1186" s="22">
        <f t="shared" si="375"/>
        <v>1</v>
      </c>
      <c r="L1186" s="22">
        <f t="shared" si="362"/>
        <v>14.7105</v>
      </c>
      <c r="M1186" s="22">
        <f t="shared" si="376"/>
        <v>426.4302835580836</v>
      </c>
      <c r="N1186" s="22">
        <f t="shared" si="363"/>
        <v>4072.1107067812081</v>
      </c>
      <c r="O1186" s="22">
        <f t="shared" si="364"/>
        <v>107.64187598425198</v>
      </c>
      <c r="P1186" s="22">
        <f t="shared" si="365"/>
        <v>415.34076304948582</v>
      </c>
      <c r="Q1186" s="22">
        <f t="shared" si="366"/>
        <v>14.669408669442642</v>
      </c>
      <c r="R1186" s="22">
        <f t="shared" si="377"/>
        <v>268.42514400000005</v>
      </c>
      <c r="S1186" s="22">
        <f t="shared" si="378"/>
        <v>698.43531571892845</v>
      </c>
      <c r="T1186" s="22">
        <f t="shared" si="379"/>
        <v>10.250649853078865</v>
      </c>
      <c r="U1186" s="22">
        <f t="shared" si="367"/>
        <v>4.371187523503048</v>
      </c>
      <c r="V1186" s="20">
        <f>'BSFC (Drive Cycle)'!C1190</f>
        <v>2050.104047279734</v>
      </c>
      <c r="W1186" s="22">
        <f t="shared" si="368"/>
        <v>2.4892747870422989</v>
      </c>
      <c r="X1186" s="22">
        <f t="shared" si="369"/>
        <v>0</v>
      </c>
      <c r="Y1186" s="22">
        <f t="shared" si="370"/>
        <v>0</v>
      </c>
      <c r="Z1186" s="22">
        <f t="shared" si="371"/>
        <v>1</v>
      </c>
    </row>
    <row r="1187" spans="4:26">
      <c r="D1187" s="1">
        <v>1184</v>
      </c>
      <c r="E1187" s="22">
        <v>14.6</v>
      </c>
      <c r="F1187" s="22">
        <f t="shared" si="360"/>
        <v>23.496364</v>
      </c>
      <c r="G1187" s="22">
        <f t="shared" si="361"/>
        <v>6.5267677777777777</v>
      </c>
      <c r="H1187" s="22">
        <f t="shared" si="372"/>
        <v>0.35763111111111012</v>
      </c>
      <c r="I1187" s="22">
        <f t="shared" si="373"/>
        <v>6.7055833333333332</v>
      </c>
      <c r="J1187" s="22">
        <f t="shared" si="374"/>
        <v>31.058739643555157</v>
      </c>
      <c r="K1187" s="22">
        <f t="shared" si="375"/>
        <v>1</v>
      </c>
      <c r="L1187" s="22">
        <f t="shared" si="362"/>
        <v>14.7105</v>
      </c>
      <c r="M1187" s="22">
        <f t="shared" si="376"/>
        <v>456.88958952651814</v>
      </c>
      <c r="N1187" s="22">
        <f t="shared" si="363"/>
        <v>4362.9757572655799</v>
      </c>
      <c r="O1187" s="22">
        <f t="shared" si="364"/>
        <v>107.64187598425198</v>
      </c>
      <c r="P1187" s="22">
        <f t="shared" si="365"/>
        <v>830.68152609896958</v>
      </c>
      <c r="Q1187" s="22">
        <f t="shared" si="366"/>
        <v>16.419508254454907</v>
      </c>
      <c r="R1187" s="22">
        <f t="shared" si="377"/>
        <v>268.42514400000005</v>
      </c>
      <c r="S1187" s="22">
        <f t="shared" si="378"/>
        <v>1115.5261783534245</v>
      </c>
      <c r="T1187" s="22">
        <f t="shared" si="379"/>
        <v>16.372122083308138</v>
      </c>
      <c r="U1187" s="22">
        <f t="shared" si="367"/>
        <v>7.480252138320699</v>
      </c>
      <c r="V1187" s="20">
        <f>'BSFC (Drive Cycle)'!C1191</f>
        <v>1684.3191101532811</v>
      </c>
      <c r="W1187" s="22">
        <f t="shared" si="368"/>
        <v>3.4997587848162492</v>
      </c>
      <c r="X1187" s="22">
        <f t="shared" si="369"/>
        <v>0</v>
      </c>
      <c r="Y1187" s="22">
        <f t="shared" si="370"/>
        <v>0</v>
      </c>
      <c r="Z1187" s="22">
        <f t="shared" si="371"/>
        <v>1</v>
      </c>
    </row>
    <row r="1188" spans="4:26">
      <c r="D1188" s="1">
        <v>1185</v>
      </c>
      <c r="E1188" s="22">
        <v>14.6</v>
      </c>
      <c r="F1188" s="22">
        <f t="shared" si="360"/>
        <v>23.496364</v>
      </c>
      <c r="G1188" s="22">
        <f t="shared" si="361"/>
        <v>6.5267677777777777</v>
      </c>
      <c r="H1188" s="22">
        <f t="shared" si="372"/>
        <v>0</v>
      </c>
      <c r="I1188" s="22">
        <f t="shared" si="373"/>
        <v>6.5267677777777777</v>
      </c>
      <c r="J1188" s="22">
        <f t="shared" si="374"/>
        <v>30.230506586393684</v>
      </c>
      <c r="K1188" s="22">
        <f t="shared" si="375"/>
        <v>1</v>
      </c>
      <c r="L1188" s="22">
        <f t="shared" si="362"/>
        <v>14.7105</v>
      </c>
      <c r="M1188" s="22">
        <f t="shared" si="376"/>
        <v>444.70586713914429</v>
      </c>
      <c r="N1188" s="22">
        <f t="shared" si="363"/>
        <v>4246.6297370718312</v>
      </c>
      <c r="O1188" s="22">
        <f t="shared" si="364"/>
        <v>107.64187598425198</v>
      </c>
      <c r="P1188" s="22">
        <f t="shared" si="365"/>
        <v>0</v>
      </c>
      <c r="Q1188" s="22">
        <f t="shared" si="366"/>
        <v>16.419508254454907</v>
      </c>
      <c r="R1188" s="22">
        <f t="shared" si="377"/>
        <v>268.42514400000005</v>
      </c>
      <c r="S1188" s="22">
        <f t="shared" si="378"/>
        <v>284.84465225445496</v>
      </c>
      <c r="T1188" s="22">
        <f t="shared" si="379"/>
        <v>4.1805486164125512</v>
      </c>
      <c r="U1188" s="22">
        <f t="shared" si="367"/>
        <v>1.8591144975790934</v>
      </c>
      <c r="V1188" s="20">
        <f>'BSFC (Drive Cycle)'!C1192</f>
        <v>2556.5593331412274</v>
      </c>
      <c r="W1188" s="22">
        <f t="shared" si="368"/>
        <v>1.3202601444899986</v>
      </c>
      <c r="X1188" s="22">
        <f t="shared" si="369"/>
        <v>0</v>
      </c>
      <c r="Y1188" s="22">
        <f t="shared" si="370"/>
        <v>0</v>
      </c>
      <c r="Z1188" s="22">
        <f t="shared" si="371"/>
        <v>1</v>
      </c>
    </row>
    <row r="1189" spans="4:26">
      <c r="D1189" s="1">
        <v>1186</v>
      </c>
      <c r="E1189" s="22">
        <v>14.2</v>
      </c>
      <c r="F1189" s="22">
        <f t="shared" si="360"/>
        <v>22.852627999999999</v>
      </c>
      <c r="G1189" s="22">
        <f t="shared" si="361"/>
        <v>6.3479522222222222</v>
      </c>
      <c r="H1189" s="22">
        <f t="shared" si="372"/>
        <v>-0.17881555555555551</v>
      </c>
      <c r="I1189" s="22">
        <f t="shared" si="373"/>
        <v>6.2585444444444445</v>
      </c>
      <c r="J1189" s="22">
        <f t="shared" si="374"/>
        <v>28.98815700065148</v>
      </c>
      <c r="K1189" s="22">
        <f t="shared" si="375"/>
        <v>1</v>
      </c>
      <c r="L1189" s="22">
        <f t="shared" si="362"/>
        <v>14.7105</v>
      </c>
      <c r="M1189" s="22">
        <f t="shared" si="376"/>
        <v>426.4302835580836</v>
      </c>
      <c r="N1189" s="22">
        <f t="shared" si="363"/>
        <v>4072.1107067812081</v>
      </c>
      <c r="O1189" s="22">
        <f t="shared" si="364"/>
        <v>107.64187598425198</v>
      </c>
      <c r="P1189" s="22">
        <f t="shared" si="365"/>
        <v>-415.34076304948582</v>
      </c>
      <c r="Q1189" s="22">
        <f t="shared" si="366"/>
        <v>15.532133816983899</v>
      </c>
      <c r="R1189" s="22">
        <f t="shared" si="377"/>
        <v>268.42514400000005</v>
      </c>
      <c r="S1189" s="22">
        <f t="shared" si="378"/>
        <v>-131.38348523250187</v>
      </c>
      <c r="T1189" s="22">
        <f t="shared" si="379"/>
        <v>0</v>
      </c>
      <c r="U1189" s="22">
        <f t="shared" si="367"/>
        <v>0</v>
      </c>
      <c r="V1189" s="20">
        <f>'BSFC (Drive Cycle)'!C1193</f>
        <v>0</v>
      </c>
      <c r="W1189" s="22">
        <f t="shared" si="368"/>
        <v>0</v>
      </c>
      <c r="X1189" s="22">
        <f t="shared" si="369"/>
        <v>0</v>
      </c>
      <c r="Y1189" s="22">
        <f t="shared" si="370"/>
        <v>0</v>
      </c>
      <c r="Z1189" s="22">
        <f t="shared" si="371"/>
        <v>1</v>
      </c>
    </row>
    <row r="1190" spans="4:26">
      <c r="D1190" s="1">
        <v>1187</v>
      </c>
      <c r="E1190" s="22">
        <v>16.100000000000001</v>
      </c>
      <c r="F1190" s="22">
        <f t="shared" si="360"/>
        <v>25.910374000000001</v>
      </c>
      <c r="G1190" s="22">
        <f t="shared" si="361"/>
        <v>7.1973261111111118</v>
      </c>
      <c r="H1190" s="22">
        <f t="shared" si="372"/>
        <v>0.84937388888888954</v>
      </c>
      <c r="I1190" s="22">
        <f t="shared" si="373"/>
        <v>7.6220130555555565</v>
      </c>
      <c r="J1190" s="22">
        <f t="shared" si="374"/>
        <v>35.303434061507694</v>
      </c>
      <c r="K1190" s="22">
        <f t="shared" si="375"/>
        <v>1</v>
      </c>
      <c r="L1190" s="22">
        <f t="shared" si="362"/>
        <v>14.7105</v>
      </c>
      <c r="M1190" s="22">
        <f t="shared" si="376"/>
        <v>519.33116676180896</v>
      </c>
      <c r="N1190" s="22">
        <f t="shared" si="363"/>
        <v>4959.2491107585429</v>
      </c>
      <c r="O1190" s="22">
        <f t="shared" si="364"/>
        <v>107.64187598425198</v>
      </c>
      <c r="P1190" s="22">
        <f t="shared" si="365"/>
        <v>1972.8686244850596</v>
      </c>
      <c r="Q1190" s="22">
        <f t="shared" si="366"/>
        <v>19.966695133408038</v>
      </c>
      <c r="R1190" s="22">
        <f t="shared" si="377"/>
        <v>268.42514400000005</v>
      </c>
      <c r="S1190" s="22">
        <f t="shared" si="378"/>
        <v>2261.2604636184678</v>
      </c>
      <c r="T1190" s="22">
        <f t="shared" si="379"/>
        <v>33.187596213264491</v>
      </c>
      <c r="U1190" s="22">
        <f t="shared" si="367"/>
        <v>17.23535306345444</v>
      </c>
      <c r="V1190" s="20">
        <f>'BSFC (Drive Cycle)'!C1194</f>
        <v>1358.9171479208089</v>
      </c>
      <c r="W1190" s="22">
        <f t="shared" si="368"/>
        <v>6.5059491189993564</v>
      </c>
      <c r="X1190" s="22">
        <f t="shared" si="369"/>
        <v>0</v>
      </c>
      <c r="Y1190" s="22">
        <f t="shared" si="370"/>
        <v>1</v>
      </c>
      <c r="Z1190" s="22">
        <f t="shared" si="371"/>
        <v>2</v>
      </c>
    </row>
    <row r="1191" spans="4:26">
      <c r="D1191" s="1">
        <v>1188</v>
      </c>
      <c r="E1191" s="22">
        <v>15.7</v>
      </c>
      <c r="F1191" s="22">
        <f t="shared" si="360"/>
        <v>25.266638</v>
      </c>
      <c r="G1191" s="22">
        <f t="shared" si="361"/>
        <v>7.0185105555555563</v>
      </c>
      <c r="H1191" s="22">
        <f t="shared" si="372"/>
        <v>-0.17881555555555551</v>
      </c>
      <c r="I1191" s="22">
        <f t="shared" si="373"/>
        <v>6.9291027777777785</v>
      </c>
      <c r="J1191" s="22">
        <f t="shared" si="374"/>
        <v>32.094030965006993</v>
      </c>
      <c r="K1191" s="22">
        <f t="shared" si="375"/>
        <v>2</v>
      </c>
      <c r="L1191" s="22">
        <f t="shared" si="362"/>
        <v>8.4698856000000013</v>
      </c>
      <c r="M1191" s="22">
        <f t="shared" si="376"/>
        <v>271.83277071646688</v>
      </c>
      <c r="N1191" s="22">
        <f t="shared" si="363"/>
        <v>2595.8126774027573</v>
      </c>
      <c r="O1191" s="22">
        <f t="shared" si="364"/>
        <v>40.638704065348485</v>
      </c>
      <c r="P1191" s="22">
        <f t="shared" si="365"/>
        <v>-359.84650917888314</v>
      </c>
      <c r="Q1191" s="22">
        <f t="shared" si="366"/>
        <v>18.986885858700465</v>
      </c>
      <c r="R1191" s="22">
        <f t="shared" si="377"/>
        <v>268.42514400000005</v>
      </c>
      <c r="S1191" s="22">
        <f t="shared" si="378"/>
        <v>-72.434479320182618</v>
      </c>
      <c r="T1191" s="22">
        <f t="shared" si="379"/>
        <v>0</v>
      </c>
      <c r="U1191" s="22">
        <f t="shared" si="367"/>
        <v>0</v>
      </c>
      <c r="V1191" s="20">
        <f>'BSFC (Drive Cycle)'!C1195</f>
        <v>0</v>
      </c>
      <c r="W1191" s="22">
        <f t="shared" si="368"/>
        <v>0</v>
      </c>
      <c r="X1191" s="22">
        <f t="shared" si="369"/>
        <v>0</v>
      </c>
      <c r="Y1191" s="22">
        <f t="shared" si="370"/>
        <v>0</v>
      </c>
      <c r="Z1191" s="22">
        <f t="shared" si="371"/>
        <v>2</v>
      </c>
    </row>
    <row r="1192" spans="4:26">
      <c r="D1192" s="1">
        <v>1189</v>
      </c>
      <c r="E1192" s="22">
        <v>15.7</v>
      </c>
      <c r="F1192" s="22">
        <f t="shared" si="360"/>
        <v>25.266638</v>
      </c>
      <c r="G1192" s="22">
        <f t="shared" si="361"/>
        <v>7.0185105555555563</v>
      </c>
      <c r="H1192" s="22">
        <f t="shared" si="372"/>
        <v>0</v>
      </c>
      <c r="I1192" s="22">
        <f t="shared" si="373"/>
        <v>7.0185105555555563</v>
      </c>
      <c r="J1192" s="22">
        <f t="shared" si="374"/>
        <v>32.508147493587735</v>
      </c>
      <c r="K1192" s="22">
        <f t="shared" si="375"/>
        <v>2</v>
      </c>
      <c r="L1192" s="22">
        <f t="shared" si="362"/>
        <v>8.4698856000000013</v>
      </c>
      <c r="M1192" s="22">
        <f t="shared" si="376"/>
        <v>275.34029033861492</v>
      </c>
      <c r="N1192" s="22">
        <f t="shared" si="363"/>
        <v>2629.3070345305355</v>
      </c>
      <c r="O1192" s="22">
        <f t="shared" si="364"/>
        <v>40.638704065348485</v>
      </c>
      <c r="P1192" s="22">
        <f t="shared" si="365"/>
        <v>0</v>
      </c>
      <c r="Q1192" s="22">
        <f t="shared" si="366"/>
        <v>18.986885858700465</v>
      </c>
      <c r="R1192" s="22">
        <f t="shared" si="377"/>
        <v>268.42514400000005</v>
      </c>
      <c r="S1192" s="22">
        <f t="shared" si="378"/>
        <v>287.41202985870052</v>
      </c>
      <c r="T1192" s="22">
        <f t="shared" si="379"/>
        <v>7.3262214127772207</v>
      </c>
      <c r="U1192" s="22">
        <f t="shared" si="367"/>
        <v>2.0172039308790572</v>
      </c>
      <c r="V1192" s="20">
        <f>'BSFC (Drive Cycle)'!C1196</f>
        <v>2657.5888596442783</v>
      </c>
      <c r="W1192" s="22">
        <f t="shared" si="368"/>
        <v>1.4891385262041192</v>
      </c>
      <c r="X1192" s="22">
        <f t="shared" si="369"/>
        <v>0</v>
      </c>
      <c r="Y1192" s="22">
        <f t="shared" si="370"/>
        <v>0</v>
      </c>
      <c r="Z1192" s="22">
        <f t="shared" si="371"/>
        <v>2</v>
      </c>
    </row>
    <row r="1193" spans="4:26">
      <c r="D1193" s="1">
        <v>1190</v>
      </c>
      <c r="E1193" s="22">
        <v>14.6</v>
      </c>
      <c r="F1193" s="22">
        <f t="shared" si="360"/>
        <v>23.496364</v>
      </c>
      <c r="G1193" s="22">
        <f t="shared" si="361"/>
        <v>6.5267677777777777</v>
      </c>
      <c r="H1193" s="22">
        <f t="shared" si="372"/>
        <v>-0.49174277777777853</v>
      </c>
      <c r="I1193" s="22">
        <f t="shared" si="373"/>
        <v>6.2808963888888885</v>
      </c>
      <c r="J1193" s="22">
        <f t="shared" si="374"/>
        <v>29.091686132796664</v>
      </c>
      <c r="K1193" s="22">
        <f t="shared" si="375"/>
        <v>2</v>
      </c>
      <c r="L1193" s="22">
        <f t="shared" si="362"/>
        <v>8.4698856000000013</v>
      </c>
      <c r="M1193" s="22">
        <f t="shared" si="376"/>
        <v>246.4032534558942</v>
      </c>
      <c r="N1193" s="22">
        <f t="shared" si="363"/>
        <v>2352.9785882263704</v>
      </c>
      <c r="O1193" s="22">
        <f t="shared" si="364"/>
        <v>40.638704065348485</v>
      </c>
      <c r="P1193" s="22">
        <f t="shared" si="365"/>
        <v>-989.57790024193037</v>
      </c>
      <c r="Q1193" s="22">
        <f t="shared" si="366"/>
        <v>16.419508254454907</v>
      </c>
      <c r="R1193" s="22">
        <f t="shared" si="377"/>
        <v>268.42514400000005</v>
      </c>
      <c r="S1193" s="22">
        <f t="shared" si="378"/>
        <v>-704.73324798747547</v>
      </c>
      <c r="T1193" s="22">
        <f t="shared" si="379"/>
        <v>0</v>
      </c>
      <c r="U1193" s="22">
        <f t="shared" si="367"/>
        <v>0</v>
      </c>
      <c r="V1193" s="20">
        <f>'BSFC (Drive Cycle)'!C1197</f>
        <v>0</v>
      </c>
      <c r="W1193" s="22">
        <f t="shared" si="368"/>
        <v>0</v>
      </c>
      <c r="X1193" s="22">
        <f t="shared" si="369"/>
        <v>0</v>
      </c>
      <c r="Y1193" s="22">
        <f t="shared" si="370"/>
        <v>0</v>
      </c>
      <c r="Z1193" s="22">
        <f t="shared" si="371"/>
        <v>2</v>
      </c>
    </row>
    <row r="1194" spans="4:26">
      <c r="D1194" s="1">
        <v>1191</v>
      </c>
      <c r="E1194" s="22">
        <v>13.1</v>
      </c>
      <c r="F1194" s="22">
        <f t="shared" si="360"/>
        <v>21.082353999999999</v>
      </c>
      <c r="G1194" s="22">
        <f t="shared" si="361"/>
        <v>5.8562094444444446</v>
      </c>
      <c r="H1194" s="22">
        <f t="shared" si="372"/>
        <v>-0.67055833333333315</v>
      </c>
      <c r="I1194" s="22">
        <f t="shared" si="373"/>
        <v>5.5209302777777776</v>
      </c>
      <c r="J1194" s="22">
        <f t="shared" si="374"/>
        <v>25.571695639860412</v>
      </c>
      <c r="K1194" s="22">
        <f t="shared" si="375"/>
        <v>2</v>
      </c>
      <c r="L1194" s="22">
        <f t="shared" si="362"/>
        <v>8.4698856000000013</v>
      </c>
      <c r="M1194" s="22">
        <f t="shared" si="376"/>
        <v>216.58933666763653</v>
      </c>
      <c r="N1194" s="22">
        <f t="shared" si="363"/>
        <v>2068.2765526402618</v>
      </c>
      <c r="O1194" s="22">
        <f t="shared" si="364"/>
        <v>40.638704065348485</v>
      </c>
      <c r="P1194" s="22">
        <f t="shared" si="365"/>
        <v>-1349.4244094208116</v>
      </c>
      <c r="Q1194" s="22">
        <f t="shared" si="366"/>
        <v>13.218952015138894</v>
      </c>
      <c r="R1194" s="22">
        <f t="shared" si="377"/>
        <v>268.42514400000005</v>
      </c>
      <c r="S1194" s="22">
        <f t="shared" si="378"/>
        <v>-1067.7803134056726</v>
      </c>
      <c r="T1194" s="22">
        <f t="shared" si="379"/>
        <v>0</v>
      </c>
      <c r="U1194" s="22">
        <f t="shared" si="367"/>
        <v>0</v>
      </c>
      <c r="V1194" s="20">
        <f>'BSFC (Drive Cycle)'!C1198</f>
        <v>0</v>
      </c>
      <c r="W1194" s="22">
        <f t="shared" si="368"/>
        <v>0</v>
      </c>
      <c r="X1194" s="22">
        <f t="shared" si="369"/>
        <v>0</v>
      </c>
      <c r="Y1194" s="22">
        <f t="shared" si="370"/>
        <v>0</v>
      </c>
      <c r="Z1194" s="22">
        <f t="shared" si="371"/>
        <v>2</v>
      </c>
    </row>
    <row r="1195" spans="4:26">
      <c r="D1195" s="1">
        <v>1192</v>
      </c>
      <c r="E1195" s="22">
        <v>10</v>
      </c>
      <c r="F1195" s="22">
        <f t="shared" si="360"/>
        <v>16.093399999999999</v>
      </c>
      <c r="G1195" s="22">
        <f t="shared" si="361"/>
        <v>4.4703888888888885</v>
      </c>
      <c r="H1195" s="22">
        <f t="shared" si="372"/>
        <v>-1.3858205555555561</v>
      </c>
      <c r="I1195" s="22">
        <f t="shared" si="373"/>
        <v>3.7774786111111105</v>
      </c>
      <c r="J1195" s="22">
        <f t="shared" si="374"/>
        <v>17.496423332536068</v>
      </c>
      <c r="K1195" s="22">
        <f t="shared" si="375"/>
        <v>2</v>
      </c>
      <c r="L1195" s="22">
        <f t="shared" si="362"/>
        <v>8.4698856000000013</v>
      </c>
      <c r="M1195" s="22">
        <f t="shared" si="376"/>
        <v>148.19270403575129</v>
      </c>
      <c r="N1195" s="22">
        <f t="shared" si="363"/>
        <v>1415.1365886485999</v>
      </c>
      <c r="O1195" s="22">
        <f t="shared" si="364"/>
        <v>40.638704065348485</v>
      </c>
      <c r="P1195" s="22">
        <f t="shared" si="365"/>
        <v>-2788.8104461363455</v>
      </c>
      <c r="Q1195" s="22">
        <f t="shared" si="366"/>
        <v>7.702903103046963</v>
      </c>
      <c r="R1195" s="22">
        <f t="shared" si="377"/>
        <v>268.42514400000005</v>
      </c>
      <c r="S1195" s="22">
        <f t="shared" si="378"/>
        <v>-2512.6823990332987</v>
      </c>
      <c r="T1195" s="22">
        <f t="shared" si="379"/>
        <v>0</v>
      </c>
      <c r="U1195" s="22">
        <f t="shared" si="367"/>
        <v>0</v>
      </c>
      <c r="V1195" s="20">
        <f>'BSFC (Drive Cycle)'!C1199</f>
        <v>0</v>
      </c>
      <c r="W1195" s="22">
        <f t="shared" si="368"/>
        <v>0</v>
      </c>
      <c r="X1195" s="22">
        <f t="shared" si="369"/>
        <v>1</v>
      </c>
      <c r="Y1195" s="22">
        <f t="shared" si="370"/>
        <v>0</v>
      </c>
      <c r="Z1195" s="22">
        <f t="shared" si="371"/>
        <v>1</v>
      </c>
    </row>
    <row r="1196" spans="4:26">
      <c r="D1196" s="1">
        <v>1193</v>
      </c>
      <c r="E1196" s="22">
        <v>7.3</v>
      </c>
      <c r="F1196" s="22">
        <f t="shared" si="360"/>
        <v>11.748182</v>
      </c>
      <c r="G1196" s="22">
        <f t="shared" si="361"/>
        <v>3.2633838888888889</v>
      </c>
      <c r="H1196" s="22">
        <f t="shared" si="372"/>
        <v>-1.2070049999999997</v>
      </c>
      <c r="I1196" s="22">
        <f t="shared" si="373"/>
        <v>2.659881388888889</v>
      </c>
      <c r="J1196" s="22">
        <f t="shared" si="374"/>
        <v>12.319966725276879</v>
      </c>
      <c r="K1196" s="22">
        <f t="shared" si="375"/>
        <v>1</v>
      </c>
      <c r="L1196" s="22">
        <f t="shared" si="362"/>
        <v>14.7105</v>
      </c>
      <c r="M1196" s="22">
        <f t="shared" si="376"/>
        <v>181.23287051218554</v>
      </c>
      <c r="N1196" s="22">
        <f t="shared" si="363"/>
        <v>1730.6470503820135</v>
      </c>
      <c r="O1196" s="22">
        <f t="shared" si="364"/>
        <v>107.64187598425198</v>
      </c>
      <c r="P1196" s="22">
        <f t="shared" si="365"/>
        <v>-2803.5501505840289</v>
      </c>
      <c r="Q1196" s="22">
        <f t="shared" si="366"/>
        <v>4.1048770636137268</v>
      </c>
      <c r="R1196" s="22">
        <f t="shared" si="377"/>
        <v>268.42514400000005</v>
      </c>
      <c r="S1196" s="22">
        <f t="shared" si="378"/>
        <v>-2531.0201295204151</v>
      </c>
      <c r="T1196" s="22">
        <f t="shared" si="379"/>
        <v>0</v>
      </c>
      <c r="U1196" s="22">
        <f t="shared" si="367"/>
        <v>0</v>
      </c>
      <c r="V1196" s="20">
        <f>'BSFC (Drive Cycle)'!C1200</f>
        <v>0</v>
      </c>
      <c r="W1196" s="22">
        <f t="shared" si="368"/>
        <v>0</v>
      </c>
      <c r="X1196" s="22">
        <f t="shared" si="369"/>
        <v>0</v>
      </c>
      <c r="Y1196" s="22">
        <f t="shared" si="370"/>
        <v>0</v>
      </c>
      <c r="Z1196" s="22">
        <f t="shared" si="371"/>
        <v>1</v>
      </c>
    </row>
    <row r="1197" spans="4:26">
      <c r="D1197" s="1">
        <v>1194</v>
      </c>
      <c r="E1197" s="22">
        <v>3.5</v>
      </c>
      <c r="F1197" s="22">
        <f t="shared" si="360"/>
        <v>5.6326900000000002</v>
      </c>
      <c r="G1197" s="22">
        <f t="shared" si="361"/>
        <v>1.5646361111111113</v>
      </c>
      <c r="H1197" s="22">
        <f t="shared" si="372"/>
        <v>-1.6987477777777775</v>
      </c>
      <c r="I1197" s="22">
        <f t="shared" si="373"/>
        <v>0.71526222222222258</v>
      </c>
      <c r="J1197" s="22">
        <f t="shared" si="374"/>
        <v>3.3129322286458849</v>
      </c>
      <c r="K1197" s="22">
        <f t="shared" si="375"/>
        <v>1</v>
      </c>
      <c r="L1197" s="22">
        <f t="shared" si="362"/>
        <v>14.7105</v>
      </c>
      <c r="M1197" s="22">
        <f t="shared" si="376"/>
        <v>48.734889549495286</v>
      </c>
      <c r="N1197" s="22">
        <f t="shared" si="363"/>
        <v>465.38408077499537</v>
      </c>
      <c r="O1197" s="22">
        <f t="shared" si="364"/>
        <v>107.64187598425198</v>
      </c>
      <c r="P1197" s="22">
        <f t="shared" si="365"/>
        <v>-3945.7372489701152</v>
      </c>
      <c r="Q1197" s="22">
        <f t="shared" si="366"/>
        <v>0.94360563012325338</v>
      </c>
      <c r="R1197" s="22">
        <f t="shared" si="377"/>
        <v>268.42514400000005</v>
      </c>
      <c r="S1197" s="22">
        <f t="shared" si="378"/>
        <v>-3676.368499339992</v>
      </c>
      <c r="T1197" s="22">
        <f t="shared" si="379"/>
        <v>0</v>
      </c>
      <c r="U1197" s="22">
        <f t="shared" si="367"/>
        <v>0</v>
      </c>
      <c r="V1197" s="20">
        <f>'BSFC (Drive Cycle)'!C1201</f>
        <v>0</v>
      </c>
      <c r="W1197" s="22">
        <f t="shared" si="368"/>
        <v>0</v>
      </c>
      <c r="X1197" s="22">
        <f t="shared" si="369"/>
        <v>0</v>
      </c>
      <c r="Y1197" s="22">
        <f t="shared" si="370"/>
        <v>0</v>
      </c>
      <c r="Z1197" s="22">
        <f t="shared" si="371"/>
        <v>1</v>
      </c>
    </row>
    <row r="1198" spans="4:26">
      <c r="D1198" s="1">
        <v>1195</v>
      </c>
      <c r="E1198" s="22">
        <v>0.8</v>
      </c>
      <c r="F1198" s="22">
        <f t="shared" si="360"/>
        <v>1.2874720000000002</v>
      </c>
      <c r="G1198" s="22">
        <f t="shared" si="361"/>
        <v>0.35763111111111118</v>
      </c>
      <c r="H1198" s="22">
        <f t="shared" si="372"/>
        <v>-1.2070050000000001</v>
      </c>
      <c r="I1198" s="22">
        <f t="shared" si="373"/>
        <v>-0.24587138888888888</v>
      </c>
      <c r="J1198" s="22">
        <f t="shared" si="374"/>
        <v>-1.1388204535970223</v>
      </c>
      <c r="K1198" s="22">
        <f t="shared" si="375"/>
        <v>1</v>
      </c>
      <c r="L1198" s="22">
        <f t="shared" si="362"/>
        <v>14.7105</v>
      </c>
      <c r="M1198" s="22">
        <f t="shared" si="376"/>
        <v>-16.752618282638995</v>
      </c>
      <c r="N1198" s="22">
        <f t="shared" si="363"/>
        <v>-159.97577776640458</v>
      </c>
      <c r="O1198" s="22">
        <f t="shared" si="364"/>
        <v>107.64187598425198</v>
      </c>
      <c r="P1198" s="22">
        <f t="shared" si="365"/>
        <v>-2803.5501505840302</v>
      </c>
      <c r="Q1198" s="22">
        <f t="shared" si="366"/>
        <v>4.9298579859500591E-2</v>
      </c>
      <c r="R1198" s="22">
        <f t="shared" si="377"/>
        <v>268.42514400000005</v>
      </c>
      <c r="S1198" s="22">
        <f t="shared" si="378"/>
        <v>-2535.0757080041703</v>
      </c>
      <c r="T1198" s="22">
        <f t="shared" si="379"/>
        <v>0</v>
      </c>
      <c r="U1198" s="22">
        <f t="shared" si="367"/>
        <v>0</v>
      </c>
      <c r="V1198" s="20">
        <f>'BSFC (Drive Cycle)'!C1202</f>
        <v>0</v>
      </c>
      <c r="W1198" s="22">
        <f t="shared" si="368"/>
        <v>0</v>
      </c>
      <c r="X1198" s="22">
        <f t="shared" si="369"/>
        <v>0</v>
      </c>
      <c r="Y1198" s="22">
        <f t="shared" si="370"/>
        <v>0</v>
      </c>
      <c r="Z1198" s="22">
        <f t="shared" si="371"/>
        <v>1</v>
      </c>
    </row>
    <row r="1199" spans="4:26">
      <c r="D1199" s="1">
        <v>1196</v>
      </c>
      <c r="E1199" s="22">
        <v>0</v>
      </c>
      <c r="F1199" s="22">
        <f t="shared" si="360"/>
        <v>0</v>
      </c>
      <c r="G1199" s="22">
        <f t="shared" si="361"/>
        <v>0</v>
      </c>
      <c r="H1199" s="22">
        <f t="shared" si="372"/>
        <v>-0.35763111111111118</v>
      </c>
      <c r="I1199" s="22">
        <f t="shared" si="373"/>
        <v>-0.17881555555555559</v>
      </c>
      <c r="J1199" s="22">
        <f t="shared" si="374"/>
        <v>-0.828233057161471</v>
      </c>
      <c r="K1199" s="22">
        <f t="shared" si="375"/>
        <v>1</v>
      </c>
      <c r="L1199" s="22">
        <f t="shared" si="362"/>
        <v>14.7105</v>
      </c>
      <c r="M1199" s="22">
        <f t="shared" si="376"/>
        <v>-12.18372238737382</v>
      </c>
      <c r="N1199" s="22">
        <f t="shared" si="363"/>
        <v>-116.34602019374883</v>
      </c>
      <c r="O1199" s="22">
        <f t="shared" si="364"/>
        <v>107.64187598425198</v>
      </c>
      <c r="P1199" s="22">
        <f t="shared" si="365"/>
        <v>-830.68152609897197</v>
      </c>
      <c r="Q1199" s="22">
        <f t="shared" si="366"/>
        <v>0</v>
      </c>
      <c r="R1199" s="22">
        <f t="shared" si="377"/>
        <v>268.42514400000005</v>
      </c>
      <c r="S1199" s="22">
        <f t="shared" si="378"/>
        <v>-562.25638209897193</v>
      </c>
      <c r="T1199" s="22">
        <f t="shared" si="379"/>
        <v>0</v>
      </c>
      <c r="U1199" s="22">
        <f t="shared" si="367"/>
        <v>0</v>
      </c>
      <c r="V1199" s="20">
        <f>'BSFC (Drive Cycle)'!C1203</f>
        <v>0</v>
      </c>
      <c r="W1199" s="22">
        <f t="shared" si="368"/>
        <v>0</v>
      </c>
      <c r="X1199" s="22">
        <f t="shared" si="369"/>
        <v>0</v>
      </c>
      <c r="Y1199" s="22">
        <f t="shared" si="370"/>
        <v>0</v>
      </c>
      <c r="Z1199" s="22">
        <f t="shared" si="371"/>
        <v>1</v>
      </c>
    </row>
    <row r="1200" spans="4:26">
      <c r="D1200" s="1">
        <v>1197</v>
      </c>
      <c r="E1200" s="22">
        <v>0</v>
      </c>
      <c r="F1200" s="22">
        <f t="shared" si="360"/>
        <v>0</v>
      </c>
      <c r="G1200" s="22">
        <f t="shared" si="361"/>
        <v>0</v>
      </c>
      <c r="H1200" s="22">
        <f t="shared" si="372"/>
        <v>0</v>
      </c>
      <c r="I1200" s="22">
        <f t="shared" si="373"/>
        <v>0</v>
      </c>
      <c r="J1200" s="22">
        <f t="shared" si="374"/>
        <v>0</v>
      </c>
      <c r="K1200" s="22">
        <f t="shared" si="375"/>
        <v>1</v>
      </c>
      <c r="L1200" s="22">
        <f t="shared" si="362"/>
        <v>14.7105</v>
      </c>
      <c r="M1200" s="22">
        <f t="shared" si="376"/>
        <v>0</v>
      </c>
      <c r="N1200" s="22">
        <f t="shared" si="363"/>
        <v>0</v>
      </c>
      <c r="O1200" s="22">
        <f t="shared" si="364"/>
        <v>107.64187598425198</v>
      </c>
      <c r="P1200" s="22">
        <f t="shared" si="365"/>
        <v>0</v>
      </c>
      <c r="Q1200" s="22">
        <f t="shared" si="366"/>
        <v>0</v>
      </c>
      <c r="R1200" s="22">
        <f t="shared" si="377"/>
        <v>268.42514400000005</v>
      </c>
      <c r="S1200" s="22">
        <f t="shared" si="378"/>
        <v>268.42514400000005</v>
      </c>
      <c r="T1200" s="22">
        <f t="shared" si="379"/>
        <v>3.9395662003059049</v>
      </c>
      <c r="U1200" s="22">
        <f t="shared" si="367"/>
        <v>0</v>
      </c>
      <c r="V1200" s="20">
        <f>'BSFC (Drive Cycle)'!C1204</f>
        <v>0</v>
      </c>
      <c r="W1200" s="22">
        <f t="shared" si="368"/>
        <v>0</v>
      </c>
      <c r="X1200" s="22">
        <f t="shared" si="369"/>
        <v>0</v>
      </c>
      <c r="Y1200" s="22">
        <f t="shared" si="370"/>
        <v>0</v>
      </c>
      <c r="Z1200" s="22">
        <f t="shared" si="371"/>
        <v>1</v>
      </c>
    </row>
    <row r="1201" spans="4:26">
      <c r="D1201" s="1">
        <v>1198</v>
      </c>
      <c r="E1201" s="22">
        <v>0</v>
      </c>
      <c r="F1201" s="22">
        <f t="shared" si="360"/>
        <v>0</v>
      </c>
      <c r="G1201" s="22">
        <f t="shared" si="361"/>
        <v>0</v>
      </c>
      <c r="H1201" s="22">
        <f t="shared" si="372"/>
        <v>0</v>
      </c>
      <c r="I1201" s="22">
        <f t="shared" si="373"/>
        <v>0</v>
      </c>
      <c r="J1201" s="22">
        <f t="shared" si="374"/>
        <v>0</v>
      </c>
      <c r="K1201" s="22">
        <f t="shared" si="375"/>
        <v>1</v>
      </c>
      <c r="L1201" s="22">
        <f t="shared" si="362"/>
        <v>14.7105</v>
      </c>
      <c r="M1201" s="22">
        <f t="shared" si="376"/>
        <v>0</v>
      </c>
      <c r="N1201" s="22">
        <f t="shared" si="363"/>
        <v>0</v>
      </c>
      <c r="O1201" s="22">
        <f t="shared" si="364"/>
        <v>107.64187598425198</v>
      </c>
      <c r="P1201" s="22">
        <f t="shared" si="365"/>
        <v>0</v>
      </c>
      <c r="Q1201" s="22">
        <f t="shared" si="366"/>
        <v>0</v>
      </c>
      <c r="R1201" s="22">
        <f t="shared" si="377"/>
        <v>268.42514400000005</v>
      </c>
      <c r="S1201" s="22">
        <f t="shared" si="378"/>
        <v>268.42514400000005</v>
      </c>
      <c r="T1201" s="22">
        <f t="shared" si="379"/>
        <v>3.9395662003059049</v>
      </c>
      <c r="U1201" s="22">
        <f t="shared" si="367"/>
        <v>0</v>
      </c>
      <c r="V1201" s="20">
        <f>'BSFC (Drive Cycle)'!C1205</f>
        <v>0</v>
      </c>
      <c r="W1201" s="22">
        <f t="shared" si="368"/>
        <v>0</v>
      </c>
      <c r="X1201" s="22">
        <f t="shared" si="369"/>
        <v>0</v>
      </c>
      <c r="Y1201" s="22">
        <f t="shared" si="370"/>
        <v>0</v>
      </c>
      <c r="Z1201" s="22">
        <f t="shared" si="371"/>
        <v>1</v>
      </c>
    </row>
    <row r="1202" spans="4:26">
      <c r="D1202" s="1">
        <v>1199</v>
      </c>
      <c r="E1202" s="22">
        <v>0</v>
      </c>
      <c r="F1202" s="22">
        <f t="shared" si="360"/>
        <v>0</v>
      </c>
      <c r="G1202" s="22">
        <f t="shared" si="361"/>
        <v>0</v>
      </c>
      <c r="H1202" s="22">
        <f t="shared" si="372"/>
        <v>0</v>
      </c>
      <c r="I1202" s="22">
        <f t="shared" si="373"/>
        <v>0</v>
      </c>
      <c r="J1202" s="22">
        <f t="shared" si="374"/>
        <v>0</v>
      </c>
      <c r="K1202" s="22">
        <f t="shared" si="375"/>
        <v>1</v>
      </c>
      <c r="L1202" s="22">
        <f t="shared" si="362"/>
        <v>14.7105</v>
      </c>
      <c r="M1202" s="22">
        <f t="shared" si="376"/>
        <v>0</v>
      </c>
      <c r="N1202" s="22">
        <f t="shared" si="363"/>
        <v>0</v>
      </c>
      <c r="O1202" s="22">
        <f t="shared" si="364"/>
        <v>107.64187598425198</v>
      </c>
      <c r="P1202" s="22">
        <f t="shared" si="365"/>
        <v>0</v>
      </c>
      <c r="Q1202" s="22">
        <f t="shared" si="366"/>
        <v>0</v>
      </c>
      <c r="R1202" s="22">
        <f t="shared" si="377"/>
        <v>268.42514400000005</v>
      </c>
      <c r="S1202" s="22">
        <f t="shared" si="378"/>
        <v>268.42514400000005</v>
      </c>
      <c r="T1202" s="22">
        <f t="shared" si="379"/>
        <v>3.9395662003059049</v>
      </c>
      <c r="U1202" s="22">
        <f t="shared" si="367"/>
        <v>0</v>
      </c>
      <c r="V1202" s="20">
        <f>'BSFC (Drive Cycle)'!C1206</f>
        <v>0</v>
      </c>
      <c r="W1202" s="22">
        <f t="shared" si="368"/>
        <v>0</v>
      </c>
      <c r="X1202" s="22">
        <f t="shared" si="369"/>
        <v>0</v>
      </c>
      <c r="Y1202" s="22">
        <f t="shared" si="370"/>
        <v>0</v>
      </c>
      <c r="Z1202" s="22">
        <f t="shared" si="371"/>
        <v>1</v>
      </c>
    </row>
    <row r="1203" spans="4:26">
      <c r="D1203" s="1">
        <v>1200</v>
      </c>
      <c r="E1203" s="22">
        <v>0.4</v>
      </c>
      <c r="F1203" s="22">
        <f t="shared" si="360"/>
        <v>0.64373600000000009</v>
      </c>
      <c r="G1203" s="22">
        <f t="shared" si="361"/>
        <v>0.17881555555555559</v>
      </c>
      <c r="H1203" s="22">
        <f t="shared" si="372"/>
        <v>0.17881555555555559</v>
      </c>
      <c r="I1203" s="22">
        <f t="shared" si="373"/>
        <v>0.26822333333333337</v>
      </c>
      <c r="J1203" s="22">
        <f t="shared" si="374"/>
        <v>1.2423495857422064</v>
      </c>
      <c r="K1203" s="22">
        <f t="shared" si="375"/>
        <v>1</v>
      </c>
      <c r="L1203" s="22">
        <f t="shared" si="362"/>
        <v>14.7105</v>
      </c>
      <c r="M1203" s="22">
        <f t="shared" si="376"/>
        <v>18.275583581060726</v>
      </c>
      <c r="N1203" s="22">
        <f t="shared" si="363"/>
        <v>174.51903029062319</v>
      </c>
      <c r="O1203" s="22">
        <f t="shared" si="364"/>
        <v>107.64187598425198</v>
      </c>
      <c r="P1203" s="22">
        <f t="shared" si="365"/>
        <v>415.34076304948599</v>
      </c>
      <c r="Q1203" s="22">
        <f t="shared" si="366"/>
        <v>1.2324644964875148E-2</v>
      </c>
      <c r="R1203" s="22">
        <f t="shared" si="377"/>
        <v>268.42514400000005</v>
      </c>
      <c r="S1203" s="22">
        <f t="shared" si="378"/>
        <v>683.77823169445082</v>
      </c>
      <c r="T1203" s="22">
        <f t="shared" si="379"/>
        <v>10.035533817533866</v>
      </c>
      <c r="U1203" s="22">
        <f t="shared" si="367"/>
        <v>0.1834052370629016</v>
      </c>
      <c r="V1203" s="20">
        <f>'BSFC (Drive Cycle)'!C1207</f>
        <v>2443.4815432356299</v>
      </c>
      <c r="W1203" s="22">
        <f t="shared" si="368"/>
        <v>0.1244853643599876</v>
      </c>
      <c r="X1203" s="22">
        <f t="shared" si="369"/>
        <v>0</v>
      </c>
      <c r="Y1203" s="22">
        <f t="shared" si="370"/>
        <v>0</v>
      </c>
      <c r="Z1203" s="22">
        <f t="shared" si="371"/>
        <v>1</v>
      </c>
    </row>
    <row r="1204" spans="4:26">
      <c r="D1204" s="1">
        <v>1201</v>
      </c>
      <c r="E1204" s="22">
        <v>2.7</v>
      </c>
      <c r="F1204" s="22">
        <f t="shared" si="360"/>
        <v>4.345218</v>
      </c>
      <c r="G1204" s="22">
        <f t="shared" si="361"/>
        <v>1.2070050000000001</v>
      </c>
      <c r="H1204" s="22">
        <f t="shared" si="372"/>
        <v>1.0281894444444446</v>
      </c>
      <c r="I1204" s="22">
        <f t="shared" si="373"/>
        <v>1.7210997222222224</v>
      </c>
      <c r="J1204" s="22">
        <f t="shared" si="374"/>
        <v>7.9717431751791583</v>
      </c>
      <c r="K1204" s="22">
        <f t="shared" si="375"/>
        <v>1</v>
      </c>
      <c r="L1204" s="22">
        <f t="shared" si="362"/>
        <v>14.7105</v>
      </c>
      <c r="M1204" s="22">
        <f t="shared" si="376"/>
        <v>117.26832797847301</v>
      </c>
      <c r="N1204" s="22">
        <f t="shared" si="363"/>
        <v>1119.8304443648324</v>
      </c>
      <c r="O1204" s="22">
        <f t="shared" si="364"/>
        <v>107.64187598425198</v>
      </c>
      <c r="P1204" s="22">
        <f t="shared" si="365"/>
        <v>2388.2093875345445</v>
      </c>
      <c r="Q1204" s="22">
        <f t="shared" si="366"/>
        <v>0.56154163621212372</v>
      </c>
      <c r="R1204" s="22">
        <f t="shared" si="377"/>
        <v>268.42514400000005</v>
      </c>
      <c r="S1204" s="22">
        <f t="shared" si="378"/>
        <v>2657.1960731707568</v>
      </c>
      <c r="T1204" s="22">
        <f t="shared" si="379"/>
        <v>38.998581434863972</v>
      </c>
      <c r="U1204" s="22">
        <f t="shared" si="367"/>
        <v>4.5732984383988171</v>
      </c>
      <c r="V1204" s="20">
        <f>'BSFC (Drive Cycle)'!C1208</f>
        <v>507.16282689386253</v>
      </c>
      <c r="W1204" s="22">
        <f t="shared" si="368"/>
        <v>0.64427971229100867</v>
      </c>
      <c r="X1204" s="22">
        <f t="shared" si="369"/>
        <v>0</v>
      </c>
      <c r="Y1204" s="22">
        <f t="shared" si="370"/>
        <v>0</v>
      </c>
      <c r="Z1204" s="22">
        <f t="shared" si="371"/>
        <v>1</v>
      </c>
    </row>
    <row r="1205" spans="4:26">
      <c r="D1205" s="1">
        <v>1202</v>
      </c>
      <c r="E1205" s="22">
        <v>7.3</v>
      </c>
      <c r="F1205" s="22">
        <f t="shared" si="360"/>
        <v>11.748182</v>
      </c>
      <c r="G1205" s="22">
        <f t="shared" si="361"/>
        <v>3.2633838888888889</v>
      </c>
      <c r="H1205" s="22">
        <f t="shared" si="372"/>
        <v>2.0563788888888888</v>
      </c>
      <c r="I1205" s="22">
        <f t="shared" si="373"/>
        <v>4.291573333333333</v>
      </c>
      <c r="J1205" s="22">
        <f t="shared" si="374"/>
        <v>19.8775933718753</v>
      </c>
      <c r="K1205" s="22">
        <f t="shared" si="375"/>
        <v>1</v>
      </c>
      <c r="L1205" s="22">
        <f t="shared" si="362"/>
        <v>14.7105</v>
      </c>
      <c r="M1205" s="22">
        <f t="shared" si="376"/>
        <v>292.40933729697161</v>
      </c>
      <c r="N1205" s="22">
        <f t="shared" si="363"/>
        <v>2792.3044846499711</v>
      </c>
      <c r="O1205" s="22">
        <f t="shared" si="364"/>
        <v>107.64187598425198</v>
      </c>
      <c r="P1205" s="22">
        <f t="shared" si="365"/>
        <v>4776.4187750690871</v>
      </c>
      <c r="Q1205" s="22">
        <f t="shared" si="366"/>
        <v>4.1048770636137268</v>
      </c>
      <c r="R1205" s="22">
        <f t="shared" si="377"/>
        <v>268.42514400000005</v>
      </c>
      <c r="S1205" s="22">
        <f t="shared" si="378"/>
        <v>5048.9487961327004</v>
      </c>
      <c r="T1205" s="22">
        <f t="shared" si="379"/>
        <v>74.101359238982369</v>
      </c>
      <c r="U1205" s="22">
        <f t="shared" si="367"/>
        <v>21.66792934787566</v>
      </c>
      <c r="V1205" s="20">
        <f>'BSFC (Drive Cycle)'!C1209</f>
        <v>56.727603657792315</v>
      </c>
      <c r="W1205" s="22">
        <f t="shared" si="368"/>
        <v>0.34143603003648237</v>
      </c>
      <c r="X1205" s="22">
        <f t="shared" si="369"/>
        <v>0</v>
      </c>
      <c r="Y1205" s="22">
        <f t="shared" si="370"/>
        <v>0</v>
      </c>
      <c r="Z1205" s="22">
        <f t="shared" si="371"/>
        <v>1</v>
      </c>
    </row>
    <row r="1206" spans="4:26">
      <c r="D1206" s="1">
        <v>1203</v>
      </c>
      <c r="E1206" s="22">
        <v>11.5</v>
      </c>
      <c r="F1206" s="22">
        <f t="shared" si="360"/>
        <v>18.50741</v>
      </c>
      <c r="G1206" s="22">
        <f t="shared" si="361"/>
        <v>5.1409472222222226</v>
      </c>
      <c r="H1206" s="22">
        <f t="shared" si="372"/>
        <v>1.8775633333333337</v>
      </c>
      <c r="I1206" s="22">
        <f t="shared" si="373"/>
        <v>6.079728888888889</v>
      </c>
      <c r="J1206" s="22">
        <f t="shared" si="374"/>
        <v>28.159923943490007</v>
      </c>
      <c r="K1206" s="22">
        <f t="shared" si="375"/>
        <v>1</v>
      </c>
      <c r="L1206" s="22">
        <f t="shared" si="362"/>
        <v>14.7105</v>
      </c>
      <c r="M1206" s="22">
        <f t="shared" si="376"/>
        <v>414.24656117070975</v>
      </c>
      <c r="N1206" s="22">
        <f t="shared" si="363"/>
        <v>3955.764686587459</v>
      </c>
      <c r="O1206" s="22">
        <f t="shared" si="364"/>
        <v>107.64187598425198</v>
      </c>
      <c r="P1206" s="22">
        <f t="shared" si="365"/>
        <v>4361.0780120196032</v>
      </c>
      <c r="Q1206" s="22">
        <f t="shared" si="366"/>
        <v>10.187089353779612</v>
      </c>
      <c r="R1206" s="22">
        <f t="shared" si="377"/>
        <v>268.42514400000005</v>
      </c>
      <c r="S1206" s="22">
        <f t="shared" si="378"/>
        <v>4639.6902453733828</v>
      </c>
      <c r="T1206" s="22">
        <f t="shared" si="379"/>
        <v>68.094838651039282</v>
      </c>
      <c r="U1206" s="22">
        <f t="shared" si="367"/>
        <v>28.208052744667356</v>
      </c>
      <c r="V1206" s="20">
        <f>'BSFC (Drive Cycle)'!C1210</f>
        <v>158.10612089850838</v>
      </c>
      <c r="W1206" s="22">
        <f t="shared" si="368"/>
        <v>1.2388516104332994</v>
      </c>
      <c r="X1206" s="22">
        <f t="shared" si="369"/>
        <v>0</v>
      </c>
      <c r="Y1206" s="22">
        <f t="shared" si="370"/>
        <v>0</v>
      </c>
      <c r="Z1206" s="22">
        <f t="shared" si="371"/>
        <v>1</v>
      </c>
    </row>
    <row r="1207" spans="4:26">
      <c r="D1207" s="1">
        <v>1204</v>
      </c>
      <c r="E1207" s="22">
        <v>15.4</v>
      </c>
      <c r="F1207" s="22">
        <f t="shared" si="360"/>
        <v>24.783836000000001</v>
      </c>
      <c r="G1207" s="22">
        <f t="shared" si="361"/>
        <v>6.8843988888888896</v>
      </c>
      <c r="H1207" s="22">
        <f t="shared" si="372"/>
        <v>1.7434516666666671</v>
      </c>
      <c r="I1207" s="22">
        <f t="shared" si="373"/>
        <v>7.7561247222222232</v>
      </c>
      <c r="J1207" s="22">
        <f t="shared" si="374"/>
        <v>35.924608854378803</v>
      </c>
      <c r="K1207" s="22">
        <f t="shared" si="375"/>
        <v>1</v>
      </c>
      <c r="L1207" s="22">
        <f t="shared" si="362"/>
        <v>14.7105</v>
      </c>
      <c r="M1207" s="22">
        <f t="shared" si="376"/>
        <v>528.46895855233936</v>
      </c>
      <c r="N1207" s="22">
        <f t="shared" si="363"/>
        <v>5046.5086259038544</v>
      </c>
      <c r="O1207" s="22">
        <f t="shared" si="364"/>
        <v>107.64187598425198</v>
      </c>
      <c r="P1207" s="22">
        <f t="shared" si="365"/>
        <v>4049.5724397324889</v>
      </c>
      <c r="Q1207" s="22">
        <f t="shared" si="366"/>
        <v>18.268204999186185</v>
      </c>
      <c r="R1207" s="22">
        <f t="shared" si="377"/>
        <v>268.42514400000005</v>
      </c>
      <c r="S1207" s="22">
        <f t="shared" si="378"/>
        <v>4336.2657887316755</v>
      </c>
      <c r="T1207" s="22">
        <f t="shared" si="379"/>
        <v>63.641601834551423</v>
      </c>
      <c r="U1207" s="22">
        <f t="shared" si="367"/>
        <v>33.632611042108039</v>
      </c>
      <c r="V1207" s="20">
        <f>'BSFC (Drive Cycle)'!C1211</f>
        <v>898.45311898660111</v>
      </c>
      <c r="W1207" s="22">
        <f t="shared" si="368"/>
        <v>8.3937011917903241</v>
      </c>
      <c r="X1207" s="22">
        <f t="shared" si="369"/>
        <v>0</v>
      </c>
      <c r="Y1207" s="22">
        <f t="shared" si="370"/>
        <v>1</v>
      </c>
      <c r="Z1207" s="22">
        <f t="shared" si="371"/>
        <v>2</v>
      </c>
    </row>
    <row r="1208" spans="4:26">
      <c r="D1208" s="1">
        <v>1205</v>
      </c>
      <c r="E1208" s="22">
        <v>19.2</v>
      </c>
      <c r="F1208" s="22">
        <f t="shared" si="360"/>
        <v>30.899327999999997</v>
      </c>
      <c r="G1208" s="22">
        <f t="shared" si="361"/>
        <v>8.583146666666666</v>
      </c>
      <c r="H1208" s="22">
        <f t="shared" si="372"/>
        <v>1.6987477777777764</v>
      </c>
      <c r="I1208" s="22">
        <f t="shared" si="373"/>
        <v>9.4325205555555538</v>
      </c>
      <c r="J1208" s="22">
        <f t="shared" si="374"/>
        <v>43.689293765267578</v>
      </c>
      <c r="K1208" s="22">
        <f t="shared" si="375"/>
        <v>2</v>
      </c>
      <c r="L1208" s="22">
        <f t="shared" si="362"/>
        <v>8.4698856000000013</v>
      </c>
      <c r="M1208" s="22">
        <f t="shared" si="376"/>
        <v>370.04332013660968</v>
      </c>
      <c r="N1208" s="22">
        <f t="shared" si="363"/>
        <v>3533.6546769805268</v>
      </c>
      <c r="O1208" s="22">
        <f t="shared" si="364"/>
        <v>40.638704065348485</v>
      </c>
      <c r="P1208" s="22">
        <f t="shared" si="365"/>
        <v>3418.5418371993874</v>
      </c>
      <c r="Q1208" s="22">
        <f t="shared" si="366"/>
        <v>28.395981999072323</v>
      </c>
      <c r="R1208" s="22">
        <f t="shared" si="377"/>
        <v>268.42514400000005</v>
      </c>
      <c r="S1208" s="22">
        <f t="shared" si="378"/>
        <v>3715.3629631984595</v>
      </c>
      <c r="T1208" s="22">
        <f t="shared" si="379"/>
        <v>94.70574947960894</v>
      </c>
      <c r="U1208" s="22">
        <f t="shared" si="367"/>
        <v>35.045229973460486</v>
      </c>
      <c r="V1208" s="20">
        <f>'BSFC (Drive Cycle)'!C1212</f>
        <v>9505.6401960952171</v>
      </c>
      <c r="W1208" s="22">
        <f t="shared" si="368"/>
        <v>92.535374088090805</v>
      </c>
      <c r="X1208" s="22">
        <f t="shared" si="369"/>
        <v>0</v>
      </c>
      <c r="Y1208" s="22">
        <f t="shared" si="370"/>
        <v>0</v>
      </c>
      <c r="Z1208" s="22">
        <f t="shared" si="371"/>
        <v>2</v>
      </c>
    </row>
    <row r="1209" spans="4:26">
      <c r="D1209" s="1">
        <v>1206</v>
      </c>
      <c r="E1209" s="22">
        <v>21.9</v>
      </c>
      <c r="F1209" s="22">
        <f t="shared" si="360"/>
        <v>35.244546</v>
      </c>
      <c r="G1209" s="22">
        <f t="shared" si="361"/>
        <v>9.7901516666666666</v>
      </c>
      <c r="H1209" s="22">
        <f t="shared" si="372"/>
        <v>1.2070050000000005</v>
      </c>
      <c r="I1209" s="22">
        <f t="shared" si="373"/>
        <v>10.393654166666668</v>
      </c>
      <c r="J1209" s="22">
        <f t="shared" si="374"/>
        <v>48.141046447510497</v>
      </c>
      <c r="K1209" s="22">
        <f t="shared" si="375"/>
        <v>2</v>
      </c>
      <c r="L1209" s="22">
        <f t="shared" si="362"/>
        <v>8.4698856000000013</v>
      </c>
      <c r="M1209" s="22">
        <f t="shared" si="376"/>
        <v>407.74915607470041</v>
      </c>
      <c r="N1209" s="22">
        <f t="shared" si="363"/>
        <v>3893.7190161041367</v>
      </c>
      <c r="O1209" s="22">
        <f t="shared" si="364"/>
        <v>40.638704065348485</v>
      </c>
      <c r="P1209" s="22">
        <f t="shared" si="365"/>
        <v>2428.9639369574625</v>
      </c>
      <c r="Q1209" s="22">
        <f t="shared" si="366"/>
        <v>36.943893572523535</v>
      </c>
      <c r="R1209" s="22">
        <f t="shared" si="377"/>
        <v>268.42514400000005</v>
      </c>
      <c r="S1209" s="22">
        <f t="shared" si="378"/>
        <v>2734.3329745299861</v>
      </c>
      <c r="T1209" s="22">
        <f t="shared" si="379"/>
        <v>69.698992062067987</v>
      </c>
      <c r="U1209" s="22">
        <f t="shared" si="367"/>
        <v>28.419705192565463</v>
      </c>
      <c r="V1209" s="20">
        <f>'BSFC (Drive Cycle)'!C1213</f>
        <v>140.53490435318963</v>
      </c>
      <c r="W1209" s="22">
        <f t="shared" si="368"/>
        <v>1.1094334863841762</v>
      </c>
      <c r="X1209" s="22">
        <f t="shared" si="369"/>
        <v>0</v>
      </c>
      <c r="Y1209" s="22">
        <f t="shared" si="370"/>
        <v>0</v>
      </c>
      <c r="Z1209" s="22">
        <f t="shared" si="371"/>
        <v>2</v>
      </c>
    </row>
    <row r="1210" spans="4:26">
      <c r="D1210" s="1">
        <v>1207</v>
      </c>
      <c r="E1210" s="22">
        <v>23.8</v>
      </c>
      <c r="F1210" s="22">
        <f t="shared" si="360"/>
        <v>38.302292000000001</v>
      </c>
      <c r="G1210" s="22">
        <f t="shared" si="361"/>
        <v>10.639525555555556</v>
      </c>
      <c r="H1210" s="22">
        <f t="shared" si="372"/>
        <v>0.84937388888888954</v>
      </c>
      <c r="I1210" s="22">
        <f t="shared" si="373"/>
        <v>11.0642125</v>
      </c>
      <c r="J1210" s="22">
        <f t="shared" si="374"/>
        <v>51.246920411866</v>
      </c>
      <c r="K1210" s="22">
        <f t="shared" si="375"/>
        <v>2</v>
      </c>
      <c r="L1210" s="22">
        <f t="shared" si="362"/>
        <v>8.4698856000000013</v>
      </c>
      <c r="M1210" s="22">
        <f t="shared" si="376"/>
        <v>434.05555324080996</v>
      </c>
      <c r="N1210" s="22">
        <f t="shared" si="363"/>
        <v>4144.9266945624668</v>
      </c>
      <c r="O1210" s="22">
        <f t="shared" si="364"/>
        <v>40.638704065348485</v>
      </c>
      <c r="P1210" s="22">
        <f t="shared" si="365"/>
        <v>1709.2709185996964</v>
      </c>
      <c r="Q1210" s="22">
        <f t="shared" si="366"/>
        <v>43.632324336899224</v>
      </c>
      <c r="R1210" s="22">
        <f t="shared" si="377"/>
        <v>268.42514400000005</v>
      </c>
      <c r="S1210" s="22">
        <f t="shared" si="378"/>
        <v>2021.3283869365957</v>
      </c>
      <c r="T1210" s="22">
        <f t="shared" si="379"/>
        <v>51.524284901747784</v>
      </c>
      <c r="U1210" s="22">
        <f t="shared" si="367"/>
        <v>22.364401988365248</v>
      </c>
      <c r="V1210" s="20">
        <f>'BSFC (Drive Cycle)'!C1214</f>
        <v>347.22417694111573</v>
      </c>
      <c r="W1210" s="22">
        <f t="shared" si="368"/>
        <v>2.1570725203306598</v>
      </c>
      <c r="X1210" s="22">
        <f t="shared" si="369"/>
        <v>0</v>
      </c>
      <c r="Y1210" s="22">
        <f t="shared" si="370"/>
        <v>0</v>
      </c>
      <c r="Z1210" s="22">
        <f t="shared" si="371"/>
        <v>2</v>
      </c>
    </row>
    <row r="1211" spans="4:26">
      <c r="D1211" s="1">
        <v>1208</v>
      </c>
      <c r="E1211" s="22">
        <v>25</v>
      </c>
      <c r="F1211" s="22">
        <f t="shared" si="360"/>
        <v>40.233499999999999</v>
      </c>
      <c r="G1211" s="22">
        <f t="shared" si="361"/>
        <v>11.175972222222223</v>
      </c>
      <c r="H1211" s="22">
        <f t="shared" si="372"/>
        <v>0.53644666666666652</v>
      </c>
      <c r="I1211" s="22">
        <f t="shared" si="373"/>
        <v>11.444195555555556</v>
      </c>
      <c r="J1211" s="22">
        <f t="shared" si="374"/>
        <v>53.006915658334137</v>
      </c>
      <c r="K1211" s="22">
        <f t="shared" si="375"/>
        <v>2</v>
      </c>
      <c r="L1211" s="22">
        <f t="shared" si="362"/>
        <v>8.4698856000000013</v>
      </c>
      <c r="M1211" s="22">
        <f t="shared" si="376"/>
        <v>448.96251163493889</v>
      </c>
      <c r="N1211" s="22">
        <f t="shared" si="363"/>
        <v>4287.2777123555225</v>
      </c>
      <c r="O1211" s="22">
        <f t="shared" si="364"/>
        <v>40.638704065348485</v>
      </c>
      <c r="P1211" s="22">
        <f t="shared" si="365"/>
        <v>1079.5395275366493</v>
      </c>
      <c r="Q1211" s="22">
        <f t="shared" si="366"/>
        <v>48.143144394043524</v>
      </c>
      <c r="R1211" s="22">
        <f t="shared" si="377"/>
        <v>268.42514400000005</v>
      </c>
      <c r="S1211" s="22">
        <f t="shared" si="378"/>
        <v>1396.1078159306928</v>
      </c>
      <c r="T1211" s="22">
        <f t="shared" si="379"/>
        <v>35.587219437702501</v>
      </c>
      <c r="U1211" s="22">
        <f t="shared" si="367"/>
        <v>15.977327420854632</v>
      </c>
      <c r="V1211" s="20">
        <f>'BSFC (Drive Cycle)'!C1215</f>
        <v>757.40741088265895</v>
      </c>
      <c r="W1211" s="22">
        <f t="shared" si="368"/>
        <v>3.3614850540705605</v>
      </c>
      <c r="X1211" s="22">
        <f t="shared" si="369"/>
        <v>0</v>
      </c>
      <c r="Y1211" s="22">
        <f t="shared" si="370"/>
        <v>0</v>
      </c>
      <c r="Z1211" s="22">
        <f t="shared" si="371"/>
        <v>2</v>
      </c>
    </row>
    <row r="1212" spans="4:26">
      <c r="D1212" s="1">
        <v>1209</v>
      </c>
      <c r="E1212" s="22">
        <v>26.1</v>
      </c>
      <c r="F1212" s="22">
        <f t="shared" si="360"/>
        <v>42.003774</v>
      </c>
      <c r="G1212" s="22">
        <f t="shared" si="361"/>
        <v>11.667715000000001</v>
      </c>
      <c r="H1212" s="22">
        <f t="shared" si="372"/>
        <v>0.49174277777777853</v>
      </c>
      <c r="I1212" s="22">
        <f t="shared" si="373"/>
        <v>11.913586388888891</v>
      </c>
      <c r="J1212" s="22">
        <f t="shared" si="374"/>
        <v>55.181027433383001</v>
      </c>
      <c r="K1212" s="22">
        <f t="shared" si="375"/>
        <v>2</v>
      </c>
      <c r="L1212" s="22">
        <f t="shared" si="362"/>
        <v>8.4698856000000013</v>
      </c>
      <c r="M1212" s="22">
        <f t="shared" si="376"/>
        <v>467.37698965121569</v>
      </c>
      <c r="N1212" s="22">
        <f t="shared" si="363"/>
        <v>4463.1230872763545</v>
      </c>
      <c r="O1212" s="22">
        <f t="shared" si="364"/>
        <v>40.638704065348485</v>
      </c>
      <c r="P1212" s="22">
        <f t="shared" si="365"/>
        <v>989.57790024193037</v>
      </c>
      <c r="Q1212" s="22">
        <f t="shared" si="366"/>
        <v>52.472946228266231</v>
      </c>
      <c r="R1212" s="22">
        <f t="shared" si="377"/>
        <v>268.42514400000005</v>
      </c>
      <c r="S1212" s="22">
        <f t="shared" si="378"/>
        <v>1310.4759904701966</v>
      </c>
      <c r="T1212" s="22">
        <f t="shared" si="379"/>
        <v>33.404437757992319</v>
      </c>
      <c r="U1212" s="22">
        <f t="shared" si="367"/>
        <v>15.612465560321855</v>
      </c>
      <c r="V1212" s="20">
        <f>'BSFC (Drive Cycle)'!C1216</f>
        <v>882.04642653770134</v>
      </c>
      <c r="W1212" s="22">
        <f t="shared" si="368"/>
        <v>3.8252554047013398</v>
      </c>
      <c r="X1212" s="22">
        <f t="shared" si="369"/>
        <v>0</v>
      </c>
      <c r="Y1212" s="22">
        <f t="shared" si="370"/>
        <v>0</v>
      </c>
      <c r="Z1212" s="22">
        <f t="shared" si="371"/>
        <v>2</v>
      </c>
    </row>
    <row r="1213" spans="4:26">
      <c r="D1213" s="1">
        <v>1210</v>
      </c>
      <c r="E1213" s="22">
        <v>27.3</v>
      </c>
      <c r="F1213" s="22">
        <f t="shared" si="360"/>
        <v>43.934981999999998</v>
      </c>
      <c r="G1213" s="22">
        <f t="shared" si="361"/>
        <v>12.204161666666666</v>
      </c>
      <c r="H1213" s="22">
        <f t="shared" si="372"/>
        <v>0.53644666666666474</v>
      </c>
      <c r="I1213" s="22">
        <f t="shared" si="373"/>
        <v>12.472384999999999</v>
      </c>
      <c r="J1213" s="22">
        <f t="shared" si="374"/>
        <v>57.769255737012585</v>
      </c>
      <c r="K1213" s="22">
        <f t="shared" si="375"/>
        <v>2</v>
      </c>
      <c r="L1213" s="22">
        <f t="shared" si="362"/>
        <v>8.4698856000000013</v>
      </c>
      <c r="M1213" s="22">
        <f t="shared" si="376"/>
        <v>489.29898728964037</v>
      </c>
      <c r="N1213" s="22">
        <f t="shared" si="363"/>
        <v>4672.4628193249628</v>
      </c>
      <c r="O1213" s="22">
        <f t="shared" si="364"/>
        <v>40.638704065348485</v>
      </c>
      <c r="P1213" s="22">
        <f t="shared" si="365"/>
        <v>1079.5395275366457</v>
      </c>
      <c r="Q1213" s="22">
        <f t="shared" si="366"/>
        <v>57.408966536698706</v>
      </c>
      <c r="R1213" s="22">
        <f t="shared" si="377"/>
        <v>268.42514400000005</v>
      </c>
      <c r="S1213" s="22">
        <f t="shared" si="378"/>
        <v>1405.3736380733444</v>
      </c>
      <c r="T1213" s="22">
        <f t="shared" si="379"/>
        <v>35.823408106012089</v>
      </c>
      <c r="U1213" s="22">
        <f t="shared" si="367"/>
        <v>17.528357307535206</v>
      </c>
      <c r="V1213" s="20">
        <f>'BSFC (Drive Cycle)'!C1217</f>
        <v>914.46102511520257</v>
      </c>
      <c r="W1213" s="22">
        <f t="shared" si="368"/>
        <v>4.4524998866761658</v>
      </c>
      <c r="X1213" s="22">
        <f t="shared" si="369"/>
        <v>0</v>
      </c>
      <c r="Y1213" s="22">
        <f t="shared" si="370"/>
        <v>0</v>
      </c>
      <c r="Z1213" s="22">
        <f t="shared" si="371"/>
        <v>2</v>
      </c>
    </row>
    <row r="1214" spans="4:26">
      <c r="D1214" s="1">
        <v>1211</v>
      </c>
      <c r="E1214" s="22">
        <v>28.8</v>
      </c>
      <c r="F1214" s="22">
        <f t="shared" si="360"/>
        <v>46.348992000000003</v>
      </c>
      <c r="G1214" s="22">
        <f t="shared" si="361"/>
        <v>12.874720000000002</v>
      </c>
      <c r="H1214" s="22">
        <f t="shared" si="372"/>
        <v>0.67055833333333581</v>
      </c>
      <c r="I1214" s="22">
        <f t="shared" si="373"/>
        <v>13.20999916666667</v>
      </c>
      <c r="J1214" s="22">
        <f t="shared" si="374"/>
        <v>61.185717097803668</v>
      </c>
      <c r="K1214" s="22">
        <f t="shared" si="375"/>
        <v>2</v>
      </c>
      <c r="L1214" s="22">
        <f t="shared" si="362"/>
        <v>8.4698856000000013</v>
      </c>
      <c r="M1214" s="22">
        <f t="shared" si="376"/>
        <v>518.23602417236111</v>
      </c>
      <c r="N1214" s="22">
        <f t="shared" si="363"/>
        <v>4948.7912656291282</v>
      </c>
      <c r="O1214" s="22">
        <f t="shared" si="364"/>
        <v>40.638704065348485</v>
      </c>
      <c r="P1214" s="22">
        <f t="shared" si="365"/>
        <v>1349.4244094208168</v>
      </c>
      <c r="Q1214" s="22">
        <f t="shared" si="366"/>
        <v>63.890959497912753</v>
      </c>
      <c r="R1214" s="22">
        <f t="shared" si="377"/>
        <v>268.42514400000005</v>
      </c>
      <c r="S1214" s="22">
        <f t="shared" si="378"/>
        <v>1681.7405129187296</v>
      </c>
      <c r="T1214" s="22">
        <f t="shared" si="379"/>
        <v>42.868085106031856</v>
      </c>
      <c r="U1214" s="22">
        <f t="shared" si="367"/>
        <v>22.215785989232359</v>
      </c>
      <c r="V1214" s="20">
        <f>'BSFC (Drive Cycle)'!C1218</f>
        <v>1033.1310199539985</v>
      </c>
      <c r="W1214" s="22">
        <f t="shared" si="368"/>
        <v>6.3755048994820491</v>
      </c>
      <c r="X1214" s="22">
        <f t="shared" si="369"/>
        <v>0</v>
      </c>
      <c r="Y1214" s="22">
        <f t="shared" si="370"/>
        <v>1</v>
      </c>
      <c r="Z1214" s="22">
        <f t="shared" si="371"/>
        <v>3</v>
      </c>
    </row>
    <row r="1215" spans="4:26">
      <c r="D1215" s="1">
        <v>1212</v>
      </c>
      <c r="E1215" s="22">
        <v>30</v>
      </c>
      <c r="F1215" s="22">
        <f t="shared" si="360"/>
        <v>48.280200000000001</v>
      </c>
      <c r="G1215" s="22">
        <f t="shared" si="361"/>
        <v>13.411166666666668</v>
      </c>
      <c r="H1215" s="22">
        <f t="shared" si="372"/>
        <v>0.53644666666666652</v>
      </c>
      <c r="I1215" s="22">
        <f t="shared" si="373"/>
        <v>13.679390000000001</v>
      </c>
      <c r="J1215" s="22">
        <f t="shared" si="374"/>
        <v>63.359828872852525</v>
      </c>
      <c r="K1215" s="22">
        <f t="shared" si="375"/>
        <v>3</v>
      </c>
      <c r="L1215" s="22">
        <f t="shared" si="362"/>
        <v>5.4638999999999998</v>
      </c>
      <c r="M1215" s="22">
        <f t="shared" si="376"/>
        <v>346.19176897837889</v>
      </c>
      <c r="N1215" s="22">
        <f t="shared" si="363"/>
        <v>3305.8890595052339</v>
      </c>
      <c r="O1215" s="22">
        <f t="shared" si="364"/>
        <v>21.23863048170449</v>
      </c>
      <c r="P1215" s="22">
        <f t="shared" si="365"/>
        <v>1031.3361703942969</v>
      </c>
      <c r="Q1215" s="22">
        <f t="shared" si="366"/>
        <v>69.326127927422689</v>
      </c>
      <c r="R1215" s="22">
        <f t="shared" si="377"/>
        <v>268.42514400000005</v>
      </c>
      <c r="S1215" s="22">
        <f t="shared" si="378"/>
        <v>1369.0874423217197</v>
      </c>
      <c r="T1215" s="22">
        <f t="shared" si="379"/>
        <v>54.097984735675858</v>
      </c>
      <c r="U1215" s="22">
        <f t="shared" si="367"/>
        <v>18.728277033808965</v>
      </c>
      <c r="V1215" s="20">
        <f>'BSFC (Drive Cycle)'!C1219</f>
        <v>1591.5095464762053</v>
      </c>
      <c r="W1215" s="22">
        <f t="shared" si="368"/>
        <v>8.2795088023216756</v>
      </c>
      <c r="X1215" s="22">
        <f t="shared" si="369"/>
        <v>0</v>
      </c>
      <c r="Y1215" s="22">
        <f t="shared" si="370"/>
        <v>0</v>
      </c>
      <c r="Z1215" s="22">
        <f t="shared" si="371"/>
        <v>3</v>
      </c>
    </row>
    <row r="1216" spans="4:26">
      <c r="D1216" s="1">
        <v>1213</v>
      </c>
      <c r="E1216" s="22">
        <v>29.6</v>
      </c>
      <c r="F1216" s="22">
        <f t="shared" si="360"/>
        <v>47.636464000000004</v>
      </c>
      <c r="G1216" s="22">
        <f t="shared" si="361"/>
        <v>13.232351111111113</v>
      </c>
      <c r="H1216" s="22">
        <f t="shared" si="372"/>
        <v>-0.17881555555555551</v>
      </c>
      <c r="I1216" s="22">
        <f t="shared" si="373"/>
        <v>13.142943333333335</v>
      </c>
      <c r="J1216" s="22">
        <f t="shared" si="374"/>
        <v>60.875129701368117</v>
      </c>
      <c r="K1216" s="22">
        <f t="shared" si="375"/>
        <v>3</v>
      </c>
      <c r="L1216" s="22">
        <f t="shared" si="362"/>
        <v>5.4638999999999998</v>
      </c>
      <c r="M1216" s="22">
        <f t="shared" si="376"/>
        <v>332.61562117530525</v>
      </c>
      <c r="N1216" s="22">
        <f t="shared" si="363"/>
        <v>3176.2463512893428</v>
      </c>
      <c r="O1216" s="22">
        <f t="shared" si="364"/>
        <v>21.23863048170449</v>
      </c>
      <c r="P1216" s="22">
        <f t="shared" si="365"/>
        <v>-343.77872346476568</v>
      </c>
      <c r="Q1216" s="22">
        <f t="shared" si="366"/>
        <v>67.489755827656296</v>
      </c>
      <c r="R1216" s="22">
        <f t="shared" si="377"/>
        <v>268.42514400000005</v>
      </c>
      <c r="S1216" s="22">
        <f t="shared" si="378"/>
        <v>-7.8638236371093626</v>
      </c>
      <c r="T1216" s="22">
        <f t="shared" si="379"/>
        <v>0</v>
      </c>
      <c r="U1216" s="22">
        <f t="shared" si="367"/>
        <v>0</v>
      </c>
      <c r="V1216" s="20">
        <f>'BSFC (Drive Cycle)'!C1220</f>
        <v>0</v>
      </c>
      <c r="W1216" s="22">
        <f t="shared" si="368"/>
        <v>0</v>
      </c>
      <c r="X1216" s="22">
        <f t="shared" si="369"/>
        <v>0</v>
      </c>
      <c r="Y1216" s="22">
        <f t="shared" si="370"/>
        <v>0</v>
      </c>
      <c r="Z1216" s="22">
        <f t="shared" si="371"/>
        <v>3</v>
      </c>
    </row>
    <row r="1217" spans="4:26">
      <c r="D1217" s="1">
        <v>1214</v>
      </c>
      <c r="E1217" s="22">
        <v>29.6</v>
      </c>
      <c r="F1217" s="22">
        <f t="shared" si="360"/>
        <v>47.636464000000004</v>
      </c>
      <c r="G1217" s="22">
        <f t="shared" si="361"/>
        <v>13.232351111111113</v>
      </c>
      <c r="H1217" s="22">
        <f t="shared" si="372"/>
        <v>0</v>
      </c>
      <c r="I1217" s="22">
        <f t="shared" si="373"/>
        <v>13.232351111111113</v>
      </c>
      <c r="J1217" s="22">
        <f t="shared" si="374"/>
        <v>61.289246229948851</v>
      </c>
      <c r="K1217" s="22">
        <f t="shared" si="375"/>
        <v>3</v>
      </c>
      <c r="L1217" s="22">
        <f t="shared" si="362"/>
        <v>5.4638999999999998</v>
      </c>
      <c r="M1217" s="22">
        <f t="shared" si="376"/>
        <v>334.87831247581749</v>
      </c>
      <c r="N1217" s="22">
        <f t="shared" si="363"/>
        <v>3197.8534693253241</v>
      </c>
      <c r="O1217" s="22">
        <f t="shared" si="364"/>
        <v>21.23863048170449</v>
      </c>
      <c r="P1217" s="22">
        <f t="shared" si="365"/>
        <v>0</v>
      </c>
      <c r="Q1217" s="22">
        <f t="shared" si="366"/>
        <v>67.489755827656296</v>
      </c>
      <c r="R1217" s="22">
        <f t="shared" si="377"/>
        <v>268.42514400000005</v>
      </c>
      <c r="S1217" s="22">
        <f t="shared" si="378"/>
        <v>335.91489982765631</v>
      </c>
      <c r="T1217" s="22">
        <f t="shared" si="379"/>
        <v>13.273307870347372</v>
      </c>
      <c r="U1217" s="22">
        <f t="shared" si="367"/>
        <v>4.4449429405939149</v>
      </c>
      <c r="V1217" s="20">
        <f>'BSFC (Drive Cycle)'!C1221</f>
        <v>1766.1631778986048</v>
      </c>
      <c r="W1217" s="22">
        <f t="shared" si="368"/>
        <v>2.1806929304270328</v>
      </c>
      <c r="X1217" s="22">
        <f t="shared" si="369"/>
        <v>0</v>
      </c>
      <c r="Y1217" s="22">
        <f t="shared" si="370"/>
        <v>0</v>
      </c>
      <c r="Z1217" s="22">
        <f t="shared" si="371"/>
        <v>3</v>
      </c>
    </row>
    <row r="1218" spans="4:26">
      <c r="D1218" s="1">
        <v>1215</v>
      </c>
      <c r="E1218" s="22">
        <v>28.8</v>
      </c>
      <c r="F1218" s="22">
        <f t="shared" si="360"/>
        <v>46.348992000000003</v>
      </c>
      <c r="G1218" s="22">
        <f t="shared" si="361"/>
        <v>12.874720000000002</v>
      </c>
      <c r="H1218" s="22">
        <f t="shared" si="372"/>
        <v>-0.35763111111111101</v>
      </c>
      <c r="I1218" s="22">
        <f t="shared" si="373"/>
        <v>12.695904444444446</v>
      </c>
      <c r="J1218" s="22">
        <f t="shared" si="374"/>
        <v>58.804547058464436</v>
      </c>
      <c r="K1218" s="22">
        <f t="shared" si="375"/>
        <v>3</v>
      </c>
      <c r="L1218" s="22">
        <f t="shared" si="362"/>
        <v>5.4638999999999998</v>
      </c>
      <c r="M1218" s="22">
        <f t="shared" si="376"/>
        <v>321.3021646727438</v>
      </c>
      <c r="N1218" s="22">
        <f t="shared" si="363"/>
        <v>3068.2107611094325</v>
      </c>
      <c r="O1218" s="22">
        <f t="shared" si="364"/>
        <v>21.23863048170449</v>
      </c>
      <c r="P1218" s="22">
        <f t="shared" si="365"/>
        <v>-687.55744692953135</v>
      </c>
      <c r="Q1218" s="22">
        <f t="shared" si="366"/>
        <v>63.890959497912753</v>
      </c>
      <c r="R1218" s="22">
        <f t="shared" si="377"/>
        <v>268.42514400000005</v>
      </c>
      <c r="S1218" s="22">
        <f t="shared" si="378"/>
        <v>-355.24134343161859</v>
      </c>
      <c r="T1218" s="22">
        <f t="shared" si="379"/>
        <v>0</v>
      </c>
      <c r="U1218" s="22">
        <f t="shared" si="367"/>
        <v>0</v>
      </c>
      <c r="V1218" s="20">
        <f>'BSFC (Drive Cycle)'!C1222</f>
        <v>0</v>
      </c>
      <c r="W1218" s="22">
        <f t="shared" si="368"/>
        <v>0</v>
      </c>
      <c r="X1218" s="22">
        <f t="shared" si="369"/>
        <v>0</v>
      </c>
      <c r="Y1218" s="22">
        <f t="shared" si="370"/>
        <v>0</v>
      </c>
      <c r="Z1218" s="22">
        <f t="shared" si="371"/>
        <v>3</v>
      </c>
    </row>
    <row r="1219" spans="4:26">
      <c r="D1219" s="1">
        <v>1216</v>
      </c>
      <c r="E1219" s="22">
        <v>26.1</v>
      </c>
      <c r="F1219" s="22">
        <f t="shared" si="360"/>
        <v>42.003774</v>
      </c>
      <c r="G1219" s="22">
        <f t="shared" si="361"/>
        <v>11.667715000000001</v>
      </c>
      <c r="H1219" s="22">
        <f t="shared" si="372"/>
        <v>-1.2070050000000005</v>
      </c>
      <c r="I1219" s="22">
        <f t="shared" si="373"/>
        <v>11.0642125</v>
      </c>
      <c r="J1219" s="22">
        <f t="shared" si="374"/>
        <v>51.246920411866</v>
      </c>
      <c r="K1219" s="22">
        <f t="shared" si="375"/>
        <v>3</v>
      </c>
      <c r="L1219" s="22">
        <f t="shared" si="362"/>
        <v>5.4638999999999998</v>
      </c>
      <c r="M1219" s="22">
        <f t="shared" si="376"/>
        <v>280.00804843839461</v>
      </c>
      <c r="N1219" s="22">
        <f t="shared" si="363"/>
        <v>2673.8808569527619</v>
      </c>
      <c r="O1219" s="22">
        <f t="shared" si="364"/>
        <v>21.23863048170449</v>
      </c>
      <c r="P1219" s="22">
        <f t="shared" si="365"/>
        <v>-2320.50638338717</v>
      </c>
      <c r="Q1219" s="22">
        <f t="shared" si="366"/>
        <v>52.472946228266231</v>
      </c>
      <c r="R1219" s="22">
        <f t="shared" si="377"/>
        <v>268.42514400000005</v>
      </c>
      <c r="S1219" s="22">
        <f t="shared" si="378"/>
        <v>-1999.6082931589037</v>
      </c>
      <c r="T1219" s="22">
        <f t="shared" si="379"/>
        <v>0</v>
      </c>
      <c r="U1219" s="22">
        <f t="shared" si="367"/>
        <v>0</v>
      </c>
      <c r="V1219" s="20">
        <f>'BSFC (Drive Cycle)'!C1223</f>
        <v>0</v>
      </c>
      <c r="W1219" s="22">
        <f t="shared" si="368"/>
        <v>0</v>
      </c>
      <c r="X1219" s="22">
        <f t="shared" si="369"/>
        <v>0</v>
      </c>
      <c r="Y1219" s="22">
        <f t="shared" si="370"/>
        <v>0</v>
      </c>
      <c r="Z1219" s="22">
        <f t="shared" si="371"/>
        <v>3</v>
      </c>
    </row>
    <row r="1220" spans="4:26">
      <c r="D1220" s="1">
        <v>1217</v>
      </c>
      <c r="E1220" s="22">
        <v>22.3</v>
      </c>
      <c r="F1220" s="22">
        <f t="shared" ref="F1220:F1283" si="380">E1220*1.60934</f>
        <v>35.888282000000004</v>
      </c>
      <c r="G1220" s="22">
        <f t="shared" ref="G1220:G1283" si="381">F1220*(1000/3600)</f>
        <v>9.9689672222222239</v>
      </c>
      <c r="H1220" s="22">
        <f t="shared" si="372"/>
        <v>-1.6987477777777773</v>
      </c>
      <c r="I1220" s="22">
        <f t="shared" si="373"/>
        <v>9.1195933333333343</v>
      </c>
      <c r="J1220" s="22">
        <f t="shared" si="374"/>
        <v>42.239885915235014</v>
      </c>
      <c r="K1220" s="22">
        <f t="shared" si="375"/>
        <v>3</v>
      </c>
      <c r="L1220" s="22">
        <f t="shared" ref="L1220:L1283" si="382">LOOKUP(K1220,$A$5:$B$12)*$B$13</f>
        <v>5.4638999999999998</v>
      </c>
      <c r="M1220" s="22">
        <f t="shared" si="376"/>
        <v>230.79451265225259</v>
      </c>
      <c r="N1220" s="22">
        <f t="shared" ref="N1220:N1283" si="383">M1220*9.5493</f>
        <v>2203.9260396701557</v>
      </c>
      <c r="O1220" s="22">
        <f t="shared" ref="O1220:O1283" si="384">(POWER(L1220,2)*$B$28+4*$B$29)/$B$27</f>
        <v>21.23863048170449</v>
      </c>
      <c r="P1220" s="22">
        <f t="shared" ref="P1220:P1283" si="385">(H1220*(O1220+$B$26*$B$27))/$B$27</f>
        <v>-3265.8978729152741</v>
      </c>
      <c r="Q1220" s="22">
        <f t="shared" ref="Q1220:Q1283" si="386">($B$34*$B$31*$B$30*POWER(G1220,2))/2</f>
        <v>38.305766841142258</v>
      </c>
      <c r="R1220" s="22">
        <f t="shared" si="377"/>
        <v>268.42514400000005</v>
      </c>
      <c r="S1220" s="22">
        <f t="shared" si="378"/>
        <v>-2959.1669620741322</v>
      </c>
      <c r="T1220" s="22">
        <f t="shared" si="379"/>
        <v>0</v>
      </c>
      <c r="U1220" s="22">
        <f t="shared" ref="U1220:U1283" si="387">(T1220*M1220)/1000</f>
        <v>0</v>
      </c>
      <c r="V1220" s="20">
        <f>'BSFC (Drive Cycle)'!C1224</f>
        <v>0</v>
      </c>
      <c r="W1220" s="22">
        <f t="shared" ref="W1220:W1283" si="388">(V1220*U1220)/3600</f>
        <v>0</v>
      </c>
      <c r="X1220" s="22">
        <f t="shared" ref="X1220:X1283" si="389">IF(AND(K1220&gt;1,(N1220&lt;$B$15)),1,0)</f>
        <v>0</v>
      </c>
      <c r="Y1220" s="22">
        <f t="shared" ref="Y1220:Y1283" si="390">IF(N1220&gt;$B$14,1,0)</f>
        <v>0</v>
      </c>
      <c r="Z1220" s="22">
        <f t="shared" ref="Z1220:Z1283" si="391">IF(AND(X1220=0,Y1220=0),K1220,IF(AND(X1220=0,Y1220=1),K1220+1, IF(AND(X1220=1,Y1220=0),K1220-1)))</f>
        <v>3</v>
      </c>
    </row>
    <row r="1221" spans="4:26">
      <c r="D1221" s="1">
        <v>1218</v>
      </c>
      <c r="E1221" s="22">
        <v>19.2</v>
      </c>
      <c r="F1221" s="22">
        <f t="shared" si="380"/>
        <v>30.899327999999997</v>
      </c>
      <c r="G1221" s="22">
        <f t="shared" si="381"/>
        <v>8.583146666666666</v>
      </c>
      <c r="H1221" s="22">
        <f t="shared" ref="H1221:H1284" si="392">(G1221-G1220)/(D1221-D1220)</f>
        <v>-1.3858205555555578</v>
      </c>
      <c r="I1221" s="22">
        <f t="shared" ref="I1221:I1284" si="393">G1221*(D1221-D1220)+0.5*H1221*POWER(D1221-D1220,2)</f>
        <v>7.8902363888888871</v>
      </c>
      <c r="J1221" s="22">
        <f t="shared" ref="J1221:J1284" si="394">(2*PI()*I1221)/($B$2*(D1221-D1220))</f>
        <v>36.545783647249891</v>
      </c>
      <c r="K1221" s="22">
        <f t="shared" ref="K1221:K1284" si="395">Z1220</f>
        <v>3</v>
      </c>
      <c r="L1221" s="22">
        <f t="shared" si="382"/>
        <v>5.4638999999999998</v>
      </c>
      <c r="M1221" s="22">
        <f t="shared" ref="M1221:M1284" si="396">J1221*L1221</f>
        <v>199.68250727020867</v>
      </c>
      <c r="N1221" s="22">
        <f t="shared" si="383"/>
        <v>1906.8281666754037</v>
      </c>
      <c r="O1221" s="22">
        <f t="shared" si="384"/>
        <v>21.23863048170449</v>
      </c>
      <c r="P1221" s="22">
        <f t="shared" si="385"/>
        <v>-2664.285106851939</v>
      </c>
      <c r="Q1221" s="22">
        <f t="shared" si="386"/>
        <v>28.395981999072323</v>
      </c>
      <c r="R1221" s="22">
        <f t="shared" ref="R1221:R1284" si="397">$B$32*$B$26*9.81</f>
        <v>268.42514400000005</v>
      </c>
      <c r="S1221" s="22">
        <f t="shared" ref="S1221:S1284" si="398">P1221+Q1221+R1221</f>
        <v>-2367.4639808528664</v>
      </c>
      <c r="T1221" s="22">
        <f t="shared" ref="T1221:T1284" si="399">IF(H1221&lt;0,0,(S1221*$B$27)/L1221)</f>
        <v>0</v>
      </c>
      <c r="U1221" s="22">
        <f t="shared" si="387"/>
        <v>0</v>
      </c>
      <c r="V1221" s="20">
        <f>'BSFC (Drive Cycle)'!C1225</f>
        <v>0</v>
      </c>
      <c r="W1221" s="22">
        <f t="shared" si="388"/>
        <v>0</v>
      </c>
      <c r="X1221" s="22">
        <f t="shared" si="389"/>
        <v>0</v>
      </c>
      <c r="Y1221" s="22">
        <f t="shared" si="390"/>
        <v>0</v>
      </c>
      <c r="Z1221" s="22">
        <f t="shared" si="391"/>
        <v>3</v>
      </c>
    </row>
    <row r="1222" spans="4:26">
      <c r="D1222" s="1">
        <v>1219</v>
      </c>
      <c r="E1222" s="22">
        <v>16.5</v>
      </c>
      <c r="F1222" s="22">
        <f t="shared" si="380"/>
        <v>26.554110000000001</v>
      </c>
      <c r="G1222" s="22">
        <f t="shared" si="381"/>
        <v>7.3761416666666673</v>
      </c>
      <c r="H1222" s="22">
        <f t="shared" si="392"/>
        <v>-1.2070049999999988</v>
      </c>
      <c r="I1222" s="22">
        <f t="shared" si="393"/>
        <v>6.7726391666666679</v>
      </c>
      <c r="J1222" s="22">
        <f t="shared" si="394"/>
        <v>31.369327039990715</v>
      </c>
      <c r="K1222" s="22">
        <f t="shared" si="395"/>
        <v>3</v>
      </c>
      <c r="L1222" s="22">
        <f t="shared" si="382"/>
        <v>5.4638999999999998</v>
      </c>
      <c r="M1222" s="22">
        <f t="shared" si="396"/>
        <v>171.39886601380525</v>
      </c>
      <c r="N1222" s="22">
        <f t="shared" si="383"/>
        <v>1636.7391912256305</v>
      </c>
      <c r="O1222" s="22">
        <f t="shared" si="384"/>
        <v>21.23863048170449</v>
      </c>
      <c r="P1222" s="22">
        <f t="shared" si="385"/>
        <v>-2320.5063833871668</v>
      </c>
      <c r="Q1222" s="22">
        <f t="shared" si="386"/>
        <v>20.971153698045363</v>
      </c>
      <c r="R1222" s="22">
        <f t="shared" si="397"/>
        <v>268.42514400000005</v>
      </c>
      <c r="S1222" s="22">
        <f t="shared" si="398"/>
        <v>-2031.1100856891214</v>
      </c>
      <c r="T1222" s="22">
        <f t="shared" si="399"/>
        <v>0</v>
      </c>
      <c r="U1222" s="22">
        <f t="shared" si="387"/>
        <v>0</v>
      </c>
      <c r="V1222" s="20">
        <f>'BSFC (Drive Cycle)'!C1226</f>
        <v>0</v>
      </c>
      <c r="W1222" s="22">
        <f t="shared" si="388"/>
        <v>0</v>
      </c>
      <c r="X1222" s="22">
        <f t="shared" si="389"/>
        <v>1</v>
      </c>
      <c r="Y1222" s="22">
        <f t="shared" si="390"/>
        <v>0</v>
      </c>
      <c r="Z1222" s="22">
        <f t="shared" si="391"/>
        <v>2</v>
      </c>
    </row>
    <row r="1223" spans="4:26">
      <c r="D1223" s="1">
        <v>1220</v>
      </c>
      <c r="E1223" s="22">
        <v>12.7</v>
      </c>
      <c r="F1223" s="22">
        <f t="shared" si="380"/>
        <v>20.438617999999998</v>
      </c>
      <c r="G1223" s="22">
        <f t="shared" si="381"/>
        <v>5.6773938888888891</v>
      </c>
      <c r="H1223" s="22">
        <f t="shared" si="392"/>
        <v>-1.6987477777777782</v>
      </c>
      <c r="I1223" s="22">
        <f t="shared" si="393"/>
        <v>4.8280200000000004</v>
      </c>
      <c r="J1223" s="22">
        <f t="shared" si="394"/>
        <v>22.362292543359715</v>
      </c>
      <c r="K1223" s="22">
        <f t="shared" si="395"/>
        <v>2</v>
      </c>
      <c r="L1223" s="22">
        <f t="shared" si="382"/>
        <v>8.4698856000000013</v>
      </c>
      <c r="M1223" s="22">
        <f t="shared" si="396"/>
        <v>189.40605959598986</v>
      </c>
      <c r="N1223" s="22">
        <f t="shared" si="383"/>
        <v>1808.6952848999861</v>
      </c>
      <c r="O1223" s="22">
        <f t="shared" si="384"/>
        <v>40.638704065348485</v>
      </c>
      <c r="P1223" s="22">
        <f t="shared" si="385"/>
        <v>-3418.541837199391</v>
      </c>
      <c r="Q1223" s="22">
        <f t="shared" si="386"/>
        <v>12.42401241490445</v>
      </c>
      <c r="R1223" s="22">
        <f t="shared" si="397"/>
        <v>268.42514400000005</v>
      </c>
      <c r="S1223" s="22">
        <f t="shared" si="398"/>
        <v>-3137.6926807844866</v>
      </c>
      <c r="T1223" s="22">
        <f t="shared" si="399"/>
        <v>0</v>
      </c>
      <c r="U1223" s="22">
        <f t="shared" si="387"/>
        <v>0</v>
      </c>
      <c r="V1223" s="20">
        <f>'BSFC (Drive Cycle)'!C1227</f>
        <v>0</v>
      </c>
      <c r="W1223" s="22">
        <f t="shared" si="388"/>
        <v>0</v>
      </c>
      <c r="X1223" s="22">
        <f t="shared" si="389"/>
        <v>0</v>
      </c>
      <c r="Y1223" s="22">
        <f t="shared" si="390"/>
        <v>0</v>
      </c>
      <c r="Z1223" s="22">
        <f t="shared" si="391"/>
        <v>2</v>
      </c>
    </row>
    <row r="1224" spans="4:26">
      <c r="D1224" s="1">
        <v>1221</v>
      </c>
      <c r="E1224" s="22">
        <v>9.6</v>
      </c>
      <c r="F1224" s="22">
        <f t="shared" si="380"/>
        <v>15.449663999999999</v>
      </c>
      <c r="G1224" s="22">
        <f t="shared" si="381"/>
        <v>4.291573333333333</v>
      </c>
      <c r="H1224" s="22">
        <f t="shared" si="392"/>
        <v>-1.3858205555555561</v>
      </c>
      <c r="I1224" s="22">
        <f t="shared" si="393"/>
        <v>3.598663055555555</v>
      </c>
      <c r="J1224" s="22">
        <f t="shared" si="394"/>
        <v>16.668190275374599</v>
      </c>
      <c r="K1224" s="22">
        <f t="shared" si="395"/>
        <v>2</v>
      </c>
      <c r="L1224" s="22">
        <f t="shared" si="382"/>
        <v>8.4698856000000013</v>
      </c>
      <c r="M1224" s="22">
        <f t="shared" si="396"/>
        <v>141.17766479145538</v>
      </c>
      <c r="N1224" s="22">
        <f t="shared" si="383"/>
        <v>1348.147874393045</v>
      </c>
      <c r="O1224" s="22">
        <f t="shared" si="384"/>
        <v>40.638704065348485</v>
      </c>
      <c r="P1224" s="22">
        <f t="shared" si="385"/>
        <v>-2788.8104461363455</v>
      </c>
      <c r="Q1224" s="22">
        <f t="shared" si="386"/>
        <v>7.0989954997680806</v>
      </c>
      <c r="R1224" s="22">
        <f t="shared" si="397"/>
        <v>268.42514400000005</v>
      </c>
      <c r="S1224" s="22">
        <f t="shared" si="398"/>
        <v>-2513.2863066365771</v>
      </c>
      <c r="T1224" s="22">
        <f t="shared" si="399"/>
        <v>0</v>
      </c>
      <c r="U1224" s="22">
        <f t="shared" si="387"/>
        <v>0</v>
      </c>
      <c r="V1224" s="20">
        <f>'BSFC (Drive Cycle)'!C1228</f>
        <v>0</v>
      </c>
      <c r="W1224" s="22">
        <f t="shared" si="388"/>
        <v>0</v>
      </c>
      <c r="X1224" s="22">
        <f t="shared" si="389"/>
        <v>1</v>
      </c>
      <c r="Y1224" s="22">
        <f t="shared" si="390"/>
        <v>0</v>
      </c>
      <c r="Z1224" s="22">
        <f t="shared" si="391"/>
        <v>1</v>
      </c>
    </row>
    <row r="1225" spans="4:26">
      <c r="D1225" s="1">
        <v>1222</v>
      </c>
      <c r="E1225" s="22">
        <v>6.9</v>
      </c>
      <c r="F1225" s="22">
        <f t="shared" si="380"/>
        <v>11.104446000000001</v>
      </c>
      <c r="G1225" s="22">
        <f t="shared" si="381"/>
        <v>3.0845683333333338</v>
      </c>
      <c r="H1225" s="22">
        <f t="shared" si="392"/>
        <v>-1.2070049999999992</v>
      </c>
      <c r="I1225" s="22">
        <f t="shared" si="393"/>
        <v>2.481065833333334</v>
      </c>
      <c r="J1225" s="22">
        <f t="shared" si="394"/>
        <v>11.49173366811541</v>
      </c>
      <c r="K1225" s="22">
        <f t="shared" si="395"/>
        <v>1</v>
      </c>
      <c r="L1225" s="22">
        <f t="shared" si="382"/>
        <v>14.7105</v>
      </c>
      <c r="M1225" s="22">
        <f t="shared" si="396"/>
        <v>169.04914812481172</v>
      </c>
      <c r="N1225" s="22">
        <f t="shared" si="383"/>
        <v>1614.3010301882646</v>
      </c>
      <c r="O1225" s="22">
        <f t="shared" si="384"/>
        <v>107.64187598425198</v>
      </c>
      <c r="P1225" s="22">
        <f t="shared" si="385"/>
        <v>-2803.550150584028</v>
      </c>
      <c r="Q1225" s="22">
        <f t="shared" si="386"/>
        <v>3.6673521673606606</v>
      </c>
      <c r="R1225" s="22">
        <f t="shared" si="397"/>
        <v>268.42514400000005</v>
      </c>
      <c r="S1225" s="22">
        <f t="shared" si="398"/>
        <v>-2531.4576544166675</v>
      </c>
      <c r="T1225" s="22">
        <f t="shared" si="399"/>
        <v>0</v>
      </c>
      <c r="U1225" s="22">
        <f t="shared" si="387"/>
        <v>0</v>
      </c>
      <c r="V1225" s="20">
        <f>'BSFC (Drive Cycle)'!C1229</f>
        <v>0</v>
      </c>
      <c r="W1225" s="22">
        <f t="shared" si="388"/>
        <v>0</v>
      </c>
      <c r="X1225" s="22">
        <f t="shared" si="389"/>
        <v>0</v>
      </c>
      <c r="Y1225" s="22">
        <f t="shared" si="390"/>
        <v>0</v>
      </c>
      <c r="Z1225" s="22">
        <f t="shared" si="391"/>
        <v>1</v>
      </c>
    </row>
    <row r="1226" spans="4:26">
      <c r="D1226" s="1">
        <v>1223</v>
      </c>
      <c r="E1226" s="22">
        <v>4.2</v>
      </c>
      <c r="F1226" s="22">
        <f t="shared" si="380"/>
        <v>6.7592280000000002</v>
      </c>
      <c r="G1226" s="22">
        <f t="shared" si="381"/>
        <v>1.8775633333333335</v>
      </c>
      <c r="H1226" s="22">
        <f t="shared" si="392"/>
        <v>-1.2070050000000003</v>
      </c>
      <c r="I1226" s="22">
        <f t="shared" si="393"/>
        <v>1.2740608333333334</v>
      </c>
      <c r="J1226" s="22">
        <f t="shared" si="394"/>
        <v>5.9011605322754805</v>
      </c>
      <c r="K1226" s="22">
        <f t="shared" si="395"/>
        <v>1</v>
      </c>
      <c r="L1226" s="22">
        <f t="shared" si="382"/>
        <v>14.7105</v>
      </c>
      <c r="M1226" s="22">
        <f t="shared" si="396"/>
        <v>86.809022010038461</v>
      </c>
      <c r="N1226" s="22">
        <f t="shared" si="383"/>
        <v>828.96539388046028</v>
      </c>
      <c r="O1226" s="22">
        <f t="shared" si="384"/>
        <v>107.64187598425198</v>
      </c>
      <c r="P1226" s="22">
        <f t="shared" si="385"/>
        <v>-2803.5501505840307</v>
      </c>
      <c r="Q1226" s="22">
        <f t="shared" si="386"/>
        <v>1.3587921073774845</v>
      </c>
      <c r="R1226" s="22">
        <f t="shared" si="397"/>
        <v>268.42514400000005</v>
      </c>
      <c r="S1226" s="22">
        <f t="shared" si="398"/>
        <v>-2533.7662144766527</v>
      </c>
      <c r="T1226" s="22">
        <f t="shared" si="399"/>
        <v>0</v>
      </c>
      <c r="U1226" s="22">
        <f t="shared" si="387"/>
        <v>0</v>
      </c>
      <c r="V1226" s="20">
        <f>'BSFC (Drive Cycle)'!C1230</f>
        <v>0</v>
      </c>
      <c r="W1226" s="22">
        <f t="shared" si="388"/>
        <v>0</v>
      </c>
      <c r="X1226" s="22">
        <f t="shared" si="389"/>
        <v>0</v>
      </c>
      <c r="Y1226" s="22">
        <f t="shared" si="390"/>
        <v>0</v>
      </c>
      <c r="Z1226" s="22">
        <f t="shared" si="391"/>
        <v>1</v>
      </c>
    </row>
    <row r="1227" spans="4:26">
      <c r="D1227" s="1">
        <v>1224</v>
      </c>
      <c r="E1227" s="22">
        <v>2.2999999999999998</v>
      </c>
      <c r="F1227" s="22">
        <f t="shared" si="380"/>
        <v>3.7014819999999995</v>
      </c>
      <c r="G1227" s="22">
        <f t="shared" si="381"/>
        <v>1.0281894444444444</v>
      </c>
      <c r="H1227" s="22">
        <f t="shared" si="392"/>
        <v>-0.84937388888888909</v>
      </c>
      <c r="I1227" s="22">
        <f t="shared" si="393"/>
        <v>0.60350249999999983</v>
      </c>
      <c r="J1227" s="22">
        <f t="shared" si="394"/>
        <v>2.7952865679199634</v>
      </c>
      <c r="K1227" s="22">
        <f t="shared" si="395"/>
        <v>1</v>
      </c>
      <c r="L1227" s="22">
        <f t="shared" si="382"/>
        <v>14.7105</v>
      </c>
      <c r="M1227" s="22">
        <f t="shared" si="396"/>
        <v>41.120063057386623</v>
      </c>
      <c r="N1227" s="22">
        <f t="shared" si="383"/>
        <v>392.66781815390209</v>
      </c>
      <c r="O1227" s="22">
        <f t="shared" si="384"/>
        <v>107.64187598425198</v>
      </c>
      <c r="P1227" s="22">
        <f t="shared" si="385"/>
        <v>-1972.8686244850585</v>
      </c>
      <c r="Q1227" s="22">
        <f t="shared" si="386"/>
        <v>0.4074835741511843</v>
      </c>
      <c r="R1227" s="22">
        <f t="shared" si="397"/>
        <v>268.42514400000005</v>
      </c>
      <c r="S1227" s="22">
        <f t="shared" si="398"/>
        <v>-1704.0359969109072</v>
      </c>
      <c r="T1227" s="22">
        <f t="shared" si="399"/>
        <v>0</v>
      </c>
      <c r="U1227" s="22">
        <f t="shared" si="387"/>
        <v>0</v>
      </c>
      <c r="V1227" s="20">
        <f>'BSFC (Drive Cycle)'!C1231</f>
        <v>0</v>
      </c>
      <c r="W1227" s="22">
        <f t="shared" si="388"/>
        <v>0</v>
      </c>
      <c r="X1227" s="22">
        <f t="shared" si="389"/>
        <v>0</v>
      </c>
      <c r="Y1227" s="22">
        <f t="shared" si="390"/>
        <v>0</v>
      </c>
      <c r="Z1227" s="22">
        <f t="shared" si="391"/>
        <v>1</v>
      </c>
    </row>
    <row r="1228" spans="4:26">
      <c r="D1228" s="1">
        <v>1225</v>
      </c>
      <c r="E1228" s="22">
        <v>0.8</v>
      </c>
      <c r="F1228" s="22">
        <f t="shared" si="380"/>
        <v>1.2874720000000002</v>
      </c>
      <c r="G1228" s="22">
        <f t="shared" si="381"/>
        <v>0.35763111111111118</v>
      </c>
      <c r="H1228" s="22">
        <f t="shared" si="392"/>
        <v>-0.67055833333333315</v>
      </c>
      <c r="I1228" s="22">
        <f t="shared" si="393"/>
        <v>2.2351944444444605E-2</v>
      </c>
      <c r="J1228" s="22">
        <f t="shared" si="394"/>
        <v>0.1035291321451846</v>
      </c>
      <c r="K1228" s="22">
        <f t="shared" si="395"/>
        <v>1</v>
      </c>
      <c r="L1228" s="22">
        <f t="shared" si="382"/>
        <v>14.7105</v>
      </c>
      <c r="M1228" s="22">
        <f t="shared" si="396"/>
        <v>1.5229652984217379</v>
      </c>
      <c r="N1228" s="22">
        <f t="shared" si="383"/>
        <v>14.543252524218703</v>
      </c>
      <c r="O1228" s="22">
        <f t="shared" si="384"/>
        <v>107.64187598425198</v>
      </c>
      <c r="P1228" s="22">
        <f t="shared" si="385"/>
        <v>-1557.5278614355718</v>
      </c>
      <c r="Q1228" s="22">
        <f t="shared" si="386"/>
        <v>4.9298579859500591E-2</v>
      </c>
      <c r="R1228" s="22">
        <f t="shared" si="397"/>
        <v>268.42514400000005</v>
      </c>
      <c r="S1228" s="22">
        <f t="shared" si="398"/>
        <v>-1289.0534188557124</v>
      </c>
      <c r="T1228" s="22">
        <f t="shared" si="399"/>
        <v>0</v>
      </c>
      <c r="U1228" s="22">
        <f t="shared" si="387"/>
        <v>0</v>
      </c>
      <c r="V1228" s="20">
        <f>'BSFC (Drive Cycle)'!C1232</f>
        <v>0</v>
      </c>
      <c r="W1228" s="22">
        <f t="shared" si="388"/>
        <v>0</v>
      </c>
      <c r="X1228" s="22">
        <f t="shared" si="389"/>
        <v>0</v>
      </c>
      <c r="Y1228" s="22">
        <f t="shared" si="390"/>
        <v>0</v>
      </c>
      <c r="Z1228" s="22">
        <f t="shared" si="391"/>
        <v>1</v>
      </c>
    </row>
    <row r="1229" spans="4:26">
      <c r="D1229" s="1">
        <v>1226</v>
      </c>
      <c r="E1229" s="22">
        <v>0</v>
      </c>
      <c r="F1229" s="22">
        <f t="shared" si="380"/>
        <v>0</v>
      </c>
      <c r="G1229" s="22">
        <f t="shared" si="381"/>
        <v>0</v>
      </c>
      <c r="H1229" s="22">
        <f t="shared" si="392"/>
        <v>-0.35763111111111118</v>
      </c>
      <c r="I1229" s="22">
        <f t="shared" si="393"/>
        <v>-0.17881555555555559</v>
      </c>
      <c r="J1229" s="22">
        <f t="shared" si="394"/>
        <v>-0.828233057161471</v>
      </c>
      <c r="K1229" s="22">
        <f t="shared" si="395"/>
        <v>1</v>
      </c>
      <c r="L1229" s="22">
        <f t="shared" si="382"/>
        <v>14.7105</v>
      </c>
      <c r="M1229" s="22">
        <f t="shared" si="396"/>
        <v>-12.18372238737382</v>
      </c>
      <c r="N1229" s="22">
        <f t="shared" si="383"/>
        <v>-116.34602019374883</v>
      </c>
      <c r="O1229" s="22">
        <f t="shared" si="384"/>
        <v>107.64187598425198</v>
      </c>
      <c r="P1229" s="22">
        <f t="shared" si="385"/>
        <v>-830.68152609897197</v>
      </c>
      <c r="Q1229" s="22">
        <f t="shared" si="386"/>
        <v>0</v>
      </c>
      <c r="R1229" s="22">
        <f t="shared" si="397"/>
        <v>268.42514400000005</v>
      </c>
      <c r="S1229" s="22">
        <f t="shared" si="398"/>
        <v>-562.25638209897193</v>
      </c>
      <c r="T1229" s="22">
        <f t="shared" si="399"/>
        <v>0</v>
      </c>
      <c r="U1229" s="22">
        <f t="shared" si="387"/>
        <v>0</v>
      </c>
      <c r="V1229" s="20">
        <f>'BSFC (Drive Cycle)'!C1233</f>
        <v>0</v>
      </c>
      <c r="W1229" s="22">
        <f t="shared" si="388"/>
        <v>0</v>
      </c>
      <c r="X1229" s="22">
        <f t="shared" si="389"/>
        <v>0</v>
      </c>
      <c r="Y1229" s="22">
        <f t="shared" si="390"/>
        <v>0</v>
      </c>
      <c r="Z1229" s="22">
        <f t="shared" si="391"/>
        <v>1</v>
      </c>
    </row>
    <row r="1230" spans="4:26">
      <c r="D1230" s="1">
        <v>1227</v>
      </c>
      <c r="E1230" s="22">
        <v>0</v>
      </c>
      <c r="F1230" s="22">
        <f t="shared" si="380"/>
        <v>0</v>
      </c>
      <c r="G1230" s="22">
        <f t="shared" si="381"/>
        <v>0</v>
      </c>
      <c r="H1230" s="22">
        <f t="shared" si="392"/>
        <v>0</v>
      </c>
      <c r="I1230" s="22">
        <f t="shared" si="393"/>
        <v>0</v>
      </c>
      <c r="J1230" s="22">
        <f t="shared" si="394"/>
        <v>0</v>
      </c>
      <c r="K1230" s="22">
        <f t="shared" si="395"/>
        <v>1</v>
      </c>
      <c r="L1230" s="22">
        <f t="shared" si="382"/>
        <v>14.7105</v>
      </c>
      <c r="M1230" s="22">
        <f t="shared" si="396"/>
        <v>0</v>
      </c>
      <c r="N1230" s="22">
        <f t="shared" si="383"/>
        <v>0</v>
      </c>
      <c r="O1230" s="22">
        <f t="shared" si="384"/>
        <v>107.64187598425198</v>
      </c>
      <c r="P1230" s="22">
        <f t="shared" si="385"/>
        <v>0</v>
      </c>
      <c r="Q1230" s="22">
        <f t="shared" si="386"/>
        <v>0</v>
      </c>
      <c r="R1230" s="22">
        <f t="shared" si="397"/>
        <v>268.42514400000005</v>
      </c>
      <c r="S1230" s="22">
        <f t="shared" si="398"/>
        <v>268.42514400000005</v>
      </c>
      <c r="T1230" s="22">
        <f t="shared" si="399"/>
        <v>3.9395662003059049</v>
      </c>
      <c r="U1230" s="22">
        <f t="shared" si="387"/>
        <v>0</v>
      </c>
      <c r="V1230" s="20">
        <f>'BSFC (Drive Cycle)'!C1234</f>
        <v>0</v>
      </c>
      <c r="W1230" s="22">
        <f t="shared" si="388"/>
        <v>0</v>
      </c>
      <c r="X1230" s="22">
        <f t="shared" si="389"/>
        <v>0</v>
      </c>
      <c r="Y1230" s="22">
        <f t="shared" si="390"/>
        <v>0</v>
      </c>
      <c r="Z1230" s="22">
        <f t="shared" si="391"/>
        <v>1</v>
      </c>
    </row>
    <row r="1231" spans="4:26">
      <c r="D1231" s="1">
        <v>1228</v>
      </c>
      <c r="E1231" s="22">
        <v>0</v>
      </c>
      <c r="F1231" s="22">
        <f t="shared" si="380"/>
        <v>0</v>
      </c>
      <c r="G1231" s="22">
        <f t="shared" si="381"/>
        <v>0</v>
      </c>
      <c r="H1231" s="22">
        <f t="shared" si="392"/>
        <v>0</v>
      </c>
      <c r="I1231" s="22">
        <f t="shared" si="393"/>
        <v>0</v>
      </c>
      <c r="J1231" s="22">
        <f t="shared" si="394"/>
        <v>0</v>
      </c>
      <c r="K1231" s="22">
        <f t="shared" si="395"/>
        <v>1</v>
      </c>
      <c r="L1231" s="22">
        <f t="shared" si="382"/>
        <v>14.7105</v>
      </c>
      <c r="M1231" s="22">
        <f t="shared" si="396"/>
        <v>0</v>
      </c>
      <c r="N1231" s="22">
        <f t="shared" si="383"/>
        <v>0</v>
      </c>
      <c r="O1231" s="22">
        <f t="shared" si="384"/>
        <v>107.64187598425198</v>
      </c>
      <c r="P1231" s="22">
        <f t="shared" si="385"/>
        <v>0</v>
      </c>
      <c r="Q1231" s="22">
        <f t="shared" si="386"/>
        <v>0</v>
      </c>
      <c r="R1231" s="22">
        <f t="shared" si="397"/>
        <v>268.42514400000005</v>
      </c>
      <c r="S1231" s="22">
        <f t="shared" si="398"/>
        <v>268.42514400000005</v>
      </c>
      <c r="T1231" s="22">
        <f t="shared" si="399"/>
        <v>3.9395662003059049</v>
      </c>
      <c r="U1231" s="22">
        <f t="shared" si="387"/>
        <v>0</v>
      </c>
      <c r="V1231" s="20">
        <f>'BSFC (Drive Cycle)'!C1235</f>
        <v>0</v>
      </c>
      <c r="W1231" s="22">
        <f t="shared" si="388"/>
        <v>0</v>
      </c>
      <c r="X1231" s="22">
        <f t="shared" si="389"/>
        <v>0</v>
      </c>
      <c r="Y1231" s="22">
        <f t="shared" si="390"/>
        <v>0</v>
      </c>
      <c r="Z1231" s="22">
        <f t="shared" si="391"/>
        <v>1</v>
      </c>
    </row>
    <row r="1232" spans="4:26">
      <c r="D1232" s="1">
        <v>1229</v>
      </c>
      <c r="E1232" s="22">
        <v>0</v>
      </c>
      <c r="F1232" s="22">
        <f t="shared" si="380"/>
        <v>0</v>
      </c>
      <c r="G1232" s="22">
        <f t="shared" si="381"/>
        <v>0</v>
      </c>
      <c r="H1232" s="22">
        <f t="shared" si="392"/>
        <v>0</v>
      </c>
      <c r="I1232" s="22">
        <f t="shared" si="393"/>
        <v>0</v>
      </c>
      <c r="J1232" s="22">
        <f t="shared" si="394"/>
        <v>0</v>
      </c>
      <c r="K1232" s="22">
        <f t="shared" si="395"/>
        <v>1</v>
      </c>
      <c r="L1232" s="22">
        <f t="shared" si="382"/>
        <v>14.7105</v>
      </c>
      <c r="M1232" s="22">
        <f t="shared" si="396"/>
        <v>0</v>
      </c>
      <c r="N1232" s="22">
        <f t="shared" si="383"/>
        <v>0</v>
      </c>
      <c r="O1232" s="22">
        <f t="shared" si="384"/>
        <v>107.64187598425198</v>
      </c>
      <c r="P1232" s="22">
        <f t="shared" si="385"/>
        <v>0</v>
      </c>
      <c r="Q1232" s="22">
        <f t="shared" si="386"/>
        <v>0</v>
      </c>
      <c r="R1232" s="22">
        <f t="shared" si="397"/>
        <v>268.42514400000005</v>
      </c>
      <c r="S1232" s="22">
        <f t="shared" si="398"/>
        <v>268.42514400000005</v>
      </c>
      <c r="T1232" s="22">
        <f t="shared" si="399"/>
        <v>3.9395662003059049</v>
      </c>
      <c r="U1232" s="22">
        <f t="shared" si="387"/>
        <v>0</v>
      </c>
      <c r="V1232" s="20">
        <f>'BSFC (Drive Cycle)'!C1236</f>
        <v>0</v>
      </c>
      <c r="W1232" s="22">
        <f t="shared" si="388"/>
        <v>0</v>
      </c>
      <c r="X1232" s="22">
        <f t="shared" si="389"/>
        <v>0</v>
      </c>
      <c r="Y1232" s="22">
        <f t="shared" si="390"/>
        <v>0</v>
      </c>
      <c r="Z1232" s="22">
        <f t="shared" si="391"/>
        <v>1</v>
      </c>
    </row>
    <row r="1233" spans="4:26">
      <c r="D1233" s="1">
        <v>1230</v>
      </c>
      <c r="E1233" s="22">
        <v>0</v>
      </c>
      <c r="F1233" s="22">
        <f t="shared" si="380"/>
        <v>0</v>
      </c>
      <c r="G1233" s="22">
        <f t="shared" si="381"/>
        <v>0</v>
      </c>
      <c r="H1233" s="22">
        <f t="shared" si="392"/>
        <v>0</v>
      </c>
      <c r="I1233" s="22">
        <f t="shared" si="393"/>
        <v>0</v>
      </c>
      <c r="J1233" s="22">
        <f t="shared" si="394"/>
        <v>0</v>
      </c>
      <c r="K1233" s="22">
        <f t="shared" si="395"/>
        <v>1</v>
      </c>
      <c r="L1233" s="22">
        <f t="shared" si="382"/>
        <v>14.7105</v>
      </c>
      <c r="M1233" s="22">
        <f t="shared" si="396"/>
        <v>0</v>
      </c>
      <c r="N1233" s="22">
        <f t="shared" si="383"/>
        <v>0</v>
      </c>
      <c r="O1233" s="22">
        <f t="shared" si="384"/>
        <v>107.64187598425198</v>
      </c>
      <c r="P1233" s="22">
        <f t="shared" si="385"/>
        <v>0</v>
      </c>
      <c r="Q1233" s="22">
        <f t="shared" si="386"/>
        <v>0</v>
      </c>
      <c r="R1233" s="22">
        <f t="shared" si="397"/>
        <v>268.42514400000005</v>
      </c>
      <c r="S1233" s="22">
        <f t="shared" si="398"/>
        <v>268.42514400000005</v>
      </c>
      <c r="T1233" s="22">
        <f t="shared" si="399"/>
        <v>3.9395662003059049</v>
      </c>
      <c r="U1233" s="22">
        <f t="shared" si="387"/>
        <v>0</v>
      </c>
      <c r="V1233" s="20">
        <f>'BSFC (Drive Cycle)'!C1237</f>
        <v>0</v>
      </c>
      <c r="W1233" s="22">
        <f t="shared" si="388"/>
        <v>0</v>
      </c>
      <c r="X1233" s="22">
        <f t="shared" si="389"/>
        <v>0</v>
      </c>
      <c r="Y1233" s="22">
        <f t="shared" si="390"/>
        <v>0</v>
      </c>
      <c r="Z1233" s="22">
        <f t="shared" si="391"/>
        <v>1</v>
      </c>
    </row>
    <row r="1234" spans="4:26">
      <c r="D1234" s="1">
        <v>1231</v>
      </c>
      <c r="E1234" s="22">
        <v>0</v>
      </c>
      <c r="F1234" s="22">
        <f t="shared" si="380"/>
        <v>0</v>
      </c>
      <c r="G1234" s="22">
        <f t="shared" si="381"/>
        <v>0</v>
      </c>
      <c r="H1234" s="22">
        <f t="shared" si="392"/>
        <v>0</v>
      </c>
      <c r="I1234" s="22">
        <f t="shared" si="393"/>
        <v>0</v>
      </c>
      <c r="J1234" s="22">
        <f t="shared" si="394"/>
        <v>0</v>
      </c>
      <c r="K1234" s="22">
        <f t="shared" si="395"/>
        <v>1</v>
      </c>
      <c r="L1234" s="22">
        <f t="shared" si="382"/>
        <v>14.7105</v>
      </c>
      <c r="M1234" s="22">
        <f t="shared" si="396"/>
        <v>0</v>
      </c>
      <c r="N1234" s="22">
        <f t="shared" si="383"/>
        <v>0</v>
      </c>
      <c r="O1234" s="22">
        <f t="shared" si="384"/>
        <v>107.64187598425198</v>
      </c>
      <c r="P1234" s="22">
        <f t="shared" si="385"/>
        <v>0</v>
      </c>
      <c r="Q1234" s="22">
        <f t="shared" si="386"/>
        <v>0</v>
      </c>
      <c r="R1234" s="22">
        <f t="shared" si="397"/>
        <v>268.42514400000005</v>
      </c>
      <c r="S1234" s="22">
        <f t="shared" si="398"/>
        <v>268.42514400000005</v>
      </c>
      <c r="T1234" s="22">
        <f t="shared" si="399"/>
        <v>3.9395662003059049</v>
      </c>
      <c r="U1234" s="22">
        <f t="shared" si="387"/>
        <v>0</v>
      </c>
      <c r="V1234" s="20">
        <f>'BSFC (Drive Cycle)'!C1238</f>
        <v>0</v>
      </c>
      <c r="W1234" s="22">
        <f t="shared" si="388"/>
        <v>0</v>
      </c>
      <c r="X1234" s="22">
        <f t="shared" si="389"/>
        <v>0</v>
      </c>
      <c r="Y1234" s="22">
        <f t="shared" si="390"/>
        <v>0</v>
      </c>
      <c r="Z1234" s="22">
        <f t="shared" si="391"/>
        <v>1</v>
      </c>
    </row>
    <row r="1235" spans="4:26">
      <c r="D1235" s="1">
        <v>1232</v>
      </c>
      <c r="E1235" s="22">
        <v>0</v>
      </c>
      <c r="F1235" s="22">
        <f t="shared" si="380"/>
        <v>0</v>
      </c>
      <c r="G1235" s="22">
        <f t="shared" si="381"/>
        <v>0</v>
      </c>
      <c r="H1235" s="22">
        <f t="shared" si="392"/>
        <v>0</v>
      </c>
      <c r="I1235" s="22">
        <f t="shared" si="393"/>
        <v>0</v>
      </c>
      <c r="J1235" s="22">
        <f t="shared" si="394"/>
        <v>0</v>
      </c>
      <c r="K1235" s="22">
        <f t="shared" si="395"/>
        <v>1</v>
      </c>
      <c r="L1235" s="22">
        <f t="shared" si="382"/>
        <v>14.7105</v>
      </c>
      <c r="M1235" s="22">
        <f t="shared" si="396"/>
        <v>0</v>
      </c>
      <c r="N1235" s="22">
        <f t="shared" si="383"/>
        <v>0</v>
      </c>
      <c r="O1235" s="22">
        <f t="shared" si="384"/>
        <v>107.64187598425198</v>
      </c>
      <c r="P1235" s="22">
        <f t="shared" si="385"/>
        <v>0</v>
      </c>
      <c r="Q1235" s="22">
        <f t="shared" si="386"/>
        <v>0</v>
      </c>
      <c r="R1235" s="22">
        <f t="shared" si="397"/>
        <v>268.42514400000005</v>
      </c>
      <c r="S1235" s="22">
        <f t="shared" si="398"/>
        <v>268.42514400000005</v>
      </c>
      <c r="T1235" s="22">
        <f t="shared" si="399"/>
        <v>3.9395662003059049</v>
      </c>
      <c r="U1235" s="22">
        <f t="shared" si="387"/>
        <v>0</v>
      </c>
      <c r="V1235" s="20">
        <f>'BSFC (Drive Cycle)'!C1239</f>
        <v>0</v>
      </c>
      <c r="W1235" s="22">
        <f t="shared" si="388"/>
        <v>0</v>
      </c>
      <c r="X1235" s="22">
        <f t="shared" si="389"/>
        <v>0</v>
      </c>
      <c r="Y1235" s="22">
        <f t="shared" si="390"/>
        <v>0</v>
      </c>
      <c r="Z1235" s="22">
        <f t="shared" si="391"/>
        <v>1</v>
      </c>
    </row>
    <row r="1236" spans="4:26">
      <c r="D1236" s="1">
        <v>1233</v>
      </c>
      <c r="E1236" s="22">
        <v>0</v>
      </c>
      <c r="F1236" s="22">
        <f t="shared" si="380"/>
        <v>0</v>
      </c>
      <c r="G1236" s="22">
        <f t="shared" si="381"/>
        <v>0</v>
      </c>
      <c r="H1236" s="22">
        <f t="shared" si="392"/>
        <v>0</v>
      </c>
      <c r="I1236" s="22">
        <f t="shared" si="393"/>
        <v>0</v>
      </c>
      <c r="J1236" s="22">
        <f t="shared" si="394"/>
        <v>0</v>
      </c>
      <c r="K1236" s="22">
        <f t="shared" si="395"/>
        <v>1</v>
      </c>
      <c r="L1236" s="22">
        <f t="shared" si="382"/>
        <v>14.7105</v>
      </c>
      <c r="M1236" s="22">
        <f t="shared" si="396"/>
        <v>0</v>
      </c>
      <c r="N1236" s="22">
        <f t="shared" si="383"/>
        <v>0</v>
      </c>
      <c r="O1236" s="22">
        <f t="shared" si="384"/>
        <v>107.64187598425198</v>
      </c>
      <c r="P1236" s="22">
        <f t="shared" si="385"/>
        <v>0</v>
      </c>
      <c r="Q1236" s="22">
        <f t="shared" si="386"/>
        <v>0</v>
      </c>
      <c r="R1236" s="22">
        <f t="shared" si="397"/>
        <v>268.42514400000005</v>
      </c>
      <c r="S1236" s="22">
        <f t="shared" si="398"/>
        <v>268.42514400000005</v>
      </c>
      <c r="T1236" s="22">
        <f t="shared" si="399"/>
        <v>3.9395662003059049</v>
      </c>
      <c r="U1236" s="22">
        <f t="shared" si="387"/>
        <v>0</v>
      </c>
      <c r="V1236" s="20">
        <f>'BSFC (Drive Cycle)'!C1240</f>
        <v>0</v>
      </c>
      <c r="W1236" s="22">
        <f t="shared" si="388"/>
        <v>0</v>
      </c>
      <c r="X1236" s="22">
        <f t="shared" si="389"/>
        <v>0</v>
      </c>
      <c r="Y1236" s="22">
        <f t="shared" si="390"/>
        <v>0</v>
      </c>
      <c r="Z1236" s="22">
        <f t="shared" si="391"/>
        <v>1</v>
      </c>
    </row>
    <row r="1237" spans="4:26">
      <c r="D1237" s="1">
        <v>1234</v>
      </c>
      <c r="E1237" s="22">
        <v>0</v>
      </c>
      <c r="F1237" s="22">
        <f t="shared" si="380"/>
        <v>0</v>
      </c>
      <c r="G1237" s="22">
        <f t="shared" si="381"/>
        <v>0</v>
      </c>
      <c r="H1237" s="22">
        <f t="shared" si="392"/>
        <v>0</v>
      </c>
      <c r="I1237" s="22">
        <f t="shared" si="393"/>
        <v>0</v>
      </c>
      <c r="J1237" s="22">
        <f t="shared" si="394"/>
        <v>0</v>
      </c>
      <c r="K1237" s="22">
        <f t="shared" si="395"/>
        <v>1</v>
      </c>
      <c r="L1237" s="22">
        <f t="shared" si="382"/>
        <v>14.7105</v>
      </c>
      <c r="M1237" s="22">
        <f t="shared" si="396"/>
        <v>0</v>
      </c>
      <c r="N1237" s="22">
        <f t="shared" si="383"/>
        <v>0</v>
      </c>
      <c r="O1237" s="22">
        <f t="shared" si="384"/>
        <v>107.64187598425198</v>
      </c>
      <c r="P1237" s="22">
        <f t="shared" si="385"/>
        <v>0</v>
      </c>
      <c r="Q1237" s="22">
        <f t="shared" si="386"/>
        <v>0</v>
      </c>
      <c r="R1237" s="22">
        <f t="shared" si="397"/>
        <v>268.42514400000005</v>
      </c>
      <c r="S1237" s="22">
        <f t="shared" si="398"/>
        <v>268.42514400000005</v>
      </c>
      <c r="T1237" s="22">
        <f t="shared" si="399"/>
        <v>3.9395662003059049</v>
      </c>
      <c r="U1237" s="22">
        <f t="shared" si="387"/>
        <v>0</v>
      </c>
      <c r="V1237" s="20">
        <f>'BSFC (Drive Cycle)'!C1241</f>
        <v>0</v>
      </c>
      <c r="W1237" s="22">
        <f t="shared" si="388"/>
        <v>0</v>
      </c>
      <c r="X1237" s="22">
        <f t="shared" si="389"/>
        <v>0</v>
      </c>
      <c r="Y1237" s="22">
        <f t="shared" si="390"/>
        <v>0</v>
      </c>
      <c r="Z1237" s="22">
        <f t="shared" si="391"/>
        <v>1</v>
      </c>
    </row>
    <row r="1238" spans="4:26">
      <c r="D1238" s="1">
        <v>1235</v>
      </c>
      <c r="E1238" s="22">
        <v>0</v>
      </c>
      <c r="F1238" s="22">
        <f t="shared" si="380"/>
        <v>0</v>
      </c>
      <c r="G1238" s="22">
        <f t="shared" si="381"/>
        <v>0</v>
      </c>
      <c r="H1238" s="22">
        <f t="shared" si="392"/>
        <v>0</v>
      </c>
      <c r="I1238" s="22">
        <f t="shared" si="393"/>
        <v>0</v>
      </c>
      <c r="J1238" s="22">
        <f t="shared" si="394"/>
        <v>0</v>
      </c>
      <c r="K1238" s="22">
        <f t="shared" si="395"/>
        <v>1</v>
      </c>
      <c r="L1238" s="22">
        <f t="shared" si="382"/>
        <v>14.7105</v>
      </c>
      <c r="M1238" s="22">
        <f t="shared" si="396"/>
        <v>0</v>
      </c>
      <c r="N1238" s="22">
        <f t="shared" si="383"/>
        <v>0</v>
      </c>
      <c r="O1238" s="22">
        <f t="shared" si="384"/>
        <v>107.64187598425198</v>
      </c>
      <c r="P1238" s="22">
        <f t="shared" si="385"/>
        <v>0</v>
      </c>
      <c r="Q1238" s="22">
        <f t="shared" si="386"/>
        <v>0</v>
      </c>
      <c r="R1238" s="22">
        <f t="shared" si="397"/>
        <v>268.42514400000005</v>
      </c>
      <c r="S1238" s="22">
        <f t="shared" si="398"/>
        <v>268.42514400000005</v>
      </c>
      <c r="T1238" s="22">
        <f t="shared" si="399"/>
        <v>3.9395662003059049</v>
      </c>
      <c r="U1238" s="22">
        <f t="shared" si="387"/>
        <v>0</v>
      </c>
      <c r="V1238" s="20">
        <f>'BSFC (Drive Cycle)'!C1242</f>
        <v>0</v>
      </c>
      <c r="W1238" s="22">
        <f t="shared" si="388"/>
        <v>0</v>
      </c>
      <c r="X1238" s="22">
        <f t="shared" si="389"/>
        <v>0</v>
      </c>
      <c r="Y1238" s="22">
        <f t="shared" si="390"/>
        <v>0</v>
      </c>
      <c r="Z1238" s="22">
        <f t="shared" si="391"/>
        <v>1</v>
      </c>
    </row>
    <row r="1239" spans="4:26">
      <c r="D1239" s="1">
        <v>1236</v>
      </c>
      <c r="E1239" s="22">
        <v>0</v>
      </c>
      <c r="F1239" s="22">
        <f t="shared" si="380"/>
        <v>0</v>
      </c>
      <c r="G1239" s="22">
        <f t="shared" si="381"/>
        <v>0</v>
      </c>
      <c r="H1239" s="22">
        <f t="shared" si="392"/>
        <v>0</v>
      </c>
      <c r="I1239" s="22">
        <f t="shared" si="393"/>
        <v>0</v>
      </c>
      <c r="J1239" s="22">
        <f t="shared" si="394"/>
        <v>0</v>
      </c>
      <c r="K1239" s="22">
        <f t="shared" si="395"/>
        <v>1</v>
      </c>
      <c r="L1239" s="22">
        <f t="shared" si="382"/>
        <v>14.7105</v>
      </c>
      <c r="M1239" s="22">
        <f t="shared" si="396"/>
        <v>0</v>
      </c>
      <c r="N1239" s="22">
        <f t="shared" si="383"/>
        <v>0</v>
      </c>
      <c r="O1239" s="22">
        <f t="shared" si="384"/>
        <v>107.64187598425198</v>
      </c>
      <c r="P1239" s="22">
        <f t="shared" si="385"/>
        <v>0</v>
      </c>
      <c r="Q1239" s="22">
        <f t="shared" si="386"/>
        <v>0</v>
      </c>
      <c r="R1239" s="22">
        <f t="shared" si="397"/>
        <v>268.42514400000005</v>
      </c>
      <c r="S1239" s="22">
        <f t="shared" si="398"/>
        <v>268.42514400000005</v>
      </c>
      <c r="T1239" s="22">
        <f t="shared" si="399"/>
        <v>3.9395662003059049</v>
      </c>
      <c r="U1239" s="22">
        <f t="shared" si="387"/>
        <v>0</v>
      </c>
      <c r="V1239" s="20">
        <f>'BSFC (Drive Cycle)'!C1243</f>
        <v>0</v>
      </c>
      <c r="W1239" s="22">
        <f t="shared" si="388"/>
        <v>0</v>
      </c>
      <c r="X1239" s="22">
        <f t="shared" si="389"/>
        <v>0</v>
      </c>
      <c r="Y1239" s="22">
        <f t="shared" si="390"/>
        <v>0</v>
      </c>
      <c r="Z1239" s="22">
        <f t="shared" si="391"/>
        <v>1</v>
      </c>
    </row>
    <row r="1240" spans="4:26">
      <c r="D1240" s="1">
        <v>1237</v>
      </c>
      <c r="E1240" s="22">
        <v>0</v>
      </c>
      <c r="F1240" s="22">
        <f t="shared" si="380"/>
        <v>0</v>
      </c>
      <c r="G1240" s="22">
        <f t="shared" si="381"/>
        <v>0</v>
      </c>
      <c r="H1240" s="22">
        <f t="shared" si="392"/>
        <v>0</v>
      </c>
      <c r="I1240" s="22">
        <f t="shared" si="393"/>
        <v>0</v>
      </c>
      <c r="J1240" s="22">
        <f t="shared" si="394"/>
        <v>0</v>
      </c>
      <c r="K1240" s="22">
        <f t="shared" si="395"/>
        <v>1</v>
      </c>
      <c r="L1240" s="22">
        <f t="shared" si="382"/>
        <v>14.7105</v>
      </c>
      <c r="M1240" s="22">
        <f t="shared" si="396"/>
        <v>0</v>
      </c>
      <c r="N1240" s="22">
        <f t="shared" si="383"/>
        <v>0</v>
      </c>
      <c r="O1240" s="22">
        <f t="shared" si="384"/>
        <v>107.64187598425198</v>
      </c>
      <c r="P1240" s="22">
        <f t="shared" si="385"/>
        <v>0</v>
      </c>
      <c r="Q1240" s="22">
        <f t="shared" si="386"/>
        <v>0</v>
      </c>
      <c r="R1240" s="22">
        <f t="shared" si="397"/>
        <v>268.42514400000005</v>
      </c>
      <c r="S1240" s="22">
        <f t="shared" si="398"/>
        <v>268.42514400000005</v>
      </c>
      <c r="T1240" s="22">
        <f t="shared" si="399"/>
        <v>3.9395662003059049</v>
      </c>
      <c r="U1240" s="22">
        <f t="shared" si="387"/>
        <v>0</v>
      </c>
      <c r="V1240" s="20">
        <f>'BSFC (Drive Cycle)'!C1244</f>
        <v>0</v>
      </c>
      <c r="W1240" s="22">
        <f t="shared" si="388"/>
        <v>0</v>
      </c>
      <c r="X1240" s="22">
        <f t="shared" si="389"/>
        <v>0</v>
      </c>
      <c r="Y1240" s="22">
        <f t="shared" si="390"/>
        <v>0</v>
      </c>
      <c r="Z1240" s="22">
        <f t="shared" si="391"/>
        <v>1</v>
      </c>
    </row>
    <row r="1241" spans="4:26">
      <c r="D1241" s="1">
        <v>1238</v>
      </c>
      <c r="E1241" s="22">
        <v>0</v>
      </c>
      <c r="F1241" s="22">
        <f t="shared" si="380"/>
        <v>0</v>
      </c>
      <c r="G1241" s="22">
        <f t="shared" si="381"/>
        <v>0</v>
      </c>
      <c r="H1241" s="22">
        <f t="shared" si="392"/>
        <v>0</v>
      </c>
      <c r="I1241" s="22">
        <f t="shared" si="393"/>
        <v>0</v>
      </c>
      <c r="J1241" s="22">
        <f t="shared" si="394"/>
        <v>0</v>
      </c>
      <c r="K1241" s="22">
        <f t="shared" si="395"/>
        <v>1</v>
      </c>
      <c r="L1241" s="22">
        <f t="shared" si="382"/>
        <v>14.7105</v>
      </c>
      <c r="M1241" s="22">
        <f t="shared" si="396"/>
        <v>0</v>
      </c>
      <c r="N1241" s="22">
        <f t="shared" si="383"/>
        <v>0</v>
      </c>
      <c r="O1241" s="22">
        <f t="shared" si="384"/>
        <v>107.64187598425198</v>
      </c>
      <c r="P1241" s="22">
        <f t="shared" si="385"/>
        <v>0</v>
      </c>
      <c r="Q1241" s="22">
        <f t="shared" si="386"/>
        <v>0</v>
      </c>
      <c r="R1241" s="22">
        <f t="shared" si="397"/>
        <v>268.42514400000005</v>
      </c>
      <c r="S1241" s="22">
        <f t="shared" si="398"/>
        <v>268.42514400000005</v>
      </c>
      <c r="T1241" s="22">
        <f t="shared" si="399"/>
        <v>3.9395662003059049</v>
      </c>
      <c r="U1241" s="22">
        <f t="shared" si="387"/>
        <v>0</v>
      </c>
      <c r="V1241" s="20">
        <f>'BSFC (Drive Cycle)'!C1245</f>
        <v>0</v>
      </c>
      <c r="W1241" s="22">
        <f t="shared" si="388"/>
        <v>0</v>
      </c>
      <c r="X1241" s="22">
        <f t="shared" si="389"/>
        <v>0</v>
      </c>
      <c r="Y1241" s="22">
        <f t="shared" si="390"/>
        <v>0</v>
      </c>
      <c r="Z1241" s="22">
        <f t="shared" si="391"/>
        <v>1</v>
      </c>
    </row>
    <row r="1242" spans="4:26">
      <c r="D1242" s="1">
        <v>1239</v>
      </c>
      <c r="E1242" s="22">
        <v>0</v>
      </c>
      <c r="F1242" s="22">
        <f t="shared" si="380"/>
        <v>0</v>
      </c>
      <c r="G1242" s="22">
        <f t="shared" si="381"/>
        <v>0</v>
      </c>
      <c r="H1242" s="22">
        <f t="shared" si="392"/>
        <v>0</v>
      </c>
      <c r="I1242" s="22">
        <f t="shared" si="393"/>
        <v>0</v>
      </c>
      <c r="J1242" s="22">
        <f t="shared" si="394"/>
        <v>0</v>
      </c>
      <c r="K1242" s="22">
        <f t="shared" si="395"/>
        <v>1</v>
      </c>
      <c r="L1242" s="22">
        <f t="shared" si="382"/>
        <v>14.7105</v>
      </c>
      <c r="M1242" s="22">
        <f t="shared" si="396"/>
        <v>0</v>
      </c>
      <c r="N1242" s="22">
        <f t="shared" si="383"/>
        <v>0</v>
      </c>
      <c r="O1242" s="22">
        <f t="shared" si="384"/>
        <v>107.64187598425198</v>
      </c>
      <c r="P1242" s="22">
        <f t="shared" si="385"/>
        <v>0</v>
      </c>
      <c r="Q1242" s="22">
        <f t="shared" si="386"/>
        <v>0</v>
      </c>
      <c r="R1242" s="22">
        <f t="shared" si="397"/>
        <v>268.42514400000005</v>
      </c>
      <c r="S1242" s="22">
        <f t="shared" si="398"/>
        <v>268.42514400000005</v>
      </c>
      <c r="T1242" s="22">
        <f t="shared" si="399"/>
        <v>3.9395662003059049</v>
      </c>
      <c r="U1242" s="22">
        <f t="shared" si="387"/>
        <v>0</v>
      </c>
      <c r="V1242" s="20">
        <f>'BSFC (Drive Cycle)'!C1246</f>
        <v>0</v>
      </c>
      <c r="W1242" s="22">
        <f t="shared" si="388"/>
        <v>0</v>
      </c>
      <c r="X1242" s="22">
        <f t="shared" si="389"/>
        <v>0</v>
      </c>
      <c r="Y1242" s="22">
        <f t="shared" si="390"/>
        <v>0</v>
      </c>
      <c r="Z1242" s="22">
        <f t="shared" si="391"/>
        <v>1</v>
      </c>
    </row>
    <row r="1243" spans="4:26">
      <c r="D1243" s="1">
        <v>1240</v>
      </c>
      <c r="E1243" s="22">
        <v>0</v>
      </c>
      <c r="F1243" s="22">
        <f t="shared" si="380"/>
        <v>0</v>
      </c>
      <c r="G1243" s="22">
        <f t="shared" si="381"/>
        <v>0</v>
      </c>
      <c r="H1243" s="22">
        <f t="shared" si="392"/>
        <v>0</v>
      </c>
      <c r="I1243" s="22">
        <f t="shared" si="393"/>
        <v>0</v>
      </c>
      <c r="J1243" s="22">
        <f t="shared" si="394"/>
        <v>0</v>
      </c>
      <c r="K1243" s="22">
        <f t="shared" si="395"/>
        <v>1</v>
      </c>
      <c r="L1243" s="22">
        <f t="shared" si="382"/>
        <v>14.7105</v>
      </c>
      <c r="M1243" s="22">
        <f t="shared" si="396"/>
        <v>0</v>
      </c>
      <c r="N1243" s="22">
        <f t="shared" si="383"/>
        <v>0</v>
      </c>
      <c r="O1243" s="22">
        <f t="shared" si="384"/>
        <v>107.64187598425198</v>
      </c>
      <c r="P1243" s="22">
        <f t="shared" si="385"/>
        <v>0</v>
      </c>
      <c r="Q1243" s="22">
        <f t="shared" si="386"/>
        <v>0</v>
      </c>
      <c r="R1243" s="22">
        <f t="shared" si="397"/>
        <v>268.42514400000005</v>
      </c>
      <c r="S1243" s="22">
        <f t="shared" si="398"/>
        <v>268.42514400000005</v>
      </c>
      <c r="T1243" s="22">
        <f t="shared" si="399"/>
        <v>3.9395662003059049</v>
      </c>
      <c r="U1243" s="22">
        <f t="shared" si="387"/>
        <v>0</v>
      </c>
      <c r="V1243" s="20">
        <f>'BSFC (Drive Cycle)'!C1247</f>
        <v>0</v>
      </c>
      <c r="W1243" s="22">
        <f t="shared" si="388"/>
        <v>0</v>
      </c>
      <c r="X1243" s="22">
        <f t="shared" si="389"/>
        <v>0</v>
      </c>
      <c r="Y1243" s="22">
        <f t="shared" si="390"/>
        <v>0</v>
      </c>
      <c r="Z1243" s="22">
        <f t="shared" si="391"/>
        <v>1</v>
      </c>
    </row>
    <row r="1244" spans="4:26">
      <c r="D1244" s="1">
        <v>1241</v>
      </c>
      <c r="E1244" s="22">
        <v>0</v>
      </c>
      <c r="F1244" s="22">
        <f t="shared" si="380"/>
        <v>0</v>
      </c>
      <c r="G1244" s="22">
        <f t="shared" si="381"/>
        <v>0</v>
      </c>
      <c r="H1244" s="22">
        <f t="shared" si="392"/>
        <v>0</v>
      </c>
      <c r="I1244" s="22">
        <f t="shared" si="393"/>
        <v>0</v>
      </c>
      <c r="J1244" s="22">
        <f t="shared" si="394"/>
        <v>0</v>
      </c>
      <c r="K1244" s="22">
        <f t="shared" si="395"/>
        <v>1</v>
      </c>
      <c r="L1244" s="22">
        <f t="shared" si="382"/>
        <v>14.7105</v>
      </c>
      <c r="M1244" s="22">
        <f t="shared" si="396"/>
        <v>0</v>
      </c>
      <c r="N1244" s="22">
        <f t="shared" si="383"/>
        <v>0</v>
      </c>
      <c r="O1244" s="22">
        <f t="shared" si="384"/>
        <v>107.64187598425198</v>
      </c>
      <c r="P1244" s="22">
        <f t="shared" si="385"/>
        <v>0</v>
      </c>
      <c r="Q1244" s="22">
        <f t="shared" si="386"/>
        <v>0</v>
      </c>
      <c r="R1244" s="22">
        <f t="shared" si="397"/>
        <v>268.42514400000005</v>
      </c>
      <c r="S1244" s="22">
        <f t="shared" si="398"/>
        <v>268.42514400000005</v>
      </c>
      <c r="T1244" s="22">
        <f t="shared" si="399"/>
        <v>3.9395662003059049</v>
      </c>
      <c r="U1244" s="22">
        <f t="shared" si="387"/>
        <v>0</v>
      </c>
      <c r="V1244" s="20">
        <f>'BSFC (Drive Cycle)'!C1248</f>
        <v>0</v>
      </c>
      <c r="W1244" s="22">
        <f t="shared" si="388"/>
        <v>0</v>
      </c>
      <c r="X1244" s="22">
        <f t="shared" si="389"/>
        <v>0</v>
      </c>
      <c r="Y1244" s="22">
        <f t="shared" si="390"/>
        <v>0</v>
      </c>
      <c r="Z1244" s="22">
        <f t="shared" si="391"/>
        <v>1</v>
      </c>
    </row>
    <row r="1245" spans="4:26">
      <c r="D1245" s="1">
        <v>1242</v>
      </c>
      <c r="E1245" s="22">
        <v>0</v>
      </c>
      <c r="F1245" s="22">
        <f t="shared" si="380"/>
        <v>0</v>
      </c>
      <c r="G1245" s="22">
        <f t="shared" si="381"/>
        <v>0</v>
      </c>
      <c r="H1245" s="22">
        <f t="shared" si="392"/>
        <v>0</v>
      </c>
      <c r="I1245" s="22">
        <f t="shared" si="393"/>
        <v>0</v>
      </c>
      <c r="J1245" s="22">
        <f t="shared" si="394"/>
        <v>0</v>
      </c>
      <c r="K1245" s="22">
        <f t="shared" si="395"/>
        <v>1</v>
      </c>
      <c r="L1245" s="22">
        <f t="shared" si="382"/>
        <v>14.7105</v>
      </c>
      <c r="M1245" s="22">
        <f t="shared" si="396"/>
        <v>0</v>
      </c>
      <c r="N1245" s="22">
        <f t="shared" si="383"/>
        <v>0</v>
      </c>
      <c r="O1245" s="22">
        <f t="shared" si="384"/>
        <v>107.64187598425198</v>
      </c>
      <c r="P1245" s="22">
        <f t="shared" si="385"/>
        <v>0</v>
      </c>
      <c r="Q1245" s="22">
        <f t="shared" si="386"/>
        <v>0</v>
      </c>
      <c r="R1245" s="22">
        <f t="shared" si="397"/>
        <v>268.42514400000005</v>
      </c>
      <c r="S1245" s="22">
        <f t="shared" si="398"/>
        <v>268.42514400000005</v>
      </c>
      <c r="T1245" s="22">
        <f t="shared" si="399"/>
        <v>3.9395662003059049</v>
      </c>
      <c r="U1245" s="22">
        <f t="shared" si="387"/>
        <v>0</v>
      </c>
      <c r="V1245" s="20">
        <f>'BSFC (Drive Cycle)'!C1249</f>
        <v>0</v>
      </c>
      <c r="W1245" s="22">
        <f t="shared" si="388"/>
        <v>0</v>
      </c>
      <c r="X1245" s="22">
        <f t="shared" si="389"/>
        <v>0</v>
      </c>
      <c r="Y1245" s="22">
        <f t="shared" si="390"/>
        <v>0</v>
      </c>
      <c r="Z1245" s="22">
        <f t="shared" si="391"/>
        <v>1</v>
      </c>
    </row>
    <row r="1246" spans="4:26">
      <c r="D1246" s="1">
        <v>1243</v>
      </c>
      <c r="E1246" s="22">
        <v>0</v>
      </c>
      <c r="F1246" s="22">
        <f t="shared" si="380"/>
        <v>0</v>
      </c>
      <c r="G1246" s="22">
        <f t="shared" si="381"/>
        <v>0</v>
      </c>
      <c r="H1246" s="22">
        <f t="shared" si="392"/>
        <v>0</v>
      </c>
      <c r="I1246" s="22">
        <f t="shared" si="393"/>
        <v>0</v>
      </c>
      <c r="J1246" s="22">
        <f t="shared" si="394"/>
        <v>0</v>
      </c>
      <c r="K1246" s="22">
        <f t="shared" si="395"/>
        <v>1</v>
      </c>
      <c r="L1246" s="22">
        <f t="shared" si="382"/>
        <v>14.7105</v>
      </c>
      <c r="M1246" s="22">
        <f t="shared" si="396"/>
        <v>0</v>
      </c>
      <c r="N1246" s="22">
        <f t="shared" si="383"/>
        <v>0</v>
      </c>
      <c r="O1246" s="22">
        <f t="shared" si="384"/>
        <v>107.64187598425198</v>
      </c>
      <c r="P1246" s="22">
        <f t="shared" si="385"/>
        <v>0</v>
      </c>
      <c r="Q1246" s="22">
        <f t="shared" si="386"/>
        <v>0</v>
      </c>
      <c r="R1246" s="22">
        <f t="shared" si="397"/>
        <v>268.42514400000005</v>
      </c>
      <c r="S1246" s="22">
        <f t="shared" si="398"/>
        <v>268.42514400000005</v>
      </c>
      <c r="T1246" s="22">
        <f t="shared" si="399"/>
        <v>3.9395662003059049</v>
      </c>
      <c r="U1246" s="22">
        <f t="shared" si="387"/>
        <v>0</v>
      </c>
      <c r="V1246" s="20">
        <f>'BSFC (Drive Cycle)'!C1250</f>
        <v>0</v>
      </c>
      <c r="W1246" s="22">
        <f t="shared" si="388"/>
        <v>0</v>
      </c>
      <c r="X1246" s="22">
        <f t="shared" si="389"/>
        <v>0</v>
      </c>
      <c r="Y1246" s="22">
        <f t="shared" si="390"/>
        <v>0</v>
      </c>
      <c r="Z1246" s="22">
        <f t="shared" si="391"/>
        <v>1</v>
      </c>
    </row>
    <row r="1247" spans="4:26">
      <c r="D1247" s="1">
        <v>1244</v>
      </c>
      <c r="E1247" s="22">
        <v>0</v>
      </c>
      <c r="F1247" s="22">
        <f t="shared" si="380"/>
        <v>0</v>
      </c>
      <c r="G1247" s="22">
        <f t="shared" si="381"/>
        <v>0</v>
      </c>
      <c r="H1247" s="22">
        <f t="shared" si="392"/>
        <v>0</v>
      </c>
      <c r="I1247" s="22">
        <f t="shared" si="393"/>
        <v>0</v>
      </c>
      <c r="J1247" s="22">
        <f t="shared" si="394"/>
        <v>0</v>
      </c>
      <c r="K1247" s="22">
        <f t="shared" si="395"/>
        <v>1</v>
      </c>
      <c r="L1247" s="22">
        <f t="shared" si="382"/>
        <v>14.7105</v>
      </c>
      <c r="M1247" s="22">
        <f t="shared" si="396"/>
        <v>0</v>
      </c>
      <c r="N1247" s="22">
        <f t="shared" si="383"/>
        <v>0</v>
      </c>
      <c r="O1247" s="22">
        <f t="shared" si="384"/>
        <v>107.64187598425198</v>
      </c>
      <c r="P1247" s="22">
        <f t="shared" si="385"/>
        <v>0</v>
      </c>
      <c r="Q1247" s="22">
        <f t="shared" si="386"/>
        <v>0</v>
      </c>
      <c r="R1247" s="22">
        <f t="shared" si="397"/>
        <v>268.42514400000005</v>
      </c>
      <c r="S1247" s="22">
        <f t="shared" si="398"/>
        <v>268.42514400000005</v>
      </c>
      <c r="T1247" s="22">
        <f t="shared" si="399"/>
        <v>3.9395662003059049</v>
      </c>
      <c r="U1247" s="22">
        <f t="shared" si="387"/>
        <v>0</v>
      </c>
      <c r="V1247" s="20">
        <f>'BSFC (Drive Cycle)'!C1251</f>
        <v>0</v>
      </c>
      <c r="W1247" s="22">
        <f t="shared" si="388"/>
        <v>0</v>
      </c>
      <c r="X1247" s="22">
        <f t="shared" si="389"/>
        <v>0</v>
      </c>
      <c r="Y1247" s="22">
        <f t="shared" si="390"/>
        <v>0</v>
      </c>
      <c r="Z1247" s="22">
        <f t="shared" si="391"/>
        <v>1</v>
      </c>
    </row>
    <row r="1248" spans="4:26">
      <c r="D1248" s="1">
        <v>1245</v>
      </c>
      <c r="E1248" s="22">
        <v>0</v>
      </c>
      <c r="F1248" s="22">
        <f t="shared" si="380"/>
        <v>0</v>
      </c>
      <c r="G1248" s="22">
        <f t="shared" si="381"/>
        <v>0</v>
      </c>
      <c r="H1248" s="22">
        <f t="shared" si="392"/>
        <v>0</v>
      </c>
      <c r="I1248" s="22">
        <f t="shared" si="393"/>
        <v>0</v>
      </c>
      <c r="J1248" s="22">
        <f t="shared" si="394"/>
        <v>0</v>
      </c>
      <c r="K1248" s="22">
        <f t="shared" si="395"/>
        <v>1</v>
      </c>
      <c r="L1248" s="22">
        <f t="shared" si="382"/>
        <v>14.7105</v>
      </c>
      <c r="M1248" s="22">
        <f t="shared" si="396"/>
        <v>0</v>
      </c>
      <c r="N1248" s="22">
        <f t="shared" si="383"/>
        <v>0</v>
      </c>
      <c r="O1248" s="22">
        <f t="shared" si="384"/>
        <v>107.64187598425198</v>
      </c>
      <c r="P1248" s="22">
        <f t="shared" si="385"/>
        <v>0</v>
      </c>
      <c r="Q1248" s="22">
        <f t="shared" si="386"/>
        <v>0</v>
      </c>
      <c r="R1248" s="22">
        <f t="shared" si="397"/>
        <v>268.42514400000005</v>
      </c>
      <c r="S1248" s="22">
        <f t="shared" si="398"/>
        <v>268.42514400000005</v>
      </c>
      <c r="T1248" s="22">
        <f t="shared" si="399"/>
        <v>3.9395662003059049</v>
      </c>
      <c r="U1248" s="22">
        <f t="shared" si="387"/>
        <v>0</v>
      </c>
      <c r="V1248" s="20">
        <f>'BSFC (Drive Cycle)'!C1252</f>
        <v>0</v>
      </c>
      <c r="W1248" s="22">
        <f t="shared" si="388"/>
        <v>0</v>
      </c>
      <c r="X1248" s="22">
        <f t="shared" si="389"/>
        <v>0</v>
      </c>
      <c r="Y1248" s="22">
        <f t="shared" si="390"/>
        <v>0</v>
      </c>
      <c r="Z1248" s="22">
        <f t="shared" si="391"/>
        <v>1</v>
      </c>
    </row>
    <row r="1249" spans="4:26">
      <c r="D1249" s="1">
        <v>1246</v>
      </c>
      <c r="E1249" s="22">
        <v>0</v>
      </c>
      <c r="F1249" s="22">
        <f t="shared" si="380"/>
        <v>0</v>
      </c>
      <c r="G1249" s="22">
        <f t="shared" si="381"/>
        <v>0</v>
      </c>
      <c r="H1249" s="22">
        <f t="shared" si="392"/>
        <v>0</v>
      </c>
      <c r="I1249" s="22">
        <f t="shared" si="393"/>
        <v>0</v>
      </c>
      <c r="J1249" s="22">
        <f t="shared" si="394"/>
        <v>0</v>
      </c>
      <c r="K1249" s="22">
        <f t="shared" si="395"/>
        <v>1</v>
      </c>
      <c r="L1249" s="22">
        <f t="shared" si="382"/>
        <v>14.7105</v>
      </c>
      <c r="M1249" s="22">
        <f t="shared" si="396"/>
        <v>0</v>
      </c>
      <c r="N1249" s="22">
        <f t="shared" si="383"/>
        <v>0</v>
      </c>
      <c r="O1249" s="22">
        <f t="shared" si="384"/>
        <v>107.64187598425198</v>
      </c>
      <c r="P1249" s="22">
        <f t="shared" si="385"/>
        <v>0</v>
      </c>
      <c r="Q1249" s="22">
        <f t="shared" si="386"/>
        <v>0</v>
      </c>
      <c r="R1249" s="22">
        <f t="shared" si="397"/>
        <v>268.42514400000005</v>
      </c>
      <c r="S1249" s="22">
        <f t="shared" si="398"/>
        <v>268.42514400000005</v>
      </c>
      <c r="T1249" s="22">
        <f t="shared" si="399"/>
        <v>3.9395662003059049</v>
      </c>
      <c r="U1249" s="22">
        <f t="shared" si="387"/>
        <v>0</v>
      </c>
      <c r="V1249" s="20">
        <f>'BSFC (Drive Cycle)'!C1253</f>
        <v>0</v>
      </c>
      <c r="W1249" s="22">
        <f t="shared" si="388"/>
        <v>0</v>
      </c>
      <c r="X1249" s="22">
        <f t="shared" si="389"/>
        <v>0</v>
      </c>
      <c r="Y1249" s="22">
        <f t="shared" si="390"/>
        <v>0</v>
      </c>
      <c r="Z1249" s="22">
        <f t="shared" si="391"/>
        <v>1</v>
      </c>
    </row>
    <row r="1250" spans="4:26">
      <c r="D1250" s="1">
        <v>1247</v>
      </c>
      <c r="E1250" s="22">
        <v>0</v>
      </c>
      <c r="F1250" s="22">
        <f t="shared" si="380"/>
        <v>0</v>
      </c>
      <c r="G1250" s="22">
        <f t="shared" si="381"/>
        <v>0</v>
      </c>
      <c r="H1250" s="22">
        <f t="shared" si="392"/>
        <v>0</v>
      </c>
      <c r="I1250" s="22">
        <f t="shared" si="393"/>
        <v>0</v>
      </c>
      <c r="J1250" s="22">
        <f t="shared" si="394"/>
        <v>0</v>
      </c>
      <c r="K1250" s="22">
        <f t="shared" si="395"/>
        <v>1</v>
      </c>
      <c r="L1250" s="22">
        <f t="shared" si="382"/>
        <v>14.7105</v>
      </c>
      <c r="M1250" s="22">
        <f t="shared" si="396"/>
        <v>0</v>
      </c>
      <c r="N1250" s="22">
        <f t="shared" si="383"/>
        <v>0</v>
      </c>
      <c r="O1250" s="22">
        <f t="shared" si="384"/>
        <v>107.64187598425198</v>
      </c>
      <c r="P1250" s="22">
        <f t="shared" si="385"/>
        <v>0</v>
      </c>
      <c r="Q1250" s="22">
        <f t="shared" si="386"/>
        <v>0</v>
      </c>
      <c r="R1250" s="22">
        <f t="shared" si="397"/>
        <v>268.42514400000005</v>
      </c>
      <c r="S1250" s="22">
        <f t="shared" si="398"/>
        <v>268.42514400000005</v>
      </c>
      <c r="T1250" s="22">
        <f t="shared" si="399"/>
        <v>3.9395662003059049</v>
      </c>
      <c r="U1250" s="22">
        <f t="shared" si="387"/>
        <v>0</v>
      </c>
      <c r="V1250" s="20">
        <f>'BSFC (Drive Cycle)'!C1254</f>
        <v>0</v>
      </c>
      <c r="W1250" s="22">
        <f t="shared" si="388"/>
        <v>0</v>
      </c>
      <c r="X1250" s="22">
        <f t="shared" si="389"/>
        <v>0</v>
      </c>
      <c r="Y1250" s="22">
        <f t="shared" si="390"/>
        <v>0</v>
      </c>
      <c r="Z1250" s="22">
        <f t="shared" si="391"/>
        <v>1</v>
      </c>
    </row>
    <row r="1251" spans="4:26">
      <c r="D1251" s="1">
        <v>1248</v>
      </c>
      <c r="E1251" s="22">
        <v>0</v>
      </c>
      <c r="F1251" s="22">
        <f t="shared" si="380"/>
        <v>0</v>
      </c>
      <c r="G1251" s="22">
        <f t="shared" si="381"/>
        <v>0</v>
      </c>
      <c r="H1251" s="22">
        <f t="shared" si="392"/>
        <v>0</v>
      </c>
      <c r="I1251" s="22">
        <f t="shared" si="393"/>
        <v>0</v>
      </c>
      <c r="J1251" s="22">
        <f t="shared" si="394"/>
        <v>0</v>
      </c>
      <c r="K1251" s="22">
        <f t="shared" si="395"/>
        <v>1</v>
      </c>
      <c r="L1251" s="22">
        <f t="shared" si="382"/>
        <v>14.7105</v>
      </c>
      <c r="M1251" s="22">
        <f t="shared" si="396"/>
        <v>0</v>
      </c>
      <c r="N1251" s="22">
        <f t="shared" si="383"/>
        <v>0</v>
      </c>
      <c r="O1251" s="22">
        <f t="shared" si="384"/>
        <v>107.64187598425198</v>
      </c>
      <c r="P1251" s="22">
        <f t="shared" si="385"/>
        <v>0</v>
      </c>
      <c r="Q1251" s="22">
        <f t="shared" si="386"/>
        <v>0</v>
      </c>
      <c r="R1251" s="22">
        <f t="shared" si="397"/>
        <v>268.42514400000005</v>
      </c>
      <c r="S1251" s="22">
        <f t="shared" si="398"/>
        <v>268.42514400000005</v>
      </c>
      <c r="T1251" s="22">
        <f t="shared" si="399"/>
        <v>3.9395662003059049</v>
      </c>
      <c r="U1251" s="22">
        <f t="shared" si="387"/>
        <v>0</v>
      </c>
      <c r="V1251" s="20">
        <f>'BSFC (Drive Cycle)'!C1255</f>
        <v>0</v>
      </c>
      <c r="W1251" s="22">
        <f t="shared" si="388"/>
        <v>0</v>
      </c>
      <c r="X1251" s="22">
        <f t="shared" si="389"/>
        <v>0</v>
      </c>
      <c r="Y1251" s="22">
        <f t="shared" si="390"/>
        <v>0</v>
      </c>
      <c r="Z1251" s="22">
        <f t="shared" si="391"/>
        <v>1</v>
      </c>
    </row>
    <row r="1252" spans="4:26">
      <c r="D1252" s="1">
        <v>1249</v>
      </c>
      <c r="E1252" s="22">
        <v>3.5</v>
      </c>
      <c r="F1252" s="22">
        <f t="shared" si="380"/>
        <v>5.6326900000000002</v>
      </c>
      <c r="G1252" s="22">
        <f t="shared" si="381"/>
        <v>1.5646361111111113</v>
      </c>
      <c r="H1252" s="22">
        <f t="shared" si="392"/>
        <v>1.5646361111111113</v>
      </c>
      <c r="I1252" s="22">
        <f t="shared" si="393"/>
        <v>2.3469541666666669</v>
      </c>
      <c r="J1252" s="22">
        <f t="shared" si="394"/>
        <v>10.870558875244306</v>
      </c>
      <c r="K1252" s="22">
        <f t="shared" si="395"/>
        <v>1</v>
      </c>
      <c r="L1252" s="22">
        <f t="shared" si="382"/>
        <v>14.7105</v>
      </c>
      <c r="M1252" s="22">
        <f t="shared" si="396"/>
        <v>159.91135633428135</v>
      </c>
      <c r="N1252" s="22">
        <f t="shared" si="383"/>
        <v>1527.0415150429531</v>
      </c>
      <c r="O1252" s="22">
        <f t="shared" si="384"/>
        <v>107.64187598425198</v>
      </c>
      <c r="P1252" s="22">
        <f t="shared" si="385"/>
        <v>3634.2316766830022</v>
      </c>
      <c r="Q1252" s="22">
        <f t="shared" si="386"/>
        <v>0.94360563012325338</v>
      </c>
      <c r="R1252" s="22">
        <f t="shared" si="397"/>
        <v>268.42514400000005</v>
      </c>
      <c r="S1252" s="22">
        <f t="shared" si="398"/>
        <v>3903.6004263131254</v>
      </c>
      <c r="T1252" s="22">
        <f t="shared" si="399"/>
        <v>57.291549032392084</v>
      </c>
      <c r="U1252" s="22">
        <f t="shared" si="387"/>
        <v>9.1615693122618023</v>
      </c>
      <c r="V1252" s="20">
        <f>'BSFC (Drive Cycle)'!C1256</f>
        <v>153.52604989193242</v>
      </c>
      <c r="W1252" s="22">
        <f t="shared" si="388"/>
        <v>0.39070542981186179</v>
      </c>
      <c r="X1252" s="22">
        <f t="shared" si="389"/>
        <v>0</v>
      </c>
      <c r="Y1252" s="22">
        <f t="shared" si="390"/>
        <v>0</v>
      </c>
      <c r="Z1252" s="22">
        <f t="shared" si="391"/>
        <v>1</v>
      </c>
    </row>
    <row r="1253" spans="4:26">
      <c r="D1253" s="1">
        <v>1250</v>
      </c>
      <c r="E1253" s="22">
        <v>10.4</v>
      </c>
      <c r="F1253" s="22">
        <f t="shared" si="380"/>
        <v>16.737136</v>
      </c>
      <c r="G1253" s="22">
        <f t="shared" si="381"/>
        <v>4.6492044444444449</v>
      </c>
      <c r="H1253" s="22">
        <f t="shared" si="392"/>
        <v>3.0845683333333334</v>
      </c>
      <c r="I1253" s="22">
        <f t="shared" si="393"/>
        <v>6.1914886111111116</v>
      </c>
      <c r="J1253" s="22">
        <f t="shared" si="394"/>
        <v>28.677569604215932</v>
      </c>
      <c r="K1253" s="22">
        <f t="shared" si="395"/>
        <v>1</v>
      </c>
      <c r="L1253" s="22">
        <f t="shared" si="382"/>
        <v>14.7105</v>
      </c>
      <c r="M1253" s="22">
        <f t="shared" si="396"/>
        <v>421.86138766281846</v>
      </c>
      <c r="N1253" s="22">
        <f t="shared" si="383"/>
        <v>4028.4809492085524</v>
      </c>
      <c r="O1253" s="22">
        <f t="shared" si="384"/>
        <v>107.64187598425198</v>
      </c>
      <c r="P1253" s="22">
        <f t="shared" si="385"/>
        <v>7164.6281626036325</v>
      </c>
      <c r="Q1253" s="22">
        <f t="shared" si="386"/>
        <v>8.3314599962555977</v>
      </c>
      <c r="R1253" s="22">
        <f t="shared" si="397"/>
        <v>268.42514400000005</v>
      </c>
      <c r="S1253" s="22">
        <f t="shared" si="398"/>
        <v>7441.3847665998883</v>
      </c>
      <c r="T1253" s="22">
        <f t="shared" si="399"/>
        <v>109.21416478766295</v>
      </c>
      <c r="U1253" s="22">
        <f t="shared" si="387"/>
        <v>46.073239109759221</v>
      </c>
      <c r="V1253" s="20">
        <f>'BSFC (Drive Cycle)'!C1257</f>
        <v>198.45735761615833</v>
      </c>
      <c r="W1253" s="22">
        <f t="shared" si="388"/>
        <v>2.539881469594516</v>
      </c>
      <c r="X1253" s="22">
        <f t="shared" si="389"/>
        <v>0</v>
      </c>
      <c r="Y1253" s="22">
        <f t="shared" si="390"/>
        <v>0</v>
      </c>
      <c r="Z1253" s="22">
        <f t="shared" si="391"/>
        <v>1</v>
      </c>
    </row>
    <row r="1254" spans="4:26">
      <c r="D1254" s="1">
        <v>1251</v>
      </c>
      <c r="E1254" s="22">
        <v>15.4</v>
      </c>
      <c r="F1254" s="22">
        <f t="shared" si="380"/>
        <v>24.783836000000001</v>
      </c>
      <c r="G1254" s="22">
        <f t="shared" si="381"/>
        <v>6.8843988888888896</v>
      </c>
      <c r="H1254" s="22">
        <f t="shared" si="392"/>
        <v>2.2351944444444447</v>
      </c>
      <c r="I1254" s="22">
        <f t="shared" si="393"/>
        <v>8.0019961111111115</v>
      </c>
      <c r="J1254" s="22">
        <f t="shared" si="394"/>
        <v>37.063429307975824</v>
      </c>
      <c r="K1254" s="22">
        <f t="shared" si="395"/>
        <v>1</v>
      </c>
      <c r="L1254" s="22">
        <f t="shared" si="382"/>
        <v>14.7105</v>
      </c>
      <c r="M1254" s="22">
        <f t="shared" si="396"/>
        <v>545.22157683497835</v>
      </c>
      <c r="N1254" s="22">
        <f t="shared" si="383"/>
        <v>5206.4844036702589</v>
      </c>
      <c r="O1254" s="22">
        <f t="shared" si="384"/>
        <v>107.64187598425198</v>
      </c>
      <c r="P1254" s="22">
        <f t="shared" si="385"/>
        <v>5191.7595381185747</v>
      </c>
      <c r="Q1254" s="22">
        <f t="shared" si="386"/>
        <v>18.268204999186185</v>
      </c>
      <c r="R1254" s="22">
        <f t="shared" si="397"/>
        <v>268.42514400000005</v>
      </c>
      <c r="S1254" s="22">
        <f t="shared" si="398"/>
        <v>5478.4528871177608</v>
      </c>
      <c r="T1254" s="22">
        <f t="shared" si="399"/>
        <v>80.405015351532896</v>
      </c>
      <c r="U1254" s="22">
        <f t="shared" si="387"/>
        <v>43.838549255403407</v>
      </c>
      <c r="V1254" s="20">
        <f>'BSFC (Drive Cycle)'!C1258</f>
        <v>1240.7884424012882</v>
      </c>
      <c r="W1254" s="22">
        <f t="shared" si="388"/>
        <v>15.109545902151151</v>
      </c>
      <c r="X1254" s="22">
        <f t="shared" si="389"/>
        <v>0</v>
      </c>
      <c r="Y1254" s="22">
        <f t="shared" si="390"/>
        <v>1</v>
      </c>
      <c r="Z1254" s="22">
        <f t="shared" si="391"/>
        <v>2</v>
      </c>
    </row>
    <row r="1255" spans="4:26">
      <c r="D1255" s="1">
        <v>1252</v>
      </c>
      <c r="E1255" s="22">
        <v>17.3</v>
      </c>
      <c r="F1255" s="22">
        <f t="shared" si="380"/>
        <v>27.841582000000002</v>
      </c>
      <c r="G1255" s="22">
        <f t="shared" si="381"/>
        <v>7.7337727777777792</v>
      </c>
      <c r="H1255" s="22">
        <f t="shared" si="392"/>
        <v>0.84937388888888954</v>
      </c>
      <c r="I1255" s="22">
        <f t="shared" si="393"/>
        <v>8.1584597222222239</v>
      </c>
      <c r="J1255" s="22">
        <f t="shared" si="394"/>
        <v>37.788133232992116</v>
      </c>
      <c r="K1255" s="22">
        <f t="shared" si="395"/>
        <v>2</v>
      </c>
      <c r="L1255" s="22">
        <f t="shared" si="382"/>
        <v>8.4698856000000013</v>
      </c>
      <c r="M1255" s="22">
        <f t="shared" si="396"/>
        <v>320.06116552100144</v>
      </c>
      <c r="N1255" s="22">
        <f t="shared" si="383"/>
        <v>3056.3600879096994</v>
      </c>
      <c r="O1255" s="22">
        <f t="shared" si="384"/>
        <v>40.638704065348485</v>
      </c>
      <c r="P1255" s="22">
        <f t="shared" si="385"/>
        <v>1709.2709185996964</v>
      </c>
      <c r="Q1255" s="22">
        <f t="shared" si="386"/>
        <v>23.054018697109267</v>
      </c>
      <c r="R1255" s="22">
        <f t="shared" si="397"/>
        <v>268.42514400000005</v>
      </c>
      <c r="S1255" s="22">
        <f t="shared" si="398"/>
        <v>2000.7500812968058</v>
      </c>
      <c r="T1255" s="22">
        <f t="shared" si="399"/>
        <v>50.999737535059538</v>
      </c>
      <c r="U1255" s="22">
        <f t="shared" si="387"/>
        <v>16.323035436736323</v>
      </c>
      <c r="V1255" s="20">
        <f>'BSFC (Drive Cycle)'!C1259</f>
        <v>281.84476349998113</v>
      </c>
      <c r="W1255" s="22">
        <f t="shared" si="388"/>
        <v>1.2779339061857666</v>
      </c>
      <c r="X1255" s="22">
        <f t="shared" si="389"/>
        <v>0</v>
      </c>
      <c r="Y1255" s="22">
        <f t="shared" si="390"/>
        <v>0</v>
      </c>
      <c r="Z1255" s="22">
        <f t="shared" si="391"/>
        <v>2</v>
      </c>
    </row>
    <row r="1256" spans="4:26">
      <c r="D1256" s="1">
        <v>1253</v>
      </c>
      <c r="E1256" s="22">
        <v>17.3</v>
      </c>
      <c r="F1256" s="22">
        <f t="shared" si="380"/>
        <v>27.841582000000002</v>
      </c>
      <c r="G1256" s="22">
        <f t="shared" si="381"/>
        <v>7.7337727777777792</v>
      </c>
      <c r="H1256" s="22">
        <f t="shared" si="392"/>
        <v>0</v>
      </c>
      <c r="I1256" s="22">
        <f t="shared" si="393"/>
        <v>7.7337727777777792</v>
      </c>
      <c r="J1256" s="22">
        <f t="shared" si="394"/>
        <v>35.82107972223362</v>
      </c>
      <c r="K1256" s="22">
        <f t="shared" si="395"/>
        <v>2</v>
      </c>
      <c r="L1256" s="22">
        <f t="shared" si="382"/>
        <v>8.4698856000000013</v>
      </c>
      <c r="M1256" s="22">
        <f t="shared" si="396"/>
        <v>303.4004473157986</v>
      </c>
      <c r="N1256" s="22">
        <f t="shared" si="383"/>
        <v>2897.261891552756</v>
      </c>
      <c r="O1256" s="22">
        <f t="shared" si="384"/>
        <v>40.638704065348485</v>
      </c>
      <c r="P1256" s="22">
        <f t="shared" si="385"/>
        <v>0</v>
      </c>
      <c r="Q1256" s="22">
        <f t="shared" si="386"/>
        <v>23.054018697109267</v>
      </c>
      <c r="R1256" s="22">
        <f t="shared" si="397"/>
        <v>268.42514400000005</v>
      </c>
      <c r="S1256" s="22">
        <f t="shared" si="398"/>
        <v>291.4791626971093</v>
      </c>
      <c r="T1256" s="22">
        <f t="shared" si="399"/>
        <v>7.4298938850255416</v>
      </c>
      <c r="U1256" s="22">
        <f t="shared" si="387"/>
        <v>2.2542331282256658</v>
      </c>
      <c r="V1256" s="20">
        <f>'BSFC (Drive Cycle)'!C1260</f>
        <v>2181.9768209029808</v>
      </c>
      <c r="W1256" s="22">
        <f t="shared" si="388"/>
        <v>1.3663012318611165</v>
      </c>
      <c r="X1256" s="22">
        <f t="shared" si="389"/>
        <v>0</v>
      </c>
      <c r="Y1256" s="22">
        <f t="shared" si="390"/>
        <v>0</v>
      </c>
      <c r="Z1256" s="22">
        <f t="shared" si="391"/>
        <v>2</v>
      </c>
    </row>
    <row r="1257" spans="4:26">
      <c r="D1257" s="1">
        <v>1254</v>
      </c>
      <c r="E1257" s="22">
        <v>18.399999999999999</v>
      </c>
      <c r="F1257" s="22">
        <f t="shared" si="380"/>
        <v>29.611855999999996</v>
      </c>
      <c r="G1257" s="22">
        <f t="shared" si="381"/>
        <v>8.225515555555555</v>
      </c>
      <c r="H1257" s="22">
        <f t="shared" si="392"/>
        <v>0.49174277777777586</v>
      </c>
      <c r="I1257" s="22">
        <f t="shared" si="393"/>
        <v>8.4713869444444434</v>
      </c>
      <c r="J1257" s="22">
        <f t="shared" si="394"/>
        <v>39.237541083024674</v>
      </c>
      <c r="K1257" s="22">
        <f t="shared" si="395"/>
        <v>2</v>
      </c>
      <c r="L1257" s="22">
        <f t="shared" si="382"/>
        <v>8.4698856000000013</v>
      </c>
      <c r="M1257" s="22">
        <f t="shared" si="396"/>
        <v>332.33748419851912</v>
      </c>
      <c r="N1257" s="22">
        <f t="shared" si="383"/>
        <v>3173.5903378569187</v>
      </c>
      <c r="O1257" s="22">
        <f t="shared" si="384"/>
        <v>40.638704065348485</v>
      </c>
      <c r="P1257" s="22">
        <f t="shared" si="385"/>
        <v>989.57790024192491</v>
      </c>
      <c r="Q1257" s="22">
        <f t="shared" si="386"/>
        <v>26.078948745675795</v>
      </c>
      <c r="R1257" s="22">
        <f t="shared" si="397"/>
        <v>268.42514400000005</v>
      </c>
      <c r="S1257" s="22">
        <f t="shared" si="398"/>
        <v>1284.0819929876006</v>
      </c>
      <c r="T1257" s="22">
        <f t="shared" si="399"/>
        <v>32.731646609964002</v>
      </c>
      <c r="U1257" s="22">
        <f t="shared" si="387"/>
        <v>10.877953088030424</v>
      </c>
      <c r="V1257" s="20">
        <f>'BSFC (Drive Cycle)'!C1261</f>
        <v>768.82025813222572</v>
      </c>
      <c r="W1257" s="22">
        <f t="shared" si="388"/>
        <v>2.3231085280804979</v>
      </c>
      <c r="X1257" s="22">
        <f t="shared" si="389"/>
        <v>0</v>
      </c>
      <c r="Y1257" s="22">
        <f t="shared" si="390"/>
        <v>0</v>
      </c>
      <c r="Z1257" s="22">
        <f t="shared" si="391"/>
        <v>2</v>
      </c>
    </row>
    <row r="1258" spans="4:26">
      <c r="D1258" s="1">
        <v>1255</v>
      </c>
      <c r="E1258" s="22">
        <v>21.5</v>
      </c>
      <c r="F1258" s="22">
        <f t="shared" si="380"/>
        <v>34.600810000000003</v>
      </c>
      <c r="G1258" s="22">
        <f t="shared" si="381"/>
        <v>9.6113361111111129</v>
      </c>
      <c r="H1258" s="22">
        <f t="shared" si="392"/>
        <v>1.3858205555555578</v>
      </c>
      <c r="I1258" s="22">
        <f t="shared" si="393"/>
        <v>10.304246388888892</v>
      </c>
      <c r="J1258" s="22">
        <f t="shared" si="394"/>
        <v>47.72692991892977</v>
      </c>
      <c r="K1258" s="22">
        <f t="shared" si="395"/>
        <v>2</v>
      </c>
      <c r="L1258" s="22">
        <f t="shared" si="382"/>
        <v>8.4698856000000013</v>
      </c>
      <c r="M1258" s="22">
        <f t="shared" si="396"/>
        <v>404.24163645255248</v>
      </c>
      <c r="N1258" s="22">
        <f t="shared" si="383"/>
        <v>3860.2246589763595</v>
      </c>
      <c r="O1258" s="22">
        <f t="shared" si="384"/>
        <v>40.638704065348485</v>
      </c>
      <c r="P1258" s="22">
        <f t="shared" si="385"/>
        <v>2788.8104461363491</v>
      </c>
      <c r="Q1258" s="22">
        <f t="shared" si="386"/>
        <v>35.606669593834603</v>
      </c>
      <c r="R1258" s="22">
        <f t="shared" si="397"/>
        <v>268.42514400000005</v>
      </c>
      <c r="S1258" s="22">
        <f t="shared" si="398"/>
        <v>3092.8422597301842</v>
      </c>
      <c r="T1258" s="22">
        <f t="shared" si="399"/>
        <v>78.837504472993899</v>
      </c>
      <c r="U1258" s="22">
        <f t="shared" si="387"/>
        <v>31.86940182199848</v>
      </c>
      <c r="V1258" s="20">
        <f>'BSFC (Drive Cycle)'!C1262</f>
        <v>113.25215435316022</v>
      </c>
      <c r="W1258" s="22">
        <f t="shared" si="388"/>
        <v>1.0025773373021825</v>
      </c>
      <c r="X1258" s="22">
        <f t="shared" si="389"/>
        <v>0</v>
      </c>
      <c r="Y1258" s="22">
        <f t="shared" si="390"/>
        <v>0</v>
      </c>
      <c r="Z1258" s="22">
        <f t="shared" si="391"/>
        <v>2</v>
      </c>
    </row>
    <row r="1259" spans="4:26">
      <c r="D1259" s="1">
        <v>1256</v>
      </c>
      <c r="E1259" s="22">
        <v>24.6</v>
      </c>
      <c r="F1259" s="22">
        <f t="shared" si="380"/>
        <v>39.589764000000002</v>
      </c>
      <c r="G1259" s="22">
        <f t="shared" si="381"/>
        <v>10.997156666666667</v>
      </c>
      <c r="H1259" s="22">
        <f t="shared" si="392"/>
        <v>1.3858205555555543</v>
      </c>
      <c r="I1259" s="22">
        <f t="shared" si="393"/>
        <v>11.690066944444444</v>
      </c>
      <c r="J1259" s="22">
        <f t="shared" si="394"/>
        <v>54.145736111931157</v>
      </c>
      <c r="K1259" s="22">
        <f t="shared" si="395"/>
        <v>2</v>
      </c>
      <c r="L1259" s="22">
        <f t="shared" si="382"/>
        <v>8.4698856000000013</v>
      </c>
      <c r="M1259" s="22">
        <f t="shared" si="396"/>
        <v>458.60819059584577</v>
      </c>
      <c r="N1259" s="22">
        <f t="shared" si="383"/>
        <v>4379.38719445691</v>
      </c>
      <c r="O1259" s="22">
        <f t="shared" si="384"/>
        <v>40.638704065348485</v>
      </c>
      <c r="P1259" s="22">
        <f t="shared" si="385"/>
        <v>2788.8104461363423</v>
      </c>
      <c r="Q1259" s="22">
        <f t="shared" si="386"/>
        <v>46.614888418399005</v>
      </c>
      <c r="R1259" s="22">
        <f t="shared" si="397"/>
        <v>268.42514400000005</v>
      </c>
      <c r="S1259" s="22">
        <f t="shared" si="398"/>
        <v>3103.8504785547411</v>
      </c>
      <c r="T1259" s="22">
        <f t="shared" si="399"/>
        <v>79.118107370891593</v>
      </c>
      <c r="U1259" s="22">
        <f t="shared" si="387"/>
        <v>36.284212064732444</v>
      </c>
      <c r="V1259" s="20">
        <f>'BSFC (Drive Cycle)'!C1263</f>
        <v>179.89694310282357</v>
      </c>
      <c r="W1259" s="22">
        <f t="shared" si="388"/>
        <v>1.813171898149988</v>
      </c>
      <c r="X1259" s="22">
        <f t="shared" si="389"/>
        <v>0</v>
      </c>
      <c r="Y1259" s="22">
        <f t="shared" si="390"/>
        <v>0</v>
      </c>
      <c r="Z1259" s="22">
        <f t="shared" si="391"/>
        <v>2</v>
      </c>
    </row>
    <row r="1260" spans="4:26">
      <c r="D1260" s="1">
        <v>1257</v>
      </c>
      <c r="E1260" s="22">
        <v>27.3</v>
      </c>
      <c r="F1260" s="22">
        <f t="shared" si="380"/>
        <v>43.934981999999998</v>
      </c>
      <c r="G1260" s="22">
        <f t="shared" si="381"/>
        <v>12.204161666666666</v>
      </c>
      <c r="H1260" s="22">
        <f t="shared" si="392"/>
        <v>1.2070049999999988</v>
      </c>
      <c r="I1260" s="22">
        <f t="shared" si="393"/>
        <v>12.807664166666665</v>
      </c>
      <c r="J1260" s="22">
        <f t="shared" si="394"/>
        <v>59.322192719190348</v>
      </c>
      <c r="K1260" s="22">
        <f t="shared" si="395"/>
        <v>2</v>
      </c>
      <c r="L1260" s="22">
        <f t="shared" si="382"/>
        <v>8.4698856000000013</v>
      </c>
      <c r="M1260" s="22">
        <f t="shared" si="396"/>
        <v>502.45218587269522</v>
      </c>
      <c r="N1260" s="22">
        <f t="shared" si="383"/>
        <v>4798.0666585541285</v>
      </c>
      <c r="O1260" s="22">
        <f t="shared" si="384"/>
        <v>40.638704065348485</v>
      </c>
      <c r="P1260" s="22">
        <f t="shared" si="385"/>
        <v>2428.9639369574588</v>
      </c>
      <c r="Q1260" s="22">
        <f t="shared" si="386"/>
        <v>57.408966536698706</v>
      </c>
      <c r="R1260" s="22">
        <f t="shared" si="397"/>
        <v>268.42514400000005</v>
      </c>
      <c r="S1260" s="22">
        <f t="shared" si="398"/>
        <v>2754.7980474941578</v>
      </c>
      <c r="T1260" s="22">
        <f t="shared" si="399"/>
        <v>70.220653092881051</v>
      </c>
      <c r="U1260" s="22">
        <f t="shared" si="387"/>
        <v>35.282520639926318</v>
      </c>
      <c r="V1260" s="20">
        <f>'BSFC (Drive Cycle)'!C1264</f>
        <v>461.20799862310196</v>
      </c>
      <c r="W1260" s="22">
        <f t="shared" si="388"/>
        <v>4.5201613140885293</v>
      </c>
      <c r="X1260" s="22">
        <f t="shared" si="389"/>
        <v>0</v>
      </c>
      <c r="Y1260" s="22">
        <f t="shared" si="390"/>
        <v>0</v>
      </c>
      <c r="Z1260" s="22">
        <f t="shared" si="391"/>
        <v>2</v>
      </c>
    </row>
    <row r="1261" spans="4:26">
      <c r="D1261" s="1">
        <v>1258</v>
      </c>
      <c r="E1261" s="22">
        <v>30</v>
      </c>
      <c r="F1261" s="22">
        <f t="shared" si="380"/>
        <v>48.280200000000001</v>
      </c>
      <c r="G1261" s="22">
        <f t="shared" si="381"/>
        <v>13.411166666666668</v>
      </c>
      <c r="H1261" s="22">
        <f t="shared" si="392"/>
        <v>1.2070050000000023</v>
      </c>
      <c r="I1261" s="22">
        <f t="shared" si="393"/>
        <v>14.014669166666669</v>
      </c>
      <c r="J1261" s="22">
        <f t="shared" si="394"/>
        <v>64.912765855030287</v>
      </c>
      <c r="K1261" s="22">
        <f t="shared" si="395"/>
        <v>2</v>
      </c>
      <c r="L1261" s="22">
        <f t="shared" si="382"/>
        <v>8.4698856000000013</v>
      </c>
      <c r="M1261" s="22">
        <f t="shared" si="396"/>
        <v>549.80370077169277</v>
      </c>
      <c r="N1261" s="22">
        <f t="shared" si="383"/>
        <v>5250.240479779126</v>
      </c>
      <c r="O1261" s="22">
        <f t="shared" si="384"/>
        <v>40.638704065348485</v>
      </c>
      <c r="P1261" s="22">
        <f t="shared" si="385"/>
        <v>2428.9639369574661</v>
      </c>
      <c r="Q1261" s="22">
        <f t="shared" si="386"/>
        <v>69.326127927422689</v>
      </c>
      <c r="R1261" s="22">
        <f t="shared" si="397"/>
        <v>268.42514400000005</v>
      </c>
      <c r="S1261" s="22">
        <f t="shared" si="398"/>
        <v>2766.7152088848889</v>
      </c>
      <c r="T1261" s="22">
        <f t="shared" si="399"/>
        <v>70.524425217531558</v>
      </c>
      <c r="U1261" s="22">
        <f t="shared" si="387"/>
        <v>38.774589979395344</v>
      </c>
      <c r="V1261" s="20">
        <f>'BSFC (Drive Cycle)'!C1265</f>
        <v>1405.2563640761673</v>
      </c>
      <c r="W1261" s="22">
        <f t="shared" si="388"/>
        <v>15.13562203694147</v>
      </c>
      <c r="X1261" s="22">
        <f t="shared" si="389"/>
        <v>0</v>
      </c>
      <c r="Y1261" s="22">
        <f t="shared" si="390"/>
        <v>1</v>
      </c>
      <c r="Z1261" s="22">
        <f t="shared" si="391"/>
        <v>3</v>
      </c>
    </row>
    <row r="1262" spans="4:26">
      <c r="D1262" s="1">
        <v>1259</v>
      </c>
      <c r="E1262" s="22">
        <v>31.5</v>
      </c>
      <c r="F1262" s="22">
        <f t="shared" si="380"/>
        <v>50.694209999999998</v>
      </c>
      <c r="G1262" s="22">
        <f t="shared" si="381"/>
        <v>14.081725</v>
      </c>
      <c r="H1262" s="22">
        <f t="shared" si="392"/>
        <v>0.67055833333333226</v>
      </c>
      <c r="I1262" s="22">
        <f t="shared" si="393"/>
        <v>14.417004166666667</v>
      </c>
      <c r="J1262" s="22">
        <f t="shared" si="394"/>
        <v>66.776290233643593</v>
      </c>
      <c r="K1262" s="22">
        <f t="shared" si="395"/>
        <v>3</v>
      </c>
      <c r="L1262" s="22">
        <f t="shared" si="382"/>
        <v>5.4638999999999998</v>
      </c>
      <c r="M1262" s="22">
        <f t="shared" si="396"/>
        <v>364.85897220760523</v>
      </c>
      <c r="N1262" s="22">
        <f t="shared" si="383"/>
        <v>3484.1477833020849</v>
      </c>
      <c r="O1262" s="22">
        <f t="shared" si="384"/>
        <v>21.23863048170449</v>
      </c>
      <c r="P1262" s="22">
        <f t="shared" si="385"/>
        <v>1289.1702129928697</v>
      </c>
      <c r="Q1262" s="22">
        <f t="shared" si="386"/>
        <v>76.432056039983507</v>
      </c>
      <c r="R1262" s="22">
        <f t="shared" si="397"/>
        <v>268.42514400000005</v>
      </c>
      <c r="S1262" s="22">
        <f t="shared" si="398"/>
        <v>1634.0274130328532</v>
      </c>
      <c r="T1262" s="22">
        <f t="shared" si="399"/>
        <v>64.566796331154123</v>
      </c>
      <c r="U1262" s="22">
        <f t="shared" si="387"/>
        <v>23.55777494812267</v>
      </c>
      <c r="V1262" s="20">
        <f>'BSFC (Drive Cycle)'!C1266</f>
        <v>146.12584491082453</v>
      </c>
      <c r="W1262" s="22">
        <f t="shared" si="388"/>
        <v>0.95622215792041121</v>
      </c>
      <c r="X1262" s="22">
        <f t="shared" si="389"/>
        <v>0</v>
      </c>
      <c r="Y1262" s="22">
        <f t="shared" si="390"/>
        <v>0</v>
      </c>
      <c r="Z1262" s="22">
        <f t="shared" si="391"/>
        <v>3</v>
      </c>
    </row>
    <row r="1263" spans="4:26">
      <c r="D1263" s="1">
        <v>1260</v>
      </c>
      <c r="E1263" s="22">
        <v>31.9</v>
      </c>
      <c r="F1263" s="22">
        <f t="shared" si="380"/>
        <v>51.337945999999995</v>
      </c>
      <c r="G1263" s="22">
        <f t="shared" si="381"/>
        <v>14.260540555555554</v>
      </c>
      <c r="H1263" s="22">
        <f t="shared" si="392"/>
        <v>0.17881555555555373</v>
      </c>
      <c r="I1263" s="22">
        <f t="shared" si="393"/>
        <v>14.34994833333333</v>
      </c>
      <c r="J1263" s="22">
        <f t="shared" si="394"/>
        <v>66.465702837208028</v>
      </c>
      <c r="K1263" s="22">
        <f t="shared" si="395"/>
        <v>3</v>
      </c>
      <c r="L1263" s="22">
        <f t="shared" si="382"/>
        <v>5.4638999999999998</v>
      </c>
      <c r="M1263" s="22">
        <f t="shared" si="396"/>
        <v>363.16195373222092</v>
      </c>
      <c r="N1263" s="22">
        <f t="shared" si="383"/>
        <v>3467.9424447750976</v>
      </c>
      <c r="O1263" s="22">
        <f t="shared" si="384"/>
        <v>21.23863048170449</v>
      </c>
      <c r="P1263" s="22">
        <f t="shared" si="385"/>
        <v>343.77872346476227</v>
      </c>
      <c r="Q1263" s="22">
        <f t="shared" si="386"/>
        <v>78.385512266916194</v>
      </c>
      <c r="R1263" s="22">
        <f t="shared" si="397"/>
        <v>268.42514400000005</v>
      </c>
      <c r="S1263" s="22">
        <f t="shared" si="398"/>
        <v>690.58937973167849</v>
      </c>
      <c r="T1263" s="22">
        <f t="shared" si="399"/>
        <v>27.287879918019986</v>
      </c>
      <c r="U1263" s="22">
        <f t="shared" si="387"/>
        <v>9.9099197842383742</v>
      </c>
      <c r="V1263" s="20">
        <f>'BSFC (Drive Cycle)'!C1267</f>
        <v>1003.7887314489853</v>
      </c>
      <c r="W1263" s="22">
        <f t="shared" si="388"/>
        <v>2.7631849469394001</v>
      </c>
      <c r="X1263" s="22">
        <f t="shared" si="389"/>
        <v>0</v>
      </c>
      <c r="Y1263" s="22">
        <f t="shared" si="390"/>
        <v>0</v>
      </c>
      <c r="Z1263" s="22">
        <f t="shared" si="391"/>
        <v>3</v>
      </c>
    </row>
    <row r="1264" spans="4:26">
      <c r="D1264" s="1">
        <v>1261</v>
      </c>
      <c r="E1264" s="22">
        <v>32.6</v>
      </c>
      <c r="F1264" s="22">
        <f t="shared" si="380"/>
        <v>52.464483999999999</v>
      </c>
      <c r="G1264" s="22">
        <f t="shared" si="381"/>
        <v>14.573467777777777</v>
      </c>
      <c r="H1264" s="22">
        <f t="shared" si="392"/>
        <v>0.31292722222222302</v>
      </c>
      <c r="I1264" s="22">
        <f t="shared" si="393"/>
        <v>14.72993138888889</v>
      </c>
      <c r="J1264" s="22">
        <f t="shared" si="394"/>
        <v>68.225698083676164</v>
      </c>
      <c r="K1264" s="22">
        <f t="shared" si="395"/>
        <v>3</v>
      </c>
      <c r="L1264" s="22">
        <f t="shared" si="382"/>
        <v>5.4638999999999998</v>
      </c>
      <c r="M1264" s="22">
        <f t="shared" si="396"/>
        <v>372.77839175939818</v>
      </c>
      <c r="N1264" s="22">
        <f t="shared" si="383"/>
        <v>3559.7726964280214</v>
      </c>
      <c r="O1264" s="22">
        <f t="shared" si="384"/>
        <v>21.23863048170449</v>
      </c>
      <c r="P1264" s="22">
        <f t="shared" si="385"/>
        <v>601.61276606334161</v>
      </c>
      <c r="Q1264" s="22">
        <f t="shared" si="386"/>
        <v>81.86337301794191</v>
      </c>
      <c r="R1264" s="22">
        <f t="shared" si="397"/>
        <v>268.42514400000005</v>
      </c>
      <c r="S1264" s="22">
        <f t="shared" si="398"/>
        <v>951.90128308128351</v>
      </c>
      <c r="T1264" s="22">
        <f t="shared" si="399"/>
        <v>37.613332421392982</v>
      </c>
      <c r="U1264" s="22">
        <f t="shared" si="387"/>
        <v>14.021437568758506</v>
      </c>
      <c r="V1264" s="20">
        <f>'BSFC (Drive Cycle)'!C1268</f>
        <v>626.02206433088213</v>
      </c>
      <c r="W1264" s="22">
        <f t="shared" si="388"/>
        <v>2.4382581365779958</v>
      </c>
      <c r="X1264" s="22">
        <f t="shared" si="389"/>
        <v>0</v>
      </c>
      <c r="Y1264" s="22">
        <f t="shared" si="390"/>
        <v>0</v>
      </c>
      <c r="Z1264" s="22">
        <f t="shared" si="391"/>
        <v>3</v>
      </c>
    </row>
    <row r="1265" spans="4:26">
      <c r="D1265" s="1">
        <v>1262</v>
      </c>
      <c r="E1265" s="22">
        <v>33.4</v>
      </c>
      <c r="F1265" s="22">
        <f t="shared" si="380"/>
        <v>53.751956</v>
      </c>
      <c r="G1265" s="22">
        <f t="shared" si="381"/>
        <v>14.93109888888889</v>
      </c>
      <c r="H1265" s="22">
        <f t="shared" si="392"/>
        <v>0.35763111111111279</v>
      </c>
      <c r="I1265" s="22">
        <f t="shared" si="393"/>
        <v>15.109914444444446</v>
      </c>
      <c r="J1265" s="22">
        <f t="shared" si="394"/>
        <v>69.985693330144301</v>
      </c>
      <c r="K1265" s="22">
        <f t="shared" si="395"/>
        <v>3</v>
      </c>
      <c r="L1265" s="22">
        <f t="shared" si="382"/>
        <v>5.4638999999999998</v>
      </c>
      <c r="M1265" s="22">
        <f t="shared" si="396"/>
        <v>382.39482978657543</v>
      </c>
      <c r="N1265" s="22">
        <f t="shared" si="383"/>
        <v>3651.6029480809448</v>
      </c>
      <c r="O1265" s="22">
        <f t="shared" si="384"/>
        <v>21.23863048170449</v>
      </c>
      <c r="P1265" s="22">
        <f t="shared" si="385"/>
        <v>687.55744692953476</v>
      </c>
      <c r="Q1265" s="22">
        <f t="shared" si="386"/>
        <v>85.93050585635072</v>
      </c>
      <c r="R1265" s="22">
        <f t="shared" si="397"/>
        <v>268.42514400000005</v>
      </c>
      <c r="S1265" s="22">
        <f t="shared" si="398"/>
        <v>1041.9130967858855</v>
      </c>
      <c r="T1265" s="22">
        <f t="shared" si="399"/>
        <v>41.170050256423558</v>
      </c>
      <c r="U1265" s="22">
        <f t="shared" si="387"/>
        <v>15.743214360109842</v>
      </c>
      <c r="V1265" s="20">
        <f>'BSFC (Drive Cycle)'!C1269</f>
        <v>530.02009706953686</v>
      </c>
      <c r="W1265" s="22">
        <f t="shared" si="388"/>
        <v>2.3178388898144293</v>
      </c>
      <c r="X1265" s="22">
        <f t="shared" si="389"/>
        <v>0</v>
      </c>
      <c r="Y1265" s="22">
        <f t="shared" si="390"/>
        <v>0</v>
      </c>
      <c r="Z1265" s="22">
        <f t="shared" si="391"/>
        <v>3</v>
      </c>
    </row>
    <row r="1266" spans="4:26">
      <c r="D1266" s="1">
        <v>1263</v>
      </c>
      <c r="E1266" s="22">
        <v>34.9</v>
      </c>
      <c r="F1266" s="22">
        <f t="shared" si="380"/>
        <v>56.165965999999997</v>
      </c>
      <c r="G1266" s="22">
        <f t="shared" si="381"/>
        <v>15.601657222222222</v>
      </c>
      <c r="H1266" s="22">
        <f t="shared" si="392"/>
        <v>0.67055833333333226</v>
      </c>
      <c r="I1266" s="22">
        <f t="shared" si="393"/>
        <v>15.936936388888888</v>
      </c>
      <c r="J1266" s="22">
        <f t="shared" si="394"/>
        <v>73.816271219516082</v>
      </c>
      <c r="K1266" s="22">
        <f t="shared" si="395"/>
        <v>3</v>
      </c>
      <c r="L1266" s="22">
        <f t="shared" si="382"/>
        <v>5.4638999999999998</v>
      </c>
      <c r="M1266" s="22">
        <f t="shared" si="396"/>
        <v>403.3247243163139</v>
      </c>
      <c r="N1266" s="22">
        <f t="shared" si="383"/>
        <v>3851.4687899137766</v>
      </c>
      <c r="O1266" s="22">
        <f t="shared" si="384"/>
        <v>21.23863048170449</v>
      </c>
      <c r="P1266" s="22">
        <f t="shared" si="385"/>
        <v>1289.1702129928697</v>
      </c>
      <c r="Q1266" s="22">
        <f t="shared" si="386"/>
        <v>93.82213008542233</v>
      </c>
      <c r="R1266" s="22">
        <f t="shared" si="397"/>
        <v>268.42514400000005</v>
      </c>
      <c r="S1266" s="22">
        <f t="shared" si="398"/>
        <v>1651.417487078292</v>
      </c>
      <c r="T1266" s="22">
        <f t="shared" si="399"/>
        <v>65.253945983675266</v>
      </c>
      <c r="U1266" s="22">
        <f t="shared" si="387"/>
        <v>26.318529774417463</v>
      </c>
      <c r="V1266" s="20">
        <f>'BSFC (Drive Cycle)'!C1270</f>
        <v>162.37985964937434</v>
      </c>
      <c r="W1266" s="22">
        <f t="shared" si="388"/>
        <v>1.18711088081883</v>
      </c>
      <c r="X1266" s="22">
        <f t="shared" si="389"/>
        <v>0</v>
      </c>
      <c r="Y1266" s="22">
        <f t="shared" si="390"/>
        <v>0</v>
      </c>
      <c r="Z1266" s="22">
        <f t="shared" si="391"/>
        <v>3</v>
      </c>
    </row>
    <row r="1267" spans="4:26">
      <c r="D1267" s="1">
        <v>1264</v>
      </c>
      <c r="E1267" s="22">
        <v>36.5</v>
      </c>
      <c r="F1267" s="22">
        <f t="shared" si="380"/>
        <v>58.74091</v>
      </c>
      <c r="G1267" s="22">
        <f t="shared" si="381"/>
        <v>16.316919444444444</v>
      </c>
      <c r="H1267" s="22">
        <f t="shared" si="392"/>
        <v>0.71526222222222202</v>
      </c>
      <c r="I1267" s="22">
        <f t="shared" si="393"/>
        <v>16.674550555555555</v>
      </c>
      <c r="J1267" s="22">
        <f t="shared" si="394"/>
        <v>77.232732580307157</v>
      </c>
      <c r="K1267" s="22">
        <f t="shared" si="395"/>
        <v>3</v>
      </c>
      <c r="L1267" s="22">
        <f t="shared" si="382"/>
        <v>5.4638999999999998</v>
      </c>
      <c r="M1267" s="22">
        <f t="shared" si="396"/>
        <v>421.99192754554025</v>
      </c>
      <c r="N1267" s="22">
        <f t="shared" si="383"/>
        <v>4029.7275137106276</v>
      </c>
      <c r="O1267" s="22">
        <f t="shared" si="384"/>
        <v>21.23863048170449</v>
      </c>
      <c r="P1267" s="22">
        <f t="shared" si="385"/>
        <v>1375.1148938590627</v>
      </c>
      <c r="Q1267" s="22">
        <f t="shared" si="386"/>
        <v>102.62192659034316</v>
      </c>
      <c r="R1267" s="22">
        <f t="shared" si="397"/>
        <v>268.42514400000005</v>
      </c>
      <c r="S1267" s="22">
        <f t="shared" si="398"/>
        <v>1746.161964449406</v>
      </c>
      <c r="T1267" s="22">
        <f t="shared" si="399"/>
        <v>68.997669819108467</v>
      </c>
      <c r="U1267" s="22">
        <f t="shared" si="387"/>
        <v>29.116459683116329</v>
      </c>
      <c r="V1267" s="20">
        <f>'BSFC (Drive Cycle)'!C1271</f>
        <v>151.78832156983844</v>
      </c>
      <c r="W1267" s="22">
        <f t="shared" si="388"/>
        <v>1.2276495959322493</v>
      </c>
      <c r="X1267" s="22">
        <f t="shared" si="389"/>
        <v>0</v>
      </c>
      <c r="Y1267" s="22">
        <f t="shared" si="390"/>
        <v>0</v>
      </c>
      <c r="Z1267" s="22">
        <f t="shared" si="391"/>
        <v>3</v>
      </c>
    </row>
    <row r="1268" spans="4:26">
      <c r="D1268" s="1">
        <v>1265</v>
      </c>
      <c r="E1268" s="22">
        <v>37.6</v>
      </c>
      <c r="F1268" s="22">
        <f t="shared" si="380"/>
        <v>60.511184</v>
      </c>
      <c r="G1268" s="22">
        <f t="shared" si="381"/>
        <v>16.808662222222225</v>
      </c>
      <c r="H1268" s="22">
        <f t="shared" si="392"/>
        <v>0.4917427777777803</v>
      </c>
      <c r="I1268" s="22">
        <f t="shared" si="393"/>
        <v>17.054533611111115</v>
      </c>
      <c r="J1268" s="22">
        <f t="shared" si="394"/>
        <v>78.992727826775294</v>
      </c>
      <c r="K1268" s="22">
        <f t="shared" si="395"/>
        <v>3</v>
      </c>
      <c r="L1268" s="22">
        <f t="shared" si="382"/>
        <v>5.4638999999999998</v>
      </c>
      <c r="M1268" s="22">
        <f t="shared" si="396"/>
        <v>431.6083655727175</v>
      </c>
      <c r="N1268" s="22">
        <f t="shared" si="383"/>
        <v>4121.5577653635519</v>
      </c>
      <c r="O1268" s="22">
        <f t="shared" si="384"/>
        <v>21.23863048170449</v>
      </c>
      <c r="P1268" s="22">
        <f t="shared" si="385"/>
        <v>945.3914895281107</v>
      </c>
      <c r="Q1268" s="22">
        <f t="shared" si="386"/>
        <v>108.90056290963679</v>
      </c>
      <c r="R1268" s="22">
        <f t="shared" si="397"/>
        <v>268.42514400000005</v>
      </c>
      <c r="S1268" s="22">
        <f t="shared" si="398"/>
        <v>1322.7171964377476</v>
      </c>
      <c r="T1268" s="22">
        <f t="shared" si="399"/>
        <v>52.265715461650053</v>
      </c>
      <c r="U1268" s="22">
        <f t="shared" si="387"/>
        <v>22.55832002589149</v>
      </c>
      <c r="V1268" s="20">
        <f>'BSFC (Drive Cycle)'!C1272</f>
        <v>328.56689051524518</v>
      </c>
      <c r="W1268" s="22">
        <f t="shared" si="388"/>
        <v>2.0588658517097089</v>
      </c>
      <c r="X1268" s="22">
        <f t="shared" si="389"/>
        <v>0</v>
      </c>
      <c r="Y1268" s="22">
        <f t="shared" si="390"/>
        <v>0</v>
      </c>
      <c r="Z1268" s="22">
        <f t="shared" si="391"/>
        <v>3</v>
      </c>
    </row>
    <row r="1269" spans="4:26">
      <c r="D1269" s="1">
        <v>1266</v>
      </c>
      <c r="E1269" s="22">
        <v>39.200000000000003</v>
      </c>
      <c r="F1269" s="22">
        <f t="shared" si="380"/>
        <v>63.086128000000002</v>
      </c>
      <c r="G1269" s="22">
        <f t="shared" si="381"/>
        <v>17.523924444444447</v>
      </c>
      <c r="H1269" s="22">
        <f t="shared" si="392"/>
        <v>0.71526222222222202</v>
      </c>
      <c r="I1269" s="22">
        <f t="shared" si="393"/>
        <v>17.881555555555558</v>
      </c>
      <c r="J1269" s="22">
        <f t="shared" si="394"/>
        <v>82.82330571614709</v>
      </c>
      <c r="K1269" s="22">
        <f t="shared" si="395"/>
        <v>3</v>
      </c>
      <c r="L1269" s="22">
        <f t="shared" si="382"/>
        <v>5.4638999999999998</v>
      </c>
      <c r="M1269" s="22">
        <f t="shared" si="396"/>
        <v>452.53826010245604</v>
      </c>
      <c r="N1269" s="22">
        <f t="shared" si="383"/>
        <v>4321.4236071963833</v>
      </c>
      <c r="O1269" s="22">
        <f t="shared" si="384"/>
        <v>21.23863048170449</v>
      </c>
      <c r="P1269" s="22">
        <f t="shared" si="385"/>
        <v>1375.1148938590627</v>
      </c>
      <c r="Q1269" s="22">
        <f t="shared" si="386"/>
        <v>118.36589024266088</v>
      </c>
      <c r="R1269" s="22">
        <f t="shared" si="397"/>
        <v>268.42514400000005</v>
      </c>
      <c r="S1269" s="22">
        <f t="shared" si="398"/>
        <v>1761.9059281017237</v>
      </c>
      <c r="T1269" s="22">
        <f t="shared" si="399"/>
        <v>69.619775229627592</v>
      </c>
      <c r="U1269" s="22">
        <f t="shared" si="387"/>
        <v>31.505611951139738</v>
      </c>
      <c r="V1269" s="20">
        <f>'BSFC (Drive Cycle)'!C1273</f>
        <v>189.56991717942583</v>
      </c>
      <c r="W1269" s="22">
        <f t="shared" si="388"/>
        <v>1.6590322911846356</v>
      </c>
      <c r="X1269" s="22">
        <f t="shared" si="389"/>
        <v>0</v>
      </c>
      <c r="Y1269" s="22">
        <f t="shared" si="390"/>
        <v>0</v>
      </c>
      <c r="Z1269" s="22">
        <f t="shared" si="391"/>
        <v>3</v>
      </c>
    </row>
    <row r="1270" spans="4:26">
      <c r="D1270" s="1">
        <v>1267</v>
      </c>
      <c r="E1270" s="22">
        <v>40.299999999999997</v>
      </c>
      <c r="F1270" s="22">
        <f t="shared" si="380"/>
        <v>64.856401999999989</v>
      </c>
      <c r="G1270" s="22">
        <f t="shared" si="381"/>
        <v>18.01566722222222</v>
      </c>
      <c r="H1270" s="22">
        <f t="shared" si="392"/>
        <v>0.4917427777777732</v>
      </c>
      <c r="I1270" s="22">
        <f t="shared" si="393"/>
        <v>18.261538611111106</v>
      </c>
      <c r="J1270" s="22">
        <f t="shared" si="394"/>
        <v>84.583300962615183</v>
      </c>
      <c r="K1270" s="22">
        <f t="shared" si="395"/>
        <v>3</v>
      </c>
      <c r="L1270" s="22">
        <f t="shared" si="382"/>
        <v>5.4638999999999998</v>
      </c>
      <c r="M1270" s="22">
        <f t="shared" si="396"/>
        <v>462.15469812963306</v>
      </c>
      <c r="N1270" s="22">
        <f t="shared" si="383"/>
        <v>4413.2538588493053</v>
      </c>
      <c r="O1270" s="22">
        <f t="shared" si="384"/>
        <v>21.23863048170449</v>
      </c>
      <c r="P1270" s="22">
        <f t="shared" si="385"/>
        <v>945.39148952809705</v>
      </c>
      <c r="Q1270" s="22">
        <f t="shared" si="386"/>
        <v>125.1020790062754</v>
      </c>
      <c r="R1270" s="22">
        <f t="shared" si="397"/>
        <v>268.42514400000005</v>
      </c>
      <c r="S1270" s="22">
        <f t="shared" si="398"/>
        <v>1338.9187125343726</v>
      </c>
      <c r="T1270" s="22">
        <f t="shared" si="399"/>
        <v>52.905900553848177</v>
      </c>
      <c r="U1270" s="22">
        <f t="shared" si="387"/>
        <v>24.45071049974009</v>
      </c>
      <c r="V1270" s="20">
        <f>'BSFC (Drive Cycle)'!C1274</f>
        <v>375.53769528004523</v>
      </c>
      <c r="W1270" s="22">
        <f t="shared" si="388"/>
        <v>2.5506009636199991</v>
      </c>
      <c r="X1270" s="22">
        <f t="shared" si="389"/>
        <v>0</v>
      </c>
      <c r="Y1270" s="22">
        <f t="shared" si="390"/>
        <v>0</v>
      </c>
      <c r="Z1270" s="22">
        <f t="shared" si="391"/>
        <v>3</v>
      </c>
    </row>
    <row r="1271" spans="4:26">
      <c r="D1271" s="1">
        <v>1268</v>
      </c>
      <c r="E1271" s="22">
        <v>40.700000000000003</v>
      </c>
      <c r="F1271" s="22">
        <f t="shared" si="380"/>
        <v>65.500138000000007</v>
      </c>
      <c r="G1271" s="22">
        <f t="shared" si="381"/>
        <v>18.194482777777779</v>
      </c>
      <c r="H1271" s="22">
        <f t="shared" si="392"/>
        <v>0.17881555555555906</v>
      </c>
      <c r="I1271" s="22">
        <f t="shared" si="393"/>
        <v>18.283890555555558</v>
      </c>
      <c r="J1271" s="22">
        <f t="shared" si="394"/>
        <v>84.68683009476041</v>
      </c>
      <c r="K1271" s="22">
        <f t="shared" si="395"/>
        <v>3</v>
      </c>
      <c r="L1271" s="22">
        <f t="shared" si="382"/>
        <v>5.4638999999999998</v>
      </c>
      <c r="M1271" s="22">
        <f t="shared" si="396"/>
        <v>462.72037095476139</v>
      </c>
      <c r="N1271" s="22">
        <f t="shared" si="383"/>
        <v>4418.6556383583029</v>
      </c>
      <c r="O1271" s="22">
        <f t="shared" si="384"/>
        <v>21.23863048170449</v>
      </c>
      <c r="P1271" s="22">
        <f t="shared" si="385"/>
        <v>343.77872346477255</v>
      </c>
      <c r="Q1271" s="22">
        <f t="shared" si="386"/>
        <v>127.59781961166267</v>
      </c>
      <c r="R1271" s="22">
        <f t="shared" si="397"/>
        <v>268.42514400000005</v>
      </c>
      <c r="S1271" s="22">
        <f t="shared" si="398"/>
        <v>739.8016870764352</v>
      </c>
      <c r="T1271" s="22">
        <f t="shared" si="399"/>
        <v>29.232450125332161</v>
      </c>
      <c r="U1271" s="22">
        <f t="shared" si="387"/>
        <v>13.526450165910259</v>
      </c>
      <c r="V1271" s="20">
        <f>'BSFC (Drive Cycle)'!C1275</f>
        <v>1021.8530621745012</v>
      </c>
      <c r="W1271" s="22">
        <f t="shared" si="388"/>
        <v>3.8394568117739412</v>
      </c>
      <c r="X1271" s="22">
        <f t="shared" si="389"/>
        <v>0</v>
      </c>
      <c r="Y1271" s="22">
        <f t="shared" si="390"/>
        <v>0</v>
      </c>
      <c r="Z1271" s="22">
        <f t="shared" si="391"/>
        <v>3</v>
      </c>
    </row>
    <row r="1272" spans="4:26">
      <c r="D1272" s="1">
        <v>1269</v>
      </c>
      <c r="E1272" s="22">
        <v>41.1</v>
      </c>
      <c r="F1272" s="22">
        <f t="shared" si="380"/>
        <v>66.143873999999997</v>
      </c>
      <c r="G1272" s="22">
        <f t="shared" si="381"/>
        <v>18.373298333333334</v>
      </c>
      <c r="H1272" s="22">
        <f t="shared" si="392"/>
        <v>0.17881555555555551</v>
      </c>
      <c r="I1272" s="22">
        <f t="shared" si="393"/>
        <v>18.46270611111111</v>
      </c>
      <c r="J1272" s="22">
        <f t="shared" si="394"/>
        <v>85.515063151921851</v>
      </c>
      <c r="K1272" s="22">
        <f t="shared" si="395"/>
        <v>3</v>
      </c>
      <c r="L1272" s="22">
        <f t="shared" si="382"/>
        <v>5.4638999999999998</v>
      </c>
      <c r="M1272" s="22">
        <f t="shared" si="396"/>
        <v>467.24575355578577</v>
      </c>
      <c r="N1272" s="22">
        <f t="shared" si="383"/>
        <v>4461.8698744302656</v>
      </c>
      <c r="O1272" s="22">
        <f t="shared" si="384"/>
        <v>21.23863048170449</v>
      </c>
      <c r="P1272" s="22">
        <f t="shared" si="385"/>
        <v>343.77872346476568</v>
      </c>
      <c r="Q1272" s="22">
        <f t="shared" si="386"/>
        <v>130.11820950697961</v>
      </c>
      <c r="R1272" s="22">
        <f t="shared" si="397"/>
        <v>268.42514400000005</v>
      </c>
      <c r="S1272" s="22">
        <f t="shared" si="398"/>
        <v>742.32207697174533</v>
      </c>
      <c r="T1272" s="22">
        <f t="shared" si="399"/>
        <v>29.332040560442142</v>
      </c>
      <c r="U1272" s="22">
        <f t="shared" si="387"/>
        <v>13.705271394992662</v>
      </c>
      <c r="V1272" s="20">
        <f>'BSFC (Drive Cycle)'!C1276</f>
        <v>1032.8967113999752</v>
      </c>
      <c r="W1272" s="22">
        <f t="shared" si="388"/>
        <v>3.9322582646477975</v>
      </c>
      <c r="X1272" s="22">
        <f t="shared" si="389"/>
        <v>0</v>
      </c>
      <c r="Y1272" s="22">
        <f t="shared" si="390"/>
        <v>0</v>
      </c>
      <c r="Z1272" s="22">
        <f t="shared" si="391"/>
        <v>3</v>
      </c>
    </row>
    <row r="1273" spans="4:26">
      <c r="D1273" s="1">
        <v>1270</v>
      </c>
      <c r="E1273" s="22">
        <v>40.700000000000003</v>
      </c>
      <c r="F1273" s="22">
        <f t="shared" si="380"/>
        <v>65.500138000000007</v>
      </c>
      <c r="G1273" s="22">
        <f t="shared" si="381"/>
        <v>18.194482777777779</v>
      </c>
      <c r="H1273" s="22">
        <f t="shared" si="392"/>
        <v>-0.17881555555555551</v>
      </c>
      <c r="I1273" s="22">
        <f t="shared" si="393"/>
        <v>18.105074999999999</v>
      </c>
      <c r="J1273" s="22">
        <f t="shared" si="394"/>
        <v>83.858597037598912</v>
      </c>
      <c r="K1273" s="22">
        <f t="shared" si="395"/>
        <v>3</v>
      </c>
      <c r="L1273" s="22">
        <f t="shared" si="382"/>
        <v>5.4638999999999998</v>
      </c>
      <c r="M1273" s="22">
        <f t="shared" si="396"/>
        <v>458.19498835373668</v>
      </c>
      <c r="N1273" s="22">
        <f t="shared" si="383"/>
        <v>4375.4414022863375</v>
      </c>
      <c r="O1273" s="22">
        <f t="shared" si="384"/>
        <v>21.23863048170449</v>
      </c>
      <c r="P1273" s="22">
        <f t="shared" si="385"/>
        <v>-343.77872346476568</v>
      </c>
      <c r="Q1273" s="22">
        <f t="shared" si="386"/>
        <v>127.59781961166267</v>
      </c>
      <c r="R1273" s="22">
        <f t="shared" si="397"/>
        <v>268.42514400000005</v>
      </c>
      <c r="S1273" s="22">
        <f t="shared" si="398"/>
        <v>52.244240146897027</v>
      </c>
      <c r="T1273" s="22">
        <f t="shared" si="399"/>
        <v>0</v>
      </c>
      <c r="U1273" s="22">
        <f t="shared" si="387"/>
        <v>0</v>
      </c>
      <c r="V1273" s="20">
        <f>'BSFC (Drive Cycle)'!C1277</f>
        <v>0</v>
      </c>
      <c r="W1273" s="22">
        <f t="shared" si="388"/>
        <v>0</v>
      </c>
      <c r="X1273" s="22">
        <f t="shared" si="389"/>
        <v>0</v>
      </c>
      <c r="Y1273" s="22">
        <f t="shared" si="390"/>
        <v>0</v>
      </c>
      <c r="Z1273" s="22">
        <f t="shared" si="391"/>
        <v>3</v>
      </c>
    </row>
    <row r="1274" spans="4:26">
      <c r="D1274" s="1">
        <v>1271</v>
      </c>
      <c r="E1274" s="22">
        <v>40.700000000000003</v>
      </c>
      <c r="F1274" s="22">
        <f t="shared" si="380"/>
        <v>65.500138000000007</v>
      </c>
      <c r="G1274" s="22">
        <f t="shared" si="381"/>
        <v>18.194482777777779</v>
      </c>
      <c r="H1274" s="22">
        <f t="shared" si="392"/>
        <v>0</v>
      </c>
      <c r="I1274" s="22">
        <f t="shared" si="393"/>
        <v>18.194482777777779</v>
      </c>
      <c r="J1274" s="22">
        <f t="shared" si="394"/>
        <v>84.272713566179661</v>
      </c>
      <c r="K1274" s="22">
        <f t="shared" si="395"/>
        <v>3</v>
      </c>
      <c r="L1274" s="22">
        <f t="shared" si="382"/>
        <v>5.4638999999999998</v>
      </c>
      <c r="M1274" s="22">
        <f t="shared" si="396"/>
        <v>460.45767965424903</v>
      </c>
      <c r="N1274" s="22">
        <f t="shared" si="383"/>
        <v>4397.0485203223207</v>
      </c>
      <c r="O1274" s="22">
        <f t="shared" si="384"/>
        <v>21.23863048170449</v>
      </c>
      <c r="P1274" s="22">
        <f t="shared" si="385"/>
        <v>0</v>
      </c>
      <c r="Q1274" s="22">
        <f t="shared" si="386"/>
        <v>127.59781961166267</v>
      </c>
      <c r="R1274" s="22">
        <f t="shared" si="397"/>
        <v>268.42514400000005</v>
      </c>
      <c r="S1274" s="22">
        <f t="shared" si="398"/>
        <v>396.0229636116627</v>
      </c>
      <c r="T1274" s="22">
        <f t="shared" si="399"/>
        <v>15.648411911593914</v>
      </c>
      <c r="U1274" s="22">
        <f t="shared" si="387"/>
        <v>7.2054314390864453</v>
      </c>
      <c r="V1274" s="20">
        <f>'BSFC (Drive Cycle)'!C1278</f>
        <v>1722.551269517222</v>
      </c>
      <c r="W1274" s="22">
        <f t="shared" si="388"/>
        <v>3.447701409116017</v>
      </c>
      <c r="X1274" s="22">
        <f t="shared" si="389"/>
        <v>0</v>
      </c>
      <c r="Y1274" s="22">
        <f t="shared" si="390"/>
        <v>0</v>
      </c>
      <c r="Z1274" s="22">
        <f t="shared" si="391"/>
        <v>3</v>
      </c>
    </row>
    <row r="1275" spans="4:26">
      <c r="D1275" s="1">
        <v>1272</v>
      </c>
      <c r="E1275" s="22">
        <v>40.700000000000003</v>
      </c>
      <c r="F1275" s="22">
        <f t="shared" si="380"/>
        <v>65.500138000000007</v>
      </c>
      <c r="G1275" s="22">
        <f t="shared" si="381"/>
        <v>18.194482777777779</v>
      </c>
      <c r="H1275" s="22">
        <f t="shared" si="392"/>
        <v>0</v>
      </c>
      <c r="I1275" s="22">
        <f t="shared" si="393"/>
        <v>18.194482777777779</v>
      </c>
      <c r="J1275" s="22">
        <f t="shared" si="394"/>
        <v>84.272713566179661</v>
      </c>
      <c r="K1275" s="22">
        <f t="shared" si="395"/>
        <v>3</v>
      </c>
      <c r="L1275" s="22">
        <f t="shared" si="382"/>
        <v>5.4638999999999998</v>
      </c>
      <c r="M1275" s="22">
        <f t="shared" si="396"/>
        <v>460.45767965424903</v>
      </c>
      <c r="N1275" s="22">
        <f t="shared" si="383"/>
        <v>4397.0485203223207</v>
      </c>
      <c r="O1275" s="22">
        <f t="shared" si="384"/>
        <v>21.23863048170449</v>
      </c>
      <c r="P1275" s="22">
        <f t="shared" si="385"/>
        <v>0</v>
      </c>
      <c r="Q1275" s="22">
        <f t="shared" si="386"/>
        <v>127.59781961166267</v>
      </c>
      <c r="R1275" s="22">
        <f t="shared" si="397"/>
        <v>268.42514400000005</v>
      </c>
      <c r="S1275" s="22">
        <f t="shared" si="398"/>
        <v>396.0229636116627</v>
      </c>
      <c r="T1275" s="22">
        <f t="shared" si="399"/>
        <v>15.648411911593914</v>
      </c>
      <c r="U1275" s="22">
        <f t="shared" si="387"/>
        <v>7.2054314390864453</v>
      </c>
      <c r="V1275" s="20">
        <f>'BSFC (Drive Cycle)'!C1279</f>
        <v>1722.551269517222</v>
      </c>
      <c r="W1275" s="22">
        <f t="shared" si="388"/>
        <v>3.447701409116017</v>
      </c>
      <c r="X1275" s="22">
        <f t="shared" si="389"/>
        <v>0</v>
      </c>
      <c r="Y1275" s="22">
        <f t="shared" si="390"/>
        <v>0</v>
      </c>
      <c r="Z1275" s="22">
        <f t="shared" si="391"/>
        <v>3</v>
      </c>
    </row>
    <row r="1276" spans="4:26">
      <c r="D1276" s="1">
        <v>1273</v>
      </c>
      <c r="E1276" s="22">
        <v>41.5</v>
      </c>
      <c r="F1276" s="22">
        <f t="shared" si="380"/>
        <v>66.787610000000001</v>
      </c>
      <c r="G1276" s="22">
        <f t="shared" si="381"/>
        <v>18.55211388888889</v>
      </c>
      <c r="H1276" s="22">
        <f t="shared" si="392"/>
        <v>0.35763111111111101</v>
      </c>
      <c r="I1276" s="22">
        <f t="shared" si="393"/>
        <v>18.730929444444445</v>
      </c>
      <c r="J1276" s="22">
        <f t="shared" si="394"/>
        <v>86.757412737664069</v>
      </c>
      <c r="K1276" s="22">
        <f t="shared" si="395"/>
        <v>3</v>
      </c>
      <c r="L1276" s="22">
        <f t="shared" si="382"/>
        <v>5.4638999999999998</v>
      </c>
      <c r="M1276" s="22">
        <f t="shared" si="396"/>
        <v>474.03382745732267</v>
      </c>
      <c r="N1276" s="22">
        <f t="shared" si="383"/>
        <v>4526.6912285382114</v>
      </c>
      <c r="O1276" s="22">
        <f t="shared" si="384"/>
        <v>21.23863048170449</v>
      </c>
      <c r="P1276" s="22">
        <f t="shared" si="385"/>
        <v>687.55744692953135</v>
      </c>
      <c r="Q1276" s="22">
        <f t="shared" si="386"/>
        <v>132.66324869222635</v>
      </c>
      <c r="R1276" s="22">
        <f t="shared" si="397"/>
        <v>268.42514400000005</v>
      </c>
      <c r="S1276" s="22">
        <f t="shared" si="398"/>
        <v>1088.6458396217577</v>
      </c>
      <c r="T1276" s="22">
        <f t="shared" si="399"/>
        <v>43.016643198875798</v>
      </c>
      <c r="U1276" s="22">
        <f t="shared" si="387"/>
        <v>20.391344019929104</v>
      </c>
      <c r="V1276" s="20">
        <f>'BSFC (Drive Cycle)'!C1280</f>
        <v>615.83243959607717</v>
      </c>
      <c r="W1276" s="22">
        <f t="shared" si="388"/>
        <v>3.4882364262321719</v>
      </c>
      <c r="X1276" s="22">
        <f t="shared" si="389"/>
        <v>0</v>
      </c>
      <c r="Y1276" s="22">
        <f t="shared" si="390"/>
        <v>0</v>
      </c>
      <c r="Z1276" s="22">
        <f t="shared" si="391"/>
        <v>3</v>
      </c>
    </row>
    <row r="1277" spans="4:26">
      <c r="D1277" s="1">
        <v>1274</v>
      </c>
      <c r="E1277" s="22">
        <v>42.6</v>
      </c>
      <c r="F1277" s="22">
        <f t="shared" si="380"/>
        <v>68.557884000000001</v>
      </c>
      <c r="G1277" s="22">
        <f t="shared" si="381"/>
        <v>19.043856666666667</v>
      </c>
      <c r="H1277" s="22">
        <f t="shared" si="392"/>
        <v>0.49174277777777675</v>
      </c>
      <c r="I1277" s="22">
        <f t="shared" si="393"/>
        <v>19.289728055555557</v>
      </c>
      <c r="J1277" s="22">
        <f t="shared" si="394"/>
        <v>89.345641041293675</v>
      </c>
      <c r="K1277" s="22">
        <f t="shared" si="395"/>
        <v>3</v>
      </c>
      <c r="L1277" s="22">
        <f t="shared" si="382"/>
        <v>5.4638999999999998</v>
      </c>
      <c r="M1277" s="22">
        <f t="shared" si="396"/>
        <v>488.17564808552447</v>
      </c>
      <c r="N1277" s="22">
        <f t="shared" si="383"/>
        <v>4661.7357162630988</v>
      </c>
      <c r="O1277" s="22">
        <f t="shared" si="384"/>
        <v>21.23863048170449</v>
      </c>
      <c r="P1277" s="22">
        <f t="shared" si="385"/>
        <v>945.39148952810399</v>
      </c>
      <c r="Q1277" s="22">
        <f t="shared" si="386"/>
        <v>139.78920435285508</v>
      </c>
      <c r="R1277" s="22">
        <f t="shared" si="397"/>
        <v>268.42514400000005</v>
      </c>
      <c r="S1277" s="22">
        <f t="shared" si="398"/>
        <v>1353.6058378809591</v>
      </c>
      <c r="T1277" s="22">
        <f t="shared" si="399"/>
        <v>53.486246160892236</v>
      </c>
      <c r="U1277" s="22">
        <f t="shared" si="387"/>
        <v>26.110682883255464</v>
      </c>
      <c r="V1277" s="20">
        <f>'BSFC (Drive Cycle)'!C1281</f>
        <v>491.38163311604694</v>
      </c>
      <c r="W1277" s="22">
        <f t="shared" si="388"/>
        <v>3.5639749991525789</v>
      </c>
      <c r="X1277" s="22">
        <f t="shared" si="389"/>
        <v>0</v>
      </c>
      <c r="Y1277" s="22">
        <f t="shared" si="390"/>
        <v>0</v>
      </c>
      <c r="Z1277" s="22">
        <f t="shared" si="391"/>
        <v>3</v>
      </c>
    </row>
    <row r="1278" spans="4:26">
      <c r="D1278" s="1">
        <v>1275</v>
      </c>
      <c r="E1278" s="22">
        <v>43</v>
      </c>
      <c r="F1278" s="22">
        <f t="shared" si="380"/>
        <v>69.201620000000005</v>
      </c>
      <c r="G1278" s="22">
        <f t="shared" si="381"/>
        <v>19.222672222222226</v>
      </c>
      <c r="H1278" s="22">
        <f t="shared" si="392"/>
        <v>0.17881555555555906</v>
      </c>
      <c r="I1278" s="22">
        <f t="shared" si="393"/>
        <v>19.312080000000005</v>
      </c>
      <c r="J1278" s="22">
        <f t="shared" si="394"/>
        <v>89.449170173438873</v>
      </c>
      <c r="K1278" s="22">
        <f t="shared" si="395"/>
        <v>3</v>
      </c>
      <c r="L1278" s="22">
        <f t="shared" si="382"/>
        <v>5.4638999999999998</v>
      </c>
      <c r="M1278" s="22">
        <f t="shared" si="396"/>
        <v>488.74132091065263</v>
      </c>
      <c r="N1278" s="22">
        <f t="shared" si="383"/>
        <v>4667.1374957720955</v>
      </c>
      <c r="O1278" s="22">
        <f t="shared" si="384"/>
        <v>21.23863048170449</v>
      </c>
      <c r="P1278" s="22">
        <f t="shared" si="385"/>
        <v>343.77872346477255</v>
      </c>
      <c r="Q1278" s="22">
        <f t="shared" si="386"/>
        <v>142.42667837533841</v>
      </c>
      <c r="R1278" s="22">
        <f t="shared" si="397"/>
        <v>268.42514400000005</v>
      </c>
      <c r="S1278" s="22">
        <f t="shared" si="398"/>
        <v>754.63054584011104</v>
      </c>
      <c r="T1278" s="22">
        <f t="shared" si="399"/>
        <v>29.818396172492172</v>
      </c>
      <c r="U1278" s="22">
        <f t="shared" si="387"/>
        <v>14.573482332780971</v>
      </c>
      <c r="V1278" s="20">
        <f>'BSFC (Drive Cycle)'!C1282</f>
        <v>1124.7042511624149</v>
      </c>
      <c r="W1278" s="22">
        <f t="shared" si="388"/>
        <v>4.5530159816441955</v>
      </c>
      <c r="X1278" s="22">
        <f t="shared" si="389"/>
        <v>0</v>
      </c>
      <c r="Y1278" s="22">
        <f t="shared" si="390"/>
        <v>0</v>
      </c>
      <c r="Z1278" s="22">
        <f t="shared" si="391"/>
        <v>3</v>
      </c>
    </row>
    <row r="1279" spans="4:26">
      <c r="D1279" s="1">
        <v>1276</v>
      </c>
      <c r="E1279" s="22">
        <v>44.5</v>
      </c>
      <c r="F1279" s="22">
        <f t="shared" si="380"/>
        <v>71.615629999999996</v>
      </c>
      <c r="G1279" s="22">
        <f t="shared" si="381"/>
        <v>19.893230555555554</v>
      </c>
      <c r="H1279" s="22">
        <f t="shared" si="392"/>
        <v>0.6705583333333287</v>
      </c>
      <c r="I1279" s="22">
        <f t="shared" si="393"/>
        <v>20.228509722222221</v>
      </c>
      <c r="J1279" s="22">
        <f t="shared" si="394"/>
        <v>93.693864591391375</v>
      </c>
      <c r="K1279" s="22">
        <f t="shared" si="395"/>
        <v>3</v>
      </c>
      <c r="L1279" s="22">
        <f t="shared" si="382"/>
        <v>5.4638999999999998</v>
      </c>
      <c r="M1279" s="22">
        <f t="shared" si="396"/>
        <v>511.9339067409033</v>
      </c>
      <c r="N1279" s="22">
        <f t="shared" si="383"/>
        <v>4888.6104556409082</v>
      </c>
      <c r="O1279" s="22">
        <f t="shared" si="384"/>
        <v>21.23863048170449</v>
      </c>
      <c r="P1279" s="22">
        <f t="shared" si="385"/>
        <v>1289.1702129928626</v>
      </c>
      <c r="Q1279" s="22">
        <f t="shared" si="386"/>
        <v>152.53673869808748</v>
      </c>
      <c r="R1279" s="22">
        <f t="shared" si="397"/>
        <v>268.42514400000005</v>
      </c>
      <c r="S1279" s="22">
        <f t="shared" si="398"/>
        <v>1710.1320956909501</v>
      </c>
      <c r="T1279" s="22">
        <f t="shared" si="399"/>
        <v>67.573989176170173</v>
      </c>
      <c r="U1279" s="22">
        <f t="shared" si="387"/>
        <v>34.59341627302431</v>
      </c>
      <c r="V1279" s="20">
        <f>'BSFC (Drive Cycle)'!C1283</f>
        <v>586.25606470191451</v>
      </c>
      <c r="W1279" s="22">
        <f t="shared" si="388"/>
        <v>5.6335000246717781</v>
      </c>
      <c r="X1279" s="22">
        <f t="shared" si="389"/>
        <v>0</v>
      </c>
      <c r="Y1279" s="22">
        <f t="shared" si="390"/>
        <v>1</v>
      </c>
      <c r="Z1279" s="22">
        <f t="shared" si="391"/>
        <v>4</v>
      </c>
    </row>
    <row r="1280" spans="4:26">
      <c r="D1280" s="1">
        <v>1277</v>
      </c>
      <c r="E1280" s="22">
        <v>45.3</v>
      </c>
      <c r="F1280" s="22">
        <f t="shared" si="380"/>
        <v>72.90310199999999</v>
      </c>
      <c r="G1280" s="22">
        <f t="shared" si="381"/>
        <v>20.250861666666665</v>
      </c>
      <c r="H1280" s="22">
        <f t="shared" si="392"/>
        <v>0.35763111111111101</v>
      </c>
      <c r="I1280" s="22">
        <f t="shared" si="393"/>
        <v>20.429677222222221</v>
      </c>
      <c r="J1280" s="22">
        <f t="shared" si="394"/>
        <v>94.625626780698028</v>
      </c>
      <c r="K1280" s="22">
        <f t="shared" si="395"/>
        <v>4</v>
      </c>
      <c r="L1280" s="22">
        <f t="shared" si="382"/>
        <v>4.0797119999999998</v>
      </c>
      <c r="M1280" s="22">
        <f t="shared" si="396"/>
        <v>386.04530508473511</v>
      </c>
      <c r="N1280" s="22">
        <f t="shared" si="383"/>
        <v>3686.4624318456613</v>
      </c>
      <c r="O1280" s="22">
        <f t="shared" si="384"/>
        <v>15.119986106041686</v>
      </c>
      <c r="P1280" s="22">
        <f t="shared" si="385"/>
        <v>677.42211767264371</v>
      </c>
      <c r="Q1280" s="22">
        <f t="shared" si="386"/>
        <v>158.07050428731642</v>
      </c>
      <c r="R1280" s="22">
        <f t="shared" si="397"/>
        <v>268.42514400000005</v>
      </c>
      <c r="S1280" s="22">
        <f t="shared" si="398"/>
        <v>1103.9177659599602</v>
      </c>
      <c r="T1280" s="22">
        <f t="shared" si="399"/>
        <v>58.419772197340258</v>
      </c>
      <c r="U1280" s="22">
        <f t="shared" si="387"/>
        <v>22.552678780902944</v>
      </c>
      <c r="V1280" s="20">
        <f>'BSFC (Drive Cycle)'!C1284</f>
        <v>981.63790046701251</v>
      </c>
      <c r="W1280" s="22">
        <f t="shared" si="388"/>
        <v>6.1496011801090305</v>
      </c>
      <c r="X1280" s="22">
        <f t="shared" si="389"/>
        <v>0</v>
      </c>
      <c r="Y1280" s="22">
        <f t="shared" si="390"/>
        <v>0</v>
      </c>
      <c r="Z1280" s="22">
        <f t="shared" si="391"/>
        <v>4</v>
      </c>
    </row>
    <row r="1281" spans="4:26">
      <c r="D1281" s="1">
        <v>1278</v>
      </c>
      <c r="E1281" s="22">
        <v>45.3</v>
      </c>
      <c r="F1281" s="22">
        <f t="shared" si="380"/>
        <v>72.90310199999999</v>
      </c>
      <c r="G1281" s="22">
        <f t="shared" si="381"/>
        <v>20.250861666666665</v>
      </c>
      <c r="H1281" s="22">
        <f t="shared" si="392"/>
        <v>0</v>
      </c>
      <c r="I1281" s="22">
        <f t="shared" si="393"/>
        <v>20.250861666666665</v>
      </c>
      <c r="J1281" s="22">
        <f t="shared" si="394"/>
        <v>93.797393723536558</v>
      </c>
      <c r="K1281" s="22">
        <f t="shared" si="395"/>
        <v>4</v>
      </c>
      <c r="L1281" s="22">
        <f t="shared" si="382"/>
        <v>4.0797119999999998</v>
      </c>
      <c r="M1281" s="22">
        <f t="shared" si="396"/>
        <v>382.66635274263678</v>
      </c>
      <c r="N1281" s="22">
        <f t="shared" si="383"/>
        <v>3654.1958022452613</v>
      </c>
      <c r="O1281" s="22">
        <f t="shared" si="384"/>
        <v>15.119986106041686</v>
      </c>
      <c r="P1281" s="22">
        <f t="shared" si="385"/>
        <v>0</v>
      </c>
      <c r="Q1281" s="22">
        <f t="shared" si="386"/>
        <v>158.07050428731642</v>
      </c>
      <c r="R1281" s="22">
        <f t="shared" si="397"/>
        <v>268.42514400000005</v>
      </c>
      <c r="S1281" s="22">
        <f t="shared" si="398"/>
        <v>426.4956482873165</v>
      </c>
      <c r="T1281" s="22">
        <f t="shared" si="399"/>
        <v>22.5703212543512</v>
      </c>
      <c r="U1281" s="22">
        <f t="shared" si="387"/>
        <v>8.6369025146321867</v>
      </c>
      <c r="V1281" s="20">
        <f>'BSFC (Drive Cycle)'!C1285</f>
        <v>2020.772119787438</v>
      </c>
      <c r="W1281" s="22">
        <f t="shared" si="388"/>
        <v>4.8481143896918724</v>
      </c>
      <c r="X1281" s="22">
        <f t="shared" si="389"/>
        <v>0</v>
      </c>
      <c r="Y1281" s="22">
        <f t="shared" si="390"/>
        <v>0</v>
      </c>
      <c r="Z1281" s="22">
        <f t="shared" si="391"/>
        <v>4</v>
      </c>
    </row>
    <row r="1282" spans="4:26">
      <c r="D1282" s="1">
        <v>1279</v>
      </c>
      <c r="E1282" s="22">
        <v>44.9</v>
      </c>
      <c r="F1282" s="22">
        <f t="shared" si="380"/>
        <v>72.259366</v>
      </c>
      <c r="G1282" s="22">
        <f t="shared" si="381"/>
        <v>20.072046111111113</v>
      </c>
      <c r="H1282" s="22">
        <f t="shared" si="392"/>
        <v>-0.17881555555555195</v>
      </c>
      <c r="I1282" s="22">
        <f t="shared" si="393"/>
        <v>19.982638333333337</v>
      </c>
      <c r="J1282" s="22">
        <f t="shared" si="394"/>
        <v>92.555044137794383</v>
      </c>
      <c r="K1282" s="22">
        <f t="shared" si="395"/>
        <v>4</v>
      </c>
      <c r="L1282" s="22">
        <f t="shared" si="382"/>
        <v>4.0797119999999998</v>
      </c>
      <c r="M1282" s="22">
        <f t="shared" si="396"/>
        <v>377.59792422948937</v>
      </c>
      <c r="N1282" s="22">
        <f t="shared" si="383"/>
        <v>3605.7958578446628</v>
      </c>
      <c r="O1282" s="22">
        <f t="shared" si="384"/>
        <v>15.119986106041686</v>
      </c>
      <c r="P1282" s="22">
        <f t="shared" si="385"/>
        <v>-338.71105883631515</v>
      </c>
      <c r="Q1282" s="22">
        <f t="shared" si="386"/>
        <v>155.29129684773713</v>
      </c>
      <c r="R1282" s="22">
        <f t="shared" si="397"/>
        <v>268.42514400000005</v>
      </c>
      <c r="S1282" s="22">
        <f t="shared" si="398"/>
        <v>85.005382011422029</v>
      </c>
      <c r="T1282" s="22">
        <f t="shared" si="399"/>
        <v>0</v>
      </c>
      <c r="U1282" s="22">
        <f t="shared" si="387"/>
        <v>0</v>
      </c>
      <c r="V1282" s="20">
        <f>'BSFC (Drive Cycle)'!C1286</f>
        <v>0</v>
      </c>
      <c r="W1282" s="22">
        <f t="shared" si="388"/>
        <v>0</v>
      </c>
      <c r="X1282" s="22">
        <f t="shared" si="389"/>
        <v>0</v>
      </c>
      <c r="Y1282" s="22">
        <f t="shared" si="390"/>
        <v>0</v>
      </c>
      <c r="Z1282" s="22">
        <f t="shared" si="391"/>
        <v>4</v>
      </c>
    </row>
    <row r="1283" spans="4:26">
      <c r="D1283" s="1">
        <v>1280</v>
      </c>
      <c r="E1283" s="22">
        <v>43.4</v>
      </c>
      <c r="F1283" s="22">
        <f t="shared" si="380"/>
        <v>69.845355999999995</v>
      </c>
      <c r="G1283" s="22">
        <f t="shared" si="381"/>
        <v>19.401487777777778</v>
      </c>
      <c r="H1283" s="22">
        <f t="shared" si="392"/>
        <v>-0.67055833333333581</v>
      </c>
      <c r="I1283" s="22">
        <f t="shared" si="393"/>
        <v>19.066208611111108</v>
      </c>
      <c r="J1283" s="22">
        <f t="shared" si="394"/>
        <v>88.31034971984181</v>
      </c>
      <c r="K1283" s="22">
        <f t="shared" si="395"/>
        <v>4</v>
      </c>
      <c r="L1283" s="22">
        <f t="shared" si="382"/>
        <v>4.0797119999999998</v>
      </c>
      <c r="M1283" s="22">
        <f t="shared" si="396"/>
        <v>360.28079347623526</v>
      </c>
      <c r="N1283" s="22">
        <f t="shared" si="383"/>
        <v>3440.4293811426137</v>
      </c>
      <c r="O1283" s="22">
        <f t="shared" si="384"/>
        <v>15.119986106041686</v>
      </c>
      <c r="P1283" s="22">
        <f t="shared" si="385"/>
        <v>-1270.1664706362119</v>
      </c>
      <c r="Q1283" s="22">
        <f t="shared" si="386"/>
        <v>145.08880168775138</v>
      </c>
      <c r="R1283" s="22">
        <f t="shared" si="397"/>
        <v>268.42514400000005</v>
      </c>
      <c r="S1283" s="22">
        <f t="shared" si="398"/>
        <v>-856.6525249484605</v>
      </c>
      <c r="T1283" s="22">
        <f t="shared" si="399"/>
        <v>0</v>
      </c>
      <c r="U1283" s="22">
        <f t="shared" si="387"/>
        <v>0</v>
      </c>
      <c r="V1283" s="20">
        <f>'BSFC (Drive Cycle)'!C1287</f>
        <v>0</v>
      </c>
      <c r="W1283" s="22">
        <f t="shared" si="388"/>
        <v>0</v>
      </c>
      <c r="X1283" s="22">
        <f t="shared" si="389"/>
        <v>0</v>
      </c>
      <c r="Y1283" s="22">
        <f t="shared" si="390"/>
        <v>0</v>
      </c>
      <c r="Z1283" s="22">
        <f t="shared" si="391"/>
        <v>4</v>
      </c>
    </row>
    <row r="1284" spans="4:26">
      <c r="D1284" s="1">
        <v>1281</v>
      </c>
      <c r="E1284" s="22">
        <v>40.299999999999997</v>
      </c>
      <c r="F1284" s="22">
        <f t="shared" ref="F1284:F1347" si="400">E1284*1.60934</f>
        <v>64.856401999999989</v>
      </c>
      <c r="G1284" s="22">
        <f t="shared" ref="G1284:G1347" si="401">F1284*(1000/3600)</f>
        <v>18.01566722222222</v>
      </c>
      <c r="H1284" s="22">
        <f t="shared" si="392"/>
        <v>-1.3858205555555578</v>
      </c>
      <c r="I1284" s="22">
        <f t="shared" si="393"/>
        <v>17.322756944444443</v>
      </c>
      <c r="J1284" s="22">
        <f t="shared" si="394"/>
        <v>80.235077412517469</v>
      </c>
      <c r="K1284" s="22">
        <f t="shared" si="395"/>
        <v>4</v>
      </c>
      <c r="L1284" s="22">
        <f t="shared" ref="L1284:L1347" si="402">LOOKUP(K1284,$A$5:$B$12)*$B$13</f>
        <v>4.0797119999999998</v>
      </c>
      <c r="M1284" s="22">
        <f t="shared" si="396"/>
        <v>327.33600814077647</v>
      </c>
      <c r="N1284" s="22">
        <f t="shared" ref="N1284:N1347" si="403">M1284*9.5493</f>
        <v>3125.8297425387168</v>
      </c>
      <c r="O1284" s="22">
        <f t="shared" ref="O1284:O1347" si="404">(POWER(L1284,2)*$B$28+4*$B$29)/$B$27</f>
        <v>15.119986106041686</v>
      </c>
      <c r="P1284" s="22">
        <f t="shared" ref="P1284:P1347" si="405">(H1284*(O1284+$B$26*$B$27))/$B$27</f>
        <v>-2625.0107059814995</v>
      </c>
      <c r="Q1284" s="22">
        <f t="shared" ref="Q1284:Q1347" si="406">($B$34*$B$31*$B$30*POWER(G1284,2))/2</f>
        <v>125.1020790062754</v>
      </c>
      <c r="R1284" s="22">
        <f t="shared" si="397"/>
        <v>268.42514400000005</v>
      </c>
      <c r="S1284" s="22">
        <f t="shared" si="398"/>
        <v>-2231.4834829752244</v>
      </c>
      <c r="T1284" s="22">
        <f t="shared" si="399"/>
        <v>0</v>
      </c>
      <c r="U1284" s="22">
        <f t="shared" ref="U1284:U1347" si="407">(T1284*M1284)/1000</f>
        <v>0</v>
      </c>
      <c r="V1284" s="20">
        <f>'BSFC (Drive Cycle)'!C1288</f>
        <v>0</v>
      </c>
      <c r="W1284" s="22">
        <f t="shared" ref="W1284:W1347" si="408">(V1284*U1284)/3600</f>
        <v>0</v>
      </c>
      <c r="X1284" s="22">
        <f t="shared" ref="X1284:X1347" si="409">IF(AND(K1284&gt;1,(N1284&lt;$B$15)),1,0)</f>
        <v>0</v>
      </c>
      <c r="Y1284" s="22">
        <f t="shared" ref="Y1284:Y1347" si="410">IF(N1284&gt;$B$14,1,0)</f>
        <v>0</v>
      </c>
      <c r="Z1284" s="22">
        <f t="shared" ref="Z1284:Z1347" si="411">IF(AND(X1284=0,Y1284=0),K1284,IF(AND(X1284=0,Y1284=1),K1284+1, IF(AND(X1284=1,Y1284=0),K1284-1)))</f>
        <v>4</v>
      </c>
    </row>
    <row r="1285" spans="4:26">
      <c r="D1285" s="1">
        <v>1282</v>
      </c>
      <c r="E1285" s="22">
        <v>38</v>
      </c>
      <c r="F1285" s="22">
        <f t="shared" si="400"/>
        <v>61.154919999999997</v>
      </c>
      <c r="G1285" s="22">
        <f t="shared" si="401"/>
        <v>16.987477777777777</v>
      </c>
      <c r="H1285" s="22">
        <f t="shared" ref="H1285:H1348" si="412">(G1285-G1284)/(D1285-D1284)</f>
        <v>-1.0281894444444433</v>
      </c>
      <c r="I1285" s="22">
        <f t="shared" ref="I1285:I1348" si="413">G1285*(D1285-D1284)+0.5*H1285*POWER(D1285-D1284,2)</f>
        <v>16.473383055555555</v>
      </c>
      <c r="J1285" s="22">
        <f t="shared" ref="J1285:J1348" si="414">(2*PI()*I1285)/($B$2*(D1285-D1284))</f>
        <v>76.30097039100049</v>
      </c>
      <c r="K1285" s="22">
        <f t="shared" ref="K1285:K1348" si="415">Z1284</f>
        <v>4</v>
      </c>
      <c r="L1285" s="22">
        <f t="shared" si="402"/>
        <v>4.0797119999999998</v>
      </c>
      <c r="M1285" s="22">
        <f t="shared" ref="M1285:M1348" si="416">J1285*L1285</f>
        <v>311.28598451580939</v>
      </c>
      <c r="N1285" s="22">
        <f t="shared" si="403"/>
        <v>2972.5632519368187</v>
      </c>
      <c r="O1285" s="22">
        <f t="shared" si="404"/>
        <v>15.119986106041686</v>
      </c>
      <c r="P1285" s="22">
        <f t="shared" si="405"/>
        <v>-1947.588588308849</v>
      </c>
      <c r="Q1285" s="22">
        <f t="shared" si="406"/>
        <v>111.22992080799814</v>
      </c>
      <c r="R1285" s="22">
        <f t="shared" ref="R1285:R1348" si="417">$B$32*$B$26*9.81</f>
        <v>268.42514400000005</v>
      </c>
      <c r="S1285" s="22">
        <f t="shared" ref="S1285:S1348" si="418">P1285+Q1285+R1285</f>
        <v>-1567.9335235008509</v>
      </c>
      <c r="T1285" s="22">
        <f t="shared" ref="T1285:T1348" si="419">IF(H1285&lt;0,0,(S1285*$B$27)/L1285)</f>
        <v>0</v>
      </c>
      <c r="U1285" s="22">
        <f t="shared" si="407"/>
        <v>0</v>
      </c>
      <c r="V1285" s="20">
        <f>'BSFC (Drive Cycle)'!C1289</f>
        <v>0</v>
      </c>
      <c r="W1285" s="22">
        <f t="shared" si="408"/>
        <v>0</v>
      </c>
      <c r="X1285" s="22">
        <f t="shared" si="409"/>
        <v>0</v>
      </c>
      <c r="Y1285" s="22">
        <f t="shared" si="410"/>
        <v>0</v>
      </c>
      <c r="Z1285" s="22">
        <f t="shared" si="411"/>
        <v>4</v>
      </c>
    </row>
    <row r="1286" spans="4:26">
      <c r="D1286" s="1">
        <v>1283</v>
      </c>
      <c r="E1286" s="22">
        <v>36.1</v>
      </c>
      <c r="F1286" s="22">
        <f t="shared" si="400"/>
        <v>58.097174000000003</v>
      </c>
      <c r="G1286" s="22">
        <f t="shared" si="401"/>
        <v>16.138103888888889</v>
      </c>
      <c r="H1286" s="22">
        <f t="shared" si="412"/>
        <v>-0.84937388888888776</v>
      </c>
      <c r="I1286" s="22">
        <f t="shared" si="413"/>
        <v>15.713416944444445</v>
      </c>
      <c r="J1286" s="22">
        <f t="shared" si="414"/>
        <v>72.78097989806426</v>
      </c>
      <c r="K1286" s="22">
        <f t="shared" si="415"/>
        <v>4</v>
      </c>
      <c r="L1286" s="22">
        <f t="shared" si="402"/>
        <v>4.0797119999999998</v>
      </c>
      <c r="M1286" s="22">
        <f t="shared" si="416"/>
        <v>296.9254370618915</v>
      </c>
      <c r="N1286" s="22">
        <f t="shared" si="403"/>
        <v>2835.4300761351205</v>
      </c>
      <c r="O1286" s="22">
        <f t="shared" si="404"/>
        <v>15.119986106041686</v>
      </c>
      <c r="P1286" s="22">
        <f t="shared" si="405"/>
        <v>-1608.8775294725272</v>
      </c>
      <c r="Q1286" s="22">
        <f t="shared" si="406"/>
        <v>100.38500352921832</v>
      </c>
      <c r="R1286" s="22">
        <f t="shared" si="417"/>
        <v>268.42514400000005</v>
      </c>
      <c r="S1286" s="22">
        <f t="shared" si="418"/>
        <v>-1240.0673819433089</v>
      </c>
      <c r="T1286" s="22">
        <f t="shared" si="419"/>
        <v>0</v>
      </c>
      <c r="U1286" s="22">
        <f t="shared" si="407"/>
        <v>0</v>
      </c>
      <c r="V1286" s="20">
        <f>'BSFC (Drive Cycle)'!C1290</f>
        <v>0</v>
      </c>
      <c r="W1286" s="22">
        <f t="shared" si="408"/>
        <v>0</v>
      </c>
      <c r="X1286" s="22">
        <f t="shared" si="409"/>
        <v>0</v>
      </c>
      <c r="Y1286" s="22">
        <f t="shared" si="410"/>
        <v>0</v>
      </c>
      <c r="Z1286" s="22">
        <f t="shared" si="411"/>
        <v>4</v>
      </c>
    </row>
    <row r="1287" spans="4:26">
      <c r="D1287" s="1">
        <v>1284</v>
      </c>
      <c r="E1287" s="22">
        <v>36.5</v>
      </c>
      <c r="F1287" s="22">
        <f t="shared" si="400"/>
        <v>58.74091</v>
      </c>
      <c r="G1287" s="22">
        <f t="shared" si="401"/>
        <v>16.316919444444444</v>
      </c>
      <c r="H1287" s="22">
        <f t="shared" si="412"/>
        <v>0.17881555555555551</v>
      </c>
      <c r="I1287" s="22">
        <f t="shared" si="413"/>
        <v>16.406327222222224</v>
      </c>
      <c r="J1287" s="22">
        <f t="shared" si="414"/>
        <v>75.990382994564953</v>
      </c>
      <c r="K1287" s="22">
        <f t="shared" si="415"/>
        <v>4</v>
      </c>
      <c r="L1287" s="22">
        <f t="shared" si="402"/>
        <v>4.0797119999999998</v>
      </c>
      <c r="M1287" s="22">
        <f t="shared" si="416"/>
        <v>310.01887738752254</v>
      </c>
      <c r="N1287" s="22">
        <f t="shared" si="403"/>
        <v>2960.4632658366691</v>
      </c>
      <c r="O1287" s="22">
        <f t="shared" si="404"/>
        <v>15.119986106041686</v>
      </c>
      <c r="P1287" s="22">
        <f t="shared" si="405"/>
        <v>338.71105883632185</v>
      </c>
      <c r="Q1287" s="22">
        <f t="shared" si="406"/>
        <v>102.62192659034316</v>
      </c>
      <c r="R1287" s="22">
        <f t="shared" si="417"/>
        <v>268.42514400000005</v>
      </c>
      <c r="S1287" s="22">
        <f t="shared" si="418"/>
        <v>709.75812942666505</v>
      </c>
      <c r="T1287" s="22">
        <f t="shared" si="419"/>
        <v>37.560685691347089</v>
      </c>
      <c r="U1287" s="22">
        <f t="shared" si="407"/>
        <v>11.644521611937005</v>
      </c>
      <c r="V1287" s="20">
        <f>'BSFC (Drive Cycle)'!C1291</f>
        <v>991.26949510247505</v>
      </c>
      <c r="W1287" s="22">
        <f t="shared" si="408"/>
        <v>3.2063497386040707</v>
      </c>
      <c r="X1287" s="22">
        <f t="shared" si="409"/>
        <v>0</v>
      </c>
      <c r="Y1287" s="22">
        <f t="shared" si="410"/>
        <v>0</v>
      </c>
      <c r="Z1287" s="22">
        <f t="shared" si="411"/>
        <v>4</v>
      </c>
    </row>
    <row r="1288" spans="4:26">
      <c r="D1288" s="1">
        <v>1285</v>
      </c>
      <c r="E1288" s="22">
        <v>38</v>
      </c>
      <c r="F1288" s="22">
        <f t="shared" si="400"/>
        <v>61.154919999999997</v>
      </c>
      <c r="G1288" s="22">
        <f t="shared" si="401"/>
        <v>16.987477777777777</v>
      </c>
      <c r="H1288" s="22">
        <f t="shared" si="412"/>
        <v>0.67055833333333226</v>
      </c>
      <c r="I1288" s="22">
        <f t="shared" si="413"/>
        <v>17.322756944444443</v>
      </c>
      <c r="J1288" s="22">
        <f t="shared" si="414"/>
        <v>80.235077412517469</v>
      </c>
      <c r="K1288" s="22">
        <f t="shared" si="415"/>
        <v>4</v>
      </c>
      <c r="L1288" s="22">
        <f t="shared" si="402"/>
        <v>4.0797119999999998</v>
      </c>
      <c r="M1288" s="22">
        <f t="shared" si="416"/>
        <v>327.33600814077647</v>
      </c>
      <c r="N1288" s="22">
        <f t="shared" si="403"/>
        <v>3125.8297425387168</v>
      </c>
      <c r="O1288" s="22">
        <f t="shared" si="404"/>
        <v>15.119986106041686</v>
      </c>
      <c r="P1288" s="22">
        <f t="shared" si="405"/>
        <v>1270.1664706362053</v>
      </c>
      <c r="Q1288" s="22">
        <f t="shared" si="406"/>
        <v>111.22992080799814</v>
      </c>
      <c r="R1288" s="22">
        <f t="shared" si="417"/>
        <v>268.42514400000005</v>
      </c>
      <c r="S1288" s="22">
        <f t="shared" si="418"/>
        <v>1649.8215354442034</v>
      </c>
      <c r="T1288" s="22">
        <f t="shared" si="419"/>
        <v>87.309219254301183</v>
      </c>
      <c r="U1288" s="22">
        <f t="shared" si="407"/>
        <v>28.579451304590769</v>
      </c>
      <c r="V1288" s="20">
        <f>'BSFC (Drive Cycle)'!C1292</f>
        <v>186.15318823364032</v>
      </c>
      <c r="W1288" s="22">
        <f t="shared" si="408"/>
        <v>1.4778211050882342</v>
      </c>
      <c r="X1288" s="22">
        <f t="shared" si="409"/>
        <v>0</v>
      </c>
      <c r="Y1288" s="22">
        <f t="shared" si="410"/>
        <v>0</v>
      </c>
      <c r="Z1288" s="22">
        <f t="shared" si="411"/>
        <v>4</v>
      </c>
    </row>
    <row r="1289" spans="4:26">
      <c r="D1289" s="1">
        <v>1286</v>
      </c>
      <c r="E1289" s="22">
        <v>39.200000000000003</v>
      </c>
      <c r="F1289" s="22">
        <f t="shared" si="400"/>
        <v>63.086128000000002</v>
      </c>
      <c r="G1289" s="22">
        <f t="shared" si="401"/>
        <v>17.523924444444447</v>
      </c>
      <c r="H1289" s="22">
        <f t="shared" si="412"/>
        <v>0.53644666666667007</v>
      </c>
      <c r="I1289" s="22">
        <f t="shared" si="413"/>
        <v>17.792147777777782</v>
      </c>
      <c r="J1289" s="22">
        <f t="shared" si="414"/>
        <v>82.409189187566369</v>
      </c>
      <c r="K1289" s="22">
        <f t="shared" si="415"/>
        <v>4</v>
      </c>
      <c r="L1289" s="22">
        <f t="shared" si="402"/>
        <v>4.0797119999999998</v>
      </c>
      <c r="M1289" s="22">
        <f t="shared" si="416"/>
        <v>336.20575803878472</v>
      </c>
      <c r="N1289" s="22">
        <f t="shared" si="403"/>
        <v>3210.529645239767</v>
      </c>
      <c r="O1289" s="22">
        <f t="shared" si="404"/>
        <v>15.119986106041686</v>
      </c>
      <c r="P1289" s="22">
        <f t="shared" si="405"/>
        <v>1016.1331765089723</v>
      </c>
      <c r="Q1289" s="22">
        <f t="shared" si="406"/>
        <v>118.36589024266088</v>
      </c>
      <c r="R1289" s="22">
        <f t="shared" si="417"/>
        <v>268.42514400000005</v>
      </c>
      <c r="S1289" s="22">
        <f t="shared" si="418"/>
        <v>1402.9242107516332</v>
      </c>
      <c r="T1289" s="22">
        <f t="shared" si="419"/>
        <v>74.243313523424604</v>
      </c>
      <c r="U1289" s="22">
        <f t="shared" si="407"/>
        <v>24.961029502454128</v>
      </c>
      <c r="V1289" s="20">
        <f>'BSFC (Drive Cycle)'!C1293</f>
        <v>301.4175376275125</v>
      </c>
      <c r="W1289" s="22">
        <f t="shared" si="408"/>
        <v>2.0899144581326157</v>
      </c>
      <c r="X1289" s="22">
        <f t="shared" si="409"/>
        <v>0</v>
      </c>
      <c r="Y1289" s="22">
        <f t="shared" si="410"/>
        <v>0</v>
      </c>
      <c r="Z1289" s="22">
        <f t="shared" si="411"/>
        <v>4</v>
      </c>
    </row>
    <row r="1290" spans="4:26">
      <c r="D1290" s="1">
        <v>1287</v>
      </c>
      <c r="E1290" s="22">
        <v>40.700000000000003</v>
      </c>
      <c r="F1290" s="22">
        <f t="shared" si="400"/>
        <v>65.500138000000007</v>
      </c>
      <c r="G1290" s="22">
        <f t="shared" si="401"/>
        <v>18.194482777777779</v>
      </c>
      <c r="H1290" s="22">
        <f t="shared" si="412"/>
        <v>0.67055833333333226</v>
      </c>
      <c r="I1290" s="22">
        <f t="shared" si="413"/>
        <v>18.529761944444445</v>
      </c>
      <c r="J1290" s="22">
        <f t="shared" si="414"/>
        <v>85.825650548357416</v>
      </c>
      <c r="K1290" s="22">
        <f t="shared" si="415"/>
        <v>4</v>
      </c>
      <c r="L1290" s="22">
        <f t="shared" si="402"/>
        <v>4.0797119999999998</v>
      </c>
      <c r="M1290" s="22">
        <f t="shared" si="416"/>
        <v>350.14393644994033</v>
      </c>
      <c r="N1290" s="22">
        <f t="shared" si="403"/>
        <v>3343.6294923414152</v>
      </c>
      <c r="O1290" s="22">
        <f t="shared" si="404"/>
        <v>15.119986106041686</v>
      </c>
      <c r="P1290" s="22">
        <f t="shared" si="405"/>
        <v>1270.1664706362053</v>
      </c>
      <c r="Q1290" s="22">
        <f t="shared" si="406"/>
        <v>127.59781961166267</v>
      </c>
      <c r="R1290" s="22">
        <f t="shared" si="417"/>
        <v>268.42514400000005</v>
      </c>
      <c r="S1290" s="22">
        <f t="shared" si="418"/>
        <v>1666.1894342478681</v>
      </c>
      <c r="T1290" s="22">
        <f t="shared" si="419"/>
        <v>88.175415042560545</v>
      </c>
      <c r="U1290" s="22">
        <f t="shared" si="407"/>
        <v>30.874086921109431</v>
      </c>
      <c r="V1290" s="20">
        <f>'BSFC (Drive Cycle)'!C1294</f>
        <v>254.27571611572421</v>
      </c>
      <c r="W1290" s="22">
        <f t="shared" si="408"/>
        <v>2.1807029336900596</v>
      </c>
      <c r="X1290" s="22">
        <f t="shared" si="409"/>
        <v>0</v>
      </c>
      <c r="Y1290" s="22">
        <f t="shared" si="410"/>
        <v>0</v>
      </c>
      <c r="Z1290" s="22">
        <f t="shared" si="411"/>
        <v>4</v>
      </c>
    </row>
    <row r="1291" spans="4:26">
      <c r="D1291" s="1">
        <v>1288</v>
      </c>
      <c r="E1291" s="22">
        <v>42.2</v>
      </c>
      <c r="F1291" s="22">
        <f t="shared" si="400"/>
        <v>67.914147999999997</v>
      </c>
      <c r="G1291" s="22">
        <f t="shared" si="401"/>
        <v>18.865041111111111</v>
      </c>
      <c r="H1291" s="22">
        <f t="shared" si="412"/>
        <v>0.67055833333333226</v>
      </c>
      <c r="I1291" s="22">
        <f t="shared" si="413"/>
        <v>19.200320277777777</v>
      </c>
      <c r="J1291" s="22">
        <f t="shared" si="414"/>
        <v>88.931524512712926</v>
      </c>
      <c r="K1291" s="22">
        <f t="shared" si="415"/>
        <v>4</v>
      </c>
      <c r="L1291" s="22">
        <f t="shared" si="402"/>
        <v>4.0797119999999998</v>
      </c>
      <c r="M1291" s="22">
        <f t="shared" si="416"/>
        <v>362.81500773280908</v>
      </c>
      <c r="N1291" s="22">
        <f t="shared" si="403"/>
        <v>3464.6293533429139</v>
      </c>
      <c r="O1291" s="22">
        <f t="shared" si="404"/>
        <v>15.119986106041686</v>
      </c>
      <c r="P1291" s="22">
        <f t="shared" si="405"/>
        <v>1270.1664706362053</v>
      </c>
      <c r="Q1291" s="22">
        <f t="shared" si="406"/>
        <v>137.17637962030153</v>
      </c>
      <c r="R1291" s="22">
        <f t="shared" si="417"/>
        <v>268.42514400000005</v>
      </c>
      <c r="S1291" s="22">
        <f t="shared" si="418"/>
        <v>1675.7679942565069</v>
      </c>
      <c r="T1291" s="22">
        <f t="shared" si="419"/>
        <v>88.682316290948933</v>
      </c>
      <c r="U1291" s="22">
        <f t="shared" si="407"/>
        <v>32.175275270864056</v>
      </c>
      <c r="V1291" s="20">
        <f>'BSFC (Drive Cycle)'!C1295</f>
        <v>338.12222600629138</v>
      </c>
      <c r="W1291" s="22">
        <f t="shared" si="408"/>
        <v>3.021993249152704</v>
      </c>
      <c r="X1291" s="22">
        <f t="shared" si="409"/>
        <v>0</v>
      </c>
      <c r="Y1291" s="22">
        <f t="shared" si="410"/>
        <v>0</v>
      </c>
      <c r="Z1291" s="22">
        <f t="shared" si="411"/>
        <v>4</v>
      </c>
    </row>
    <row r="1292" spans="4:26">
      <c r="D1292" s="1">
        <v>1289</v>
      </c>
      <c r="E1292" s="22">
        <v>43.4</v>
      </c>
      <c r="F1292" s="22">
        <f t="shared" si="400"/>
        <v>69.845355999999995</v>
      </c>
      <c r="G1292" s="22">
        <f t="shared" si="401"/>
        <v>19.401487777777778</v>
      </c>
      <c r="H1292" s="22">
        <f t="shared" si="412"/>
        <v>0.53644666666666652</v>
      </c>
      <c r="I1292" s="22">
        <f t="shared" si="413"/>
        <v>19.669711111111113</v>
      </c>
      <c r="J1292" s="22">
        <f t="shared" si="414"/>
        <v>91.105636287761797</v>
      </c>
      <c r="K1292" s="22">
        <f t="shared" si="415"/>
        <v>4</v>
      </c>
      <c r="L1292" s="22">
        <f t="shared" si="402"/>
        <v>4.0797119999999998</v>
      </c>
      <c r="M1292" s="22">
        <f t="shared" si="416"/>
        <v>371.68475763081722</v>
      </c>
      <c r="N1292" s="22">
        <f t="shared" si="403"/>
        <v>3549.3292560439631</v>
      </c>
      <c r="O1292" s="22">
        <f t="shared" si="404"/>
        <v>15.119986106041686</v>
      </c>
      <c r="P1292" s="22">
        <f t="shared" si="405"/>
        <v>1016.1331765089656</v>
      </c>
      <c r="Q1292" s="22">
        <f t="shared" si="406"/>
        <v>145.08880168775138</v>
      </c>
      <c r="R1292" s="22">
        <f t="shared" si="417"/>
        <v>268.42514400000005</v>
      </c>
      <c r="S1292" s="22">
        <f t="shared" si="418"/>
        <v>1429.647122196717</v>
      </c>
      <c r="T1292" s="22">
        <f t="shared" si="419"/>
        <v>75.657500745707353</v>
      </c>
      <c r="U1292" s="22">
        <f t="shared" si="407"/>
        <v>28.120739827621613</v>
      </c>
      <c r="V1292" s="20">
        <f>'BSFC (Drive Cycle)'!C1296</f>
        <v>519.86710317863435</v>
      </c>
      <c r="W1292" s="22">
        <f t="shared" si="408"/>
        <v>4.0608465426182487</v>
      </c>
      <c r="X1292" s="22">
        <f t="shared" si="409"/>
        <v>0</v>
      </c>
      <c r="Y1292" s="22">
        <f t="shared" si="410"/>
        <v>0</v>
      </c>
      <c r="Z1292" s="22">
        <f t="shared" si="411"/>
        <v>4</v>
      </c>
    </row>
    <row r="1293" spans="4:26">
      <c r="D1293" s="1">
        <v>1290</v>
      </c>
      <c r="E1293" s="22">
        <v>44.9</v>
      </c>
      <c r="F1293" s="22">
        <f t="shared" si="400"/>
        <v>72.259366</v>
      </c>
      <c r="G1293" s="22">
        <f t="shared" si="401"/>
        <v>20.072046111111113</v>
      </c>
      <c r="H1293" s="22">
        <f t="shared" si="412"/>
        <v>0.67055833333333581</v>
      </c>
      <c r="I1293" s="22">
        <f t="shared" si="413"/>
        <v>20.40732527777778</v>
      </c>
      <c r="J1293" s="22">
        <f t="shared" si="414"/>
        <v>94.522097648552872</v>
      </c>
      <c r="K1293" s="22">
        <f t="shared" si="415"/>
        <v>4</v>
      </c>
      <c r="L1293" s="22">
        <f t="shared" si="402"/>
        <v>4.0797119999999998</v>
      </c>
      <c r="M1293" s="22">
        <f t="shared" si="416"/>
        <v>385.62293604197293</v>
      </c>
      <c r="N1293" s="22">
        <f t="shared" si="403"/>
        <v>3682.4291031456123</v>
      </c>
      <c r="O1293" s="22">
        <f t="shared" si="404"/>
        <v>15.119986106041686</v>
      </c>
      <c r="P1293" s="22">
        <f t="shared" si="405"/>
        <v>1270.1664706362119</v>
      </c>
      <c r="Q1293" s="22">
        <f t="shared" si="406"/>
        <v>155.29129684773713</v>
      </c>
      <c r="R1293" s="22">
        <f t="shared" si="417"/>
        <v>268.42514400000005</v>
      </c>
      <c r="S1293" s="22">
        <f t="shared" si="418"/>
        <v>1693.8829114839491</v>
      </c>
      <c r="T1293" s="22">
        <f t="shared" si="419"/>
        <v>89.640964996888172</v>
      </c>
      <c r="U1293" s="22">
        <f t="shared" si="407"/>
        <v>34.567612111735741</v>
      </c>
      <c r="V1293" s="20">
        <f>'BSFC (Drive Cycle)'!C1297</f>
        <v>650.27962045956883</v>
      </c>
      <c r="W1293" s="22">
        <f t="shared" si="408"/>
        <v>6.2440593567258649</v>
      </c>
      <c r="X1293" s="22">
        <f t="shared" si="409"/>
        <v>0</v>
      </c>
      <c r="Y1293" s="22">
        <f t="shared" si="410"/>
        <v>0</v>
      </c>
      <c r="Z1293" s="22">
        <f t="shared" si="411"/>
        <v>4</v>
      </c>
    </row>
    <row r="1294" spans="4:26">
      <c r="D1294" s="1">
        <v>1291</v>
      </c>
      <c r="E1294" s="22">
        <v>45.7</v>
      </c>
      <c r="F1294" s="22">
        <f t="shared" si="400"/>
        <v>73.546838000000008</v>
      </c>
      <c r="G1294" s="22">
        <f t="shared" si="401"/>
        <v>20.429677222222224</v>
      </c>
      <c r="H1294" s="22">
        <f t="shared" si="412"/>
        <v>0.35763111111111101</v>
      </c>
      <c r="I1294" s="22">
        <f t="shared" si="413"/>
        <v>20.60849277777778</v>
      </c>
      <c r="J1294" s="22">
        <f t="shared" si="414"/>
        <v>95.453859837859525</v>
      </c>
      <c r="K1294" s="22">
        <f t="shared" si="415"/>
        <v>4</v>
      </c>
      <c r="L1294" s="22">
        <f t="shared" si="402"/>
        <v>4.0797119999999998</v>
      </c>
      <c r="M1294" s="22">
        <f t="shared" si="416"/>
        <v>389.42425742683355</v>
      </c>
      <c r="N1294" s="22">
        <f t="shared" si="403"/>
        <v>3718.7290614460617</v>
      </c>
      <c r="O1294" s="22">
        <f t="shared" si="404"/>
        <v>15.119986106041686</v>
      </c>
      <c r="P1294" s="22">
        <f t="shared" si="405"/>
        <v>677.42211767264371</v>
      </c>
      <c r="Q1294" s="22">
        <f t="shared" si="406"/>
        <v>160.87436101682556</v>
      </c>
      <c r="R1294" s="22">
        <f t="shared" si="417"/>
        <v>268.42514400000005</v>
      </c>
      <c r="S1294" s="22">
        <f t="shared" si="418"/>
        <v>1106.7216226894693</v>
      </c>
      <c r="T1294" s="22">
        <f t="shared" si="419"/>
        <v>58.568153423245668</v>
      </c>
      <c r="U1294" s="22">
        <f t="shared" si="407"/>
        <v>22.807859655708302</v>
      </c>
      <c r="V1294" s="20">
        <f>'BSFC (Drive Cycle)'!C1298</f>
        <v>1052.4998459758899</v>
      </c>
      <c r="W1294" s="22">
        <f t="shared" si="408"/>
        <v>6.6681302151868618</v>
      </c>
      <c r="X1294" s="22">
        <f t="shared" si="409"/>
        <v>0</v>
      </c>
      <c r="Y1294" s="22">
        <f t="shared" si="410"/>
        <v>0</v>
      </c>
      <c r="Z1294" s="22">
        <f t="shared" si="411"/>
        <v>4</v>
      </c>
    </row>
    <row r="1295" spans="4:26">
      <c r="D1295" s="1">
        <v>1292</v>
      </c>
      <c r="E1295" s="22">
        <v>46.1</v>
      </c>
      <c r="F1295" s="22">
        <f t="shared" si="400"/>
        <v>74.190573999999998</v>
      </c>
      <c r="G1295" s="22">
        <f t="shared" si="401"/>
        <v>20.608492777777776</v>
      </c>
      <c r="H1295" s="22">
        <f t="shared" si="412"/>
        <v>0.17881555555555195</v>
      </c>
      <c r="I1295" s="22">
        <f t="shared" si="413"/>
        <v>20.697900555555552</v>
      </c>
      <c r="J1295" s="22">
        <f t="shared" si="414"/>
        <v>95.867976366440232</v>
      </c>
      <c r="K1295" s="22">
        <f t="shared" si="415"/>
        <v>4</v>
      </c>
      <c r="L1295" s="22">
        <f t="shared" si="402"/>
        <v>4.0797119999999998</v>
      </c>
      <c r="M1295" s="22">
        <f t="shared" si="416"/>
        <v>391.11373359788257</v>
      </c>
      <c r="N1295" s="22">
        <f t="shared" si="403"/>
        <v>3734.8623762462603</v>
      </c>
      <c r="O1295" s="22">
        <f t="shared" si="404"/>
        <v>15.119986106041686</v>
      </c>
      <c r="P1295" s="22">
        <f t="shared" si="405"/>
        <v>338.71105883631515</v>
      </c>
      <c r="Q1295" s="22">
        <f t="shared" si="406"/>
        <v>163.70286703626434</v>
      </c>
      <c r="R1295" s="22">
        <f t="shared" si="417"/>
        <v>268.42514400000005</v>
      </c>
      <c r="S1295" s="22">
        <f t="shared" si="418"/>
        <v>770.83906987257956</v>
      </c>
      <c r="T1295" s="22">
        <f t="shared" si="419"/>
        <v>40.793113627993819</v>
      </c>
      <c r="U1295" s="22">
        <f t="shared" si="407"/>
        <v>15.954746976127328</v>
      </c>
      <c r="V1295" s="20">
        <f>'BSFC (Drive Cycle)'!C1299</f>
        <v>1510.0816863326636</v>
      </c>
      <c r="W1295" s="22">
        <f t="shared" si="408"/>
        <v>6.6924920052003678</v>
      </c>
      <c r="X1295" s="22">
        <f t="shared" si="409"/>
        <v>0</v>
      </c>
      <c r="Y1295" s="22">
        <f t="shared" si="410"/>
        <v>0</v>
      </c>
      <c r="Z1295" s="22">
        <f t="shared" si="411"/>
        <v>4</v>
      </c>
    </row>
    <row r="1296" spans="4:26">
      <c r="D1296" s="1">
        <v>1293</v>
      </c>
      <c r="E1296" s="22">
        <v>46.8</v>
      </c>
      <c r="F1296" s="22">
        <f t="shared" si="400"/>
        <v>75.317111999999995</v>
      </c>
      <c r="G1296" s="22">
        <f t="shared" si="401"/>
        <v>20.921419999999998</v>
      </c>
      <c r="H1296" s="22">
        <f t="shared" si="412"/>
        <v>0.31292722222222125</v>
      </c>
      <c r="I1296" s="22">
        <f t="shared" si="413"/>
        <v>21.077883611111108</v>
      </c>
      <c r="J1296" s="22">
        <f t="shared" si="414"/>
        <v>97.627971612908354</v>
      </c>
      <c r="K1296" s="22">
        <f t="shared" si="415"/>
        <v>4</v>
      </c>
      <c r="L1296" s="22">
        <f t="shared" si="402"/>
        <v>4.0797119999999998</v>
      </c>
      <c r="M1296" s="22">
        <f t="shared" si="416"/>
        <v>398.29400732484157</v>
      </c>
      <c r="N1296" s="22">
        <f t="shared" si="403"/>
        <v>3803.42896414711</v>
      </c>
      <c r="O1296" s="22">
        <f t="shared" si="404"/>
        <v>15.119986106041686</v>
      </c>
      <c r="P1296" s="22">
        <f t="shared" si="405"/>
        <v>592.74435296356148</v>
      </c>
      <c r="Q1296" s="22">
        <f t="shared" si="406"/>
        <v>168.71206492417576</v>
      </c>
      <c r="R1296" s="22">
        <f t="shared" si="417"/>
        <v>268.42514400000005</v>
      </c>
      <c r="S1296" s="22">
        <f t="shared" si="418"/>
        <v>1029.8815618877372</v>
      </c>
      <c r="T1296" s="22">
        <f t="shared" si="419"/>
        <v>54.50174649866522</v>
      </c>
      <c r="U1296" s="22">
        <f t="shared" si="407"/>
        <v>21.707719019156023</v>
      </c>
      <c r="V1296" s="20">
        <f>'BSFC (Drive Cycle)'!C1300</f>
        <v>1365.4450934538199</v>
      </c>
      <c r="W1296" s="22">
        <f t="shared" si="408"/>
        <v>8.2335273402168774</v>
      </c>
      <c r="X1296" s="22">
        <f t="shared" si="409"/>
        <v>0</v>
      </c>
      <c r="Y1296" s="22">
        <f t="shared" si="410"/>
        <v>0</v>
      </c>
      <c r="Z1296" s="22">
        <f t="shared" si="411"/>
        <v>4</v>
      </c>
    </row>
    <row r="1297" spans="4:26">
      <c r="D1297" s="1">
        <v>1294</v>
      </c>
      <c r="E1297" s="22">
        <v>46.5</v>
      </c>
      <c r="F1297" s="22">
        <f t="shared" si="400"/>
        <v>74.834310000000002</v>
      </c>
      <c r="G1297" s="22">
        <f t="shared" si="401"/>
        <v>20.787308333333335</v>
      </c>
      <c r="H1297" s="22">
        <f t="shared" si="412"/>
        <v>-0.13411166666666219</v>
      </c>
      <c r="I1297" s="22">
        <f t="shared" si="413"/>
        <v>20.720252500000004</v>
      </c>
      <c r="J1297" s="22">
        <f t="shared" si="414"/>
        <v>95.971505498585458</v>
      </c>
      <c r="K1297" s="22">
        <f t="shared" si="415"/>
        <v>4</v>
      </c>
      <c r="L1297" s="22">
        <f t="shared" si="402"/>
        <v>4.0797119999999998</v>
      </c>
      <c r="M1297" s="22">
        <f t="shared" si="416"/>
        <v>391.53610264064503</v>
      </c>
      <c r="N1297" s="22">
        <f t="shared" si="403"/>
        <v>3738.895704946312</v>
      </c>
      <c r="O1297" s="22">
        <f t="shared" si="404"/>
        <v>15.119986106041686</v>
      </c>
      <c r="P1297" s="22">
        <f t="shared" si="405"/>
        <v>-254.03329412723298</v>
      </c>
      <c r="Q1297" s="22">
        <f t="shared" si="406"/>
        <v>166.55602234563301</v>
      </c>
      <c r="R1297" s="22">
        <f t="shared" si="417"/>
        <v>268.42514400000005</v>
      </c>
      <c r="S1297" s="22">
        <f t="shared" si="418"/>
        <v>180.94787221840008</v>
      </c>
      <c r="T1297" s="22">
        <f t="shared" si="419"/>
        <v>0</v>
      </c>
      <c r="U1297" s="22">
        <f t="shared" si="407"/>
        <v>0</v>
      </c>
      <c r="V1297" s="20">
        <f>'BSFC (Drive Cycle)'!C1301</f>
        <v>0</v>
      </c>
      <c r="W1297" s="22">
        <f t="shared" si="408"/>
        <v>0</v>
      </c>
      <c r="X1297" s="22">
        <f t="shared" si="409"/>
        <v>0</v>
      </c>
      <c r="Y1297" s="22">
        <f t="shared" si="410"/>
        <v>0</v>
      </c>
      <c r="Z1297" s="22">
        <f t="shared" si="411"/>
        <v>4</v>
      </c>
    </row>
    <row r="1298" spans="4:26">
      <c r="D1298" s="1">
        <v>1295</v>
      </c>
      <c r="E1298" s="22">
        <v>46.5</v>
      </c>
      <c r="F1298" s="22">
        <f t="shared" si="400"/>
        <v>74.834310000000002</v>
      </c>
      <c r="G1298" s="22">
        <f t="shared" si="401"/>
        <v>20.787308333333335</v>
      </c>
      <c r="H1298" s="22">
        <f t="shared" si="412"/>
        <v>0</v>
      </c>
      <c r="I1298" s="22">
        <f t="shared" si="413"/>
        <v>20.787308333333335</v>
      </c>
      <c r="J1298" s="22">
        <f t="shared" si="414"/>
        <v>96.282092895020995</v>
      </c>
      <c r="K1298" s="22">
        <f t="shared" si="415"/>
        <v>4</v>
      </c>
      <c r="L1298" s="22">
        <f t="shared" si="402"/>
        <v>4.0797119999999998</v>
      </c>
      <c r="M1298" s="22">
        <f t="shared" si="416"/>
        <v>392.80320976893188</v>
      </c>
      <c r="N1298" s="22">
        <f t="shared" si="403"/>
        <v>3750.9956910464616</v>
      </c>
      <c r="O1298" s="22">
        <f t="shared" si="404"/>
        <v>15.119986106041686</v>
      </c>
      <c r="P1298" s="22">
        <f t="shared" si="405"/>
        <v>0</v>
      </c>
      <c r="Q1298" s="22">
        <f t="shared" si="406"/>
        <v>166.55602234563301</v>
      </c>
      <c r="R1298" s="22">
        <f t="shared" si="417"/>
        <v>268.42514400000005</v>
      </c>
      <c r="S1298" s="22">
        <f t="shared" si="418"/>
        <v>434.98116634563303</v>
      </c>
      <c r="T1298" s="22">
        <f t="shared" si="419"/>
        <v>23.019378283080322</v>
      </c>
      <c r="U1298" s="22">
        <f t="shared" si="407"/>
        <v>9.0420856764791946</v>
      </c>
      <c r="V1298" s="20">
        <f>'BSFC (Drive Cycle)'!C1302</f>
        <v>1221.5699445676164</v>
      </c>
      <c r="W1298" s="22">
        <f t="shared" si="408"/>
        <v>3.0682055829423134</v>
      </c>
      <c r="X1298" s="22">
        <f t="shared" si="409"/>
        <v>0</v>
      </c>
      <c r="Y1298" s="22">
        <f t="shared" si="410"/>
        <v>0</v>
      </c>
      <c r="Z1298" s="22">
        <f t="shared" si="411"/>
        <v>4</v>
      </c>
    </row>
    <row r="1299" spans="4:26">
      <c r="D1299" s="1">
        <v>1296</v>
      </c>
      <c r="E1299" s="22">
        <v>46.5</v>
      </c>
      <c r="F1299" s="22">
        <f t="shared" si="400"/>
        <v>74.834310000000002</v>
      </c>
      <c r="G1299" s="22">
        <f t="shared" si="401"/>
        <v>20.787308333333335</v>
      </c>
      <c r="H1299" s="22">
        <f t="shared" si="412"/>
        <v>0</v>
      </c>
      <c r="I1299" s="22">
        <f t="shared" si="413"/>
        <v>20.787308333333335</v>
      </c>
      <c r="J1299" s="22">
        <f t="shared" si="414"/>
        <v>96.282092895020995</v>
      </c>
      <c r="K1299" s="22">
        <f t="shared" si="415"/>
        <v>4</v>
      </c>
      <c r="L1299" s="22">
        <f t="shared" si="402"/>
        <v>4.0797119999999998</v>
      </c>
      <c r="M1299" s="22">
        <f t="shared" si="416"/>
        <v>392.80320976893188</v>
      </c>
      <c r="N1299" s="22">
        <f t="shared" si="403"/>
        <v>3750.9956910464616</v>
      </c>
      <c r="O1299" s="22">
        <f t="shared" si="404"/>
        <v>15.119986106041686</v>
      </c>
      <c r="P1299" s="22">
        <f t="shared" si="405"/>
        <v>0</v>
      </c>
      <c r="Q1299" s="22">
        <f t="shared" si="406"/>
        <v>166.55602234563301</v>
      </c>
      <c r="R1299" s="22">
        <f t="shared" si="417"/>
        <v>268.42514400000005</v>
      </c>
      <c r="S1299" s="22">
        <f t="shared" si="418"/>
        <v>434.98116634563303</v>
      </c>
      <c r="T1299" s="22">
        <f t="shared" si="419"/>
        <v>23.019378283080322</v>
      </c>
      <c r="U1299" s="22">
        <f t="shared" si="407"/>
        <v>9.0420856764791946</v>
      </c>
      <c r="V1299" s="20">
        <f>'BSFC (Drive Cycle)'!C1303</f>
        <v>1221.5699445676164</v>
      </c>
      <c r="W1299" s="22">
        <f t="shared" si="408"/>
        <v>3.0682055829423134</v>
      </c>
      <c r="X1299" s="22">
        <f t="shared" si="409"/>
        <v>0</v>
      </c>
      <c r="Y1299" s="22">
        <f t="shared" si="410"/>
        <v>0</v>
      </c>
      <c r="Z1299" s="22">
        <f t="shared" si="411"/>
        <v>4</v>
      </c>
    </row>
    <row r="1300" spans="4:26">
      <c r="D1300" s="1">
        <v>1297</v>
      </c>
      <c r="E1300" s="22">
        <v>46.1</v>
      </c>
      <c r="F1300" s="22">
        <f t="shared" si="400"/>
        <v>74.190573999999998</v>
      </c>
      <c r="G1300" s="22">
        <f t="shared" si="401"/>
        <v>20.608492777777776</v>
      </c>
      <c r="H1300" s="22">
        <f t="shared" si="412"/>
        <v>-0.17881555555555906</v>
      </c>
      <c r="I1300" s="22">
        <f t="shared" si="413"/>
        <v>20.519084999999997</v>
      </c>
      <c r="J1300" s="22">
        <f t="shared" si="414"/>
        <v>95.039743309278748</v>
      </c>
      <c r="K1300" s="22">
        <f t="shared" si="415"/>
        <v>4</v>
      </c>
      <c r="L1300" s="22">
        <f t="shared" si="402"/>
        <v>4.0797119999999998</v>
      </c>
      <c r="M1300" s="22">
        <f t="shared" si="416"/>
        <v>387.73478125578418</v>
      </c>
      <c r="N1300" s="22">
        <f t="shared" si="403"/>
        <v>3702.5957466458603</v>
      </c>
      <c r="O1300" s="22">
        <f t="shared" si="404"/>
        <v>15.119986106041686</v>
      </c>
      <c r="P1300" s="22">
        <f t="shared" si="405"/>
        <v>-338.71105883632856</v>
      </c>
      <c r="Q1300" s="22">
        <f t="shared" si="406"/>
        <v>163.70286703626434</v>
      </c>
      <c r="R1300" s="22">
        <f t="shared" si="417"/>
        <v>268.42514400000005</v>
      </c>
      <c r="S1300" s="22">
        <f t="shared" si="418"/>
        <v>93.416952199935821</v>
      </c>
      <c r="T1300" s="22">
        <f t="shared" si="419"/>
        <v>0</v>
      </c>
      <c r="U1300" s="22">
        <f t="shared" si="407"/>
        <v>0</v>
      </c>
      <c r="V1300" s="20">
        <f>'BSFC (Drive Cycle)'!C1304</f>
        <v>0</v>
      </c>
      <c r="W1300" s="22">
        <f t="shared" si="408"/>
        <v>0</v>
      </c>
      <c r="X1300" s="22">
        <f t="shared" si="409"/>
        <v>0</v>
      </c>
      <c r="Y1300" s="22">
        <f t="shared" si="410"/>
        <v>0</v>
      </c>
      <c r="Z1300" s="22">
        <f t="shared" si="411"/>
        <v>4</v>
      </c>
    </row>
    <row r="1301" spans="4:26">
      <c r="D1301" s="1">
        <v>1298</v>
      </c>
      <c r="E1301" s="22">
        <v>46.1</v>
      </c>
      <c r="F1301" s="22">
        <f t="shared" si="400"/>
        <v>74.190573999999998</v>
      </c>
      <c r="G1301" s="22">
        <f t="shared" si="401"/>
        <v>20.608492777777776</v>
      </c>
      <c r="H1301" s="22">
        <f t="shared" si="412"/>
        <v>0</v>
      </c>
      <c r="I1301" s="22">
        <f t="shared" si="413"/>
        <v>20.608492777777776</v>
      </c>
      <c r="J1301" s="22">
        <f t="shared" si="414"/>
        <v>95.453859837859497</v>
      </c>
      <c r="K1301" s="22">
        <f t="shared" si="415"/>
        <v>4</v>
      </c>
      <c r="L1301" s="22">
        <f t="shared" si="402"/>
        <v>4.0797119999999998</v>
      </c>
      <c r="M1301" s="22">
        <f t="shared" si="416"/>
        <v>389.42425742683344</v>
      </c>
      <c r="N1301" s="22">
        <f t="shared" si="403"/>
        <v>3718.7290614460608</v>
      </c>
      <c r="O1301" s="22">
        <f t="shared" si="404"/>
        <v>15.119986106041686</v>
      </c>
      <c r="P1301" s="22">
        <f t="shared" si="405"/>
        <v>0</v>
      </c>
      <c r="Q1301" s="22">
        <f t="shared" si="406"/>
        <v>163.70286703626434</v>
      </c>
      <c r="R1301" s="22">
        <f t="shared" si="417"/>
        <v>268.42514400000005</v>
      </c>
      <c r="S1301" s="22">
        <f t="shared" si="418"/>
        <v>432.12801103626441</v>
      </c>
      <c r="T1301" s="22">
        <f t="shared" si="419"/>
        <v>22.868388156499652</v>
      </c>
      <c r="U1301" s="22">
        <f t="shared" si="407"/>
        <v>8.9055050763934691</v>
      </c>
      <c r="V1301" s="20">
        <f>'BSFC (Drive Cycle)'!C1305</f>
        <v>1227.5095378022761</v>
      </c>
      <c r="W1301" s="22">
        <f t="shared" si="408"/>
        <v>3.0365534500609921</v>
      </c>
      <c r="X1301" s="22">
        <f t="shared" si="409"/>
        <v>0</v>
      </c>
      <c r="Y1301" s="22">
        <f t="shared" si="410"/>
        <v>0</v>
      </c>
      <c r="Z1301" s="22">
        <f t="shared" si="411"/>
        <v>4</v>
      </c>
    </row>
    <row r="1302" spans="4:26">
      <c r="D1302" s="1">
        <v>1299</v>
      </c>
      <c r="E1302" s="22">
        <v>46.1</v>
      </c>
      <c r="F1302" s="22">
        <f t="shared" si="400"/>
        <v>74.190573999999998</v>
      </c>
      <c r="G1302" s="22">
        <f t="shared" si="401"/>
        <v>20.608492777777776</v>
      </c>
      <c r="H1302" s="22">
        <f t="shared" si="412"/>
        <v>0</v>
      </c>
      <c r="I1302" s="22">
        <f t="shared" si="413"/>
        <v>20.608492777777776</v>
      </c>
      <c r="J1302" s="22">
        <f t="shared" si="414"/>
        <v>95.453859837859497</v>
      </c>
      <c r="K1302" s="22">
        <f t="shared" si="415"/>
        <v>4</v>
      </c>
      <c r="L1302" s="22">
        <f t="shared" si="402"/>
        <v>4.0797119999999998</v>
      </c>
      <c r="M1302" s="22">
        <f t="shared" si="416"/>
        <v>389.42425742683344</v>
      </c>
      <c r="N1302" s="22">
        <f t="shared" si="403"/>
        <v>3718.7290614460608</v>
      </c>
      <c r="O1302" s="22">
        <f t="shared" si="404"/>
        <v>15.119986106041686</v>
      </c>
      <c r="P1302" s="22">
        <f t="shared" si="405"/>
        <v>0</v>
      </c>
      <c r="Q1302" s="22">
        <f t="shared" si="406"/>
        <v>163.70286703626434</v>
      </c>
      <c r="R1302" s="22">
        <f t="shared" si="417"/>
        <v>268.42514400000005</v>
      </c>
      <c r="S1302" s="22">
        <f t="shared" si="418"/>
        <v>432.12801103626441</v>
      </c>
      <c r="T1302" s="22">
        <f t="shared" si="419"/>
        <v>22.868388156499652</v>
      </c>
      <c r="U1302" s="22">
        <f t="shared" si="407"/>
        <v>8.9055050763934691</v>
      </c>
      <c r="V1302" s="20">
        <f>'BSFC (Drive Cycle)'!C1306</f>
        <v>1227.5095378022761</v>
      </c>
      <c r="W1302" s="22">
        <f t="shared" si="408"/>
        <v>3.0365534500609921</v>
      </c>
      <c r="X1302" s="22">
        <f t="shared" si="409"/>
        <v>0</v>
      </c>
      <c r="Y1302" s="22">
        <f t="shared" si="410"/>
        <v>0</v>
      </c>
      <c r="Z1302" s="22">
        <f t="shared" si="411"/>
        <v>4</v>
      </c>
    </row>
    <row r="1303" spans="4:26">
      <c r="D1303" s="1">
        <v>1300</v>
      </c>
      <c r="E1303" s="22">
        <v>46.8</v>
      </c>
      <c r="F1303" s="22">
        <f t="shared" si="400"/>
        <v>75.317111999999995</v>
      </c>
      <c r="G1303" s="22">
        <f t="shared" si="401"/>
        <v>20.921419999999998</v>
      </c>
      <c r="H1303" s="22">
        <f t="shared" si="412"/>
        <v>0.31292722222222125</v>
      </c>
      <c r="I1303" s="22">
        <f t="shared" si="413"/>
        <v>21.077883611111108</v>
      </c>
      <c r="J1303" s="22">
        <f t="shared" si="414"/>
        <v>97.627971612908354</v>
      </c>
      <c r="K1303" s="22">
        <f t="shared" si="415"/>
        <v>4</v>
      </c>
      <c r="L1303" s="22">
        <f t="shared" si="402"/>
        <v>4.0797119999999998</v>
      </c>
      <c r="M1303" s="22">
        <f t="shared" si="416"/>
        <v>398.29400732484157</v>
      </c>
      <c r="N1303" s="22">
        <f t="shared" si="403"/>
        <v>3803.42896414711</v>
      </c>
      <c r="O1303" s="22">
        <f t="shared" si="404"/>
        <v>15.119986106041686</v>
      </c>
      <c r="P1303" s="22">
        <f t="shared" si="405"/>
        <v>592.74435296356148</v>
      </c>
      <c r="Q1303" s="22">
        <f t="shared" si="406"/>
        <v>168.71206492417576</v>
      </c>
      <c r="R1303" s="22">
        <f t="shared" si="417"/>
        <v>268.42514400000005</v>
      </c>
      <c r="S1303" s="22">
        <f t="shared" si="418"/>
        <v>1029.8815618877372</v>
      </c>
      <c r="T1303" s="22">
        <f t="shared" si="419"/>
        <v>54.50174649866522</v>
      </c>
      <c r="U1303" s="22">
        <f t="shared" si="407"/>
        <v>21.707719019156023</v>
      </c>
      <c r="V1303" s="20">
        <f>'BSFC (Drive Cycle)'!C1307</f>
        <v>270.5070793358027</v>
      </c>
      <c r="W1303" s="22">
        <f t="shared" si="408"/>
        <v>1.6311365752539311</v>
      </c>
      <c r="X1303" s="22">
        <f t="shared" si="409"/>
        <v>0</v>
      </c>
      <c r="Y1303" s="22">
        <f t="shared" si="410"/>
        <v>0</v>
      </c>
      <c r="Z1303" s="22">
        <f t="shared" si="411"/>
        <v>4</v>
      </c>
    </row>
    <row r="1304" spans="4:26">
      <c r="D1304" s="1">
        <v>1301</v>
      </c>
      <c r="E1304" s="22">
        <v>47.6</v>
      </c>
      <c r="F1304" s="22">
        <f t="shared" si="400"/>
        <v>76.604584000000003</v>
      </c>
      <c r="G1304" s="22">
        <f t="shared" si="401"/>
        <v>21.279051111111112</v>
      </c>
      <c r="H1304" s="22">
        <f t="shared" si="412"/>
        <v>0.35763111111111456</v>
      </c>
      <c r="I1304" s="22">
        <f t="shared" si="413"/>
        <v>21.457866666666668</v>
      </c>
      <c r="J1304" s="22">
        <f t="shared" si="414"/>
        <v>99.387966859376519</v>
      </c>
      <c r="K1304" s="22">
        <f t="shared" si="415"/>
        <v>4</v>
      </c>
      <c r="L1304" s="22">
        <f t="shared" si="402"/>
        <v>4.0797119999999998</v>
      </c>
      <c r="M1304" s="22">
        <f t="shared" si="416"/>
        <v>405.47428105180069</v>
      </c>
      <c r="N1304" s="22">
        <f t="shared" si="403"/>
        <v>3871.9955520479607</v>
      </c>
      <c r="O1304" s="22">
        <f t="shared" si="404"/>
        <v>15.119986106041686</v>
      </c>
      <c r="P1304" s="22">
        <f t="shared" si="405"/>
        <v>677.42211767265042</v>
      </c>
      <c r="Q1304" s="22">
        <f t="shared" si="406"/>
        <v>174.52929734759689</v>
      </c>
      <c r="R1304" s="22">
        <f t="shared" si="417"/>
        <v>268.42514400000005</v>
      </c>
      <c r="S1304" s="22">
        <f t="shared" si="418"/>
        <v>1120.3765590202474</v>
      </c>
      <c r="T1304" s="22">
        <f t="shared" si="419"/>
        <v>59.290778146219985</v>
      </c>
      <c r="U1304" s="22">
        <f t="shared" si="407"/>
        <v>24.040885641840362</v>
      </c>
      <c r="V1304" s="20">
        <f>'BSFC (Drive Cycle)'!C1308</f>
        <v>215.1378445528153</v>
      </c>
      <c r="W1304" s="22">
        <f t="shared" si="408"/>
        <v>1.4366956439239615</v>
      </c>
      <c r="X1304" s="22">
        <f t="shared" si="409"/>
        <v>0</v>
      </c>
      <c r="Y1304" s="22">
        <f t="shared" si="410"/>
        <v>0</v>
      </c>
      <c r="Z1304" s="22">
        <f t="shared" si="411"/>
        <v>4</v>
      </c>
    </row>
    <row r="1305" spans="4:26">
      <c r="D1305" s="1">
        <v>1302</v>
      </c>
      <c r="E1305" s="22">
        <v>48</v>
      </c>
      <c r="F1305" s="22">
        <f t="shared" si="400"/>
        <v>77.248320000000007</v>
      </c>
      <c r="G1305" s="22">
        <f t="shared" si="401"/>
        <v>21.457866666666668</v>
      </c>
      <c r="H1305" s="22">
        <f t="shared" si="412"/>
        <v>0.17881555555555551</v>
      </c>
      <c r="I1305" s="22">
        <f t="shared" si="413"/>
        <v>21.547274444444447</v>
      </c>
      <c r="J1305" s="22">
        <f t="shared" si="414"/>
        <v>99.802083387957239</v>
      </c>
      <c r="K1305" s="22">
        <f t="shared" si="415"/>
        <v>4</v>
      </c>
      <c r="L1305" s="22">
        <f t="shared" si="402"/>
        <v>4.0797119999999998</v>
      </c>
      <c r="M1305" s="22">
        <f t="shared" si="416"/>
        <v>407.16375722284977</v>
      </c>
      <c r="N1305" s="22">
        <f t="shared" si="403"/>
        <v>3888.1288668481593</v>
      </c>
      <c r="O1305" s="22">
        <f t="shared" si="404"/>
        <v>15.119986106041686</v>
      </c>
      <c r="P1305" s="22">
        <f t="shared" si="405"/>
        <v>338.71105883632185</v>
      </c>
      <c r="Q1305" s="22">
        <f t="shared" si="406"/>
        <v>177.47488749420205</v>
      </c>
      <c r="R1305" s="22">
        <f t="shared" si="417"/>
        <v>268.42514400000005</v>
      </c>
      <c r="S1305" s="22">
        <f t="shared" si="418"/>
        <v>784.61109033052389</v>
      </c>
      <c r="T1305" s="22">
        <f t="shared" si="419"/>
        <v>41.521934490071878</v>
      </c>
      <c r="U1305" s="22">
        <f t="shared" si="407"/>
        <v>16.906226854138698</v>
      </c>
      <c r="V1305" s="20">
        <f>'BSFC (Drive Cycle)'!C1309</f>
        <v>532.32788318873281</v>
      </c>
      <c r="W1305" s="22">
        <f t="shared" si="408"/>
        <v>2.4999044316589338</v>
      </c>
      <c r="X1305" s="22">
        <f t="shared" si="409"/>
        <v>0</v>
      </c>
      <c r="Y1305" s="22">
        <f t="shared" si="410"/>
        <v>0</v>
      </c>
      <c r="Z1305" s="22">
        <f t="shared" si="411"/>
        <v>4</v>
      </c>
    </row>
    <row r="1306" spans="4:26">
      <c r="D1306" s="1">
        <v>1303</v>
      </c>
      <c r="E1306" s="22">
        <v>48.4</v>
      </c>
      <c r="F1306" s="22">
        <f t="shared" si="400"/>
        <v>77.892055999999997</v>
      </c>
      <c r="G1306" s="22">
        <f t="shared" si="401"/>
        <v>21.636682222222223</v>
      </c>
      <c r="H1306" s="22">
        <f t="shared" si="412"/>
        <v>0.17881555555555551</v>
      </c>
      <c r="I1306" s="22">
        <f t="shared" si="413"/>
        <v>21.726089999999999</v>
      </c>
      <c r="J1306" s="22">
        <f t="shared" si="414"/>
        <v>100.63031644511869</v>
      </c>
      <c r="K1306" s="22">
        <f t="shared" si="415"/>
        <v>4</v>
      </c>
      <c r="L1306" s="22">
        <f t="shared" si="402"/>
        <v>4.0797119999999998</v>
      </c>
      <c r="M1306" s="22">
        <f t="shared" si="416"/>
        <v>410.54270956494804</v>
      </c>
      <c r="N1306" s="22">
        <f t="shared" si="403"/>
        <v>3920.3954964485583</v>
      </c>
      <c r="O1306" s="22">
        <f t="shared" si="404"/>
        <v>15.119986106041686</v>
      </c>
      <c r="P1306" s="22">
        <f t="shared" si="405"/>
        <v>338.71105883632185</v>
      </c>
      <c r="Q1306" s="22">
        <f t="shared" si="406"/>
        <v>180.44512693073696</v>
      </c>
      <c r="R1306" s="22">
        <f t="shared" si="417"/>
        <v>268.42514400000005</v>
      </c>
      <c r="S1306" s="22">
        <f t="shared" si="418"/>
        <v>787.58132976705883</v>
      </c>
      <c r="T1306" s="22">
        <f t="shared" si="419"/>
        <v>41.679120755756294</v>
      </c>
      <c r="U1306" s="22">
        <f t="shared" si="407"/>
        <v>17.111059167352856</v>
      </c>
      <c r="V1306" s="20">
        <f>'BSFC (Drive Cycle)'!C1310</f>
        <v>530.20511210085533</v>
      </c>
      <c r="W1306" s="22">
        <f t="shared" si="408"/>
        <v>2.5201030677751914</v>
      </c>
      <c r="X1306" s="22">
        <f t="shared" si="409"/>
        <v>0</v>
      </c>
      <c r="Y1306" s="22">
        <f t="shared" si="410"/>
        <v>0</v>
      </c>
      <c r="Z1306" s="22">
        <f t="shared" si="411"/>
        <v>4</v>
      </c>
    </row>
    <row r="1307" spans="4:26">
      <c r="D1307" s="1">
        <v>1304</v>
      </c>
      <c r="E1307" s="22">
        <v>48</v>
      </c>
      <c r="F1307" s="22">
        <f t="shared" si="400"/>
        <v>77.248320000000007</v>
      </c>
      <c r="G1307" s="22">
        <f t="shared" si="401"/>
        <v>21.457866666666668</v>
      </c>
      <c r="H1307" s="22">
        <f t="shared" si="412"/>
        <v>-0.17881555555555551</v>
      </c>
      <c r="I1307" s="22">
        <f t="shared" si="413"/>
        <v>21.368458888888888</v>
      </c>
      <c r="J1307" s="22">
        <f t="shared" si="414"/>
        <v>98.97385033079577</v>
      </c>
      <c r="K1307" s="22">
        <f t="shared" si="415"/>
        <v>4</v>
      </c>
      <c r="L1307" s="22">
        <f t="shared" si="402"/>
        <v>4.0797119999999998</v>
      </c>
      <c r="M1307" s="22">
        <f t="shared" si="416"/>
        <v>403.78480488075144</v>
      </c>
      <c r="N1307" s="22">
        <f t="shared" si="403"/>
        <v>3855.8622372477598</v>
      </c>
      <c r="O1307" s="22">
        <f t="shared" si="404"/>
        <v>15.119986106041686</v>
      </c>
      <c r="P1307" s="22">
        <f t="shared" si="405"/>
        <v>-338.71105883632185</v>
      </c>
      <c r="Q1307" s="22">
        <f t="shared" si="406"/>
        <v>177.47488749420205</v>
      </c>
      <c r="R1307" s="22">
        <f t="shared" si="417"/>
        <v>268.42514400000005</v>
      </c>
      <c r="S1307" s="22">
        <f t="shared" si="418"/>
        <v>107.18897265788024</v>
      </c>
      <c r="T1307" s="22">
        <f t="shared" si="419"/>
        <v>0</v>
      </c>
      <c r="U1307" s="22">
        <f t="shared" si="407"/>
        <v>0</v>
      </c>
      <c r="V1307" s="20">
        <f>'BSFC (Drive Cycle)'!C1311</f>
        <v>0</v>
      </c>
      <c r="W1307" s="22">
        <f t="shared" si="408"/>
        <v>0</v>
      </c>
      <c r="X1307" s="22">
        <f t="shared" si="409"/>
        <v>0</v>
      </c>
      <c r="Y1307" s="22">
        <f t="shared" si="410"/>
        <v>0</v>
      </c>
      <c r="Z1307" s="22">
        <f t="shared" si="411"/>
        <v>4</v>
      </c>
    </row>
    <row r="1308" spans="4:26">
      <c r="D1308" s="1">
        <v>1305</v>
      </c>
      <c r="E1308" s="22">
        <v>48</v>
      </c>
      <c r="F1308" s="22">
        <f t="shared" si="400"/>
        <v>77.248320000000007</v>
      </c>
      <c r="G1308" s="22">
        <f t="shared" si="401"/>
        <v>21.457866666666668</v>
      </c>
      <c r="H1308" s="22">
        <f t="shared" si="412"/>
        <v>0</v>
      </c>
      <c r="I1308" s="22">
        <f t="shared" si="413"/>
        <v>21.457866666666668</v>
      </c>
      <c r="J1308" s="22">
        <f t="shared" si="414"/>
        <v>99.387966859376519</v>
      </c>
      <c r="K1308" s="22">
        <f t="shared" si="415"/>
        <v>4</v>
      </c>
      <c r="L1308" s="22">
        <f t="shared" si="402"/>
        <v>4.0797119999999998</v>
      </c>
      <c r="M1308" s="22">
        <f t="shared" si="416"/>
        <v>405.47428105180069</v>
      </c>
      <c r="N1308" s="22">
        <f t="shared" si="403"/>
        <v>3871.9955520479607</v>
      </c>
      <c r="O1308" s="22">
        <f t="shared" si="404"/>
        <v>15.119986106041686</v>
      </c>
      <c r="P1308" s="22">
        <f t="shared" si="405"/>
        <v>0</v>
      </c>
      <c r="Q1308" s="22">
        <f t="shared" si="406"/>
        <v>177.47488749420205</v>
      </c>
      <c r="R1308" s="22">
        <f t="shared" si="417"/>
        <v>268.42514400000005</v>
      </c>
      <c r="S1308" s="22">
        <f t="shared" si="418"/>
        <v>445.9000314942021</v>
      </c>
      <c r="T1308" s="22">
        <f t="shared" si="419"/>
        <v>23.597209018577349</v>
      </c>
      <c r="U1308" s="22">
        <f t="shared" si="407"/>
        <v>9.5680613616367172</v>
      </c>
      <c r="V1308" s="20">
        <f>'BSFC (Drive Cycle)'!C1312</f>
        <v>1199.1590120050878</v>
      </c>
      <c r="W1308" s="22">
        <f t="shared" si="408"/>
        <v>3.187118613673428</v>
      </c>
      <c r="X1308" s="22">
        <f t="shared" si="409"/>
        <v>0</v>
      </c>
      <c r="Y1308" s="22">
        <f t="shared" si="410"/>
        <v>0</v>
      </c>
      <c r="Z1308" s="22">
        <f t="shared" si="411"/>
        <v>4</v>
      </c>
    </row>
    <row r="1309" spans="4:26">
      <c r="D1309" s="1">
        <v>1306</v>
      </c>
      <c r="E1309" s="22">
        <v>47.2</v>
      </c>
      <c r="F1309" s="22">
        <f t="shared" si="400"/>
        <v>75.960847999999999</v>
      </c>
      <c r="G1309" s="22">
        <f t="shared" si="401"/>
        <v>21.100235555555557</v>
      </c>
      <c r="H1309" s="22">
        <f t="shared" si="412"/>
        <v>-0.35763111111111101</v>
      </c>
      <c r="I1309" s="22">
        <f t="shared" si="413"/>
        <v>20.921420000000001</v>
      </c>
      <c r="J1309" s="22">
        <f t="shared" si="414"/>
        <v>96.903267687892082</v>
      </c>
      <c r="K1309" s="22">
        <f t="shared" si="415"/>
        <v>4</v>
      </c>
      <c r="L1309" s="22">
        <f t="shared" si="402"/>
        <v>4.0797119999999998</v>
      </c>
      <c r="M1309" s="22">
        <f t="shared" si="416"/>
        <v>395.33742402550558</v>
      </c>
      <c r="N1309" s="22">
        <f t="shared" si="403"/>
        <v>3775.1956632467609</v>
      </c>
      <c r="O1309" s="22">
        <f t="shared" si="404"/>
        <v>15.119986106041686</v>
      </c>
      <c r="P1309" s="22">
        <f t="shared" si="405"/>
        <v>-677.42211767264371</v>
      </c>
      <c r="Q1309" s="22">
        <f t="shared" si="406"/>
        <v>171.60835649092149</v>
      </c>
      <c r="R1309" s="22">
        <f t="shared" si="417"/>
        <v>268.42514400000005</v>
      </c>
      <c r="S1309" s="22">
        <f t="shared" si="418"/>
        <v>-237.38861718172217</v>
      </c>
      <c r="T1309" s="22">
        <f t="shared" si="419"/>
        <v>0</v>
      </c>
      <c r="U1309" s="22">
        <f t="shared" si="407"/>
        <v>0</v>
      </c>
      <c r="V1309" s="20">
        <f>'BSFC (Drive Cycle)'!C1313</f>
        <v>0</v>
      </c>
      <c r="W1309" s="22">
        <f t="shared" si="408"/>
        <v>0</v>
      </c>
      <c r="X1309" s="22">
        <f t="shared" si="409"/>
        <v>0</v>
      </c>
      <c r="Y1309" s="22">
        <f t="shared" si="410"/>
        <v>0</v>
      </c>
      <c r="Z1309" s="22">
        <f t="shared" si="411"/>
        <v>4</v>
      </c>
    </row>
    <row r="1310" spans="4:26">
      <c r="D1310" s="1">
        <v>1307</v>
      </c>
      <c r="E1310" s="22">
        <v>46.5</v>
      </c>
      <c r="F1310" s="22">
        <f t="shared" si="400"/>
        <v>74.834310000000002</v>
      </c>
      <c r="G1310" s="22">
        <f t="shared" si="401"/>
        <v>20.787308333333335</v>
      </c>
      <c r="H1310" s="22">
        <f t="shared" si="412"/>
        <v>-0.31292722222222125</v>
      </c>
      <c r="I1310" s="22">
        <f t="shared" si="413"/>
        <v>20.630844722222225</v>
      </c>
      <c r="J1310" s="22">
        <f t="shared" si="414"/>
        <v>95.557388970004709</v>
      </c>
      <c r="K1310" s="22">
        <f t="shared" si="415"/>
        <v>4</v>
      </c>
      <c r="L1310" s="22">
        <f t="shared" si="402"/>
        <v>4.0797119999999998</v>
      </c>
      <c r="M1310" s="22">
        <f t="shared" si="416"/>
        <v>389.84662646959583</v>
      </c>
      <c r="N1310" s="22">
        <f t="shared" si="403"/>
        <v>3722.7623901461116</v>
      </c>
      <c r="O1310" s="22">
        <f t="shared" si="404"/>
        <v>15.119986106041686</v>
      </c>
      <c r="P1310" s="22">
        <f t="shared" si="405"/>
        <v>-592.74435296356148</v>
      </c>
      <c r="Q1310" s="22">
        <f t="shared" si="406"/>
        <v>166.55602234563301</v>
      </c>
      <c r="R1310" s="22">
        <f t="shared" si="417"/>
        <v>268.42514400000005</v>
      </c>
      <c r="S1310" s="22">
        <f t="shared" si="418"/>
        <v>-157.76318661792845</v>
      </c>
      <c r="T1310" s="22">
        <f t="shared" si="419"/>
        <v>0</v>
      </c>
      <c r="U1310" s="22">
        <f t="shared" si="407"/>
        <v>0</v>
      </c>
      <c r="V1310" s="20">
        <f>'BSFC (Drive Cycle)'!C1314</f>
        <v>0</v>
      </c>
      <c r="W1310" s="22">
        <f t="shared" si="408"/>
        <v>0</v>
      </c>
      <c r="X1310" s="22">
        <f t="shared" si="409"/>
        <v>0</v>
      </c>
      <c r="Y1310" s="22">
        <f t="shared" si="410"/>
        <v>0</v>
      </c>
      <c r="Z1310" s="22">
        <f t="shared" si="411"/>
        <v>4</v>
      </c>
    </row>
    <row r="1311" spans="4:26">
      <c r="D1311" s="1">
        <v>1308</v>
      </c>
      <c r="E1311" s="22">
        <v>46.8</v>
      </c>
      <c r="F1311" s="22">
        <f t="shared" si="400"/>
        <v>75.317111999999995</v>
      </c>
      <c r="G1311" s="22">
        <f t="shared" si="401"/>
        <v>20.921419999999998</v>
      </c>
      <c r="H1311" s="22">
        <f t="shared" si="412"/>
        <v>0.13411166666666219</v>
      </c>
      <c r="I1311" s="22">
        <f t="shared" si="413"/>
        <v>20.988475833333329</v>
      </c>
      <c r="J1311" s="22">
        <f t="shared" si="414"/>
        <v>97.213855084327619</v>
      </c>
      <c r="K1311" s="22">
        <f t="shared" si="415"/>
        <v>4</v>
      </c>
      <c r="L1311" s="22">
        <f t="shared" si="402"/>
        <v>4.0797119999999998</v>
      </c>
      <c r="M1311" s="22">
        <f t="shared" si="416"/>
        <v>396.60453115379238</v>
      </c>
      <c r="N1311" s="22">
        <f t="shared" si="403"/>
        <v>3787.2956493469096</v>
      </c>
      <c r="O1311" s="22">
        <f t="shared" si="404"/>
        <v>15.119986106041686</v>
      </c>
      <c r="P1311" s="22">
        <f t="shared" si="405"/>
        <v>254.03329412723298</v>
      </c>
      <c r="Q1311" s="22">
        <f t="shared" si="406"/>
        <v>168.71206492417576</v>
      </c>
      <c r="R1311" s="22">
        <f t="shared" si="417"/>
        <v>268.42514400000005</v>
      </c>
      <c r="S1311" s="22">
        <f t="shared" si="418"/>
        <v>691.17050305140879</v>
      </c>
      <c r="T1311" s="22">
        <f t="shared" si="419"/>
        <v>36.577021027170339</v>
      </c>
      <c r="U1311" s="22">
        <f t="shared" si="407"/>
        <v>14.506612275483297</v>
      </c>
      <c r="V1311" s="20">
        <f>'BSFC (Drive Cycle)'!C1315</f>
        <v>669.44784266038732</v>
      </c>
      <c r="W1311" s="22">
        <f t="shared" si="408"/>
        <v>2.6976167478147182</v>
      </c>
      <c r="X1311" s="22">
        <f t="shared" si="409"/>
        <v>0</v>
      </c>
      <c r="Y1311" s="22">
        <f t="shared" si="410"/>
        <v>0</v>
      </c>
      <c r="Z1311" s="22">
        <f t="shared" si="411"/>
        <v>4</v>
      </c>
    </row>
    <row r="1312" spans="4:26">
      <c r="D1312" s="1">
        <v>1309</v>
      </c>
      <c r="E1312" s="22">
        <v>47.2</v>
      </c>
      <c r="F1312" s="22">
        <f t="shared" si="400"/>
        <v>75.960847999999999</v>
      </c>
      <c r="G1312" s="22">
        <f t="shared" si="401"/>
        <v>21.100235555555557</v>
      </c>
      <c r="H1312" s="22">
        <f t="shared" si="412"/>
        <v>0.17881555555555906</v>
      </c>
      <c r="I1312" s="22">
        <f t="shared" si="413"/>
        <v>21.189643333333336</v>
      </c>
      <c r="J1312" s="22">
        <f t="shared" si="414"/>
        <v>98.145617273634315</v>
      </c>
      <c r="K1312" s="22">
        <f t="shared" si="415"/>
        <v>4</v>
      </c>
      <c r="L1312" s="22">
        <f t="shared" si="402"/>
        <v>4.0797119999999998</v>
      </c>
      <c r="M1312" s="22">
        <f t="shared" si="416"/>
        <v>400.40585253865316</v>
      </c>
      <c r="N1312" s="22">
        <f t="shared" si="403"/>
        <v>3823.5956076473608</v>
      </c>
      <c r="O1312" s="22">
        <f t="shared" si="404"/>
        <v>15.119986106041686</v>
      </c>
      <c r="P1312" s="22">
        <f t="shared" si="405"/>
        <v>338.71105883632856</v>
      </c>
      <c r="Q1312" s="22">
        <f t="shared" si="406"/>
        <v>171.60835649092149</v>
      </c>
      <c r="R1312" s="22">
        <f t="shared" si="417"/>
        <v>268.42514400000005</v>
      </c>
      <c r="S1312" s="22">
        <f t="shared" si="418"/>
        <v>778.74455932725004</v>
      </c>
      <c r="T1312" s="22">
        <f t="shared" si="419"/>
        <v>41.211475309716299</v>
      </c>
      <c r="U1312" s="22">
        <f t="shared" si="407"/>
        <v>16.50131590576261</v>
      </c>
      <c r="V1312" s="20">
        <f>'BSFC (Drive Cycle)'!C1316</f>
        <v>536.7819483370331</v>
      </c>
      <c r="W1312" s="22">
        <f t="shared" si="408"/>
        <v>2.4604468061167024</v>
      </c>
      <c r="X1312" s="22">
        <f t="shared" si="409"/>
        <v>0</v>
      </c>
      <c r="Y1312" s="22">
        <f t="shared" si="410"/>
        <v>0</v>
      </c>
      <c r="Z1312" s="22">
        <f t="shared" si="411"/>
        <v>4</v>
      </c>
    </row>
    <row r="1313" spans="4:26">
      <c r="D1313" s="1">
        <v>1310</v>
      </c>
      <c r="E1313" s="22">
        <v>48.4</v>
      </c>
      <c r="F1313" s="22">
        <f t="shared" si="400"/>
        <v>77.892055999999997</v>
      </c>
      <c r="G1313" s="22">
        <f t="shared" si="401"/>
        <v>21.636682222222223</v>
      </c>
      <c r="H1313" s="22">
        <f t="shared" si="412"/>
        <v>0.53644666666666652</v>
      </c>
      <c r="I1313" s="22">
        <f t="shared" si="413"/>
        <v>21.904905555555558</v>
      </c>
      <c r="J1313" s="22">
        <f t="shared" si="414"/>
        <v>101.45854950228019</v>
      </c>
      <c r="K1313" s="22">
        <f t="shared" si="415"/>
        <v>4</v>
      </c>
      <c r="L1313" s="22">
        <f t="shared" si="402"/>
        <v>4.0797119999999998</v>
      </c>
      <c r="M1313" s="22">
        <f t="shared" si="416"/>
        <v>413.92166190704648</v>
      </c>
      <c r="N1313" s="22">
        <f t="shared" si="403"/>
        <v>3952.6621260489592</v>
      </c>
      <c r="O1313" s="22">
        <f t="shared" si="404"/>
        <v>15.119986106041686</v>
      </c>
      <c r="P1313" s="22">
        <f t="shared" si="405"/>
        <v>1016.1331765089656</v>
      </c>
      <c r="Q1313" s="22">
        <f t="shared" si="406"/>
        <v>180.44512693073696</v>
      </c>
      <c r="R1313" s="22">
        <f t="shared" si="417"/>
        <v>268.42514400000005</v>
      </c>
      <c r="S1313" s="22">
        <f t="shared" si="418"/>
        <v>1465.0034474397025</v>
      </c>
      <c r="T1313" s="22">
        <f t="shared" si="419"/>
        <v>77.528571698745353</v>
      </c>
      <c r="U1313" s="22">
        <f t="shared" si="407"/>
        <v>32.090755242824287</v>
      </c>
      <c r="V1313" s="20">
        <f>'BSFC (Drive Cycle)'!C1317</f>
        <v>119.85203264749907</v>
      </c>
      <c r="W1313" s="22">
        <f t="shared" si="408"/>
        <v>1.0683728458460773</v>
      </c>
      <c r="X1313" s="22">
        <f t="shared" si="409"/>
        <v>0</v>
      </c>
      <c r="Y1313" s="22">
        <f t="shared" si="410"/>
        <v>0</v>
      </c>
      <c r="Z1313" s="22">
        <f t="shared" si="411"/>
        <v>4</v>
      </c>
    </row>
    <row r="1314" spans="4:26">
      <c r="D1314" s="1">
        <v>1311</v>
      </c>
      <c r="E1314" s="22">
        <v>48.4</v>
      </c>
      <c r="F1314" s="22">
        <f t="shared" si="400"/>
        <v>77.892055999999997</v>
      </c>
      <c r="G1314" s="22">
        <f t="shared" si="401"/>
        <v>21.636682222222223</v>
      </c>
      <c r="H1314" s="22">
        <f t="shared" si="412"/>
        <v>0</v>
      </c>
      <c r="I1314" s="22">
        <f t="shared" si="413"/>
        <v>21.636682222222223</v>
      </c>
      <c r="J1314" s="22">
        <f t="shared" si="414"/>
        <v>100.21619991653796</v>
      </c>
      <c r="K1314" s="22">
        <f t="shared" si="415"/>
        <v>4</v>
      </c>
      <c r="L1314" s="22">
        <f t="shared" si="402"/>
        <v>4.0797119999999998</v>
      </c>
      <c r="M1314" s="22">
        <f t="shared" si="416"/>
        <v>408.8532333938989</v>
      </c>
      <c r="N1314" s="22">
        <f t="shared" si="403"/>
        <v>3904.2621816483588</v>
      </c>
      <c r="O1314" s="22">
        <f t="shared" si="404"/>
        <v>15.119986106041686</v>
      </c>
      <c r="P1314" s="22">
        <f t="shared" si="405"/>
        <v>0</v>
      </c>
      <c r="Q1314" s="22">
        <f t="shared" si="406"/>
        <v>180.44512693073696</v>
      </c>
      <c r="R1314" s="22">
        <f t="shared" si="417"/>
        <v>268.42514400000005</v>
      </c>
      <c r="S1314" s="22">
        <f t="shared" si="418"/>
        <v>448.87027093073698</v>
      </c>
      <c r="T1314" s="22">
        <f t="shared" si="419"/>
        <v>23.754395284261761</v>
      </c>
      <c r="U1314" s="22">
        <f t="shared" si="407"/>
        <v>9.7120613192872067</v>
      </c>
      <c r="V1314" s="20">
        <f>'BSFC (Drive Cycle)'!C1318</f>
        <v>1193.2415947678437</v>
      </c>
      <c r="W1314" s="22">
        <f t="shared" si="408"/>
        <v>3.2191209825303764</v>
      </c>
      <c r="X1314" s="22">
        <f t="shared" si="409"/>
        <v>0</v>
      </c>
      <c r="Y1314" s="22">
        <f t="shared" si="410"/>
        <v>0</v>
      </c>
      <c r="Z1314" s="22">
        <f t="shared" si="411"/>
        <v>4</v>
      </c>
    </row>
    <row r="1315" spans="4:26">
      <c r="D1315" s="1">
        <v>1312</v>
      </c>
      <c r="E1315" s="22">
        <v>48.8</v>
      </c>
      <c r="F1315" s="22">
        <f t="shared" si="400"/>
        <v>78.535792000000001</v>
      </c>
      <c r="G1315" s="22">
        <f t="shared" si="401"/>
        <v>21.815497777777779</v>
      </c>
      <c r="H1315" s="22">
        <f t="shared" si="412"/>
        <v>0.17881555555555551</v>
      </c>
      <c r="I1315" s="22">
        <f t="shared" si="413"/>
        <v>21.904905555555558</v>
      </c>
      <c r="J1315" s="22">
        <f t="shared" si="414"/>
        <v>101.45854950228019</v>
      </c>
      <c r="K1315" s="22">
        <f t="shared" si="415"/>
        <v>4</v>
      </c>
      <c r="L1315" s="22">
        <f t="shared" si="402"/>
        <v>4.0797119999999998</v>
      </c>
      <c r="M1315" s="22">
        <f t="shared" si="416"/>
        <v>413.92166190704648</v>
      </c>
      <c r="N1315" s="22">
        <f t="shared" si="403"/>
        <v>3952.6621260489592</v>
      </c>
      <c r="O1315" s="22">
        <f t="shared" si="404"/>
        <v>15.119986106041686</v>
      </c>
      <c r="P1315" s="22">
        <f t="shared" si="405"/>
        <v>338.71105883632185</v>
      </c>
      <c r="Q1315" s="22">
        <f t="shared" si="406"/>
        <v>183.44001565720163</v>
      </c>
      <c r="R1315" s="22">
        <f t="shared" si="417"/>
        <v>268.42514400000005</v>
      </c>
      <c r="S1315" s="22">
        <f t="shared" si="418"/>
        <v>790.57621849352358</v>
      </c>
      <c r="T1315" s="22">
        <f t="shared" si="419"/>
        <v>41.837611471778345</v>
      </c>
      <c r="U1315" s="22">
        <f t="shared" si="407"/>
        <v>17.317493670619807</v>
      </c>
      <c r="V1315" s="20">
        <f>'BSFC (Drive Cycle)'!C1319</f>
        <v>528.19109158852552</v>
      </c>
      <c r="W1315" s="22">
        <f t="shared" si="408"/>
        <v>2.5408183015172381</v>
      </c>
      <c r="X1315" s="22">
        <f t="shared" si="409"/>
        <v>0</v>
      </c>
      <c r="Y1315" s="22">
        <f t="shared" si="410"/>
        <v>0</v>
      </c>
      <c r="Z1315" s="22">
        <f t="shared" si="411"/>
        <v>4</v>
      </c>
    </row>
    <row r="1316" spans="4:26">
      <c r="D1316" s="1">
        <v>1313</v>
      </c>
      <c r="E1316" s="22">
        <v>48.4</v>
      </c>
      <c r="F1316" s="22">
        <f t="shared" si="400"/>
        <v>77.892055999999997</v>
      </c>
      <c r="G1316" s="22">
        <f t="shared" si="401"/>
        <v>21.636682222222223</v>
      </c>
      <c r="H1316" s="22">
        <f t="shared" si="412"/>
        <v>-0.17881555555555551</v>
      </c>
      <c r="I1316" s="22">
        <f t="shared" si="413"/>
        <v>21.547274444444447</v>
      </c>
      <c r="J1316" s="22">
        <f t="shared" si="414"/>
        <v>99.802083387957239</v>
      </c>
      <c r="K1316" s="22">
        <f t="shared" si="415"/>
        <v>4</v>
      </c>
      <c r="L1316" s="22">
        <f t="shared" si="402"/>
        <v>4.0797119999999998</v>
      </c>
      <c r="M1316" s="22">
        <f t="shared" si="416"/>
        <v>407.16375722284977</v>
      </c>
      <c r="N1316" s="22">
        <f t="shared" si="403"/>
        <v>3888.1288668481593</v>
      </c>
      <c r="O1316" s="22">
        <f t="shared" si="404"/>
        <v>15.119986106041686</v>
      </c>
      <c r="P1316" s="22">
        <f t="shared" si="405"/>
        <v>-338.71105883632185</v>
      </c>
      <c r="Q1316" s="22">
        <f t="shared" si="406"/>
        <v>180.44512693073696</v>
      </c>
      <c r="R1316" s="22">
        <f t="shared" si="417"/>
        <v>268.42514400000005</v>
      </c>
      <c r="S1316" s="22">
        <f t="shared" si="418"/>
        <v>110.15921209441515</v>
      </c>
      <c r="T1316" s="22">
        <f t="shared" si="419"/>
        <v>0</v>
      </c>
      <c r="U1316" s="22">
        <f t="shared" si="407"/>
        <v>0</v>
      </c>
      <c r="V1316" s="20">
        <f>'BSFC (Drive Cycle)'!C1320</f>
        <v>0</v>
      </c>
      <c r="W1316" s="22">
        <f t="shared" si="408"/>
        <v>0</v>
      </c>
      <c r="X1316" s="22">
        <f t="shared" si="409"/>
        <v>0</v>
      </c>
      <c r="Y1316" s="22">
        <f t="shared" si="410"/>
        <v>0</v>
      </c>
      <c r="Z1316" s="22">
        <f t="shared" si="411"/>
        <v>4</v>
      </c>
    </row>
    <row r="1317" spans="4:26">
      <c r="D1317" s="1">
        <v>1314</v>
      </c>
      <c r="E1317" s="22">
        <v>47.6</v>
      </c>
      <c r="F1317" s="22">
        <f t="shared" si="400"/>
        <v>76.604584000000003</v>
      </c>
      <c r="G1317" s="22">
        <f t="shared" si="401"/>
        <v>21.279051111111112</v>
      </c>
      <c r="H1317" s="22">
        <f t="shared" si="412"/>
        <v>-0.35763111111111101</v>
      </c>
      <c r="I1317" s="22">
        <f t="shared" si="413"/>
        <v>21.100235555555557</v>
      </c>
      <c r="J1317" s="22">
        <f t="shared" si="414"/>
        <v>97.731500745053566</v>
      </c>
      <c r="K1317" s="22">
        <f t="shared" si="415"/>
        <v>4</v>
      </c>
      <c r="L1317" s="22">
        <f t="shared" si="402"/>
        <v>4.0797119999999998</v>
      </c>
      <c r="M1317" s="22">
        <f t="shared" si="416"/>
        <v>398.71637636760397</v>
      </c>
      <c r="N1317" s="22">
        <f t="shared" si="403"/>
        <v>3807.4622928471608</v>
      </c>
      <c r="O1317" s="22">
        <f t="shared" si="404"/>
        <v>15.119986106041686</v>
      </c>
      <c r="P1317" s="22">
        <f t="shared" si="405"/>
        <v>-677.42211767264371</v>
      </c>
      <c r="Q1317" s="22">
        <f t="shared" si="406"/>
        <v>174.52929734759689</v>
      </c>
      <c r="R1317" s="22">
        <f t="shared" si="417"/>
        <v>268.42514400000005</v>
      </c>
      <c r="S1317" s="22">
        <f t="shared" si="418"/>
        <v>-234.4676763250468</v>
      </c>
      <c r="T1317" s="22">
        <f t="shared" si="419"/>
        <v>0</v>
      </c>
      <c r="U1317" s="22">
        <f t="shared" si="407"/>
        <v>0</v>
      </c>
      <c r="V1317" s="20">
        <f>'BSFC (Drive Cycle)'!C1321</f>
        <v>0</v>
      </c>
      <c r="W1317" s="22">
        <f t="shared" si="408"/>
        <v>0</v>
      </c>
      <c r="X1317" s="22">
        <f t="shared" si="409"/>
        <v>0</v>
      </c>
      <c r="Y1317" s="22">
        <f t="shared" si="410"/>
        <v>0</v>
      </c>
      <c r="Z1317" s="22">
        <f t="shared" si="411"/>
        <v>4</v>
      </c>
    </row>
    <row r="1318" spans="4:26">
      <c r="D1318" s="1">
        <v>1315</v>
      </c>
      <c r="E1318" s="22">
        <v>46.5</v>
      </c>
      <c r="F1318" s="22">
        <f t="shared" si="400"/>
        <v>74.834310000000002</v>
      </c>
      <c r="G1318" s="22">
        <f t="shared" si="401"/>
        <v>20.787308333333335</v>
      </c>
      <c r="H1318" s="22">
        <f t="shared" si="412"/>
        <v>-0.49174277777777675</v>
      </c>
      <c r="I1318" s="22">
        <f t="shared" si="413"/>
        <v>20.541436944444449</v>
      </c>
      <c r="J1318" s="22">
        <f t="shared" si="414"/>
        <v>95.143272441423974</v>
      </c>
      <c r="K1318" s="22">
        <f t="shared" si="415"/>
        <v>4</v>
      </c>
      <c r="L1318" s="22">
        <f t="shared" si="402"/>
        <v>4.0797119999999998</v>
      </c>
      <c r="M1318" s="22">
        <f t="shared" si="416"/>
        <v>388.15715029854664</v>
      </c>
      <c r="N1318" s="22">
        <f t="shared" si="403"/>
        <v>3706.6290753459116</v>
      </c>
      <c r="O1318" s="22">
        <f t="shared" si="404"/>
        <v>15.119986106041686</v>
      </c>
      <c r="P1318" s="22">
        <f t="shared" si="405"/>
        <v>-931.45541179988334</v>
      </c>
      <c r="Q1318" s="22">
        <f t="shared" si="406"/>
        <v>166.55602234563301</v>
      </c>
      <c r="R1318" s="22">
        <f t="shared" si="417"/>
        <v>268.42514400000005</v>
      </c>
      <c r="S1318" s="22">
        <f t="shared" si="418"/>
        <v>-496.47424545425031</v>
      </c>
      <c r="T1318" s="22">
        <f t="shared" si="419"/>
        <v>0</v>
      </c>
      <c r="U1318" s="22">
        <f t="shared" si="407"/>
        <v>0</v>
      </c>
      <c r="V1318" s="20">
        <f>'BSFC (Drive Cycle)'!C1322</f>
        <v>0</v>
      </c>
      <c r="W1318" s="22">
        <f t="shared" si="408"/>
        <v>0</v>
      </c>
      <c r="X1318" s="22">
        <f t="shared" si="409"/>
        <v>0</v>
      </c>
      <c r="Y1318" s="22">
        <f t="shared" si="410"/>
        <v>0</v>
      </c>
      <c r="Z1318" s="22">
        <f t="shared" si="411"/>
        <v>4</v>
      </c>
    </row>
    <row r="1319" spans="4:26">
      <c r="D1319" s="1">
        <v>1316</v>
      </c>
      <c r="E1319" s="22">
        <v>44.2</v>
      </c>
      <c r="F1319" s="22">
        <f t="shared" si="400"/>
        <v>71.132828000000003</v>
      </c>
      <c r="G1319" s="22">
        <f t="shared" si="401"/>
        <v>19.759118888888892</v>
      </c>
      <c r="H1319" s="22">
        <f t="shared" si="412"/>
        <v>-1.0281894444444433</v>
      </c>
      <c r="I1319" s="22">
        <f t="shared" si="413"/>
        <v>19.245024166666671</v>
      </c>
      <c r="J1319" s="22">
        <f t="shared" si="414"/>
        <v>89.138582777003307</v>
      </c>
      <c r="K1319" s="22">
        <f t="shared" si="415"/>
        <v>4</v>
      </c>
      <c r="L1319" s="22">
        <f t="shared" si="402"/>
        <v>4.0797119999999998</v>
      </c>
      <c r="M1319" s="22">
        <f t="shared" si="416"/>
        <v>363.6597458183337</v>
      </c>
      <c r="N1319" s="22">
        <f t="shared" si="403"/>
        <v>3472.6960107430141</v>
      </c>
      <c r="O1319" s="22">
        <f t="shared" si="404"/>
        <v>15.119986106041686</v>
      </c>
      <c r="P1319" s="22">
        <f t="shared" si="405"/>
        <v>-1947.588588308849</v>
      </c>
      <c r="Q1319" s="22">
        <f t="shared" si="406"/>
        <v>150.48699618236677</v>
      </c>
      <c r="R1319" s="22">
        <f t="shared" si="417"/>
        <v>268.42514400000005</v>
      </c>
      <c r="S1319" s="22">
        <f t="shared" si="418"/>
        <v>-1528.6764481264822</v>
      </c>
      <c r="T1319" s="22">
        <f t="shared" si="419"/>
        <v>0</v>
      </c>
      <c r="U1319" s="22">
        <f t="shared" si="407"/>
        <v>0</v>
      </c>
      <c r="V1319" s="20">
        <f>'BSFC (Drive Cycle)'!C1323</f>
        <v>0</v>
      </c>
      <c r="W1319" s="22">
        <f t="shared" si="408"/>
        <v>0</v>
      </c>
      <c r="X1319" s="22">
        <f t="shared" si="409"/>
        <v>0</v>
      </c>
      <c r="Y1319" s="22">
        <f t="shared" si="410"/>
        <v>0</v>
      </c>
      <c r="Z1319" s="22">
        <f t="shared" si="411"/>
        <v>4</v>
      </c>
    </row>
    <row r="1320" spans="4:26">
      <c r="D1320" s="1">
        <v>1317</v>
      </c>
      <c r="E1320" s="22">
        <v>42.2</v>
      </c>
      <c r="F1320" s="22">
        <f t="shared" si="400"/>
        <v>67.914147999999997</v>
      </c>
      <c r="G1320" s="22">
        <f t="shared" si="401"/>
        <v>18.865041111111111</v>
      </c>
      <c r="H1320" s="22">
        <f t="shared" si="412"/>
        <v>-0.89407777777778108</v>
      </c>
      <c r="I1320" s="22">
        <f t="shared" si="413"/>
        <v>18.418002222222221</v>
      </c>
      <c r="J1320" s="22">
        <f t="shared" si="414"/>
        <v>85.308004887631483</v>
      </c>
      <c r="K1320" s="22">
        <f t="shared" si="415"/>
        <v>4</v>
      </c>
      <c r="L1320" s="22">
        <f t="shared" si="402"/>
        <v>4.0797119999999998</v>
      </c>
      <c r="M1320" s="22">
        <f t="shared" si="416"/>
        <v>348.03209123612879</v>
      </c>
      <c r="N1320" s="22">
        <f t="shared" si="403"/>
        <v>3323.4628488411649</v>
      </c>
      <c r="O1320" s="22">
        <f t="shared" si="404"/>
        <v>15.119986106041686</v>
      </c>
      <c r="P1320" s="22">
        <f t="shared" si="405"/>
        <v>-1693.5552941816159</v>
      </c>
      <c r="Q1320" s="22">
        <f t="shared" si="406"/>
        <v>137.17637962030153</v>
      </c>
      <c r="R1320" s="22">
        <f t="shared" si="417"/>
        <v>268.42514400000005</v>
      </c>
      <c r="S1320" s="22">
        <f t="shared" si="418"/>
        <v>-1287.9537705613143</v>
      </c>
      <c r="T1320" s="22">
        <f t="shared" si="419"/>
        <v>0</v>
      </c>
      <c r="U1320" s="22">
        <f t="shared" si="407"/>
        <v>0</v>
      </c>
      <c r="V1320" s="20">
        <f>'BSFC (Drive Cycle)'!C1324</f>
        <v>0</v>
      </c>
      <c r="W1320" s="22">
        <f t="shared" si="408"/>
        <v>0</v>
      </c>
      <c r="X1320" s="22">
        <f t="shared" si="409"/>
        <v>0</v>
      </c>
      <c r="Y1320" s="22">
        <f t="shared" si="410"/>
        <v>0</v>
      </c>
      <c r="Z1320" s="22">
        <f t="shared" si="411"/>
        <v>4</v>
      </c>
    </row>
    <row r="1321" spans="4:26">
      <c r="D1321" s="1">
        <v>1318</v>
      </c>
      <c r="E1321" s="22">
        <v>41.5</v>
      </c>
      <c r="F1321" s="22">
        <f t="shared" si="400"/>
        <v>66.787610000000001</v>
      </c>
      <c r="G1321" s="22">
        <f t="shared" si="401"/>
        <v>18.55211388888889</v>
      </c>
      <c r="H1321" s="22">
        <f t="shared" si="412"/>
        <v>-0.31292722222222125</v>
      </c>
      <c r="I1321" s="22">
        <f t="shared" si="413"/>
        <v>18.395650277777779</v>
      </c>
      <c r="J1321" s="22">
        <f t="shared" si="414"/>
        <v>85.204475755486328</v>
      </c>
      <c r="K1321" s="22">
        <f t="shared" si="415"/>
        <v>4</v>
      </c>
      <c r="L1321" s="22">
        <f t="shared" si="402"/>
        <v>4.0797119999999998</v>
      </c>
      <c r="M1321" s="22">
        <f t="shared" si="416"/>
        <v>347.60972219336662</v>
      </c>
      <c r="N1321" s="22">
        <f t="shared" si="403"/>
        <v>3319.429520141116</v>
      </c>
      <c r="O1321" s="22">
        <f t="shared" si="404"/>
        <v>15.119986106041686</v>
      </c>
      <c r="P1321" s="22">
        <f t="shared" si="405"/>
        <v>-592.74435296356148</v>
      </c>
      <c r="Q1321" s="22">
        <f t="shared" si="406"/>
        <v>132.66324869222635</v>
      </c>
      <c r="R1321" s="22">
        <f t="shared" si="417"/>
        <v>268.42514400000005</v>
      </c>
      <c r="S1321" s="22">
        <f t="shared" si="418"/>
        <v>-191.65596027133506</v>
      </c>
      <c r="T1321" s="22">
        <f t="shared" si="419"/>
        <v>0</v>
      </c>
      <c r="U1321" s="22">
        <f t="shared" si="407"/>
        <v>0</v>
      </c>
      <c r="V1321" s="20">
        <f>'BSFC (Drive Cycle)'!C1325</f>
        <v>0</v>
      </c>
      <c r="W1321" s="22">
        <f t="shared" si="408"/>
        <v>0</v>
      </c>
      <c r="X1321" s="22">
        <f t="shared" si="409"/>
        <v>0</v>
      </c>
      <c r="Y1321" s="22">
        <f t="shared" si="410"/>
        <v>0</v>
      </c>
      <c r="Z1321" s="22">
        <f t="shared" si="411"/>
        <v>4</v>
      </c>
    </row>
    <row r="1322" spans="4:26">
      <c r="D1322" s="1">
        <v>1319</v>
      </c>
      <c r="E1322" s="22">
        <v>41.1</v>
      </c>
      <c r="F1322" s="22">
        <f t="shared" si="400"/>
        <v>66.143873999999997</v>
      </c>
      <c r="G1322" s="22">
        <f t="shared" si="401"/>
        <v>18.373298333333334</v>
      </c>
      <c r="H1322" s="22">
        <f t="shared" si="412"/>
        <v>-0.17881555555555551</v>
      </c>
      <c r="I1322" s="22">
        <f t="shared" si="413"/>
        <v>18.283890555555558</v>
      </c>
      <c r="J1322" s="22">
        <f t="shared" si="414"/>
        <v>84.68683009476041</v>
      </c>
      <c r="K1322" s="22">
        <f t="shared" si="415"/>
        <v>4</v>
      </c>
      <c r="L1322" s="22">
        <f t="shared" si="402"/>
        <v>4.0797119999999998</v>
      </c>
      <c r="M1322" s="22">
        <f t="shared" si="416"/>
        <v>345.49787697955514</v>
      </c>
      <c r="N1322" s="22">
        <f t="shared" si="403"/>
        <v>3299.2628766408661</v>
      </c>
      <c r="O1322" s="22">
        <f t="shared" si="404"/>
        <v>15.119986106041686</v>
      </c>
      <c r="P1322" s="22">
        <f t="shared" si="405"/>
        <v>-338.71105883632185</v>
      </c>
      <c r="Q1322" s="22">
        <f t="shared" si="406"/>
        <v>130.11820950697961</v>
      </c>
      <c r="R1322" s="22">
        <f t="shared" si="417"/>
        <v>268.42514400000005</v>
      </c>
      <c r="S1322" s="22">
        <f t="shared" si="418"/>
        <v>59.832294670657802</v>
      </c>
      <c r="T1322" s="22">
        <f t="shared" si="419"/>
        <v>0</v>
      </c>
      <c r="U1322" s="22">
        <f t="shared" si="407"/>
        <v>0</v>
      </c>
      <c r="V1322" s="20">
        <f>'BSFC (Drive Cycle)'!C1326</f>
        <v>0</v>
      </c>
      <c r="W1322" s="22">
        <f t="shared" si="408"/>
        <v>0</v>
      </c>
      <c r="X1322" s="22">
        <f t="shared" si="409"/>
        <v>0</v>
      </c>
      <c r="Y1322" s="22">
        <f t="shared" si="410"/>
        <v>0</v>
      </c>
      <c r="Z1322" s="22">
        <f t="shared" si="411"/>
        <v>4</v>
      </c>
    </row>
    <row r="1323" spans="4:26">
      <c r="D1323" s="1">
        <v>1320</v>
      </c>
      <c r="E1323" s="22">
        <v>40.700000000000003</v>
      </c>
      <c r="F1323" s="22">
        <f t="shared" si="400"/>
        <v>65.500138000000007</v>
      </c>
      <c r="G1323" s="22">
        <f t="shared" si="401"/>
        <v>18.194482777777779</v>
      </c>
      <c r="H1323" s="22">
        <f t="shared" si="412"/>
        <v>-0.17881555555555551</v>
      </c>
      <c r="I1323" s="22">
        <f t="shared" si="413"/>
        <v>18.105074999999999</v>
      </c>
      <c r="J1323" s="22">
        <f t="shared" si="414"/>
        <v>83.858597037598912</v>
      </c>
      <c r="K1323" s="22">
        <f t="shared" si="415"/>
        <v>4</v>
      </c>
      <c r="L1323" s="22">
        <f t="shared" si="402"/>
        <v>4.0797119999999998</v>
      </c>
      <c r="M1323" s="22">
        <f t="shared" si="416"/>
        <v>342.1189246374567</v>
      </c>
      <c r="N1323" s="22">
        <f t="shared" si="403"/>
        <v>3266.9962470404653</v>
      </c>
      <c r="O1323" s="22">
        <f t="shared" si="404"/>
        <v>15.119986106041686</v>
      </c>
      <c r="P1323" s="22">
        <f t="shared" si="405"/>
        <v>-338.71105883632185</v>
      </c>
      <c r="Q1323" s="22">
        <f t="shared" si="406"/>
        <v>127.59781961166267</v>
      </c>
      <c r="R1323" s="22">
        <f t="shared" si="417"/>
        <v>268.42514400000005</v>
      </c>
      <c r="S1323" s="22">
        <f t="shared" si="418"/>
        <v>57.311904775340849</v>
      </c>
      <c r="T1323" s="22">
        <f t="shared" si="419"/>
        <v>0</v>
      </c>
      <c r="U1323" s="22">
        <f t="shared" si="407"/>
        <v>0</v>
      </c>
      <c r="V1323" s="20">
        <f>'BSFC (Drive Cycle)'!C1327</f>
        <v>0</v>
      </c>
      <c r="W1323" s="22">
        <f t="shared" si="408"/>
        <v>0</v>
      </c>
      <c r="X1323" s="22">
        <f t="shared" si="409"/>
        <v>0</v>
      </c>
      <c r="Y1323" s="22">
        <f t="shared" si="410"/>
        <v>0</v>
      </c>
      <c r="Z1323" s="22">
        <f t="shared" si="411"/>
        <v>4</v>
      </c>
    </row>
    <row r="1324" spans="4:26">
      <c r="D1324" s="1">
        <v>1321</v>
      </c>
      <c r="E1324" s="22">
        <v>40.299999999999997</v>
      </c>
      <c r="F1324" s="22">
        <f t="shared" si="400"/>
        <v>64.856401999999989</v>
      </c>
      <c r="G1324" s="22">
        <f t="shared" si="401"/>
        <v>18.01566722222222</v>
      </c>
      <c r="H1324" s="22">
        <f t="shared" si="412"/>
        <v>-0.17881555555555906</v>
      </c>
      <c r="I1324" s="22">
        <f t="shared" si="413"/>
        <v>17.92625944444444</v>
      </c>
      <c r="J1324" s="22">
        <f t="shared" si="414"/>
        <v>83.030363980437428</v>
      </c>
      <c r="K1324" s="22">
        <f t="shared" si="415"/>
        <v>4</v>
      </c>
      <c r="L1324" s="22">
        <f t="shared" si="402"/>
        <v>4.0797119999999998</v>
      </c>
      <c r="M1324" s="22">
        <f t="shared" si="416"/>
        <v>338.73997229535831</v>
      </c>
      <c r="N1324" s="22">
        <f t="shared" si="403"/>
        <v>3234.7296174400653</v>
      </c>
      <c r="O1324" s="22">
        <f t="shared" si="404"/>
        <v>15.119986106041686</v>
      </c>
      <c r="P1324" s="22">
        <f t="shared" si="405"/>
        <v>-338.71105883632856</v>
      </c>
      <c r="Q1324" s="22">
        <f t="shared" si="406"/>
        <v>125.1020790062754</v>
      </c>
      <c r="R1324" s="22">
        <f t="shared" si="417"/>
        <v>268.42514400000005</v>
      </c>
      <c r="S1324" s="22">
        <f t="shared" si="418"/>
        <v>54.816164169946887</v>
      </c>
      <c r="T1324" s="22">
        <f t="shared" si="419"/>
        <v>0</v>
      </c>
      <c r="U1324" s="22">
        <f t="shared" si="407"/>
        <v>0</v>
      </c>
      <c r="V1324" s="20">
        <f>'BSFC (Drive Cycle)'!C1328</f>
        <v>0</v>
      </c>
      <c r="W1324" s="22">
        <f t="shared" si="408"/>
        <v>0</v>
      </c>
      <c r="X1324" s="22">
        <f t="shared" si="409"/>
        <v>0</v>
      </c>
      <c r="Y1324" s="22">
        <f t="shared" si="410"/>
        <v>0</v>
      </c>
      <c r="Z1324" s="22">
        <f t="shared" si="411"/>
        <v>4</v>
      </c>
    </row>
    <row r="1325" spans="4:26">
      <c r="D1325" s="1">
        <v>1322</v>
      </c>
      <c r="E1325" s="22">
        <v>39.6</v>
      </c>
      <c r="F1325" s="22">
        <f t="shared" si="400"/>
        <v>63.729863999999999</v>
      </c>
      <c r="G1325" s="22">
        <f t="shared" si="401"/>
        <v>17.702740000000002</v>
      </c>
      <c r="H1325" s="22">
        <f t="shared" si="412"/>
        <v>-0.31292722222221769</v>
      </c>
      <c r="I1325" s="22">
        <f t="shared" si="413"/>
        <v>17.546276388888892</v>
      </c>
      <c r="J1325" s="22">
        <f t="shared" si="414"/>
        <v>81.270368733969335</v>
      </c>
      <c r="K1325" s="22">
        <f t="shared" si="415"/>
        <v>4</v>
      </c>
      <c r="L1325" s="22">
        <f t="shared" si="402"/>
        <v>4.0797119999999998</v>
      </c>
      <c r="M1325" s="22">
        <f t="shared" si="416"/>
        <v>331.55969856839948</v>
      </c>
      <c r="N1325" s="22">
        <f t="shared" si="403"/>
        <v>3166.1630295392174</v>
      </c>
      <c r="O1325" s="22">
        <f t="shared" si="404"/>
        <v>15.119986106041686</v>
      </c>
      <c r="P1325" s="22">
        <f t="shared" si="405"/>
        <v>-592.74435296355477</v>
      </c>
      <c r="Q1325" s="22">
        <f t="shared" si="406"/>
        <v>120.7938453007413</v>
      </c>
      <c r="R1325" s="22">
        <f t="shared" si="417"/>
        <v>268.42514400000005</v>
      </c>
      <c r="S1325" s="22">
        <f t="shared" si="418"/>
        <v>-203.52536366281345</v>
      </c>
      <c r="T1325" s="22">
        <f t="shared" si="419"/>
        <v>0</v>
      </c>
      <c r="U1325" s="22">
        <f t="shared" si="407"/>
        <v>0</v>
      </c>
      <c r="V1325" s="20">
        <f>'BSFC (Drive Cycle)'!C1329</f>
        <v>0</v>
      </c>
      <c r="W1325" s="22">
        <f t="shared" si="408"/>
        <v>0</v>
      </c>
      <c r="X1325" s="22">
        <f t="shared" si="409"/>
        <v>0</v>
      </c>
      <c r="Y1325" s="22">
        <f t="shared" si="410"/>
        <v>0</v>
      </c>
      <c r="Z1325" s="22">
        <f t="shared" si="411"/>
        <v>4</v>
      </c>
    </row>
    <row r="1326" spans="4:26">
      <c r="D1326" s="1">
        <v>1323</v>
      </c>
      <c r="E1326" s="22">
        <v>39.200000000000003</v>
      </c>
      <c r="F1326" s="22">
        <f t="shared" si="400"/>
        <v>63.086128000000002</v>
      </c>
      <c r="G1326" s="22">
        <f t="shared" si="401"/>
        <v>17.523924444444447</v>
      </c>
      <c r="H1326" s="22">
        <f t="shared" si="412"/>
        <v>-0.17881555555555551</v>
      </c>
      <c r="I1326" s="22">
        <f t="shared" si="413"/>
        <v>17.434516666666667</v>
      </c>
      <c r="J1326" s="22">
        <f t="shared" si="414"/>
        <v>80.752723073243402</v>
      </c>
      <c r="K1326" s="22">
        <f t="shared" si="415"/>
        <v>4</v>
      </c>
      <c r="L1326" s="22">
        <f t="shared" si="402"/>
        <v>4.0797119999999998</v>
      </c>
      <c r="M1326" s="22">
        <f t="shared" si="416"/>
        <v>329.44785335458795</v>
      </c>
      <c r="N1326" s="22">
        <f t="shared" si="403"/>
        <v>3145.9963860389671</v>
      </c>
      <c r="O1326" s="22">
        <f t="shared" si="404"/>
        <v>15.119986106041686</v>
      </c>
      <c r="P1326" s="22">
        <f t="shared" si="405"/>
        <v>-338.71105883632185</v>
      </c>
      <c r="Q1326" s="22">
        <f t="shared" si="406"/>
        <v>118.36589024266088</v>
      </c>
      <c r="R1326" s="22">
        <f t="shared" si="417"/>
        <v>268.42514400000005</v>
      </c>
      <c r="S1326" s="22">
        <f t="shared" si="418"/>
        <v>48.079975406339088</v>
      </c>
      <c r="T1326" s="22">
        <f t="shared" si="419"/>
        <v>0</v>
      </c>
      <c r="U1326" s="22">
        <f t="shared" si="407"/>
        <v>0</v>
      </c>
      <c r="V1326" s="20">
        <f>'BSFC (Drive Cycle)'!C1330</f>
        <v>0</v>
      </c>
      <c r="W1326" s="22">
        <f t="shared" si="408"/>
        <v>0</v>
      </c>
      <c r="X1326" s="22">
        <f t="shared" si="409"/>
        <v>0</v>
      </c>
      <c r="Y1326" s="22">
        <f t="shared" si="410"/>
        <v>0</v>
      </c>
      <c r="Z1326" s="22">
        <f t="shared" si="411"/>
        <v>4</v>
      </c>
    </row>
    <row r="1327" spans="4:26">
      <c r="D1327" s="1">
        <v>1324</v>
      </c>
      <c r="E1327" s="22">
        <v>38.799999999999997</v>
      </c>
      <c r="F1327" s="22">
        <f t="shared" si="400"/>
        <v>62.442391999999998</v>
      </c>
      <c r="G1327" s="22">
        <f t="shared" si="401"/>
        <v>17.345108888888888</v>
      </c>
      <c r="H1327" s="22">
        <f t="shared" si="412"/>
        <v>-0.17881555555555906</v>
      </c>
      <c r="I1327" s="22">
        <f t="shared" si="413"/>
        <v>17.255701111111108</v>
      </c>
      <c r="J1327" s="22">
        <f t="shared" si="414"/>
        <v>79.924490016081918</v>
      </c>
      <c r="K1327" s="22">
        <f t="shared" si="415"/>
        <v>4</v>
      </c>
      <c r="L1327" s="22">
        <f t="shared" si="402"/>
        <v>4.0797119999999998</v>
      </c>
      <c r="M1327" s="22">
        <f t="shared" si="416"/>
        <v>326.06890101248956</v>
      </c>
      <c r="N1327" s="22">
        <f t="shared" si="403"/>
        <v>3113.7297564385667</v>
      </c>
      <c r="O1327" s="22">
        <f t="shared" si="404"/>
        <v>15.119986106041686</v>
      </c>
      <c r="P1327" s="22">
        <f t="shared" si="405"/>
        <v>-338.71105883632856</v>
      </c>
      <c r="Q1327" s="22">
        <f t="shared" si="406"/>
        <v>115.96258447451019</v>
      </c>
      <c r="R1327" s="22">
        <f t="shared" si="417"/>
        <v>268.42514400000005</v>
      </c>
      <c r="S1327" s="22">
        <f t="shared" si="418"/>
        <v>45.676669638181693</v>
      </c>
      <c r="T1327" s="22">
        <f t="shared" si="419"/>
        <v>0</v>
      </c>
      <c r="U1327" s="22">
        <f t="shared" si="407"/>
        <v>0</v>
      </c>
      <c r="V1327" s="20">
        <f>'BSFC (Drive Cycle)'!C1331</f>
        <v>0</v>
      </c>
      <c r="W1327" s="22">
        <f t="shared" si="408"/>
        <v>0</v>
      </c>
      <c r="X1327" s="22">
        <f t="shared" si="409"/>
        <v>0</v>
      </c>
      <c r="Y1327" s="22">
        <f t="shared" si="410"/>
        <v>0</v>
      </c>
      <c r="Z1327" s="22">
        <f t="shared" si="411"/>
        <v>4</v>
      </c>
    </row>
    <row r="1328" spans="4:26">
      <c r="D1328" s="1">
        <v>1325</v>
      </c>
      <c r="E1328" s="22">
        <v>38</v>
      </c>
      <c r="F1328" s="22">
        <f t="shared" si="400"/>
        <v>61.154919999999997</v>
      </c>
      <c r="G1328" s="22">
        <f t="shared" si="401"/>
        <v>16.987477777777777</v>
      </c>
      <c r="H1328" s="22">
        <f t="shared" si="412"/>
        <v>-0.35763111111111101</v>
      </c>
      <c r="I1328" s="22">
        <f t="shared" si="413"/>
        <v>16.808662222222221</v>
      </c>
      <c r="J1328" s="22">
        <f t="shared" si="414"/>
        <v>77.853907373178259</v>
      </c>
      <c r="K1328" s="22">
        <f t="shared" si="415"/>
        <v>4</v>
      </c>
      <c r="L1328" s="22">
        <f t="shared" si="402"/>
        <v>4.0797119999999998</v>
      </c>
      <c r="M1328" s="22">
        <f t="shared" si="416"/>
        <v>317.62152015724382</v>
      </c>
      <c r="N1328" s="22">
        <f t="shared" si="403"/>
        <v>3033.0631824375687</v>
      </c>
      <c r="O1328" s="22">
        <f t="shared" si="404"/>
        <v>15.119986106041686</v>
      </c>
      <c r="P1328" s="22">
        <f t="shared" si="405"/>
        <v>-677.42211767264371</v>
      </c>
      <c r="Q1328" s="22">
        <f t="shared" si="406"/>
        <v>111.22992080799814</v>
      </c>
      <c r="R1328" s="22">
        <f t="shared" si="417"/>
        <v>268.42514400000005</v>
      </c>
      <c r="S1328" s="22">
        <f t="shared" si="418"/>
        <v>-297.76705286464551</v>
      </c>
      <c r="T1328" s="22">
        <f t="shared" si="419"/>
        <v>0</v>
      </c>
      <c r="U1328" s="22">
        <f t="shared" si="407"/>
        <v>0</v>
      </c>
      <c r="V1328" s="20">
        <f>'BSFC (Drive Cycle)'!C1332</f>
        <v>0</v>
      </c>
      <c r="W1328" s="22">
        <f t="shared" si="408"/>
        <v>0</v>
      </c>
      <c r="X1328" s="22">
        <f t="shared" si="409"/>
        <v>0</v>
      </c>
      <c r="Y1328" s="22">
        <f t="shared" si="410"/>
        <v>0</v>
      </c>
      <c r="Z1328" s="22">
        <f t="shared" si="411"/>
        <v>4</v>
      </c>
    </row>
    <row r="1329" spans="4:26">
      <c r="D1329" s="1">
        <v>1326</v>
      </c>
      <c r="E1329" s="22">
        <v>37.6</v>
      </c>
      <c r="F1329" s="22">
        <f t="shared" si="400"/>
        <v>60.511184</v>
      </c>
      <c r="G1329" s="22">
        <f t="shared" si="401"/>
        <v>16.808662222222225</v>
      </c>
      <c r="H1329" s="22">
        <f t="shared" si="412"/>
        <v>-0.17881555555555195</v>
      </c>
      <c r="I1329" s="22">
        <f t="shared" si="413"/>
        <v>16.719254444444449</v>
      </c>
      <c r="J1329" s="22">
        <f t="shared" si="414"/>
        <v>77.439790844597553</v>
      </c>
      <c r="K1329" s="22">
        <f t="shared" si="415"/>
        <v>4</v>
      </c>
      <c r="L1329" s="22">
        <f t="shared" si="402"/>
        <v>4.0797119999999998</v>
      </c>
      <c r="M1329" s="22">
        <f t="shared" si="416"/>
        <v>315.93204398619474</v>
      </c>
      <c r="N1329" s="22">
        <f t="shared" si="403"/>
        <v>3016.9298676373696</v>
      </c>
      <c r="O1329" s="22">
        <f t="shared" si="404"/>
        <v>15.119986106041686</v>
      </c>
      <c r="P1329" s="22">
        <f t="shared" si="405"/>
        <v>-338.71105883631515</v>
      </c>
      <c r="Q1329" s="22">
        <f t="shared" si="406"/>
        <v>108.90056290963679</v>
      </c>
      <c r="R1329" s="22">
        <f t="shared" si="417"/>
        <v>268.42514400000005</v>
      </c>
      <c r="S1329" s="22">
        <f t="shared" si="418"/>
        <v>38.614648073321689</v>
      </c>
      <c r="T1329" s="22">
        <f t="shared" si="419"/>
        <v>0</v>
      </c>
      <c r="U1329" s="22">
        <f t="shared" si="407"/>
        <v>0</v>
      </c>
      <c r="V1329" s="20">
        <f>'BSFC (Drive Cycle)'!C1333</f>
        <v>0</v>
      </c>
      <c r="W1329" s="22">
        <f t="shared" si="408"/>
        <v>0</v>
      </c>
      <c r="X1329" s="22">
        <f t="shared" si="409"/>
        <v>0</v>
      </c>
      <c r="Y1329" s="22">
        <f t="shared" si="410"/>
        <v>0</v>
      </c>
      <c r="Z1329" s="22">
        <f t="shared" si="411"/>
        <v>4</v>
      </c>
    </row>
    <row r="1330" spans="4:26">
      <c r="D1330" s="1">
        <v>1327</v>
      </c>
      <c r="E1330" s="22">
        <v>37.200000000000003</v>
      </c>
      <c r="F1330" s="22">
        <f t="shared" si="400"/>
        <v>59.867448000000003</v>
      </c>
      <c r="G1330" s="22">
        <f t="shared" si="401"/>
        <v>16.629846666666669</v>
      </c>
      <c r="H1330" s="22">
        <f t="shared" si="412"/>
        <v>-0.17881555555555551</v>
      </c>
      <c r="I1330" s="22">
        <f t="shared" si="413"/>
        <v>16.540438888888893</v>
      </c>
      <c r="J1330" s="22">
        <f t="shared" si="414"/>
        <v>76.61155778743607</v>
      </c>
      <c r="K1330" s="22">
        <f t="shared" si="415"/>
        <v>4</v>
      </c>
      <c r="L1330" s="22">
        <f t="shared" si="402"/>
        <v>4.0797119999999998</v>
      </c>
      <c r="M1330" s="22">
        <f t="shared" si="416"/>
        <v>312.55309164409636</v>
      </c>
      <c r="N1330" s="22">
        <f t="shared" si="403"/>
        <v>2984.6632380369697</v>
      </c>
      <c r="O1330" s="22">
        <f t="shared" si="404"/>
        <v>15.119986106041686</v>
      </c>
      <c r="P1330" s="22">
        <f t="shared" si="405"/>
        <v>-338.71105883632185</v>
      </c>
      <c r="Q1330" s="22">
        <f t="shared" si="406"/>
        <v>106.59585430120514</v>
      </c>
      <c r="R1330" s="22">
        <f t="shared" si="417"/>
        <v>268.42514400000005</v>
      </c>
      <c r="S1330" s="22">
        <f t="shared" si="418"/>
        <v>36.309939464883314</v>
      </c>
      <c r="T1330" s="22">
        <f t="shared" si="419"/>
        <v>0</v>
      </c>
      <c r="U1330" s="22">
        <f t="shared" si="407"/>
        <v>0</v>
      </c>
      <c r="V1330" s="20">
        <f>'BSFC (Drive Cycle)'!C1334</f>
        <v>0</v>
      </c>
      <c r="W1330" s="22">
        <f t="shared" si="408"/>
        <v>0</v>
      </c>
      <c r="X1330" s="22">
        <f t="shared" si="409"/>
        <v>0</v>
      </c>
      <c r="Y1330" s="22">
        <f t="shared" si="410"/>
        <v>0</v>
      </c>
      <c r="Z1330" s="22">
        <f t="shared" si="411"/>
        <v>4</v>
      </c>
    </row>
    <row r="1331" spans="4:26">
      <c r="D1331" s="1">
        <v>1328</v>
      </c>
      <c r="E1331" s="22">
        <v>36.5</v>
      </c>
      <c r="F1331" s="22">
        <f t="shared" si="400"/>
        <v>58.74091</v>
      </c>
      <c r="G1331" s="22">
        <f t="shared" si="401"/>
        <v>16.316919444444444</v>
      </c>
      <c r="H1331" s="22">
        <f t="shared" si="412"/>
        <v>-0.3129272222222248</v>
      </c>
      <c r="I1331" s="22">
        <f t="shared" si="413"/>
        <v>16.16045583333333</v>
      </c>
      <c r="J1331" s="22">
        <f t="shared" si="414"/>
        <v>74.851562540967905</v>
      </c>
      <c r="K1331" s="22">
        <f t="shared" si="415"/>
        <v>4</v>
      </c>
      <c r="L1331" s="22">
        <f t="shared" si="402"/>
        <v>4.0797119999999998</v>
      </c>
      <c r="M1331" s="22">
        <f t="shared" si="416"/>
        <v>305.37281791713724</v>
      </c>
      <c r="N1331" s="22">
        <f t="shared" si="403"/>
        <v>2916.096650136119</v>
      </c>
      <c r="O1331" s="22">
        <f t="shared" si="404"/>
        <v>15.119986106041686</v>
      </c>
      <c r="P1331" s="22">
        <f t="shared" si="405"/>
        <v>-592.74435296356819</v>
      </c>
      <c r="Q1331" s="22">
        <f t="shared" si="406"/>
        <v>102.62192659034316</v>
      </c>
      <c r="R1331" s="22">
        <f t="shared" si="417"/>
        <v>268.42514400000005</v>
      </c>
      <c r="S1331" s="22">
        <f t="shared" si="418"/>
        <v>-221.69728237322499</v>
      </c>
      <c r="T1331" s="22">
        <f t="shared" si="419"/>
        <v>0</v>
      </c>
      <c r="U1331" s="22">
        <f t="shared" si="407"/>
        <v>0</v>
      </c>
      <c r="V1331" s="20">
        <f>'BSFC (Drive Cycle)'!C1335</f>
        <v>0</v>
      </c>
      <c r="W1331" s="22">
        <f t="shared" si="408"/>
        <v>0</v>
      </c>
      <c r="X1331" s="22">
        <f t="shared" si="409"/>
        <v>0</v>
      </c>
      <c r="Y1331" s="22">
        <f t="shared" si="410"/>
        <v>0</v>
      </c>
      <c r="Z1331" s="22">
        <f t="shared" si="411"/>
        <v>4</v>
      </c>
    </row>
    <row r="1332" spans="4:26">
      <c r="D1332" s="1">
        <v>1329</v>
      </c>
      <c r="E1332" s="22">
        <v>34.6</v>
      </c>
      <c r="F1332" s="22">
        <f t="shared" si="400"/>
        <v>55.683164000000005</v>
      </c>
      <c r="G1332" s="22">
        <f t="shared" si="401"/>
        <v>15.467545555555558</v>
      </c>
      <c r="H1332" s="22">
        <f t="shared" si="412"/>
        <v>-0.84937388888888599</v>
      </c>
      <c r="I1332" s="22">
        <f t="shared" si="413"/>
        <v>15.042858611111114</v>
      </c>
      <c r="J1332" s="22">
        <f t="shared" si="414"/>
        <v>69.67510593370875</v>
      </c>
      <c r="K1332" s="22">
        <f t="shared" si="415"/>
        <v>4</v>
      </c>
      <c r="L1332" s="22">
        <f t="shared" si="402"/>
        <v>4.0797119999999998</v>
      </c>
      <c r="M1332" s="22">
        <f t="shared" si="416"/>
        <v>284.25436577902275</v>
      </c>
      <c r="N1332" s="22">
        <f t="shared" si="403"/>
        <v>2714.4302151336219</v>
      </c>
      <c r="O1332" s="22">
        <f t="shared" si="404"/>
        <v>15.119986106041686</v>
      </c>
      <c r="P1332" s="22">
        <f t="shared" si="405"/>
        <v>-1608.8775294725237</v>
      </c>
      <c r="Q1332" s="22">
        <f t="shared" si="406"/>
        <v>92.216074788437069</v>
      </c>
      <c r="R1332" s="22">
        <f t="shared" si="417"/>
        <v>268.42514400000005</v>
      </c>
      <c r="S1332" s="22">
        <f t="shared" si="418"/>
        <v>-1248.2363106840867</v>
      </c>
      <c r="T1332" s="22">
        <f t="shared" si="419"/>
        <v>0</v>
      </c>
      <c r="U1332" s="22">
        <f t="shared" si="407"/>
        <v>0</v>
      </c>
      <c r="V1332" s="20">
        <f>'BSFC (Drive Cycle)'!C1336</f>
        <v>0</v>
      </c>
      <c r="W1332" s="22">
        <f t="shared" si="408"/>
        <v>0</v>
      </c>
      <c r="X1332" s="22">
        <f t="shared" si="409"/>
        <v>0</v>
      </c>
      <c r="Y1332" s="22">
        <f t="shared" si="410"/>
        <v>0</v>
      </c>
      <c r="Z1332" s="22">
        <f t="shared" si="411"/>
        <v>4</v>
      </c>
    </row>
    <row r="1333" spans="4:26">
      <c r="D1333" s="1">
        <v>1330</v>
      </c>
      <c r="E1333" s="22">
        <v>31.5</v>
      </c>
      <c r="F1333" s="22">
        <f t="shared" si="400"/>
        <v>50.694209999999998</v>
      </c>
      <c r="G1333" s="22">
        <f t="shared" si="401"/>
        <v>14.081725</v>
      </c>
      <c r="H1333" s="22">
        <f t="shared" si="412"/>
        <v>-1.3858205555555578</v>
      </c>
      <c r="I1333" s="22">
        <f t="shared" si="413"/>
        <v>13.388814722222222</v>
      </c>
      <c r="J1333" s="22">
        <f t="shared" si="414"/>
        <v>62.013950154965123</v>
      </c>
      <c r="K1333" s="22">
        <f t="shared" si="415"/>
        <v>4</v>
      </c>
      <c r="L1333" s="22">
        <f t="shared" si="402"/>
        <v>4.0797119999999998</v>
      </c>
      <c r="M1333" s="22">
        <f t="shared" si="416"/>
        <v>252.99905661461307</v>
      </c>
      <c r="N1333" s="22">
        <f t="shared" si="403"/>
        <v>2415.9638913299245</v>
      </c>
      <c r="O1333" s="22">
        <f t="shared" si="404"/>
        <v>15.119986106041686</v>
      </c>
      <c r="P1333" s="22">
        <f t="shared" si="405"/>
        <v>-2625.0107059814995</v>
      </c>
      <c r="Q1333" s="22">
        <f t="shared" si="406"/>
        <v>76.432056039983507</v>
      </c>
      <c r="R1333" s="22">
        <f t="shared" si="417"/>
        <v>268.42514400000005</v>
      </c>
      <c r="S1333" s="22">
        <f t="shared" si="418"/>
        <v>-2280.1535059415164</v>
      </c>
      <c r="T1333" s="22">
        <f t="shared" si="419"/>
        <v>0</v>
      </c>
      <c r="U1333" s="22">
        <f t="shared" si="407"/>
        <v>0</v>
      </c>
      <c r="V1333" s="20">
        <f>'BSFC (Drive Cycle)'!C1337</f>
        <v>0</v>
      </c>
      <c r="W1333" s="22">
        <f t="shared" si="408"/>
        <v>0</v>
      </c>
      <c r="X1333" s="22">
        <f t="shared" si="409"/>
        <v>0</v>
      </c>
      <c r="Y1333" s="22">
        <f t="shared" si="410"/>
        <v>0</v>
      </c>
      <c r="Z1333" s="22">
        <f t="shared" si="411"/>
        <v>4</v>
      </c>
    </row>
    <row r="1334" spans="4:26">
      <c r="D1334" s="1">
        <v>1331</v>
      </c>
      <c r="E1334" s="22">
        <v>29.6</v>
      </c>
      <c r="F1334" s="22">
        <f t="shared" si="400"/>
        <v>47.636464000000004</v>
      </c>
      <c r="G1334" s="22">
        <f t="shared" si="401"/>
        <v>13.232351111111113</v>
      </c>
      <c r="H1334" s="22">
        <f t="shared" si="412"/>
        <v>-0.84937388888888776</v>
      </c>
      <c r="I1334" s="22">
        <f t="shared" si="413"/>
        <v>12.807664166666669</v>
      </c>
      <c r="J1334" s="22">
        <f t="shared" si="414"/>
        <v>59.322192719190355</v>
      </c>
      <c r="K1334" s="22">
        <f t="shared" si="415"/>
        <v>4</v>
      </c>
      <c r="L1334" s="22">
        <f t="shared" si="402"/>
        <v>4.0797119999999998</v>
      </c>
      <c r="M1334" s="22">
        <f t="shared" si="416"/>
        <v>242.01746150279351</v>
      </c>
      <c r="N1334" s="22">
        <f t="shared" si="403"/>
        <v>2311.0973451286263</v>
      </c>
      <c r="O1334" s="22">
        <f t="shared" si="404"/>
        <v>15.119986106041686</v>
      </c>
      <c r="P1334" s="22">
        <f t="shared" si="405"/>
        <v>-1608.8775294725272</v>
      </c>
      <c r="Q1334" s="22">
        <f t="shared" si="406"/>
        <v>67.489755827656296</v>
      </c>
      <c r="R1334" s="22">
        <f t="shared" si="417"/>
        <v>268.42514400000005</v>
      </c>
      <c r="S1334" s="22">
        <f t="shared" si="418"/>
        <v>-1272.9626296448707</v>
      </c>
      <c r="T1334" s="22">
        <f t="shared" si="419"/>
        <v>0</v>
      </c>
      <c r="U1334" s="22">
        <f t="shared" si="407"/>
        <v>0</v>
      </c>
      <c r="V1334" s="20">
        <f>'BSFC (Drive Cycle)'!C1338</f>
        <v>0</v>
      </c>
      <c r="W1334" s="22">
        <f t="shared" si="408"/>
        <v>0</v>
      </c>
      <c r="X1334" s="22">
        <f t="shared" si="409"/>
        <v>0</v>
      </c>
      <c r="Y1334" s="22">
        <f t="shared" si="410"/>
        <v>0</v>
      </c>
      <c r="Z1334" s="22">
        <f t="shared" si="411"/>
        <v>4</v>
      </c>
    </row>
    <row r="1335" spans="4:26">
      <c r="D1335" s="1">
        <v>1332</v>
      </c>
      <c r="E1335" s="22">
        <v>29.2</v>
      </c>
      <c r="F1335" s="22">
        <f t="shared" si="400"/>
        <v>46.992728</v>
      </c>
      <c r="G1335" s="22">
        <f t="shared" si="401"/>
        <v>13.053535555555555</v>
      </c>
      <c r="H1335" s="22">
        <f t="shared" si="412"/>
        <v>-0.17881555555555728</v>
      </c>
      <c r="I1335" s="22">
        <f t="shared" si="413"/>
        <v>12.964127777777776</v>
      </c>
      <c r="J1335" s="22">
        <f t="shared" si="414"/>
        <v>60.046896644206626</v>
      </c>
      <c r="K1335" s="22">
        <f t="shared" si="415"/>
        <v>4</v>
      </c>
      <c r="L1335" s="22">
        <f t="shared" si="402"/>
        <v>4.0797119999999998</v>
      </c>
      <c r="M1335" s="22">
        <f t="shared" si="416"/>
        <v>244.9740448021295</v>
      </c>
      <c r="N1335" s="22">
        <f t="shared" si="403"/>
        <v>2339.3306460289755</v>
      </c>
      <c r="O1335" s="22">
        <f t="shared" si="404"/>
        <v>15.119986106041686</v>
      </c>
      <c r="P1335" s="22">
        <f t="shared" si="405"/>
        <v>-338.71105883632521</v>
      </c>
      <c r="Q1335" s="22">
        <f t="shared" si="406"/>
        <v>65.678033017819629</v>
      </c>
      <c r="R1335" s="22">
        <f t="shared" si="417"/>
        <v>268.42514400000005</v>
      </c>
      <c r="S1335" s="22">
        <f t="shared" si="418"/>
        <v>-4.6078818185055184</v>
      </c>
      <c r="T1335" s="22">
        <f t="shared" si="419"/>
        <v>0</v>
      </c>
      <c r="U1335" s="22">
        <f t="shared" si="407"/>
        <v>0</v>
      </c>
      <c r="V1335" s="20">
        <f>'BSFC (Drive Cycle)'!C1339</f>
        <v>0</v>
      </c>
      <c r="W1335" s="22">
        <f t="shared" si="408"/>
        <v>0</v>
      </c>
      <c r="X1335" s="22">
        <f t="shared" si="409"/>
        <v>0</v>
      </c>
      <c r="Y1335" s="22">
        <f t="shared" si="410"/>
        <v>0</v>
      </c>
      <c r="Z1335" s="22">
        <f t="shared" si="411"/>
        <v>4</v>
      </c>
    </row>
    <row r="1336" spans="4:26">
      <c r="D1336" s="1">
        <v>1333</v>
      </c>
      <c r="E1336" s="22">
        <v>28.8</v>
      </c>
      <c r="F1336" s="22">
        <f t="shared" si="400"/>
        <v>46.348992000000003</v>
      </c>
      <c r="G1336" s="22">
        <f t="shared" si="401"/>
        <v>12.874720000000002</v>
      </c>
      <c r="H1336" s="22">
        <f t="shared" si="412"/>
        <v>-0.17881555555555373</v>
      </c>
      <c r="I1336" s="22">
        <f t="shared" si="413"/>
        <v>12.785312222222224</v>
      </c>
      <c r="J1336" s="22">
        <f t="shared" si="414"/>
        <v>59.218663587045178</v>
      </c>
      <c r="K1336" s="22">
        <f t="shared" si="415"/>
        <v>4</v>
      </c>
      <c r="L1336" s="22">
        <f t="shared" si="402"/>
        <v>4.0797119999999998</v>
      </c>
      <c r="M1336" s="22">
        <f t="shared" si="416"/>
        <v>241.59509246003125</v>
      </c>
      <c r="N1336" s="22">
        <f t="shared" si="403"/>
        <v>2307.0640164285765</v>
      </c>
      <c r="O1336" s="22">
        <f t="shared" si="404"/>
        <v>15.119986106041686</v>
      </c>
      <c r="P1336" s="22">
        <f t="shared" si="405"/>
        <v>-338.7110588363185</v>
      </c>
      <c r="Q1336" s="22">
        <f t="shared" si="406"/>
        <v>63.890959497912753</v>
      </c>
      <c r="R1336" s="22">
        <f t="shared" si="417"/>
        <v>268.42514400000005</v>
      </c>
      <c r="S1336" s="22">
        <f t="shared" si="418"/>
        <v>-6.3949553384056799</v>
      </c>
      <c r="T1336" s="22">
        <f t="shared" si="419"/>
        <v>0</v>
      </c>
      <c r="U1336" s="22">
        <f t="shared" si="407"/>
        <v>0</v>
      </c>
      <c r="V1336" s="20">
        <f>'BSFC (Drive Cycle)'!C1340</f>
        <v>0</v>
      </c>
      <c r="W1336" s="22">
        <f t="shared" si="408"/>
        <v>0</v>
      </c>
      <c r="X1336" s="22">
        <f t="shared" si="409"/>
        <v>0</v>
      </c>
      <c r="Y1336" s="22">
        <f t="shared" si="410"/>
        <v>0</v>
      </c>
      <c r="Z1336" s="22">
        <f t="shared" si="411"/>
        <v>4</v>
      </c>
    </row>
    <row r="1337" spans="4:26">
      <c r="D1337" s="1">
        <v>1334</v>
      </c>
      <c r="E1337" s="22">
        <v>28.8</v>
      </c>
      <c r="F1337" s="22">
        <f t="shared" si="400"/>
        <v>46.348992000000003</v>
      </c>
      <c r="G1337" s="22">
        <f t="shared" si="401"/>
        <v>12.874720000000002</v>
      </c>
      <c r="H1337" s="22">
        <f t="shared" si="412"/>
        <v>0</v>
      </c>
      <c r="I1337" s="22">
        <f t="shared" si="413"/>
        <v>12.874720000000002</v>
      </c>
      <c r="J1337" s="22">
        <f t="shared" si="414"/>
        <v>59.632780115625913</v>
      </c>
      <c r="K1337" s="22">
        <f t="shared" si="415"/>
        <v>4</v>
      </c>
      <c r="L1337" s="22">
        <f t="shared" si="402"/>
        <v>4.0797119999999998</v>
      </c>
      <c r="M1337" s="22">
        <f t="shared" si="416"/>
        <v>243.28456863108042</v>
      </c>
      <c r="N1337" s="22">
        <f t="shared" si="403"/>
        <v>2323.1973312287764</v>
      </c>
      <c r="O1337" s="22">
        <f t="shared" si="404"/>
        <v>15.119986106041686</v>
      </c>
      <c r="P1337" s="22">
        <f t="shared" si="405"/>
        <v>0</v>
      </c>
      <c r="Q1337" s="22">
        <f t="shared" si="406"/>
        <v>63.890959497912753</v>
      </c>
      <c r="R1337" s="22">
        <f t="shared" si="417"/>
        <v>268.42514400000005</v>
      </c>
      <c r="S1337" s="22">
        <f t="shared" si="418"/>
        <v>332.31610349791282</v>
      </c>
      <c r="T1337" s="22">
        <f t="shared" si="419"/>
        <v>17.586301862778399</v>
      </c>
      <c r="U1337" s="22">
        <f t="shared" si="407"/>
        <v>4.2784758625020087</v>
      </c>
      <c r="V1337" s="20">
        <f>'BSFC (Drive Cycle)'!C1341</f>
        <v>1445.5687164704586</v>
      </c>
      <c r="W1337" s="22">
        <f t="shared" si="408"/>
        <v>1.7180085725019074</v>
      </c>
      <c r="X1337" s="22">
        <f t="shared" si="409"/>
        <v>0</v>
      </c>
      <c r="Y1337" s="22">
        <f t="shared" si="410"/>
        <v>0</v>
      </c>
      <c r="Z1337" s="22">
        <f t="shared" si="411"/>
        <v>4</v>
      </c>
    </row>
    <row r="1338" spans="4:26">
      <c r="D1338" s="1">
        <v>1335</v>
      </c>
      <c r="E1338" s="22">
        <v>28</v>
      </c>
      <c r="F1338" s="22">
        <f t="shared" si="400"/>
        <v>45.061520000000002</v>
      </c>
      <c r="G1338" s="22">
        <f t="shared" si="401"/>
        <v>12.517088888888891</v>
      </c>
      <c r="H1338" s="22">
        <f t="shared" si="412"/>
        <v>-0.35763111111111101</v>
      </c>
      <c r="I1338" s="22">
        <f t="shared" si="413"/>
        <v>12.338273333333335</v>
      </c>
      <c r="J1338" s="22">
        <f t="shared" si="414"/>
        <v>57.148080944141498</v>
      </c>
      <c r="K1338" s="22">
        <f t="shared" si="415"/>
        <v>4</v>
      </c>
      <c r="L1338" s="22">
        <f t="shared" si="402"/>
        <v>4.0797119999999998</v>
      </c>
      <c r="M1338" s="22">
        <f t="shared" si="416"/>
        <v>233.14771160478537</v>
      </c>
      <c r="N1338" s="22">
        <f t="shared" si="403"/>
        <v>2226.3974424275771</v>
      </c>
      <c r="O1338" s="22">
        <f t="shared" si="404"/>
        <v>15.119986106041686</v>
      </c>
      <c r="P1338" s="22">
        <f t="shared" si="405"/>
        <v>-677.42211767264371</v>
      </c>
      <c r="Q1338" s="22">
        <f t="shared" si="406"/>
        <v>60.390760327888216</v>
      </c>
      <c r="R1338" s="22">
        <f t="shared" si="417"/>
        <v>268.42514400000005</v>
      </c>
      <c r="S1338" s="22">
        <f t="shared" si="418"/>
        <v>-348.60621334475547</v>
      </c>
      <c r="T1338" s="22">
        <f t="shared" si="419"/>
        <v>0</v>
      </c>
      <c r="U1338" s="22">
        <f t="shared" si="407"/>
        <v>0</v>
      </c>
      <c r="V1338" s="20">
        <f>'BSFC (Drive Cycle)'!C1342</f>
        <v>0</v>
      </c>
      <c r="W1338" s="22">
        <f t="shared" si="408"/>
        <v>0</v>
      </c>
      <c r="X1338" s="22">
        <f t="shared" si="409"/>
        <v>0</v>
      </c>
      <c r="Y1338" s="22">
        <f t="shared" si="410"/>
        <v>0</v>
      </c>
      <c r="Z1338" s="22">
        <f t="shared" si="411"/>
        <v>4</v>
      </c>
    </row>
    <row r="1339" spans="4:26">
      <c r="D1339" s="1">
        <v>1336</v>
      </c>
      <c r="E1339" s="22">
        <v>28</v>
      </c>
      <c r="F1339" s="22">
        <f t="shared" si="400"/>
        <v>45.061520000000002</v>
      </c>
      <c r="G1339" s="22">
        <f t="shared" si="401"/>
        <v>12.517088888888891</v>
      </c>
      <c r="H1339" s="22">
        <f t="shared" si="412"/>
        <v>0</v>
      </c>
      <c r="I1339" s="22">
        <f t="shared" si="413"/>
        <v>12.517088888888891</v>
      </c>
      <c r="J1339" s="22">
        <f t="shared" si="414"/>
        <v>57.97631400130296</v>
      </c>
      <c r="K1339" s="22">
        <f t="shared" si="415"/>
        <v>4</v>
      </c>
      <c r="L1339" s="22">
        <f t="shared" si="402"/>
        <v>4.0797119999999998</v>
      </c>
      <c r="M1339" s="22">
        <f t="shared" si="416"/>
        <v>236.5266639468837</v>
      </c>
      <c r="N1339" s="22">
        <f t="shared" si="403"/>
        <v>2258.6640720279765</v>
      </c>
      <c r="O1339" s="22">
        <f t="shared" si="404"/>
        <v>15.119986106041686</v>
      </c>
      <c r="P1339" s="22">
        <f t="shared" si="405"/>
        <v>0</v>
      </c>
      <c r="Q1339" s="22">
        <f t="shared" si="406"/>
        <v>60.390760327888216</v>
      </c>
      <c r="R1339" s="22">
        <f t="shared" si="417"/>
        <v>268.42514400000005</v>
      </c>
      <c r="S1339" s="22">
        <f t="shared" si="418"/>
        <v>328.81590432788823</v>
      </c>
      <c r="T1339" s="22">
        <f t="shared" si="419"/>
        <v>17.401069914834938</v>
      </c>
      <c r="U1339" s="22">
        <f t="shared" si="407"/>
        <v>4.1158170160623913</v>
      </c>
      <c r="V1339" s="20">
        <f>'BSFC (Drive Cycle)'!C1343</f>
        <v>1455.9215441078823</v>
      </c>
      <c r="W1339" s="22">
        <f t="shared" si="408"/>
        <v>1.6645296292475147</v>
      </c>
      <c r="X1339" s="22">
        <f t="shared" si="409"/>
        <v>0</v>
      </c>
      <c r="Y1339" s="22">
        <f t="shared" si="410"/>
        <v>0</v>
      </c>
      <c r="Z1339" s="22">
        <f t="shared" si="411"/>
        <v>4</v>
      </c>
    </row>
    <row r="1340" spans="4:26">
      <c r="D1340" s="1">
        <v>1337</v>
      </c>
      <c r="E1340" s="22">
        <v>28.4</v>
      </c>
      <c r="F1340" s="22">
        <f t="shared" si="400"/>
        <v>45.705255999999999</v>
      </c>
      <c r="G1340" s="22">
        <f t="shared" si="401"/>
        <v>12.695904444444444</v>
      </c>
      <c r="H1340" s="22">
        <f t="shared" si="412"/>
        <v>0.17881555555555373</v>
      </c>
      <c r="I1340" s="22">
        <f t="shared" si="413"/>
        <v>12.78531222222222</v>
      </c>
      <c r="J1340" s="22">
        <f t="shared" si="414"/>
        <v>59.218663587045157</v>
      </c>
      <c r="K1340" s="22">
        <f t="shared" si="415"/>
        <v>4</v>
      </c>
      <c r="L1340" s="22">
        <f t="shared" si="402"/>
        <v>4.0797119999999998</v>
      </c>
      <c r="M1340" s="22">
        <f t="shared" si="416"/>
        <v>241.59509246003117</v>
      </c>
      <c r="N1340" s="22">
        <f t="shared" si="403"/>
        <v>2307.064016428576</v>
      </c>
      <c r="O1340" s="22">
        <f t="shared" si="404"/>
        <v>15.119986106041686</v>
      </c>
      <c r="P1340" s="22">
        <f t="shared" si="405"/>
        <v>338.7110588363185</v>
      </c>
      <c r="Q1340" s="22">
        <f t="shared" si="406"/>
        <v>62.128535267935597</v>
      </c>
      <c r="R1340" s="22">
        <f t="shared" si="417"/>
        <v>268.42514400000005</v>
      </c>
      <c r="S1340" s="22">
        <f t="shared" si="418"/>
        <v>669.26473810425409</v>
      </c>
      <c r="T1340" s="22">
        <f t="shared" si="419"/>
        <v>35.417759135132201</v>
      </c>
      <c r="U1340" s="22">
        <f t="shared" si="407"/>
        <v>8.5567567929793764</v>
      </c>
      <c r="V1340" s="20">
        <f>'BSFC (Drive Cycle)'!C1344</f>
        <v>627.24800231267182</v>
      </c>
      <c r="W1340" s="22">
        <f t="shared" si="408"/>
        <v>1.4908912790754718</v>
      </c>
      <c r="X1340" s="22">
        <f t="shared" si="409"/>
        <v>0</v>
      </c>
      <c r="Y1340" s="22">
        <f t="shared" si="410"/>
        <v>0</v>
      </c>
      <c r="Z1340" s="22">
        <f t="shared" si="411"/>
        <v>4</v>
      </c>
    </row>
    <row r="1341" spans="4:26">
      <c r="D1341" s="1">
        <v>1338</v>
      </c>
      <c r="E1341" s="22">
        <v>29.6</v>
      </c>
      <c r="F1341" s="22">
        <f t="shared" si="400"/>
        <v>47.636464000000004</v>
      </c>
      <c r="G1341" s="22">
        <f t="shared" si="401"/>
        <v>13.232351111111113</v>
      </c>
      <c r="H1341" s="22">
        <f t="shared" si="412"/>
        <v>0.53644666666666829</v>
      </c>
      <c r="I1341" s="22">
        <f t="shared" si="413"/>
        <v>13.500574444444446</v>
      </c>
      <c r="J1341" s="22">
        <f t="shared" si="414"/>
        <v>62.531595815691055</v>
      </c>
      <c r="K1341" s="22">
        <f t="shared" si="415"/>
        <v>4</v>
      </c>
      <c r="L1341" s="22">
        <f t="shared" si="402"/>
        <v>4.0797119999999998</v>
      </c>
      <c r="M1341" s="22">
        <f t="shared" si="416"/>
        <v>255.11090182842457</v>
      </c>
      <c r="N1341" s="22">
        <f t="shared" si="403"/>
        <v>2436.1305348301748</v>
      </c>
      <c r="O1341" s="22">
        <f t="shared" si="404"/>
        <v>15.119986106041686</v>
      </c>
      <c r="P1341" s="22">
        <f t="shared" si="405"/>
        <v>1016.1331765089689</v>
      </c>
      <c r="Q1341" s="22">
        <f t="shared" si="406"/>
        <v>67.489755827656296</v>
      </c>
      <c r="R1341" s="22">
        <f t="shared" si="417"/>
        <v>268.42514400000005</v>
      </c>
      <c r="S1341" s="22">
        <f t="shared" si="418"/>
        <v>1352.0480763366252</v>
      </c>
      <c r="T1341" s="22">
        <f t="shared" si="419"/>
        <v>71.550928026556136</v>
      </c>
      <c r="U1341" s="22">
        <f t="shared" si="407"/>
        <v>18.253421775515434</v>
      </c>
      <c r="V1341" s="20">
        <f>'BSFC (Drive Cycle)'!C1345</f>
        <v>47.062277781868943</v>
      </c>
      <c r="W1341" s="22">
        <f t="shared" si="408"/>
        <v>0.23862433501914521</v>
      </c>
      <c r="X1341" s="22">
        <f t="shared" si="409"/>
        <v>0</v>
      </c>
      <c r="Y1341" s="22">
        <f t="shared" si="410"/>
        <v>0</v>
      </c>
      <c r="Z1341" s="22">
        <f t="shared" si="411"/>
        <v>4</v>
      </c>
    </row>
    <row r="1342" spans="4:26">
      <c r="D1342" s="1">
        <v>1339</v>
      </c>
      <c r="E1342" s="22">
        <v>30</v>
      </c>
      <c r="F1342" s="22">
        <f t="shared" si="400"/>
        <v>48.280200000000001</v>
      </c>
      <c r="G1342" s="22">
        <f t="shared" si="401"/>
        <v>13.411166666666668</v>
      </c>
      <c r="H1342" s="22">
        <f t="shared" si="412"/>
        <v>0.17881555555555551</v>
      </c>
      <c r="I1342" s="22">
        <f t="shared" si="413"/>
        <v>13.500574444444446</v>
      </c>
      <c r="J1342" s="22">
        <f t="shared" si="414"/>
        <v>62.531595815691055</v>
      </c>
      <c r="K1342" s="22">
        <f t="shared" si="415"/>
        <v>4</v>
      </c>
      <c r="L1342" s="22">
        <f t="shared" si="402"/>
        <v>4.0797119999999998</v>
      </c>
      <c r="M1342" s="22">
        <f t="shared" si="416"/>
        <v>255.11090182842457</v>
      </c>
      <c r="N1342" s="22">
        <f t="shared" si="403"/>
        <v>2436.1305348301748</v>
      </c>
      <c r="O1342" s="22">
        <f t="shared" si="404"/>
        <v>15.119986106041686</v>
      </c>
      <c r="P1342" s="22">
        <f t="shared" si="405"/>
        <v>338.71105883632185</v>
      </c>
      <c r="Q1342" s="22">
        <f t="shared" si="406"/>
        <v>69.326127927422689</v>
      </c>
      <c r="R1342" s="22">
        <f t="shared" si="417"/>
        <v>268.42514400000005</v>
      </c>
      <c r="S1342" s="22">
        <f t="shared" si="418"/>
        <v>676.4623307637446</v>
      </c>
      <c r="T1342" s="22">
        <f t="shared" si="419"/>
        <v>35.798658633720343</v>
      </c>
      <c r="U1342" s="22">
        <f t="shared" si="407"/>
        <v>9.1326280882963147</v>
      </c>
      <c r="V1342" s="20">
        <f>'BSFC (Drive Cycle)'!C1346</f>
        <v>617.02027083118537</v>
      </c>
      <c r="W1342" s="22">
        <f t="shared" si="408"/>
        <v>1.5652824045669675</v>
      </c>
      <c r="X1342" s="22">
        <f t="shared" si="409"/>
        <v>0</v>
      </c>
      <c r="Y1342" s="22">
        <f t="shared" si="410"/>
        <v>0</v>
      </c>
      <c r="Z1342" s="22">
        <f t="shared" si="411"/>
        <v>4</v>
      </c>
    </row>
    <row r="1343" spans="4:26">
      <c r="D1343" s="1">
        <v>1340</v>
      </c>
      <c r="E1343" s="22">
        <v>30.3</v>
      </c>
      <c r="F1343" s="22">
        <f t="shared" si="400"/>
        <v>48.763002</v>
      </c>
      <c r="G1343" s="22">
        <f t="shared" si="401"/>
        <v>13.545278333333334</v>
      </c>
      <c r="H1343" s="22">
        <f t="shared" si="412"/>
        <v>0.13411166666666574</v>
      </c>
      <c r="I1343" s="22">
        <f t="shared" si="413"/>
        <v>13.612334166666667</v>
      </c>
      <c r="J1343" s="22">
        <f t="shared" si="414"/>
        <v>63.049241476416974</v>
      </c>
      <c r="K1343" s="22">
        <f t="shared" si="415"/>
        <v>4</v>
      </c>
      <c r="L1343" s="22">
        <f t="shared" si="402"/>
        <v>4.0797119999999998</v>
      </c>
      <c r="M1343" s="22">
        <f t="shared" si="416"/>
        <v>257.22274704223605</v>
      </c>
      <c r="N1343" s="22">
        <f t="shared" si="403"/>
        <v>2456.2971783304247</v>
      </c>
      <c r="O1343" s="22">
        <f t="shared" si="404"/>
        <v>15.119986106041686</v>
      </c>
      <c r="P1343" s="22">
        <f t="shared" si="405"/>
        <v>254.03329412723971</v>
      </c>
      <c r="Q1343" s="22">
        <f t="shared" si="406"/>
        <v>70.719583098763877</v>
      </c>
      <c r="R1343" s="22">
        <f t="shared" si="417"/>
        <v>268.42514400000005</v>
      </c>
      <c r="S1343" s="22">
        <f t="shared" si="418"/>
        <v>593.17802122600369</v>
      </c>
      <c r="T1343" s="22">
        <f t="shared" si="419"/>
        <v>31.391219473995768</v>
      </c>
      <c r="U1343" s="22">
        <f t="shared" si="407"/>
        <v>8.0745357061069285</v>
      </c>
      <c r="V1343" s="20">
        <f>'BSFC (Drive Cycle)'!C1347</f>
        <v>774.10779733960044</v>
      </c>
      <c r="W1343" s="22">
        <f t="shared" si="408"/>
        <v>1.7362669583317749</v>
      </c>
      <c r="X1343" s="22">
        <f t="shared" si="409"/>
        <v>0</v>
      </c>
      <c r="Y1343" s="22">
        <f t="shared" si="410"/>
        <v>0</v>
      </c>
      <c r="Z1343" s="22">
        <f t="shared" si="411"/>
        <v>4</v>
      </c>
    </row>
    <row r="1344" spans="4:26">
      <c r="D1344" s="1">
        <v>1341</v>
      </c>
      <c r="E1344" s="22">
        <v>29.2</v>
      </c>
      <c r="F1344" s="22">
        <f t="shared" si="400"/>
        <v>46.992728</v>
      </c>
      <c r="G1344" s="22">
        <f t="shared" si="401"/>
        <v>13.053535555555555</v>
      </c>
      <c r="H1344" s="22">
        <f t="shared" si="412"/>
        <v>-0.49174277777777853</v>
      </c>
      <c r="I1344" s="22">
        <f t="shared" si="413"/>
        <v>12.807664166666665</v>
      </c>
      <c r="J1344" s="22">
        <f t="shared" si="414"/>
        <v>59.322192719190348</v>
      </c>
      <c r="K1344" s="22">
        <f t="shared" si="415"/>
        <v>4</v>
      </c>
      <c r="L1344" s="22">
        <f t="shared" si="402"/>
        <v>4.0797119999999998</v>
      </c>
      <c r="M1344" s="22">
        <f t="shared" si="416"/>
        <v>242.01746150279348</v>
      </c>
      <c r="N1344" s="22">
        <f t="shared" si="403"/>
        <v>2311.0973451286259</v>
      </c>
      <c r="O1344" s="22">
        <f t="shared" si="404"/>
        <v>15.119986106041686</v>
      </c>
      <c r="P1344" s="22">
        <f t="shared" si="405"/>
        <v>-931.45541179988663</v>
      </c>
      <c r="Q1344" s="22">
        <f t="shared" si="406"/>
        <v>65.678033017819629</v>
      </c>
      <c r="R1344" s="22">
        <f t="shared" si="417"/>
        <v>268.42514400000005</v>
      </c>
      <c r="S1344" s="22">
        <f t="shared" si="418"/>
        <v>-597.35223478206694</v>
      </c>
      <c r="T1344" s="22">
        <f t="shared" si="419"/>
        <v>0</v>
      </c>
      <c r="U1344" s="22">
        <f t="shared" si="407"/>
        <v>0</v>
      </c>
      <c r="V1344" s="20">
        <f>'BSFC (Drive Cycle)'!C1348</f>
        <v>0</v>
      </c>
      <c r="W1344" s="22">
        <f t="shared" si="408"/>
        <v>0</v>
      </c>
      <c r="X1344" s="22">
        <f t="shared" si="409"/>
        <v>0</v>
      </c>
      <c r="Y1344" s="22">
        <f t="shared" si="410"/>
        <v>0</v>
      </c>
      <c r="Z1344" s="22">
        <f t="shared" si="411"/>
        <v>4</v>
      </c>
    </row>
    <row r="1345" spans="4:26">
      <c r="D1345" s="1">
        <v>1342</v>
      </c>
      <c r="E1345" s="22">
        <v>26.5</v>
      </c>
      <c r="F1345" s="22">
        <f t="shared" si="400"/>
        <v>42.647509999999997</v>
      </c>
      <c r="G1345" s="22">
        <f t="shared" si="401"/>
        <v>11.846530555555555</v>
      </c>
      <c r="H1345" s="22">
        <f t="shared" si="412"/>
        <v>-1.2070050000000005</v>
      </c>
      <c r="I1345" s="22">
        <f t="shared" si="413"/>
        <v>11.243028055555556</v>
      </c>
      <c r="J1345" s="22">
        <f t="shared" si="414"/>
        <v>52.075153469027477</v>
      </c>
      <c r="K1345" s="22">
        <f t="shared" si="415"/>
        <v>4</v>
      </c>
      <c r="L1345" s="22">
        <f t="shared" si="402"/>
        <v>4.0797119999999998</v>
      </c>
      <c r="M1345" s="22">
        <f t="shared" si="416"/>
        <v>212.45162850943302</v>
      </c>
      <c r="N1345" s="22">
        <f t="shared" si="403"/>
        <v>2028.7643361251289</v>
      </c>
      <c r="O1345" s="22">
        <f t="shared" si="404"/>
        <v>15.119986106041686</v>
      </c>
      <c r="P1345" s="22">
        <f t="shared" si="405"/>
        <v>-2286.2996471451738</v>
      </c>
      <c r="Q1345" s="22">
        <f t="shared" si="406"/>
        <v>54.093637041147296</v>
      </c>
      <c r="R1345" s="22">
        <f t="shared" si="417"/>
        <v>268.42514400000005</v>
      </c>
      <c r="S1345" s="22">
        <f t="shared" si="418"/>
        <v>-1963.7808661040265</v>
      </c>
      <c r="T1345" s="22">
        <f t="shared" si="419"/>
        <v>0</v>
      </c>
      <c r="U1345" s="22">
        <f t="shared" si="407"/>
        <v>0</v>
      </c>
      <c r="V1345" s="20">
        <f>'BSFC (Drive Cycle)'!C1349</f>
        <v>0</v>
      </c>
      <c r="W1345" s="22">
        <f t="shared" si="408"/>
        <v>0</v>
      </c>
      <c r="X1345" s="22">
        <f t="shared" si="409"/>
        <v>0</v>
      </c>
      <c r="Y1345" s="22">
        <f t="shared" si="410"/>
        <v>0</v>
      </c>
      <c r="Z1345" s="22">
        <f t="shared" si="411"/>
        <v>4</v>
      </c>
    </row>
    <row r="1346" spans="4:26">
      <c r="D1346" s="1">
        <v>1343</v>
      </c>
      <c r="E1346" s="22">
        <v>25.3</v>
      </c>
      <c r="F1346" s="22">
        <f t="shared" si="400"/>
        <v>40.716301999999999</v>
      </c>
      <c r="G1346" s="22">
        <f t="shared" si="401"/>
        <v>11.310083888888888</v>
      </c>
      <c r="H1346" s="22">
        <f t="shared" si="412"/>
        <v>-0.53644666666666652</v>
      </c>
      <c r="I1346" s="22">
        <f t="shared" si="413"/>
        <v>11.041860555555555</v>
      </c>
      <c r="J1346" s="22">
        <f t="shared" si="414"/>
        <v>51.143391279720824</v>
      </c>
      <c r="K1346" s="22">
        <f t="shared" si="415"/>
        <v>4</v>
      </c>
      <c r="L1346" s="22">
        <f t="shared" si="402"/>
        <v>4.0797119999999998</v>
      </c>
      <c r="M1346" s="22">
        <f t="shared" si="416"/>
        <v>208.65030712457238</v>
      </c>
      <c r="N1346" s="22">
        <f t="shared" si="403"/>
        <v>1992.4643778246791</v>
      </c>
      <c r="O1346" s="22">
        <f t="shared" si="404"/>
        <v>15.119986106041686</v>
      </c>
      <c r="P1346" s="22">
        <f t="shared" si="405"/>
        <v>-1016.1331765089656</v>
      </c>
      <c r="Q1346" s="22">
        <f t="shared" si="406"/>
        <v>49.305512472293302</v>
      </c>
      <c r="R1346" s="22">
        <f t="shared" si="417"/>
        <v>268.42514400000005</v>
      </c>
      <c r="S1346" s="22">
        <f t="shared" si="418"/>
        <v>-698.40252003667217</v>
      </c>
      <c r="T1346" s="22">
        <f t="shared" si="419"/>
        <v>0</v>
      </c>
      <c r="U1346" s="22">
        <f t="shared" si="407"/>
        <v>0</v>
      </c>
      <c r="V1346" s="20">
        <f>'BSFC (Drive Cycle)'!C1350</f>
        <v>0</v>
      </c>
      <c r="W1346" s="22">
        <f t="shared" si="408"/>
        <v>0</v>
      </c>
      <c r="X1346" s="22">
        <f t="shared" si="409"/>
        <v>0</v>
      </c>
      <c r="Y1346" s="22">
        <f t="shared" si="410"/>
        <v>0</v>
      </c>
      <c r="Z1346" s="22">
        <f t="shared" si="411"/>
        <v>4</v>
      </c>
    </row>
    <row r="1347" spans="4:26">
      <c r="D1347" s="1">
        <v>1344</v>
      </c>
      <c r="E1347" s="22">
        <v>25</v>
      </c>
      <c r="F1347" s="22">
        <f t="shared" si="400"/>
        <v>40.233499999999999</v>
      </c>
      <c r="G1347" s="22">
        <f t="shared" si="401"/>
        <v>11.175972222222223</v>
      </c>
      <c r="H1347" s="22">
        <f t="shared" si="412"/>
        <v>-0.13411166666666574</v>
      </c>
      <c r="I1347" s="22">
        <f t="shared" si="413"/>
        <v>11.10891638888889</v>
      </c>
      <c r="J1347" s="22">
        <f t="shared" si="414"/>
        <v>51.453978676156375</v>
      </c>
      <c r="K1347" s="22">
        <f t="shared" si="415"/>
        <v>4</v>
      </c>
      <c r="L1347" s="22">
        <f t="shared" si="402"/>
        <v>4.0797119999999998</v>
      </c>
      <c r="M1347" s="22">
        <f t="shared" si="416"/>
        <v>209.91741425285926</v>
      </c>
      <c r="N1347" s="22">
        <f t="shared" si="403"/>
        <v>2004.564363924829</v>
      </c>
      <c r="O1347" s="22">
        <f t="shared" si="404"/>
        <v>15.119986106041686</v>
      </c>
      <c r="P1347" s="22">
        <f t="shared" si="405"/>
        <v>-254.03329412723971</v>
      </c>
      <c r="Q1347" s="22">
        <f t="shared" si="406"/>
        <v>48.143144394043524</v>
      </c>
      <c r="R1347" s="22">
        <f t="shared" si="417"/>
        <v>268.42514400000005</v>
      </c>
      <c r="S1347" s="22">
        <f t="shared" si="418"/>
        <v>62.534994266803864</v>
      </c>
      <c r="T1347" s="22">
        <f t="shared" si="419"/>
        <v>0</v>
      </c>
      <c r="U1347" s="22">
        <f t="shared" si="407"/>
        <v>0</v>
      </c>
      <c r="V1347" s="20">
        <f>'BSFC (Drive Cycle)'!C1351</f>
        <v>0</v>
      </c>
      <c r="W1347" s="22">
        <f t="shared" si="408"/>
        <v>0</v>
      </c>
      <c r="X1347" s="22">
        <f t="shared" si="409"/>
        <v>0</v>
      </c>
      <c r="Y1347" s="22">
        <f t="shared" si="410"/>
        <v>0</v>
      </c>
      <c r="Z1347" s="22">
        <f t="shared" si="411"/>
        <v>4</v>
      </c>
    </row>
    <row r="1348" spans="4:26">
      <c r="D1348" s="1">
        <v>1345</v>
      </c>
      <c r="E1348" s="22">
        <v>24.6</v>
      </c>
      <c r="F1348" s="22">
        <f t="shared" ref="F1348:F1411" si="420">E1348*1.60934</f>
        <v>39.589764000000002</v>
      </c>
      <c r="G1348" s="22">
        <f t="shared" ref="G1348:G1411" si="421">F1348*(1000/3600)</f>
        <v>10.997156666666667</v>
      </c>
      <c r="H1348" s="22">
        <f t="shared" si="412"/>
        <v>-0.17881555555555551</v>
      </c>
      <c r="I1348" s="22">
        <f t="shared" si="413"/>
        <v>10.907748888888889</v>
      </c>
      <c r="J1348" s="22">
        <f t="shared" si="414"/>
        <v>50.522216486849722</v>
      </c>
      <c r="K1348" s="22">
        <f t="shared" si="415"/>
        <v>4</v>
      </c>
      <c r="L1348" s="22">
        <f t="shared" ref="L1348:L1411" si="422">LOOKUP(K1348,$A$5:$B$12)*$B$13</f>
        <v>4.0797119999999998</v>
      </c>
      <c r="M1348" s="22">
        <f t="shared" si="416"/>
        <v>206.11609286799865</v>
      </c>
      <c r="N1348" s="22">
        <f t="shared" ref="N1348:N1411" si="423">M1348*9.5493</f>
        <v>1968.2644056243796</v>
      </c>
      <c r="O1348" s="22">
        <f t="shared" ref="O1348:O1411" si="424">(POWER(L1348,2)*$B$28+4*$B$29)/$B$27</f>
        <v>15.119986106041686</v>
      </c>
      <c r="P1348" s="22">
        <f t="shared" ref="P1348:P1411" si="425">(H1348*(O1348+$B$26*$B$27))/$B$27</f>
        <v>-338.71105883632185</v>
      </c>
      <c r="Q1348" s="22">
        <f t="shared" ref="Q1348:Q1411" si="426">($B$34*$B$31*$B$30*POWER(G1348,2))/2</f>
        <v>46.614888418399005</v>
      </c>
      <c r="R1348" s="22">
        <f t="shared" si="417"/>
        <v>268.42514400000005</v>
      </c>
      <c r="S1348" s="22">
        <f t="shared" si="418"/>
        <v>-23.671026417922803</v>
      </c>
      <c r="T1348" s="22">
        <f t="shared" si="419"/>
        <v>0</v>
      </c>
      <c r="U1348" s="22">
        <f t="shared" ref="U1348:U1411" si="427">(T1348*M1348)/1000</f>
        <v>0</v>
      </c>
      <c r="V1348" s="20">
        <f>'BSFC (Drive Cycle)'!C1352</f>
        <v>0</v>
      </c>
      <c r="W1348" s="22">
        <f t="shared" ref="W1348:W1411" si="428">(V1348*U1348)/3600</f>
        <v>0</v>
      </c>
      <c r="X1348" s="22">
        <f t="shared" ref="X1348:X1411" si="429">IF(AND(K1348&gt;1,(N1348&lt;$B$15)),1,0)</f>
        <v>0</v>
      </c>
      <c r="Y1348" s="22">
        <f t="shared" ref="Y1348:Y1411" si="430">IF(N1348&gt;$B$14,1,0)</f>
        <v>0</v>
      </c>
      <c r="Z1348" s="22">
        <f t="shared" ref="Z1348:Z1411" si="431">IF(AND(X1348=0,Y1348=0),K1348,IF(AND(X1348=0,Y1348=1),K1348+1, IF(AND(X1348=1,Y1348=0),K1348-1)))</f>
        <v>4</v>
      </c>
    </row>
    <row r="1349" spans="4:26">
      <c r="D1349" s="1">
        <v>1346</v>
      </c>
      <c r="E1349" s="22">
        <v>24.6</v>
      </c>
      <c r="F1349" s="22">
        <f t="shared" si="420"/>
        <v>39.589764000000002</v>
      </c>
      <c r="G1349" s="22">
        <f t="shared" si="421"/>
        <v>10.997156666666667</v>
      </c>
      <c r="H1349" s="22">
        <f t="shared" ref="H1349:H1412" si="432">(G1349-G1348)/(D1349-D1348)</f>
        <v>0</v>
      </c>
      <c r="I1349" s="22">
        <f t="shared" ref="I1349:I1412" si="433">G1349*(D1349-D1348)+0.5*H1349*POWER(D1349-D1348,2)</f>
        <v>10.997156666666667</v>
      </c>
      <c r="J1349" s="22">
        <f t="shared" ref="J1349:J1412" si="434">(2*PI()*I1349)/($B$2*(D1349-D1348))</f>
        <v>50.936333015430456</v>
      </c>
      <c r="K1349" s="22">
        <f t="shared" ref="K1349:K1412" si="435">Z1348</f>
        <v>4</v>
      </c>
      <c r="L1349" s="22">
        <f t="shared" si="422"/>
        <v>4.0797119999999998</v>
      </c>
      <c r="M1349" s="22">
        <f t="shared" ref="M1349:M1412" si="436">J1349*L1349</f>
        <v>207.80556903904781</v>
      </c>
      <c r="N1349" s="22">
        <f t="shared" si="423"/>
        <v>1984.3977204245793</v>
      </c>
      <c r="O1349" s="22">
        <f t="shared" si="424"/>
        <v>15.119986106041686</v>
      </c>
      <c r="P1349" s="22">
        <f t="shared" si="425"/>
        <v>0</v>
      </c>
      <c r="Q1349" s="22">
        <f t="shared" si="426"/>
        <v>46.614888418399005</v>
      </c>
      <c r="R1349" s="22">
        <f t="shared" ref="R1349:R1412" si="437">$B$32*$B$26*9.81</f>
        <v>268.42514400000005</v>
      </c>
      <c r="S1349" s="22">
        <f t="shared" ref="S1349:S1412" si="438">P1349+Q1349+R1349</f>
        <v>315.04003241839905</v>
      </c>
      <c r="T1349" s="22">
        <f t="shared" ref="T1349:T1412" si="439">IF(H1349&lt;0,0,(S1349*$B$27)/L1349)</f>
        <v>16.672045232391984</v>
      </c>
      <c r="U1349" s="22">
        <f t="shared" si="427"/>
        <v>3.4645438465619605</v>
      </c>
      <c r="V1349" s="20">
        <f>'BSFC (Drive Cycle)'!C1353</f>
        <v>1498.2728614504804</v>
      </c>
      <c r="W1349" s="22">
        <f t="shared" si="428"/>
        <v>1.4418977840580673</v>
      </c>
      <c r="X1349" s="22">
        <f t="shared" si="429"/>
        <v>0</v>
      </c>
      <c r="Y1349" s="22">
        <f t="shared" si="430"/>
        <v>0</v>
      </c>
      <c r="Z1349" s="22">
        <f t="shared" si="431"/>
        <v>4</v>
      </c>
    </row>
    <row r="1350" spans="4:26">
      <c r="D1350" s="1">
        <v>1347</v>
      </c>
      <c r="E1350" s="22">
        <v>25.3</v>
      </c>
      <c r="F1350" s="22">
        <f t="shared" si="420"/>
        <v>40.716301999999999</v>
      </c>
      <c r="G1350" s="22">
        <f t="shared" si="421"/>
        <v>11.310083888888888</v>
      </c>
      <c r="H1350" s="22">
        <f t="shared" si="432"/>
        <v>0.31292722222222125</v>
      </c>
      <c r="I1350" s="22">
        <f t="shared" si="433"/>
        <v>11.466547499999999</v>
      </c>
      <c r="J1350" s="22">
        <f t="shared" si="434"/>
        <v>53.110444790479313</v>
      </c>
      <c r="K1350" s="22">
        <f t="shared" si="435"/>
        <v>4</v>
      </c>
      <c r="L1350" s="22">
        <f t="shared" si="422"/>
        <v>4.0797119999999998</v>
      </c>
      <c r="M1350" s="22">
        <f t="shared" si="436"/>
        <v>216.67531893705592</v>
      </c>
      <c r="N1350" s="22">
        <f t="shared" si="423"/>
        <v>2069.0976231256282</v>
      </c>
      <c r="O1350" s="22">
        <f t="shared" si="424"/>
        <v>15.119986106041686</v>
      </c>
      <c r="P1350" s="22">
        <f t="shared" si="425"/>
        <v>592.74435296356148</v>
      </c>
      <c r="Q1350" s="22">
        <f t="shared" si="426"/>
        <v>49.305512472293302</v>
      </c>
      <c r="R1350" s="22">
        <f t="shared" si="437"/>
        <v>268.42514400000005</v>
      </c>
      <c r="S1350" s="22">
        <f t="shared" si="438"/>
        <v>910.47500943585487</v>
      </c>
      <c r="T1350" s="22">
        <f t="shared" si="439"/>
        <v>48.182703714674247</v>
      </c>
      <c r="U1350" s="22">
        <f t="shared" si="427"/>
        <v>10.440002694626711</v>
      </c>
      <c r="V1350" s="20">
        <f>'BSFC (Drive Cycle)'!C1354</f>
        <v>293.20448721100092</v>
      </c>
      <c r="W1350" s="22">
        <f t="shared" si="428"/>
        <v>0.85029323237763699</v>
      </c>
      <c r="X1350" s="22">
        <f t="shared" si="429"/>
        <v>0</v>
      </c>
      <c r="Y1350" s="22">
        <f t="shared" si="430"/>
        <v>0</v>
      </c>
      <c r="Z1350" s="22">
        <f t="shared" si="431"/>
        <v>4</v>
      </c>
    </row>
    <row r="1351" spans="4:26">
      <c r="D1351" s="1">
        <v>1348</v>
      </c>
      <c r="E1351" s="22">
        <v>26.1</v>
      </c>
      <c r="F1351" s="22">
        <f t="shared" si="420"/>
        <v>42.003774</v>
      </c>
      <c r="G1351" s="22">
        <f t="shared" si="421"/>
        <v>11.667715000000001</v>
      </c>
      <c r="H1351" s="22">
        <f t="shared" si="432"/>
        <v>0.35763111111111279</v>
      </c>
      <c r="I1351" s="22">
        <f t="shared" si="433"/>
        <v>11.846530555555557</v>
      </c>
      <c r="J1351" s="22">
        <f t="shared" si="434"/>
        <v>54.87044003694745</v>
      </c>
      <c r="K1351" s="22">
        <f t="shared" si="435"/>
        <v>4</v>
      </c>
      <c r="L1351" s="22">
        <f t="shared" si="422"/>
        <v>4.0797119999999998</v>
      </c>
      <c r="M1351" s="22">
        <f t="shared" si="436"/>
        <v>223.85559266401495</v>
      </c>
      <c r="N1351" s="22">
        <f t="shared" si="423"/>
        <v>2137.6642110264779</v>
      </c>
      <c r="O1351" s="22">
        <f t="shared" si="424"/>
        <v>15.119986106041686</v>
      </c>
      <c r="P1351" s="22">
        <f t="shared" si="425"/>
        <v>677.422117672647</v>
      </c>
      <c r="Q1351" s="22">
        <f t="shared" si="426"/>
        <v>52.472946228266231</v>
      </c>
      <c r="R1351" s="22">
        <f t="shared" si="437"/>
        <v>268.42514400000005</v>
      </c>
      <c r="S1351" s="22">
        <f t="shared" si="438"/>
        <v>998.32020790091326</v>
      </c>
      <c r="T1351" s="22">
        <f t="shared" si="439"/>
        <v>52.831506950933594</v>
      </c>
      <c r="U1351" s="22">
        <f t="shared" si="427"/>
        <v>11.826628299834265</v>
      </c>
      <c r="V1351" s="20">
        <f>'BSFC (Drive Cycle)'!C1355</f>
        <v>212.65375171877713</v>
      </c>
      <c r="W1351" s="22">
        <f t="shared" si="428"/>
        <v>0.6986046883731164</v>
      </c>
      <c r="X1351" s="22">
        <f t="shared" si="429"/>
        <v>0</v>
      </c>
      <c r="Y1351" s="22">
        <f t="shared" si="430"/>
        <v>0</v>
      </c>
      <c r="Z1351" s="22">
        <f t="shared" si="431"/>
        <v>4</v>
      </c>
    </row>
    <row r="1352" spans="4:26">
      <c r="D1352" s="1">
        <v>1349</v>
      </c>
      <c r="E1352" s="22">
        <v>27.3</v>
      </c>
      <c r="F1352" s="22">
        <f t="shared" si="420"/>
        <v>43.934981999999998</v>
      </c>
      <c r="G1352" s="22">
        <f t="shared" si="421"/>
        <v>12.204161666666666</v>
      </c>
      <c r="H1352" s="22">
        <f t="shared" si="432"/>
        <v>0.53644666666666474</v>
      </c>
      <c r="I1352" s="22">
        <f t="shared" si="433"/>
        <v>12.472384999999999</v>
      </c>
      <c r="J1352" s="22">
        <f t="shared" si="434"/>
        <v>57.769255737012585</v>
      </c>
      <c r="K1352" s="22">
        <f t="shared" si="435"/>
        <v>4</v>
      </c>
      <c r="L1352" s="22">
        <f t="shared" si="422"/>
        <v>4.0797119999999998</v>
      </c>
      <c r="M1352" s="22">
        <f t="shared" si="436"/>
        <v>235.68192586135908</v>
      </c>
      <c r="N1352" s="22">
        <f t="shared" si="423"/>
        <v>2250.5974146278763</v>
      </c>
      <c r="O1352" s="22">
        <f t="shared" si="424"/>
        <v>15.119986106041686</v>
      </c>
      <c r="P1352" s="22">
        <f t="shared" si="425"/>
        <v>1016.1331765089622</v>
      </c>
      <c r="Q1352" s="22">
        <f t="shared" si="426"/>
        <v>57.408966536698706</v>
      </c>
      <c r="R1352" s="22">
        <f t="shared" si="437"/>
        <v>268.42514400000005</v>
      </c>
      <c r="S1352" s="22">
        <f t="shared" si="438"/>
        <v>1341.9672870456609</v>
      </c>
      <c r="T1352" s="22">
        <f t="shared" si="439"/>
        <v>71.017448602538167</v>
      </c>
      <c r="U1352" s="22">
        <f t="shared" si="427"/>
        <v>16.737529056406277</v>
      </c>
      <c r="V1352" s="20">
        <f>'BSFC (Drive Cycle)'!C1356</f>
        <v>46.079509978404531</v>
      </c>
      <c r="W1352" s="22">
        <f t="shared" si="428"/>
        <v>0.21423809365791913</v>
      </c>
      <c r="X1352" s="22">
        <f t="shared" si="429"/>
        <v>0</v>
      </c>
      <c r="Y1352" s="22">
        <f t="shared" si="430"/>
        <v>0</v>
      </c>
      <c r="Z1352" s="22">
        <f t="shared" si="431"/>
        <v>4</v>
      </c>
    </row>
    <row r="1353" spans="4:26">
      <c r="D1353" s="1">
        <v>1350</v>
      </c>
      <c r="E1353" s="22">
        <v>28.4</v>
      </c>
      <c r="F1353" s="22">
        <f t="shared" si="420"/>
        <v>45.705255999999999</v>
      </c>
      <c r="G1353" s="22">
        <f t="shared" si="421"/>
        <v>12.695904444444444</v>
      </c>
      <c r="H1353" s="22">
        <f t="shared" si="432"/>
        <v>0.49174277777777853</v>
      </c>
      <c r="I1353" s="22">
        <f t="shared" si="433"/>
        <v>12.941775833333335</v>
      </c>
      <c r="J1353" s="22">
        <f t="shared" si="434"/>
        <v>59.943367512061457</v>
      </c>
      <c r="K1353" s="22">
        <f t="shared" si="435"/>
        <v>4</v>
      </c>
      <c r="L1353" s="22">
        <f t="shared" si="422"/>
        <v>4.0797119999999998</v>
      </c>
      <c r="M1353" s="22">
        <f t="shared" si="436"/>
        <v>244.55167575936724</v>
      </c>
      <c r="N1353" s="22">
        <f t="shared" si="423"/>
        <v>2335.2973173289256</v>
      </c>
      <c r="O1353" s="22">
        <f t="shared" si="424"/>
        <v>15.119986106041686</v>
      </c>
      <c r="P1353" s="22">
        <f t="shared" si="425"/>
        <v>931.45541179988663</v>
      </c>
      <c r="Q1353" s="22">
        <f t="shared" si="426"/>
        <v>62.128535267935597</v>
      </c>
      <c r="R1353" s="22">
        <f t="shared" si="437"/>
        <v>268.42514400000005</v>
      </c>
      <c r="S1353" s="22">
        <f t="shared" si="438"/>
        <v>1262.0090910678223</v>
      </c>
      <c r="T1353" s="22">
        <f t="shared" si="439"/>
        <v>66.786028710247891</v>
      </c>
      <c r="U1353" s="22">
        <f t="shared" si="427"/>
        <v>16.332635238404333</v>
      </c>
      <c r="V1353" s="20">
        <f>'BSFC (Drive Cycle)'!C1357</f>
        <v>68.501345719081655</v>
      </c>
      <c r="W1353" s="22">
        <f t="shared" si="428"/>
        <v>0.31077985915821965</v>
      </c>
      <c r="X1353" s="22">
        <f t="shared" si="429"/>
        <v>0</v>
      </c>
      <c r="Y1353" s="22">
        <f t="shared" si="430"/>
        <v>0</v>
      </c>
      <c r="Z1353" s="22">
        <f t="shared" si="431"/>
        <v>4</v>
      </c>
    </row>
    <row r="1354" spans="4:26">
      <c r="D1354" s="1">
        <v>1351</v>
      </c>
      <c r="E1354" s="22">
        <v>29.2</v>
      </c>
      <c r="F1354" s="22">
        <f t="shared" si="420"/>
        <v>46.992728</v>
      </c>
      <c r="G1354" s="22">
        <f t="shared" si="421"/>
        <v>13.053535555555555</v>
      </c>
      <c r="H1354" s="22">
        <f t="shared" si="432"/>
        <v>0.35763111111111101</v>
      </c>
      <c r="I1354" s="22">
        <f t="shared" si="433"/>
        <v>13.232351111111111</v>
      </c>
      <c r="J1354" s="22">
        <f t="shared" si="434"/>
        <v>61.289246229948837</v>
      </c>
      <c r="K1354" s="22">
        <f t="shared" si="435"/>
        <v>4</v>
      </c>
      <c r="L1354" s="22">
        <f t="shared" si="422"/>
        <v>4.0797119999999998</v>
      </c>
      <c r="M1354" s="22">
        <f t="shared" si="436"/>
        <v>250.04247331527702</v>
      </c>
      <c r="N1354" s="22">
        <f t="shared" si="423"/>
        <v>2387.7305904295749</v>
      </c>
      <c r="O1354" s="22">
        <f t="shared" si="424"/>
        <v>15.119986106041686</v>
      </c>
      <c r="P1354" s="22">
        <f t="shared" si="425"/>
        <v>677.42211767264371</v>
      </c>
      <c r="Q1354" s="22">
        <f t="shared" si="426"/>
        <v>65.678033017819629</v>
      </c>
      <c r="R1354" s="22">
        <f t="shared" si="437"/>
        <v>268.42514400000005</v>
      </c>
      <c r="S1354" s="22">
        <f t="shared" si="438"/>
        <v>1011.5252946904634</v>
      </c>
      <c r="T1354" s="22">
        <f t="shared" si="439"/>
        <v>53.530325455245631</v>
      </c>
      <c r="U1354" s="22">
        <f t="shared" si="427"/>
        <v>13.38485497420135</v>
      </c>
      <c r="V1354" s="20">
        <f>'BSFC (Drive Cycle)'!C1358</f>
        <v>205.11172011381041</v>
      </c>
      <c r="W1354" s="22">
        <f t="shared" si="428"/>
        <v>0.76260850756453613</v>
      </c>
      <c r="X1354" s="22">
        <f t="shared" si="429"/>
        <v>0</v>
      </c>
      <c r="Y1354" s="22">
        <f t="shared" si="430"/>
        <v>0</v>
      </c>
      <c r="Z1354" s="22">
        <f t="shared" si="431"/>
        <v>4</v>
      </c>
    </row>
    <row r="1355" spans="4:26">
      <c r="D1355" s="1">
        <v>1352</v>
      </c>
      <c r="E1355" s="22">
        <v>29.2</v>
      </c>
      <c r="F1355" s="22">
        <f t="shared" si="420"/>
        <v>46.992728</v>
      </c>
      <c r="G1355" s="22">
        <f t="shared" si="421"/>
        <v>13.053535555555555</v>
      </c>
      <c r="H1355" s="22">
        <f t="shared" si="432"/>
        <v>0</v>
      </c>
      <c r="I1355" s="22">
        <f t="shared" si="433"/>
        <v>13.053535555555555</v>
      </c>
      <c r="J1355" s="22">
        <f t="shared" si="434"/>
        <v>60.461013172787368</v>
      </c>
      <c r="K1355" s="22">
        <f t="shared" si="435"/>
        <v>4</v>
      </c>
      <c r="L1355" s="22">
        <f t="shared" si="422"/>
        <v>4.0797119999999998</v>
      </c>
      <c r="M1355" s="22">
        <f t="shared" si="436"/>
        <v>246.66352097317869</v>
      </c>
      <c r="N1355" s="22">
        <f t="shared" si="423"/>
        <v>2355.4639608291754</v>
      </c>
      <c r="O1355" s="22">
        <f t="shared" si="424"/>
        <v>15.119986106041686</v>
      </c>
      <c r="P1355" s="22">
        <f t="shared" si="425"/>
        <v>0</v>
      </c>
      <c r="Q1355" s="22">
        <f t="shared" si="426"/>
        <v>65.678033017819629</v>
      </c>
      <c r="R1355" s="22">
        <f t="shared" si="437"/>
        <v>268.42514400000005</v>
      </c>
      <c r="S1355" s="22">
        <f t="shared" si="438"/>
        <v>334.10317701781969</v>
      </c>
      <c r="T1355" s="22">
        <f t="shared" si="439"/>
        <v>17.680874512256572</v>
      </c>
      <c r="U1355" s="22">
        <f t="shared" si="427"/>
        <v>4.3612267610781403</v>
      </c>
      <c r="V1355" s="20">
        <f>'BSFC (Drive Cycle)'!C1359</f>
        <v>1440.3864456482752</v>
      </c>
      <c r="W1355" s="22">
        <f t="shared" si="428"/>
        <v>1.744958864737634</v>
      </c>
      <c r="X1355" s="22">
        <f t="shared" si="429"/>
        <v>0</v>
      </c>
      <c r="Y1355" s="22">
        <f t="shared" si="430"/>
        <v>0</v>
      </c>
      <c r="Z1355" s="22">
        <f t="shared" si="431"/>
        <v>4</v>
      </c>
    </row>
    <row r="1356" spans="4:26">
      <c r="D1356" s="1">
        <v>1353</v>
      </c>
      <c r="E1356" s="22">
        <v>29.6</v>
      </c>
      <c r="F1356" s="22">
        <f t="shared" si="420"/>
        <v>47.636464000000004</v>
      </c>
      <c r="G1356" s="22">
        <f t="shared" si="421"/>
        <v>13.232351111111113</v>
      </c>
      <c r="H1356" s="22">
        <f t="shared" si="432"/>
        <v>0.17881555555555728</v>
      </c>
      <c r="I1356" s="22">
        <f t="shared" si="433"/>
        <v>13.32175888888889</v>
      </c>
      <c r="J1356" s="22">
        <f t="shared" si="434"/>
        <v>61.703362758529586</v>
      </c>
      <c r="K1356" s="22">
        <f t="shared" si="435"/>
        <v>4</v>
      </c>
      <c r="L1356" s="22">
        <f t="shared" si="422"/>
        <v>4.0797119999999998</v>
      </c>
      <c r="M1356" s="22">
        <f t="shared" si="436"/>
        <v>251.73194948632624</v>
      </c>
      <c r="N1356" s="22">
        <f t="shared" si="423"/>
        <v>2403.8639052297754</v>
      </c>
      <c r="O1356" s="22">
        <f t="shared" si="424"/>
        <v>15.119986106041686</v>
      </c>
      <c r="P1356" s="22">
        <f t="shared" si="425"/>
        <v>338.71105883632521</v>
      </c>
      <c r="Q1356" s="22">
        <f t="shared" si="426"/>
        <v>67.489755827656296</v>
      </c>
      <c r="R1356" s="22">
        <f t="shared" si="437"/>
        <v>268.42514400000005</v>
      </c>
      <c r="S1356" s="22">
        <f t="shared" si="438"/>
        <v>674.62595866398158</v>
      </c>
      <c r="T1356" s="22">
        <f t="shared" si="439"/>
        <v>35.701477083567084</v>
      </c>
      <c r="U1356" s="22">
        <f t="shared" si="427"/>
        <v>8.9872024257877445</v>
      </c>
      <c r="V1356" s="20">
        <f>'BSFC (Drive Cycle)'!C1360</f>
        <v>619.51610860895016</v>
      </c>
      <c r="W1356" s="22">
        <f t="shared" si="428"/>
        <v>1.5465879650291501</v>
      </c>
      <c r="X1356" s="22">
        <f t="shared" si="429"/>
        <v>0</v>
      </c>
      <c r="Y1356" s="22">
        <f t="shared" si="430"/>
        <v>0</v>
      </c>
      <c r="Z1356" s="22">
        <f t="shared" si="431"/>
        <v>4</v>
      </c>
    </row>
    <row r="1357" spans="4:26">
      <c r="D1357" s="1">
        <v>1354</v>
      </c>
      <c r="E1357" s="22">
        <v>30</v>
      </c>
      <c r="F1357" s="22">
        <f t="shared" si="420"/>
        <v>48.280200000000001</v>
      </c>
      <c r="G1357" s="22">
        <f t="shared" si="421"/>
        <v>13.411166666666668</v>
      </c>
      <c r="H1357" s="22">
        <f t="shared" si="432"/>
        <v>0.17881555555555551</v>
      </c>
      <c r="I1357" s="22">
        <f t="shared" si="433"/>
        <v>13.500574444444446</v>
      </c>
      <c r="J1357" s="22">
        <f t="shared" si="434"/>
        <v>62.531595815691055</v>
      </c>
      <c r="K1357" s="22">
        <f t="shared" si="435"/>
        <v>4</v>
      </c>
      <c r="L1357" s="22">
        <f t="shared" si="422"/>
        <v>4.0797119999999998</v>
      </c>
      <c r="M1357" s="22">
        <f t="shared" si="436"/>
        <v>255.11090182842457</v>
      </c>
      <c r="N1357" s="22">
        <f t="shared" si="423"/>
        <v>2436.1305348301748</v>
      </c>
      <c r="O1357" s="22">
        <f t="shared" si="424"/>
        <v>15.119986106041686</v>
      </c>
      <c r="P1357" s="22">
        <f t="shared" si="425"/>
        <v>338.71105883632185</v>
      </c>
      <c r="Q1357" s="22">
        <f t="shared" si="426"/>
        <v>69.326127927422689</v>
      </c>
      <c r="R1357" s="22">
        <f t="shared" si="437"/>
        <v>268.42514400000005</v>
      </c>
      <c r="S1357" s="22">
        <f t="shared" si="438"/>
        <v>676.4623307637446</v>
      </c>
      <c r="T1357" s="22">
        <f t="shared" si="439"/>
        <v>35.798658633720343</v>
      </c>
      <c r="U1357" s="22">
        <f t="shared" si="427"/>
        <v>9.1326280882963147</v>
      </c>
      <c r="V1357" s="20">
        <f>'BSFC (Drive Cycle)'!C1361</f>
        <v>617.02027083118537</v>
      </c>
      <c r="W1357" s="22">
        <f t="shared" si="428"/>
        <v>1.5652824045669675</v>
      </c>
      <c r="X1357" s="22">
        <f t="shared" si="429"/>
        <v>0</v>
      </c>
      <c r="Y1357" s="22">
        <f t="shared" si="430"/>
        <v>0</v>
      </c>
      <c r="Z1357" s="22">
        <f t="shared" si="431"/>
        <v>4</v>
      </c>
    </row>
    <row r="1358" spans="4:26">
      <c r="D1358" s="1">
        <v>1355</v>
      </c>
      <c r="E1358" s="22">
        <v>31.1</v>
      </c>
      <c r="F1358" s="22">
        <f t="shared" si="420"/>
        <v>50.050474000000001</v>
      </c>
      <c r="G1358" s="22">
        <f t="shared" si="421"/>
        <v>13.902909444444445</v>
      </c>
      <c r="H1358" s="22">
        <f t="shared" si="432"/>
        <v>0.49174277777777675</v>
      </c>
      <c r="I1358" s="22">
        <f t="shared" si="433"/>
        <v>14.148780833333333</v>
      </c>
      <c r="J1358" s="22">
        <f t="shared" si="434"/>
        <v>65.533940647901375</v>
      </c>
      <c r="K1358" s="22">
        <f t="shared" si="435"/>
        <v>4</v>
      </c>
      <c r="L1358" s="22">
        <f t="shared" si="422"/>
        <v>4.0797119999999998</v>
      </c>
      <c r="M1358" s="22">
        <f t="shared" si="436"/>
        <v>267.35960406853098</v>
      </c>
      <c r="N1358" s="22">
        <f t="shared" si="423"/>
        <v>2553.0970671316231</v>
      </c>
      <c r="O1358" s="22">
        <f t="shared" si="424"/>
        <v>15.119986106041686</v>
      </c>
      <c r="P1358" s="22">
        <f t="shared" si="425"/>
        <v>931.45541179988334</v>
      </c>
      <c r="Q1358" s="22">
        <f t="shared" si="426"/>
        <v>74.503249102980547</v>
      </c>
      <c r="R1358" s="22">
        <f t="shared" si="437"/>
        <v>268.42514400000005</v>
      </c>
      <c r="S1358" s="22">
        <f t="shared" si="438"/>
        <v>1274.3838049028641</v>
      </c>
      <c r="T1358" s="22">
        <f t="shared" si="439"/>
        <v>67.440903543811018</v>
      </c>
      <c r="U1358" s="22">
        <f t="shared" si="427"/>
        <v>18.030973269497302</v>
      </c>
      <c r="V1358" s="20">
        <f>'BSFC (Drive Cycle)'!C1362</f>
        <v>69.740936626192706</v>
      </c>
      <c r="W1358" s="22">
        <f t="shared" si="428"/>
        <v>0.34930471224905169</v>
      </c>
      <c r="X1358" s="22">
        <f t="shared" si="429"/>
        <v>0</v>
      </c>
      <c r="Y1358" s="22">
        <f t="shared" si="430"/>
        <v>0</v>
      </c>
      <c r="Z1358" s="22">
        <f t="shared" si="431"/>
        <v>4</v>
      </c>
    </row>
    <row r="1359" spans="4:26">
      <c r="D1359" s="1">
        <v>1356</v>
      </c>
      <c r="E1359" s="22">
        <v>32.6</v>
      </c>
      <c r="F1359" s="22">
        <f t="shared" si="420"/>
        <v>52.464483999999999</v>
      </c>
      <c r="G1359" s="22">
        <f t="shared" si="421"/>
        <v>14.573467777777777</v>
      </c>
      <c r="H1359" s="22">
        <f t="shared" si="432"/>
        <v>0.67055833333333226</v>
      </c>
      <c r="I1359" s="22">
        <f t="shared" si="433"/>
        <v>14.908746944444443</v>
      </c>
      <c r="J1359" s="22">
        <f t="shared" si="434"/>
        <v>69.053931140837634</v>
      </c>
      <c r="K1359" s="22">
        <f t="shared" si="435"/>
        <v>4</v>
      </c>
      <c r="L1359" s="22">
        <f t="shared" si="422"/>
        <v>4.0797119999999998</v>
      </c>
      <c r="M1359" s="22">
        <f t="shared" si="436"/>
        <v>281.72015152244899</v>
      </c>
      <c r="N1359" s="22">
        <f t="shared" si="423"/>
        <v>2690.2302429333222</v>
      </c>
      <c r="O1359" s="22">
        <f t="shared" si="424"/>
        <v>15.119986106041686</v>
      </c>
      <c r="P1359" s="22">
        <f t="shared" si="425"/>
        <v>1270.1664706362053</v>
      </c>
      <c r="Q1359" s="22">
        <f t="shared" si="426"/>
        <v>81.86337301794191</v>
      </c>
      <c r="R1359" s="22">
        <f t="shared" si="437"/>
        <v>268.42514400000005</v>
      </c>
      <c r="S1359" s="22">
        <f t="shared" si="438"/>
        <v>1620.4549876541473</v>
      </c>
      <c r="T1359" s="22">
        <f t="shared" si="439"/>
        <v>85.755129733307271</v>
      </c>
      <c r="U1359" s="22">
        <f t="shared" si="427"/>
        <v>24.158948142294594</v>
      </c>
      <c r="V1359" s="20">
        <f>'BSFC (Drive Cycle)'!C1363</f>
        <v>41.949990489702941</v>
      </c>
      <c r="W1359" s="22">
        <f t="shared" si="428"/>
        <v>0.28151879022513465</v>
      </c>
      <c r="X1359" s="22">
        <f t="shared" si="429"/>
        <v>0</v>
      </c>
      <c r="Y1359" s="22">
        <f t="shared" si="430"/>
        <v>0</v>
      </c>
      <c r="Z1359" s="22">
        <f t="shared" si="431"/>
        <v>4</v>
      </c>
    </row>
    <row r="1360" spans="4:26">
      <c r="D1360" s="1">
        <v>1357</v>
      </c>
      <c r="E1360" s="22">
        <v>33.799999999999997</v>
      </c>
      <c r="F1360" s="22">
        <f t="shared" si="420"/>
        <v>54.395691999999997</v>
      </c>
      <c r="G1360" s="22">
        <f t="shared" si="421"/>
        <v>15.109914444444444</v>
      </c>
      <c r="H1360" s="22">
        <f t="shared" si="432"/>
        <v>0.53644666666666652</v>
      </c>
      <c r="I1360" s="22">
        <f t="shared" si="433"/>
        <v>15.378137777777777</v>
      </c>
      <c r="J1360" s="22">
        <f t="shared" si="434"/>
        <v>71.228042915886491</v>
      </c>
      <c r="K1360" s="22">
        <f t="shared" si="435"/>
        <v>4</v>
      </c>
      <c r="L1360" s="22">
        <f t="shared" si="422"/>
        <v>4.0797119999999998</v>
      </c>
      <c r="M1360" s="22">
        <f t="shared" si="436"/>
        <v>290.58990142045707</v>
      </c>
      <c r="N1360" s="22">
        <f t="shared" si="423"/>
        <v>2774.930145634371</v>
      </c>
      <c r="O1360" s="22">
        <f t="shared" si="424"/>
        <v>15.119986106041686</v>
      </c>
      <c r="P1360" s="22">
        <f t="shared" si="425"/>
        <v>1016.1331765089656</v>
      </c>
      <c r="Q1360" s="22">
        <f t="shared" si="426"/>
        <v>88.001046210449715</v>
      </c>
      <c r="R1360" s="22">
        <f t="shared" si="437"/>
        <v>268.42514400000005</v>
      </c>
      <c r="S1360" s="22">
        <f t="shared" si="438"/>
        <v>1372.5593667194153</v>
      </c>
      <c r="T1360" s="22">
        <f t="shared" si="439"/>
        <v>72.636393763756317</v>
      </c>
      <c r="U1360" s="22">
        <f t="shared" si="427"/>
        <v>21.107402503347451</v>
      </c>
      <c r="V1360" s="20">
        <f>'BSFC (Drive Cycle)'!C1364</f>
        <v>55.911044309863428</v>
      </c>
      <c r="W1360" s="22">
        <f t="shared" si="428"/>
        <v>0.3278158101752171</v>
      </c>
      <c r="X1360" s="22">
        <f t="shared" si="429"/>
        <v>0</v>
      </c>
      <c r="Y1360" s="22">
        <f t="shared" si="430"/>
        <v>0</v>
      </c>
      <c r="Z1360" s="22">
        <f t="shared" si="431"/>
        <v>4</v>
      </c>
    </row>
    <row r="1361" spans="4:26">
      <c r="D1361" s="1">
        <v>1358</v>
      </c>
      <c r="E1361" s="22">
        <v>34.6</v>
      </c>
      <c r="F1361" s="22">
        <f t="shared" si="420"/>
        <v>55.683164000000005</v>
      </c>
      <c r="G1361" s="22">
        <f t="shared" si="421"/>
        <v>15.467545555555558</v>
      </c>
      <c r="H1361" s="22">
        <f t="shared" si="432"/>
        <v>0.35763111111111456</v>
      </c>
      <c r="I1361" s="22">
        <f t="shared" si="433"/>
        <v>15.646361111111116</v>
      </c>
      <c r="J1361" s="22">
        <f t="shared" si="434"/>
        <v>72.470392501628723</v>
      </c>
      <c r="K1361" s="22">
        <f t="shared" si="435"/>
        <v>4</v>
      </c>
      <c r="L1361" s="22">
        <f t="shared" si="422"/>
        <v>4.0797119999999998</v>
      </c>
      <c r="M1361" s="22">
        <f t="shared" si="436"/>
        <v>295.6583299336047</v>
      </c>
      <c r="N1361" s="22">
        <f t="shared" si="423"/>
        <v>2823.3300900349714</v>
      </c>
      <c r="O1361" s="22">
        <f t="shared" si="424"/>
        <v>15.119986106041686</v>
      </c>
      <c r="P1361" s="22">
        <f t="shared" si="425"/>
        <v>677.42211767265042</v>
      </c>
      <c r="Q1361" s="22">
        <f t="shared" si="426"/>
        <v>92.216074788437069</v>
      </c>
      <c r="R1361" s="22">
        <f t="shared" si="437"/>
        <v>268.42514400000005</v>
      </c>
      <c r="S1361" s="22">
        <f t="shared" si="438"/>
        <v>1038.0633364610876</v>
      </c>
      <c r="T1361" s="22">
        <f t="shared" si="439"/>
        <v>54.934729299996874</v>
      </c>
      <c r="U1361" s="22">
        <f t="shared" si="427"/>
        <v>16.241910320191735</v>
      </c>
      <c r="V1361" s="20">
        <f>'BSFC (Drive Cycle)'!C1365</f>
        <v>201.20262415885827</v>
      </c>
      <c r="W1361" s="22">
        <f t="shared" si="428"/>
        <v>0.90775416049317204</v>
      </c>
      <c r="X1361" s="22">
        <f t="shared" si="429"/>
        <v>0</v>
      </c>
      <c r="Y1361" s="22">
        <f t="shared" si="430"/>
        <v>0</v>
      </c>
      <c r="Z1361" s="22">
        <f t="shared" si="431"/>
        <v>4</v>
      </c>
    </row>
    <row r="1362" spans="4:26">
      <c r="D1362" s="1">
        <v>1359</v>
      </c>
      <c r="E1362" s="22">
        <v>34.9</v>
      </c>
      <c r="F1362" s="22">
        <f t="shared" si="420"/>
        <v>56.165965999999997</v>
      </c>
      <c r="G1362" s="22">
        <f t="shared" si="421"/>
        <v>15.601657222222222</v>
      </c>
      <c r="H1362" s="22">
        <f t="shared" si="432"/>
        <v>0.13411166666666396</v>
      </c>
      <c r="I1362" s="22">
        <f t="shared" si="433"/>
        <v>15.668713055555553</v>
      </c>
      <c r="J1362" s="22">
        <f t="shared" si="434"/>
        <v>72.573921633773864</v>
      </c>
      <c r="K1362" s="22">
        <f t="shared" si="435"/>
        <v>4</v>
      </c>
      <c r="L1362" s="22">
        <f t="shared" si="422"/>
        <v>4.0797119999999998</v>
      </c>
      <c r="M1362" s="22">
        <f t="shared" si="436"/>
        <v>296.08069897636682</v>
      </c>
      <c r="N1362" s="22">
        <f t="shared" si="423"/>
        <v>2827.3634187350199</v>
      </c>
      <c r="O1362" s="22">
        <f t="shared" si="424"/>
        <v>15.119986106041686</v>
      </c>
      <c r="P1362" s="22">
        <f t="shared" si="425"/>
        <v>254.03329412723633</v>
      </c>
      <c r="Q1362" s="22">
        <f t="shared" si="426"/>
        <v>93.82213008542233</v>
      </c>
      <c r="R1362" s="22">
        <f t="shared" si="437"/>
        <v>268.42514400000005</v>
      </c>
      <c r="S1362" s="22">
        <f t="shared" si="438"/>
        <v>616.28056821265864</v>
      </c>
      <c r="T1362" s="22">
        <f t="shared" si="439"/>
        <v>32.613815552939279</v>
      </c>
      <c r="U1362" s="22">
        <f t="shared" si="427"/>
        <v>9.6563213052005654</v>
      </c>
      <c r="V1362" s="20">
        <f>'BSFC (Drive Cycle)'!C1366</f>
        <v>743.1018764306782</v>
      </c>
      <c r="W1362" s="22">
        <f t="shared" si="428"/>
        <v>1.9932306892533544</v>
      </c>
      <c r="X1362" s="22">
        <f t="shared" si="429"/>
        <v>0</v>
      </c>
      <c r="Y1362" s="22">
        <f t="shared" si="430"/>
        <v>0</v>
      </c>
      <c r="Z1362" s="22">
        <f t="shared" si="431"/>
        <v>4</v>
      </c>
    </row>
    <row r="1363" spans="4:26">
      <c r="D1363" s="1">
        <v>1360</v>
      </c>
      <c r="E1363" s="22">
        <v>34.6</v>
      </c>
      <c r="F1363" s="22">
        <f t="shared" si="420"/>
        <v>55.683164000000005</v>
      </c>
      <c r="G1363" s="22">
        <f t="shared" si="421"/>
        <v>15.467545555555558</v>
      </c>
      <c r="H1363" s="22">
        <f t="shared" si="432"/>
        <v>-0.13411166666666396</v>
      </c>
      <c r="I1363" s="22">
        <f t="shared" si="433"/>
        <v>15.400489722222225</v>
      </c>
      <c r="J1363" s="22">
        <f t="shared" si="434"/>
        <v>71.331572048031688</v>
      </c>
      <c r="K1363" s="22">
        <f t="shared" si="435"/>
        <v>4</v>
      </c>
      <c r="L1363" s="22">
        <f t="shared" si="422"/>
        <v>4.0797119999999998</v>
      </c>
      <c r="M1363" s="22">
        <f t="shared" si="436"/>
        <v>291.01227046321947</v>
      </c>
      <c r="N1363" s="22">
        <f t="shared" si="423"/>
        <v>2778.9634743344218</v>
      </c>
      <c r="O1363" s="22">
        <f t="shared" si="424"/>
        <v>15.119986106041686</v>
      </c>
      <c r="P1363" s="22">
        <f t="shared" si="425"/>
        <v>-254.03329412723633</v>
      </c>
      <c r="Q1363" s="22">
        <f t="shared" si="426"/>
        <v>92.216074788437069</v>
      </c>
      <c r="R1363" s="22">
        <f t="shared" si="437"/>
        <v>268.42514400000005</v>
      </c>
      <c r="S1363" s="22">
        <f t="shared" si="438"/>
        <v>106.6079246612008</v>
      </c>
      <c r="T1363" s="22">
        <f t="shared" si="439"/>
        <v>0</v>
      </c>
      <c r="U1363" s="22">
        <f t="shared" si="427"/>
        <v>0</v>
      </c>
      <c r="V1363" s="20">
        <f>'BSFC (Drive Cycle)'!C1367</f>
        <v>0</v>
      </c>
      <c r="W1363" s="22">
        <f t="shared" si="428"/>
        <v>0</v>
      </c>
      <c r="X1363" s="22">
        <f t="shared" si="429"/>
        <v>0</v>
      </c>
      <c r="Y1363" s="22">
        <f t="shared" si="430"/>
        <v>0</v>
      </c>
      <c r="Z1363" s="22">
        <f t="shared" si="431"/>
        <v>4</v>
      </c>
    </row>
    <row r="1364" spans="4:26">
      <c r="D1364" s="1">
        <v>1361</v>
      </c>
      <c r="E1364" s="22">
        <v>34.9</v>
      </c>
      <c r="F1364" s="22">
        <f t="shared" si="420"/>
        <v>56.165965999999997</v>
      </c>
      <c r="G1364" s="22">
        <f t="shared" si="421"/>
        <v>15.601657222222222</v>
      </c>
      <c r="H1364" s="22">
        <f t="shared" si="432"/>
        <v>0.13411166666666396</v>
      </c>
      <c r="I1364" s="22">
        <f t="shared" si="433"/>
        <v>15.668713055555553</v>
      </c>
      <c r="J1364" s="22">
        <f t="shared" si="434"/>
        <v>72.573921633773864</v>
      </c>
      <c r="K1364" s="22">
        <f t="shared" si="435"/>
        <v>4</v>
      </c>
      <c r="L1364" s="22">
        <f t="shared" si="422"/>
        <v>4.0797119999999998</v>
      </c>
      <c r="M1364" s="22">
        <f t="shared" si="436"/>
        <v>296.08069897636682</v>
      </c>
      <c r="N1364" s="22">
        <f t="shared" si="423"/>
        <v>2827.3634187350199</v>
      </c>
      <c r="O1364" s="22">
        <f t="shared" si="424"/>
        <v>15.119986106041686</v>
      </c>
      <c r="P1364" s="22">
        <f t="shared" si="425"/>
        <v>254.03329412723633</v>
      </c>
      <c r="Q1364" s="22">
        <f t="shared" si="426"/>
        <v>93.82213008542233</v>
      </c>
      <c r="R1364" s="22">
        <f t="shared" si="437"/>
        <v>268.42514400000005</v>
      </c>
      <c r="S1364" s="22">
        <f t="shared" si="438"/>
        <v>616.28056821265864</v>
      </c>
      <c r="T1364" s="22">
        <f t="shared" si="439"/>
        <v>32.613815552939279</v>
      </c>
      <c r="U1364" s="22">
        <f t="shared" si="427"/>
        <v>9.6563213052005654</v>
      </c>
      <c r="V1364" s="20">
        <f>'BSFC (Drive Cycle)'!C1368</f>
        <v>743.1018764306782</v>
      </c>
      <c r="W1364" s="22">
        <f t="shared" si="428"/>
        <v>1.9932306892533544</v>
      </c>
      <c r="X1364" s="22">
        <f t="shared" si="429"/>
        <v>0</v>
      </c>
      <c r="Y1364" s="22">
        <f t="shared" si="430"/>
        <v>0</v>
      </c>
      <c r="Z1364" s="22">
        <f t="shared" si="431"/>
        <v>4</v>
      </c>
    </row>
    <row r="1365" spans="4:26">
      <c r="D1365" s="1">
        <v>1362</v>
      </c>
      <c r="E1365" s="22">
        <v>34.6</v>
      </c>
      <c r="F1365" s="22">
        <f t="shared" si="420"/>
        <v>55.683164000000005</v>
      </c>
      <c r="G1365" s="22">
        <f t="shared" si="421"/>
        <v>15.467545555555558</v>
      </c>
      <c r="H1365" s="22">
        <f t="shared" si="432"/>
        <v>-0.13411166666666396</v>
      </c>
      <c r="I1365" s="22">
        <f t="shared" si="433"/>
        <v>15.400489722222225</v>
      </c>
      <c r="J1365" s="22">
        <f t="shared" si="434"/>
        <v>71.331572048031688</v>
      </c>
      <c r="K1365" s="22">
        <f t="shared" si="435"/>
        <v>4</v>
      </c>
      <c r="L1365" s="22">
        <f t="shared" si="422"/>
        <v>4.0797119999999998</v>
      </c>
      <c r="M1365" s="22">
        <f t="shared" si="436"/>
        <v>291.01227046321947</v>
      </c>
      <c r="N1365" s="22">
        <f t="shared" si="423"/>
        <v>2778.9634743344218</v>
      </c>
      <c r="O1365" s="22">
        <f t="shared" si="424"/>
        <v>15.119986106041686</v>
      </c>
      <c r="P1365" s="22">
        <f t="shared" si="425"/>
        <v>-254.03329412723633</v>
      </c>
      <c r="Q1365" s="22">
        <f t="shared" si="426"/>
        <v>92.216074788437069</v>
      </c>
      <c r="R1365" s="22">
        <f t="shared" si="437"/>
        <v>268.42514400000005</v>
      </c>
      <c r="S1365" s="22">
        <f t="shared" si="438"/>
        <v>106.6079246612008</v>
      </c>
      <c r="T1365" s="22">
        <f t="shared" si="439"/>
        <v>0</v>
      </c>
      <c r="U1365" s="22">
        <f t="shared" si="427"/>
        <v>0</v>
      </c>
      <c r="V1365" s="20">
        <f>'BSFC (Drive Cycle)'!C1369</f>
        <v>0</v>
      </c>
      <c r="W1365" s="22">
        <f t="shared" si="428"/>
        <v>0</v>
      </c>
      <c r="X1365" s="22">
        <f t="shared" si="429"/>
        <v>0</v>
      </c>
      <c r="Y1365" s="22">
        <f t="shared" si="430"/>
        <v>0</v>
      </c>
      <c r="Z1365" s="22">
        <f t="shared" si="431"/>
        <v>4</v>
      </c>
    </row>
    <row r="1366" spans="4:26">
      <c r="D1366" s="1">
        <v>1363</v>
      </c>
      <c r="E1366" s="22">
        <v>34.9</v>
      </c>
      <c r="F1366" s="22">
        <f t="shared" si="420"/>
        <v>56.165965999999997</v>
      </c>
      <c r="G1366" s="22">
        <f t="shared" si="421"/>
        <v>15.601657222222222</v>
      </c>
      <c r="H1366" s="22">
        <f t="shared" si="432"/>
        <v>0.13411166666666396</v>
      </c>
      <c r="I1366" s="22">
        <f t="shared" si="433"/>
        <v>15.668713055555553</v>
      </c>
      <c r="J1366" s="22">
        <f t="shared" si="434"/>
        <v>72.573921633773864</v>
      </c>
      <c r="K1366" s="22">
        <f t="shared" si="435"/>
        <v>4</v>
      </c>
      <c r="L1366" s="22">
        <f t="shared" si="422"/>
        <v>4.0797119999999998</v>
      </c>
      <c r="M1366" s="22">
        <f t="shared" si="436"/>
        <v>296.08069897636682</v>
      </c>
      <c r="N1366" s="22">
        <f t="shared" si="423"/>
        <v>2827.3634187350199</v>
      </c>
      <c r="O1366" s="22">
        <f t="shared" si="424"/>
        <v>15.119986106041686</v>
      </c>
      <c r="P1366" s="22">
        <f t="shared" si="425"/>
        <v>254.03329412723633</v>
      </c>
      <c r="Q1366" s="22">
        <f t="shared" si="426"/>
        <v>93.82213008542233</v>
      </c>
      <c r="R1366" s="22">
        <f t="shared" si="437"/>
        <v>268.42514400000005</v>
      </c>
      <c r="S1366" s="22">
        <f t="shared" si="438"/>
        <v>616.28056821265864</v>
      </c>
      <c r="T1366" s="22">
        <f t="shared" si="439"/>
        <v>32.613815552939279</v>
      </c>
      <c r="U1366" s="22">
        <f t="shared" si="427"/>
        <v>9.6563213052005654</v>
      </c>
      <c r="V1366" s="20">
        <f>'BSFC (Drive Cycle)'!C1370</f>
        <v>743.1018764306782</v>
      </c>
      <c r="W1366" s="22">
        <f t="shared" si="428"/>
        <v>1.9932306892533544</v>
      </c>
      <c r="X1366" s="22">
        <f t="shared" si="429"/>
        <v>0</v>
      </c>
      <c r="Y1366" s="22">
        <f t="shared" si="430"/>
        <v>0</v>
      </c>
      <c r="Z1366" s="22">
        <f t="shared" si="431"/>
        <v>4</v>
      </c>
    </row>
    <row r="1367" spans="4:26">
      <c r="D1367" s="1">
        <v>1364</v>
      </c>
      <c r="E1367" s="22">
        <v>34.9</v>
      </c>
      <c r="F1367" s="22">
        <f t="shared" si="420"/>
        <v>56.165965999999997</v>
      </c>
      <c r="G1367" s="22">
        <f t="shared" si="421"/>
        <v>15.601657222222222</v>
      </c>
      <c r="H1367" s="22">
        <f t="shared" si="432"/>
        <v>0</v>
      </c>
      <c r="I1367" s="22">
        <f t="shared" si="433"/>
        <v>15.601657222222222</v>
      </c>
      <c r="J1367" s="22">
        <f t="shared" si="434"/>
        <v>72.263334237338327</v>
      </c>
      <c r="K1367" s="22">
        <f t="shared" si="435"/>
        <v>4</v>
      </c>
      <c r="L1367" s="22">
        <f t="shared" si="422"/>
        <v>4.0797119999999998</v>
      </c>
      <c r="M1367" s="22">
        <f t="shared" si="436"/>
        <v>294.81359184808002</v>
      </c>
      <c r="N1367" s="22">
        <f t="shared" si="423"/>
        <v>2815.2634326348707</v>
      </c>
      <c r="O1367" s="22">
        <f t="shared" si="424"/>
        <v>15.119986106041686</v>
      </c>
      <c r="P1367" s="22">
        <f t="shared" si="425"/>
        <v>0</v>
      </c>
      <c r="Q1367" s="22">
        <f t="shared" si="426"/>
        <v>93.82213008542233</v>
      </c>
      <c r="R1367" s="22">
        <f t="shared" si="437"/>
        <v>268.42514400000005</v>
      </c>
      <c r="S1367" s="22">
        <f t="shared" si="438"/>
        <v>362.24727408542236</v>
      </c>
      <c r="T1367" s="22">
        <f t="shared" si="439"/>
        <v>19.170271449318651</v>
      </c>
      <c r="U1367" s="22">
        <f t="shared" si="427"/>
        <v>5.6516565826763303</v>
      </c>
      <c r="V1367" s="20">
        <f>'BSFC (Drive Cycle)'!C1371</f>
        <v>1369.2182111426828</v>
      </c>
      <c r="W1367" s="22">
        <f t="shared" si="428"/>
        <v>2.1495419767013479</v>
      </c>
      <c r="X1367" s="22">
        <f t="shared" si="429"/>
        <v>0</v>
      </c>
      <c r="Y1367" s="22">
        <f t="shared" si="430"/>
        <v>0</v>
      </c>
      <c r="Z1367" s="22">
        <f t="shared" si="431"/>
        <v>4</v>
      </c>
    </row>
    <row r="1368" spans="4:26">
      <c r="D1368" s="1">
        <v>1365</v>
      </c>
      <c r="E1368" s="22">
        <v>34.9</v>
      </c>
      <c r="F1368" s="22">
        <f t="shared" si="420"/>
        <v>56.165965999999997</v>
      </c>
      <c r="G1368" s="22">
        <f t="shared" si="421"/>
        <v>15.601657222222222</v>
      </c>
      <c r="H1368" s="22">
        <f t="shared" si="432"/>
        <v>0</v>
      </c>
      <c r="I1368" s="22">
        <f t="shared" si="433"/>
        <v>15.601657222222222</v>
      </c>
      <c r="J1368" s="22">
        <f t="shared" si="434"/>
        <v>72.263334237338327</v>
      </c>
      <c r="K1368" s="22">
        <f t="shared" si="435"/>
        <v>4</v>
      </c>
      <c r="L1368" s="22">
        <f t="shared" si="422"/>
        <v>4.0797119999999998</v>
      </c>
      <c r="M1368" s="22">
        <f t="shared" si="436"/>
        <v>294.81359184808002</v>
      </c>
      <c r="N1368" s="22">
        <f t="shared" si="423"/>
        <v>2815.2634326348707</v>
      </c>
      <c r="O1368" s="22">
        <f t="shared" si="424"/>
        <v>15.119986106041686</v>
      </c>
      <c r="P1368" s="22">
        <f t="shared" si="425"/>
        <v>0</v>
      </c>
      <c r="Q1368" s="22">
        <f t="shared" si="426"/>
        <v>93.82213008542233</v>
      </c>
      <c r="R1368" s="22">
        <f t="shared" si="437"/>
        <v>268.42514400000005</v>
      </c>
      <c r="S1368" s="22">
        <f t="shared" si="438"/>
        <v>362.24727408542236</v>
      </c>
      <c r="T1368" s="22">
        <f t="shared" si="439"/>
        <v>19.170271449318651</v>
      </c>
      <c r="U1368" s="22">
        <f t="shared" si="427"/>
        <v>5.6516565826763303</v>
      </c>
      <c r="V1368" s="20">
        <f>'BSFC (Drive Cycle)'!C1372</f>
        <v>1369.2182111426828</v>
      </c>
      <c r="W1368" s="22">
        <f t="shared" si="428"/>
        <v>2.1495419767013479</v>
      </c>
      <c r="X1368" s="22">
        <f t="shared" si="429"/>
        <v>0</v>
      </c>
      <c r="Y1368" s="22">
        <f t="shared" si="430"/>
        <v>0</v>
      </c>
      <c r="Z1368" s="22">
        <f t="shared" si="431"/>
        <v>4</v>
      </c>
    </row>
    <row r="1369" spans="4:26">
      <c r="D1369" s="1">
        <v>1366</v>
      </c>
      <c r="E1369" s="22">
        <v>34.200000000000003</v>
      </c>
      <c r="F1369" s="22">
        <f t="shared" si="420"/>
        <v>55.039428000000001</v>
      </c>
      <c r="G1369" s="22">
        <f t="shared" si="421"/>
        <v>15.288730000000001</v>
      </c>
      <c r="H1369" s="22">
        <f t="shared" si="432"/>
        <v>-0.31292722222222125</v>
      </c>
      <c r="I1369" s="22">
        <f t="shared" si="433"/>
        <v>15.13226638888889</v>
      </c>
      <c r="J1369" s="22">
        <f t="shared" si="434"/>
        <v>70.08922246228947</v>
      </c>
      <c r="K1369" s="22">
        <f t="shared" si="435"/>
        <v>4</v>
      </c>
      <c r="L1369" s="22">
        <f t="shared" si="422"/>
        <v>4.0797119999999998</v>
      </c>
      <c r="M1369" s="22">
        <f t="shared" si="436"/>
        <v>285.94384195007189</v>
      </c>
      <c r="N1369" s="22">
        <f t="shared" si="423"/>
        <v>2730.5635299338214</v>
      </c>
      <c r="O1369" s="22">
        <f t="shared" si="424"/>
        <v>15.119986106041686</v>
      </c>
      <c r="P1369" s="22">
        <f t="shared" si="425"/>
        <v>-592.74435296356148</v>
      </c>
      <c r="Q1369" s="22">
        <f t="shared" si="426"/>
        <v>90.096235854478522</v>
      </c>
      <c r="R1369" s="22">
        <f t="shared" si="437"/>
        <v>268.42514400000005</v>
      </c>
      <c r="S1369" s="22">
        <f t="shared" si="438"/>
        <v>-234.22297310908289</v>
      </c>
      <c r="T1369" s="22">
        <f t="shared" si="439"/>
        <v>0</v>
      </c>
      <c r="U1369" s="22">
        <f t="shared" si="427"/>
        <v>0</v>
      </c>
      <c r="V1369" s="20">
        <f>'BSFC (Drive Cycle)'!C1373</f>
        <v>0</v>
      </c>
      <c r="W1369" s="22">
        <f t="shared" si="428"/>
        <v>0</v>
      </c>
      <c r="X1369" s="22">
        <f t="shared" si="429"/>
        <v>0</v>
      </c>
      <c r="Y1369" s="22">
        <f t="shared" si="430"/>
        <v>0</v>
      </c>
      <c r="Z1369" s="22">
        <f t="shared" si="431"/>
        <v>4</v>
      </c>
    </row>
    <row r="1370" spans="4:26">
      <c r="D1370" s="1">
        <v>1367</v>
      </c>
      <c r="E1370" s="22">
        <v>33.799999999999997</v>
      </c>
      <c r="F1370" s="22">
        <f t="shared" si="420"/>
        <v>54.395691999999997</v>
      </c>
      <c r="G1370" s="22">
        <f t="shared" si="421"/>
        <v>15.109914444444444</v>
      </c>
      <c r="H1370" s="22">
        <f t="shared" si="432"/>
        <v>-0.17881555555555728</v>
      </c>
      <c r="I1370" s="22">
        <f t="shared" si="433"/>
        <v>15.020506666666666</v>
      </c>
      <c r="J1370" s="22">
        <f t="shared" si="434"/>
        <v>69.571576801563552</v>
      </c>
      <c r="K1370" s="22">
        <f t="shared" si="435"/>
        <v>4</v>
      </c>
      <c r="L1370" s="22">
        <f t="shared" si="422"/>
        <v>4.0797119999999998</v>
      </c>
      <c r="M1370" s="22">
        <f t="shared" si="436"/>
        <v>283.83199673626041</v>
      </c>
      <c r="N1370" s="22">
        <f t="shared" si="423"/>
        <v>2710.3968864335716</v>
      </c>
      <c r="O1370" s="22">
        <f t="shared" si="424"/>
        <v>15.119986106041686</v>
      </c>
      <c r="P1370" s="22">
        <f t="shared" si="425"/>
        <v>-338.71105883632521</v>
      </c>
      <c r="Q1370" s="22">
        <f t="shared" si="426"/>
        <v>88.001046210449715</v>
      </c>
      <c r="R1370" s="22">
        <f t="shared" si="437"/>
        <v>268.42514400000005</v>
      </c>
      <c r="S1370" s="22">
        <f t="shared" si="438"/>
        <v>17.715131374124553</v>
      </c>
      <c r="T1370" s="22">
        <f t="shared" si="439"/>
        <v>0</v>
      </c>
      <c r="U1370" s="22">
        <f t="shared" si="427"/>
        <v>0</v>
      </c>
      <c r="V1370" s="20">
        <f>'BSFC (Drive Cycle)'!C1374</f>
        <v>0</v>
      </c>
      <c r="W1370" s="22">
        <f t="shared" si="428"/>
        <v>0</v>
      </c>
      <c r="X1370" s="22">
        <f t="shared" si="429"/>
        <v>0</v>
      </c>
      <c r="Y1370" s="22">
        <f t="shared" si="430"/>
        <v>0</v>
      </c>
      <c r="Z1370" s="22">
        <f t="shared" si="431"/>
        <v>4</v>
      </c>
    </row>
    <row r="1371" spans="4:26">
      <c r="D1371" s="1">
        <v>1368</v>
      </c>
      <c r="E1371" s="22">
        <v>32.6</v>
      </c>
      <c r="F1371" s="22">
        <f t="shared" si="420"/>
        <v>52.464483999999999</v>
      </c>
      <c r="G1371" s="22">
        <f t="shared" si="421"/>
        <v>14.573467777777777</v>
      </c>
      <c r="H1371" s="22">
        <f t="shared" si="432"/>
        <v>-0.53644666666666652</v>
      </c>
      <c r="I1371" s="22">
        <f t="shared" si="433"/>
        <v>14.305244444444444</v>
      </c>
      <c r="J1371" s="22">
        <f t="shared" si="434"/>
        <v>66.258644572917675</v>
      </c>
      <c r="K1371" s="22">
        <f t="shared" si="435"/>
        <v>4</v>
      </c>
      <c r="L1371" s="22">
        <f t="shared" si="422"/>
        <v>4.0797119999999998</v>
      </c>
      <c r="M1371" s="22">
        <f t="shared" si="436"/>
        <v>270.31618736786709</v>
      </c>
      <c r="N1371" s="22">
        <f t="shared" si="423"/>
        <v>2581.3303680319732</v>
      </c>
      <c r="O1371" s="22">
        <f t="shared" si="424"/>
        <v>15.119986106041686</v>
      </c>
      <c r="P1371" s="22">
        <f t="shared" si="425"/>
        <v>-1016.1331765089656</v>
      </c>
      <c r="Q1371" s="22">
        <f t="shared" si="426"/>
        <v>81.86337301794191</v>
      </c>
      <c r="R1371" s="22">
        <f t="shared" si="437"/>
        <v>268.42514400000005</v>
      </c>
      <c r="S1371" s="22">
        <f t="shared" si="438"/>
        <v>-665.84465949102355</v>
      </c>
      <c r="T1371" s="22">
        <f t="shared" si="439"/>
        <v>0</v>
      </c>
      <c r="U1371" s="22">
        <f t="shared" si="427"/>
        <v>0</v>
      </c>
      <c r="V1371" s="20">
        <f>'BSFC (Drive Cycle)'!C1375</f>
        <v>0</v>
      </c>
      <c r="W1371" s="22">
        <f t="shared" si="428"/>
        <v>0</v>
      </c>
      <c r="X1371" s="22">
        <f t="shared" si="429"/>
        <v>0</v>
      </c>
      <c r="Y1371" s="22">
        <f t="shared" si="430"/>
        <v>0</v>
      </c>
      <c r="Z1371" s="22">
        <f t="shared" si="431"/>
        <v>4</v>
      </c>
    </row>
    <row r="1372" spans="4:26">
      <c r="D1372" s="1">
        <v>1369</v>
      </c>
      <c r="E1372" s="22">
        <v>31.5</v>
      </c>
      <c r="F1372" s="22">
        <f t="shared" si="420"/>
        <v>50.694209999999998</v>
      </c>
      <c r="G1372" s="22">
        <f t="shared" si="421"/>
        <v>14.081725</v>
      </c>
      <c r="H1372" s="22">
        <f t="shared" si="432"/>
        <v>-0.49174277777777675</v>
      </c>
      <c r="I1372" s="22">
        <f t="shared" si="433"/>
        <v>13.835853611111112</v>
      </c>
      <c r="J1372" s="22">
        <f t="shared" si="434"/>
        <v>64.084532797868803</v>
      </c>
      <c r="K1372" s="22">
        <f t="shared" si="435"/>
        <v>4</v>
      </c>
      <c r="L1372" s="22">
        <f t="shared" si="422"/>
        <v>4.0797119999999998</v>
      </c>
      <c r="M1372" s="22">
        <f t="shared" si="436"/>
        <v>261.44643746985889</v>
      </c>
      <c r="N1372" s="22">
        <f t="shared" si="423"/>
        <v>2496.6304653309235</v>
      </c>
      <c r="O1372" s="22">
        <f t="shared" si="424"/>
        <v>15.119986106041686</v>
      </c>
      <c r="P1372" s="22">
        <f t="shared" si="425"/>
        <v>-931.45541179988334</v>
      </c>
      <c r="Q1372" s="22">
        <f t="shared" si="426"/>
        <v>76.432056039983507</v>
      </c>
      <c r="R1372" s="22">
        <f t="shared" si="437"/>
        <v>268.42514400000005</v>
      </c>
      <c r="S1372" s="22">
        <f t="shared" si="438"/>
        <v>-586.59821175989975</v>
      </c>
      <c r="T1372" s="22">
        <f t="shared" si="439"/>
        <v>0</v>
      </c>
      <c r="U1372" s="22">
        <f t="shared" si="427"/>
        <v>0</v>
      </c>
      <c r="V1372" s="20">
        <f>'BSFC (Drive Cycle)'!C1376</f>
        <v>0</v>
      </c>
      <c r="W1372" s="22">
        <f t="shared" si="428"/>
        <v>0</v>
      </c>
      <c r="X1372" s="22">
        <f t="shared" si="429"/>
        <v>0</v>
      </c>
      <c r="Y1372" s="22">
        <f t="shared" si="430"/>
        <v>0</v>
      </c>
      <c r="Z1372" s="22">
        <f t="shared" si="431"/>
        <v>4</v>
      </c>
    </row>
    <row r="1373" spans="4:26">
      <c r="D1373" s="1">
        <v>1370</v>
      </c>
      <c r="E1373" s="22">
        <v>30</v>
      </c>
      <c r="F1373" s="22">
        <f t="shared" si="420"/>
        <v>48.280200000000001</v>
      </c>
      <c r="G1373" s="22">
        <f t="shared" si="421"/>
        <v>13.411166666666668</v>
      </c>
      <c r="H1373" s="22">
        <f t="shared" si="432"/>
        <v>-0.67055833333333226</v>
      </c>
      <c r="I1373" s="22">
        <f t="shared" si="433"/>
        <v>13.075887500000002</v>
      </c>
      <c r="J1373" s="22">
        <f t="shared" si="434"/>
        <v>60.564542304932566</v>
      </c>
      <c r="K1373" s="22">
        <f t="shared" si="435"/>
        <v>4</v>
      </c>
      <c r="L1373" s="22">
        <f t="shared" si="422"/>
        <v>4.0797119999999998</v>
      </c>
      <c r="M1373" s="22">
        <f t="shared" si="436"/>
        <v>247.08589001594103</v>
      </c>
      <c r="N1373" s="22">
        <f t="shared" si="423"/>
        <v>2359.4972895292258</v>
      </c>
      <c r="O1373" s="22">
        <f t="shared" si="424"/>
        <v>15.119986106041686</v>
      </c>
      <c r="P1373" s="22">
        <f t="shared" si="425"/>
        <v>-1270.1664706362053</v>
      </c>
      <c r="Q1373" s="22">
        <f t="shared" si="426"/>
        <v>69.326127927422689</v>
      </c>
      <c r="R1373" s="22">
        <f t="shared" si="437"/>
        <v>268.42514400000005</v>
      </c>
      <c r="S1373" s="22">
        <f t="shared" si="438"/>
        <v>-932.41519870878255</v>
      </c>
      <c r="T1373" s="22">
        <f t="shared" si="439"/>
        <v>0</v>
      </c>
      <c r="U1373" s="22">
        <f t="shared" si="427"/>
        <v>0</v>
      </c>
      <c r="V1373" s="20">
        <f>'BSFC (Drive Cycle)'!C1377</f>
        <v>0</v>
      </c>
      <c r="W1373" s="22">
        <f t="shared" si="428"/>
        <v>0</v>
      </c>
      <c r="X1373" s="22">
        <f t="shared" si="429"/>
        <v>0</v>
      </c>
      <c r="Y1373" s="22">
        <f t="shared" si="430"/>
        <v>0</v>
      </c>
      <c r="Z1373" s="22">
        <f t="shared" si="431"/>
        <v>4</v>
      </c>
    </row>
    <row r="1374" spans="4:26">
      <c r="D1374" s="1">
        <v>1371</v>
      </c>
      <c r="E1374" s="22">
        <v>28.8</v>
      </c>
      <c r="F1374" s="22">
        <f t="shared" si="420"/>
        <v>46.348992000000003</v>
      </c>
      <c r="G1374" s="22">
        <f t="shared" si="421"/>
        <v>12.874720000000002</v>
      </c>
      <c r="H1374" s="22">
        <f t="shared" si="432"/>
        <v>-0.53644666666666652</v>
      </c>
      <c r="I1374" s="22">
        <f t="shared" si="433"/>
        <v>12.606496666666668</v>
      </c>
      <c r="J1374" s="22">
        <f t="shared" si="434"/>
        <v>58.390430529883702</v>
      </c>
      <c r="K1374" s="22">
        <f t="shared" si="435"/>
        <v>4</v>
      </c>
      <c r="L1374" s="22">
        <f t="shared" si="422"/>
        <v>4.0797119999999998</v>
      </c>
      <c r="M1374" s="22">
        <f t="shared" si="436"/>
        <v>238.21614011793289</v>
      </c>
      <c r="N1374" s="22">
        <f t="shared" si="423"/>
        <v>2274.7973868281765</v>
      </c>
      <c r="O1374" s="22">
        <f t="shared" si="424"/>
        <v>15.119986106041686</v>
      </c>
      <c r="P1374" s="22">
        <f t="shared" si="425"/>
        <v>-1016.1331765089656</v>
      </c>
      <c r="Q1374" s="22">
        <f t="shared" si="426"/>
        <v>63.890959497912753</v>
      </c>
      <c r="R1374" s="22">
        <f t="shared" si="437"/>
        <v>268.42514400000005</v>
      </c>
      <c r="S1374" s="22">
        <f t="shared" si="438"/>
        <v>-683.8170730110528</v>
      </c>
      <c r="T1374" s="22">
        <f t="shared" si="439"/>
        <v>0</v>
      </c>
      <c r="U1374" s="22">
        <f t="shared" si="427"/>
        <v>0</v>
      </c>
      <c r="V1374" s="20">
        <f>'BSFC (Drive Cycle)'!C1378</f>
        <v>0</v>
      </c>
      <c r="W1374" s="22">
        <f t="shared" si="428"/>
        <v>0</v>
      </c>
      <c r="X1374" s="22">
        <f t="shared" si="429"/>
        <v>0</v>
      </c>
      <c r="Y1374" s="22">
        <f t="shared" si="430"/>
        <v>0</v>
      </c>
      <c r="Z1374" s="22">
        <f t="shared" si="431"/>
        <v>4</v>
      </c>
    </row>
    <row r="1375" spans="4:26">
      <c r="D1375" s="1">
        <v>1372</v>
      </c>
      <c r="E1375" s="22">
        <v>27.3</v>
      </c>
      <c r="F1375" s="22">
        <f t="shared" si="420"/>
        <v>43.934981999999998</v>
      </c>
      <c r="G1375" s="22">
        <f t="shared" si="421"/>
        <v>12.204161666666666</v>
      </c>
      <c r="H1375" s="22">
        <f t="shared" si="432"/>
        <v>-0.67055833333333581</v>
      </c>
      <c r="I1375" s="22">
        <f t="shared" si="433"/>
        <v>11.868882499999998</v>
      </c>
      <c r="J1375" s="22">
        <f t="shared" si="434"/>
        <v>54.973969169092619</v>
      </c>
      <c r="K1375" s="22">
        <f t="shared" si="435"/>
        <v>4</v>
      </c>
      <c r="L1375" s="22">
        <f t="shared" si="422"/>
        <v>4.0797119999999998</v>
      </c>
      <c r="M1375" s="22">
        <f t="shared" si="436"/>
        <v>224.27796170677718</v>
      </c>
      <c r="N1375" s="22">
        <f t="shared" si="423"/>
        <v>2141.6975397265273</v>
      </c>
      <c r="O1375" s="22">
        <f t="shared" si="424"/>
        <v>15.119986106041686</v>
      </c>
      <c r="P1375" s="22">
        <f t="shared" si="425"/>
        <v>-1270.1664706362119</v>
      </c>
      <c r="Q1375" s="22">
        <f t="shared" si="426"/>
        <v>57.408966536698706</v>
      </c>
      <c r="R1375" s="22">
        <f t="shared" si="437"/>
        <v>268.42514400000005</v>
      </c>
      <c r="S1375" s="22">
        <f t="shared" si="438"/>
        <v>-944.33236009951315</v>
      </c>
      <c r="T1375" s="22">
        <f t="shared" si="439"/>
        <v>0</v>
      </c>
      <c r="U1375" s="22">
        <f t="shared" si="427"/>
        <v>0</v>
      </c>
      <c r="V1375" s="20">
        <f>'BSFC (Drive Cycle)'!C1379</f>
        <v>0</v>
      </c>
      <c r="W1375" s="22">
        <f t="shared" si="428"/>
        <v>0</v>
      </c>
      <c r="X1375" s="22">
        <f t="shared" si="429"/>
        <v>0</v>
      </c>
      <c r="Y1375" s="22">
        <f t="shared" si="430"/>
        <v>0</v>
      </c>
      <c r="Z1375" s="22">
        <f t="shared" si="431"/>
        <v>4</v>
      </c>
    </row>
    <row r="1376" spans="4:26">
      <c r="D1376" s="1">
        <v>1373</v>
      </c>
      <c r="E1376" s="22">
        <v>23.8</v>
      </c>
      <c r="F1376" s="22">
        <f t="shared" si="420"/>
        <v>38.302292000000001</v>
      </c>
      <c r="G1376" s="22">
        <f t="shared" si="421"/>
        <v>10.639525555555556</v>
      </c>
      <c r="H1376" s="22">
        <f t="shared" si="432"/>
        <v>-1.5646361111111098</v>
      </c>
      <c r="I1376" s="22">
        <f t="shared" si="433"/>
        <v>9.8572075000000012</v>
      </c>
      <c r="J1376" s="22">
        <f t="shared" si="434"/>
        <v>45.656347276026082</v>
      </c>
      <c r="K1376" s="22">
        <f t="shared" si="435"/>
        <v>4</v>
      </c>
      <c r="L1376" s="22">
        <f t="shared" si="422"/>
        <v>4.0797119999999998</v>
      </c>
      <c r="M1376" s="22">
        <f t="shared" si="436"/>
        <v>186.26474785817092</v>
      </c>
      <c r="N1376" s="22">
        <f t="shared" si="423"/>
        <v>1778.6979567220317</v>
      </c>
      <c r="O1376" s="22">
        <f t="shared" si="424"/>
        <v>15.119986106041686</v>
      </c>
      <c r="P1376" s="22">
        <f t="shared" si="425"/>
        <v>-2963.7217648178143</v>
      </c>
      <c r="Q1376" s="22">
        <f t="shared" si="426"/>
        <v>43.632324336899224</v>
      </c>
      <c r="R1376" s="22">
        <f t="shared" si="437"/>
        <v>268.42514400000005</v>
      </c>
      <c r="S1376" s="22">
        <f t="shared" si="438"/>
        <v>-2651.6642964809153</v>
      </c>
      <c r="T1376" s="22">
        <f t="shared" si="439"/>
        <v>0</v>
      </c>
      <c r="U1376" s="22">
        <f t="shared" si="427"/>
        <v>0</v>
      </c>
      <c r="V1376" s="20">
        <f>'BSFC (Drive Cycle)'!C1380</f>
        <v>0</v>
      </c>
      <c r="W1376" s="22">
        <f t="shared" si="428"/>
        <v>0</v>
      </c>
      <c r="X1376" s="22">
        <f t="shared" si="429"/>
        <v>1</v>
      </c>
      <c r="Y1376" s="22">
        <f t="shared" si="430"/>
        <v>0</v>
      </c>
      <c r="Z1376" s="22">
        <f t="shared" si="431"/>
        <v>3</v>
      </c>
    </row>
    <row r="1377" spans="4:26">
      <c r="D1377" s="1">
        <v>1374</v>
      </c>
      <c r="E1377" s="22">
        <v>23</v>
      </c>
      <c r="F1377" s="22">
        <f t="shared" si="420"/>
        <v>37.01482</v>
      </c>
      <c r="G1377" s="22">
        <f t="shared" si="421"/>
        <v>10.281894444444445</v>
      </c>
      <c r="H1377" s="22">
        <f t="shared" si="432"/>
        <v>-0.35763111111111101</v>
      </c>
      <c r="I1377" s="22">
        <f t="shared" si="433"/>
        <v>10.10307888888889</v>
      </c>
      <c r="J1377" s="22">
        <f t="shared" si="434"/>
        <v>46.795167729623103</v>
      </c>
      <c r="K1377" s="22">
        <f t="shared" si="435"/>
        <v>3</v>
      </c>
      <c r="L1377" s="22">
        <f t="shared" si="422"/>
        <v>5.4638999999999998</v>
      </c>
      <c r="M1377" s="22">
        <f t="shared" si="436"/>
        <v>255.68411695788765</v>
      </c>
      <c r="N1377" s="22">
        <f t="shared" si="423"/>
        <v>2441.6043380659567</v>
      </c>
      <c r="O1377" s="22">
        <f t="shared" si="424"/>
        <v>21.23863048170449</v>
      </c>
      <c r="P1377" s="22">
        <f t="shared" si="425"/>
        <v>-687.55744692953135</v>
      </c>
      <c r="Q1377" s="22">
        <f t="shared" si="426"/>
        <v>40.748357415118448</v>
      </c>
      <c r="R1377" s="22">
        <f t="shared" si="437"/>
        <v>268.42514400000005</v>
      </c>
      <c r="S1377" s="22">
        <f t="shared" si="438"/>
        <v>-378.38394551441286</v>
      </c>
      <c r="T1377" s="22">
        <f t="shared" si="439"/>
        <v>0</v>
      </c>
      <c r="U1377" s="22">
        <f t="shared" si="427"/>
        <v>0</v>
      </c>
      <c r="V1377" s="20">
        <f>'BSFC (Drive Cycle)'!C1381</f>
        <v>0</v>
      </c>
      <c r="W1377" s="22">
        <f t="shared" si="428"/>
        <v>0</v>
      </c>
      <c r="X1377" s="22">
        <f t="shared" si="429"/>
        <v>0</v>
      </c>
      <c r="Y1377" s="22">
        <f t="shared" si="430"/>
        <v>0</v>
      </c>
      <c r="Z1377" s="22">
        <f t="shared" si="431"/>
        <v>3</v>
      </c>
    </row>
    <row r="1378" spans="4:26">
      <c r="D1378" s="1">
        <v>1375</v>
      </c>
      <c r="E1378" s="22">
        <v>23</v>
      </c>
      <c r="F1378" s="22">
        <f t="shared" si="420"/>
        <v>37.01482</v>
      </c>
      <c r="G1378" s="22">
        <f t="shared" si="421"/>
        <v>10.281894444444445</v>
      </c>
      <c r="H1378" s="22">
        <f t="shared" si="432"/>
        <v>0</v>
      </c>
      <c r="I1378" s="22">
        <f t="shared" si="433"/>
        <v>10.281894444444445</v>
      </c>
      <c r="J1378" s="22">
        <f t="shared" si="434"/>
        <v>47.623400786784579</v>
      </c>
      <c r="K1378" s="22">
        <f t="shared" si="435"/>
        <v>3</v>
      </c>
      <c r="L1378" s="22">
        <f t="shared" si="422"/>
        <v>5.4638999999999998</v>
      </c>
      <c r="M1378" s="22">
        <f t="shared" si="436"/>
        <v>260.20949955891223</v>
      </c>
      <c r="N1378" s="22">
        <f t="shared" si="423"/>
        <v>2484.8185741379207</v>
      </c>
      <c r="O1378" s="22">
        <f t="shared" si="424"/>
        <v>21.23863048170449</v>
      </c>
      <c r="P1378" s="22">
        <f t="shared" si="425"/>
        <v>0</v>
      </c>
      <c r="Q1378" s="22">
        <f t="shared" si="426"/>
        <v>40.748357415118448</v>
      </c>
      <c r="R1378" s="22">
        <f t="shared" si="437"/>
        <v>268.42514400000005</v>
      </c>
      <c r="S1378" s="22">
        <f t="shared" si="438"/>
        <v>309.17350141511849</v>
      </c>
      <c r="T1378" s="22">
        <f t="shared" si="439"/>
        <v>12.216650918853583</v>
      </c>
      <c r="U1378" s="22">
        <f t="shared" si="427"/>
        <v>3.1788886218808163</v>
      </c>
      <c r="V1378" s="20">
        <f>'BSFC (Drive Cycle)'!C1382</f>
        <v>1800.6814568092504</v>
      </c>
      <c r="W1378" s="22">
        <f t="shared" si="428"/>
        <v>1.5900460540785275</v>
      </c>
      <c r="X1378" s="22">
        <f t="shared" si="429"/>
        <v>0</v>
      </c>
      <c r="Y1378" s="22">
        <f t="shared" si="430"/>
        <v>0</v>
      </c>
      <c r="Z1378" s="22">
        <f t="shared" si="431"/>
        <v>3</v>
      </c>
    </row>
    <row r="1379" spans="4:26">
      <c r="D1379" s="1">
        <v>1376</v>
      </c>
      <c r="E1379" s="22">
        <v>22.3</v>
      </c>
      <c r="F1379" s="22">
        <f t="shared" si="420"/>
        <v>35.888282000000004</v>
      </c>
      <c r="G1379" s="22">
        <f t="shared" si="421"/>
        <v>9.9689672222222239</v>
      </c>
      <c r="H1379" s="22">
        <f t="shared" si="432"/>
        <v>-0.31292722222222125</v>
      </c>
      <c r="I1379" s="22">
        <f t="shared" si="433"/>
        <v>9.8125036111111132</v>
      </c>
      <c r="J1379" s="22">
        <f t="shared" si="434"/>
        <v>45.449289011735722</v>
      </c>
      <c r="K1379" s="22">
        <f t="shared" si="435"/>
        <v>3</v>
      </c>
      <c r="L1379" s="22">
        <f t="shared" si="422"/>
        <v>5.4638999999999998</v>
      </c>
      <c r="M1379" s="22">
        <f t="shared" si="436"/>
        <v>248.33037023122279</v>
      </c>
      <c r="N1379" s="22">
        <f t="shared" si="423"/>
        <v>2371.381204449016</v>
      </c>
      <c r="O1379" s="22">
        <f t="shared" si="424"/>
        <v>21.23863048170449</v>
      </c>
      <c r="P1379" s="22">
        <f t="shared" si="425"/>
        <v>-601.6127660633382</v>
      </c>
      <c r="Q1379" s="22">
        <f t="shared" si="426"/>
        <v>38.305766841142258</v>
      </c>
      <c r="R1379" s="22">
        <f t="shared" si="437"/>
        <v>268.42514400000005</v>
      </c>
      <c r="S1379" s="22">
        <f t="shared" si="438"/>
        <v>-294.8818552221959</v>
      </c>
      <c r="T1379" s="22">
        <f t="shared" si="439"/>
        <v>0</v>
      </c>
      <c r="U1379" s="22">
        <f t="shared" si="427"/>
        <v>0</v>
      </c>
      <c r="V1379" s="20">
        <f>'BSFC (Drive Cycle)'!C1383</f>
        <v>0</v>
      </c>
      <c r="W1379" s="22">
        <f t="shared" si="428"/>
        <v>0</v>
      </c>
      <c r="X1379" s="22">
        <f t="shared" si="429"/>
        <v>0</v>
      </c>
      <c r="Y1379" s="22">
        <f t="shared" si="430"/>
        <v>0</v>
      </c>
      <c r="Z1379" s="22">
        <f t="shared" si="431"/>
        <v>3</v>
      </c>
    </row>
    <row r="1380" spans="4:26">
      <c r="D1380" s="1">
        <v>1377</v>
      </c>
      <c r="E1380" s="22">
        <v>20.399999999999999</v>
      </c>
      <c r="F1380" s="22">
        <f t="shared" si="420"/>
        <v>32.830535999999995</v>
      </c>
      <c r="G1380" s="22">
        <f t="shared" si="421"/>
        <v>9.1195933333333326</v>
      </c>
      <c r="H1380" s="22">
        <f t="shared" si="432"/>
        <v>-0.84937388888889132</v>
      </c>
      <c r="I1380" s="22">
        <f t="shared" si="433"/>
        <v>8.6949063888888869</v>
      </c>
      <c r="J1380" s="22">
        <f t="shared" si="434"/>
        <v>40.27283240447651</v>
      </c>
      <c r="K1380" s="22">
        <f t="shared" si="435"/>
        <v>3</v>
      </c>
      <c r="L1380" s="22">
        <f t="shared" si="422"/>
        <v>5.4638999999999998</v>
      </c>
      <c r="M1380" s="22">
        <f t="shared" si="436"/>
        <v>220.04672897481919</v>
      </c>
      <c r="N1380" s="22">
        <f t="shared" si="423"/>
        <v>2101.2922289992412</v>
      </c>
      <c r="O1380" s="22">
        <f t="shared" si="424"/>
        <v>21.23863048170449</v>
      </c>
      <c r="P1380" s="22">
        <f t="shared" si="425"/>
        <v>-1632.948936457642</v>
      </c>
      <c r="Q1380" s="22">
        <f t="shared" si="426"/>
        <v>32.056401553640235</v>
      </c>
      <c r="R1380" s="22">
        <f t="shared" si="437"/>
        <v>268.42514400000005</v>
      </c>
      <c r="S1380" s="22">
        <f t="shared" si="438"/>
        <v>-1332.4673909040018</v>
      </c>
      <c r="T1380" s="22">
        <f t="shared" si="439"/>
        <v>0</v>
      </c>
      <c r="U1380" s="22">
        <f t="shared" si="427"/>
        <v>0</v>
      </c>
      <c r="V1380" s="20">
        <f>'BSFC (Drive Cycle)'!C1384</f>
        <v>0</v>
      </c>
      <c r="W1380" s="22">
        <f t="shared" si="428"/>
        <v>0</v>
      </c>
      <c r="X1380" s="22">
        <f t="shared" si="429"/>
        <v>0</v>
      </c>
      <c r="Y1380" s="22">
        <f t="shared" si="430"/>
        <v>0</v>
      </c>
      <c r="Z1380" s="22">
        <f t="shared" si="431"/>
        <v>3</v>
      </c>
    </row>
    <row r="1381" spans="4:26">
      <c r="D1381" s="1">
        <v>1378</v>
      </c>
      <c r="E1381" s="22">
        <v>18.8</v>
      </c>
      <c r="F1381" s="22">
        <f t="shared" si="420"/>
        <v>30.255592</v>
      </c>
      <c r="G1381" s="22">
        <f t="shared" si="421"/>
        <v>8.4043311111111123</v>
      </c>
      <c r="H1381" s="22">
        <f t="shared" si="432"/>
        <v>-0.71526222222222025</v>
      </c>
      <c r="I1381" s="22">
        <f t="shared" si="433"/>
        <v>8.0467000000000013</v>
      </c>
      <c r="J1381" s="22">
        <f t="shared" si="434"/>
        <v>37.270487572266191</v>
      </c>
      <c r="K1381" s="22">
        <f t="shared" si="435"/>
        <v>3</v>
      </c>
      <c r="L1381" s="22">
        <f t="shared" si="422"/>
        <v>5.4638999999999998</v>
      </c>
      <c r="M1381" s="22">
        <f t="shared" si="436"/>
        <v>203.64221704610523</v>
      </c>
      <c r="N1381" s="22">
        <f t="shared" si="423"/>
        <v>1944.6406232383729</v>
      </c>
      <c r="O1381" s="22">
        <f t="shared" si="424"/>
        <v>21.23863048170449</v>
      </c>
      <c r="P1381" s="22">
        <f t="shared" si="425"/>
        <v>-1375.1148938590593</v>
      </c>
      <c r="Q1381" s="22">
        <f t="shared" si="426"/>
        <v>27.225140727409197</v>
      </c>
      <c r="R1381" s="22">
        <f t="shared" si="437"/>
        <v>268.42514400000005</v>
      </c>
      <c r="S1381" s="22">
        <f t="shared" si="438"/>
        <v>-1079.4646091316501</v>
      </c>
      <c r="T1381" s="22">
        <f t="shared" si="439"/>
        <v>0</v>
      </c>
      <c r="U1381" s="22">
        <f t="shared" si="427"/>
        <v>0</v>
      </c>
      <c r="V1381" s="20">
        <f>'BSFC (Drive Cycle)'!C1385</f>
        <v>0</v>
      </c>
      <c r="W1381" s="22">
        <f t="shared" si="428"/>
        <v>0</v>
      </c>
      <c r="X1381" s="22">
        <f t="shared" si="429"/>
        <v>0</v>
      </c>
      <c r="Y1381" s="22">
        <f t="shared" si="430"/>
        <v>0</v>
      </c>
      <c r="Z1381" s="22">
        <f t="shared" si="431"/>
        <v>3</v>
      </c>
    </row>
    <row r="1382" spans="4:26">
      <c r="D1382" s="1">
        <v>1379</v>
      </c>
      <c r="E1382" s="22">
        <v>17.7</v>
      </c>
      <c r="F1382" s="22">
        <f t="shared" si="420"/>
        <v>28.485317999999999</v>
      </c>
      <c r="G1382" s="22">
        <f t="shared" si="421"/>
        <v>7.9125883333333338</v>
      </c>
      <c r="H1382" s="22">
        <f t="shared" si="432"/>
        <v>-0.49174277777777853</v>
      </c>
      <c r="I1382" s="22">
        <f t="shared" si="433"/>
        <v>7.6667169444444445</v>
      </c>
      <c r="J1382" s="22">
        <f t="shared" si="434"/>
        <v>35.510492325798062</v>
      </c>
      <c r="K1382" s="22">
        <f t="shared" si="435"/>
        <v>3</v>
      </c>
      <c r="L1382" s="22">
        <f t="shared" si="422"/>
        <v>5.4638999999999998</v>
      </c>
      <c r="M1382" s="22">
        <f t="shared" si="436"/>
        <v>194.02577901892803</v>
      </c>
      <c r="N1382" s="22">
        <f t="shared" si="423"/>
        <v>1852.8103715854495</v>
      </c>
      <c r="O1382" s="22">
        <f t="shared" si="424"/>
        <v>21.23863048170449</v>
      </c>
      <c r="P1382" s="22">
        <f t="shared" si="425"/>
        <v>-945.39148952810717</v>
      </c>
      <c r="Q1382" s="22">
        <f t="shared" si="426"/>
        <v>24.132425131535832</v>
      </c>
      <c r="R1382" s="22">
        <f t="shared" si="437"/>
        <v>268.42514400000005</v>
      </c>
      <c r="S1382" s="22">
        <f t="shared" si="438"/>
        <v>-652.83392039657133</v>
      </c>
      <c r="T1382" s="22">
        <f t="shared" si="439"/>
        <v>0</v>
      </c>
      <c r="U1382" s="22">
        <f t="shared" si="427"/>
        <v>0</v>
      </c>
      <c r="V1382" s="20">
        <f>'BSFC (Drive Cycle)'!C1386</f>
        <v>0</v>
      </c>
      <c r="W1382" s="22">
        <f t="shared" si="428"/>
        <v>0</v>
      </c>
      <c r="X1382" s="22">
        <f t="shared" si="429"/>
        <v>0</v>
      </c>
      <c r="Y1382" s="22">
        <f t="shared" si="430"/>
        <v>0</v>
      </c>
      <c r="Z1382" s="22">
        <f t="shared" si="431"/>
        <v>3</v>
      </c>
    </row>
    <row r="1383" spans="4:26">
      <c r="D1383" s="1">
        <v>1380</v>
      </c>
      <c r="E1383" s="22">
        <v>16.100000000000001</v>
      </c>
      <c r="F1383" s="22">
        <f t="shared" si="420"/>
        <v>25.910374000000001</v>
      </c>
      <c r="G1383" s="22">
        <f t="shared" si="421"/>
        <v>7.1973261111111118</v>
      </c>
      <c r="H1383" s="22">
        <f t="shared" si="432"/>
        <v>-0.71526222222222202</v>
      </c>
      <c r="I1383" s="22">
        <f t="shared" si="433"/>
        <v>6.8396950000000007</v>
      </c>
      <c r="J1383" s="22">
        <f t="shared" si="434"/>
        <v>31.679914436426262</v>
      </c>
      <c r="K1383" s="22">
        <f t="shared" si="435"/>
        <v>3</v>
      </c>
      <c r="L1383" s="22">
        <f t="shared" si="422"/>
        <v>5.4638999999999998</v>
      </c>
      <c r="M1383" s="22">
        <f t="shared" si="436"/>
        <v>173.09588448918944</v>
      </c>
      <c r="N1383" s="22">
        <f t="shared" si="423"/>
        <v>1652.944529752617</v>
      </c>
      <c r="O1383" s="22">
        <f t="shared" si="424"/>
        <v>21.23863048170449</v>
      </c>
      <c r="P1383" s="22">
        <f t="shared" si="425"/>
        <v>-1375.1148938590627</v>
      </c>
      <c r="Q1383" s="22">
        <f t="shared" si="426"/>
        <v>19.966695133408038</v>
      </c>
      <c r="R1383" s="22">
        <f t="shared" si="437"/>
        <v>268.42514400000005</v>
      </c>
      <c r="S1383" s="22">
        <f t="shared" si="438"/>
        <v>-1086.7230547256547</v>
      </c>
      <c r="T1383" s="22">
        <f t="shared" si="439"/>
        <v>0</v>
      </c>
      <c r="U1383" s="22">
        <f t="shared" si="427"/>
        <v>0</v>
      </c>
      <c r="V1383" s="20">
        <f>'BSFC (Drive Cycle)'!C1387</f>
        <v>0</v>
      </c>
      <c r="W1383" s="22">
        <f t="shared" si="428"/>
        <v>0</v>
      </c>
      <c r="X1383" s="22">
        <f t="shared" si="429"/>
        <v>1</v>
      </c>
      <c r="Y1383" s="22">
        <f t="shared" si="430"/>
        <v>0</v>
      </c>
      <c r="Z1383" s="22">
        <f t="shared" si="431"/>
        <v>2</v>
      </c>
    </row>
    <row r="1384" spans="4:26">
      <c r="D1384" s="1">
        <v>1381</v>
      </c>
      <c r="E1384" s="22">
        <v>14.6</v>
      </c>
      <c r="F1384" s="22">
        <f t="shared" si="420"/>
        <v>23.496364</v>
      </c>
      <c r="G1384" s="22">
        <f t="shared" si="421"/>
        <v>6.5267677777777777</v>
      </c>
      <c r="H1384" s="22">
        <f t="shared" si="432"/>
        <v>-0.67055833333333403</v>
      </c>
      <c r="I1384" s="22">
        <f t="shared" si="433"/>
        <v>6.1914886111111107</v>
      </c>
      <c r="J1384" s="22">
        <f t="shared" si="434"/>
        <v>28.677569604215925</v>
      </c>
      <c r="K1384" s="22">
        <f t="shared" si="435"/>
        <v>2</v>
      </c>
      <c r="L1384" s="22">
        <f t="shared" si="422"/>
        <v>8.4698856000000013</v>
      </c>
      <c r="M1384" s="22">
        <f t="shared" si="436"/>
        <v>242.89573383374619</v>
      </c>
      <c r="N1384" s="22">
        <f t="shared" si="423"/>
        <v>2319.4842310985928</v>
      </c>
      <c r="O1384" s="22">
        <f t="shared" si="424"/>
        <v>40.638704065348485</v>
      </c>
      <c r="P1384" s="22">
        <f t="shared" si="425"/>
        <v>-1349.4244094208134</v>
      </c>
      <c r="Q1384" s="22">
        <f t="shared" si="426"/>
        <v>16.419508254454907</v>
      </c>
      <c r="R1384" s="22">
        <f t="shared" si="437"/>
        <v>268.42514400000005</v>
      </c>
      <c r="S1384" s="22">
        <f t="shared" si="438"/>
        <v>-1064.5797571663584</v>
      </c>
      <c r="T1384" s="22">
        <f t="shared" si="439"/>
        <v>0</v>
      </c>
      <c r="U1384" s="22">
        <f t="shared" si="427"/>
        <v>0</v>
      </c>
      <c r="V1384" s="20">
        <f>'BSFC (Drive Cycle)'!C1388</f>
        <v>0</v>
      </c>
      <c r="W1384" s="22">
        <f t="shared" si="428"/>
        <v>0</v>
      </c>
      <c r="X1384" s="22">
        <f t="shared" si="429"/>
        <v>0</v>
      </c>
      <c r="Y1384" s="22">
        <f t="shared" si="430"/>
        <v>0</v>
      </c>
      <c r="Z1384" s="22">
        <f t="shared" si="431"/>
        <v>2</v>
      </c>
    </row>
    <row r="1385" spans="4:26">
      <c r="D1385" s="1">
        <v>1382</v>
      </c>
      <c r="E1385" s="22">
        <v>12.7</v>
      </c>
      <c r="F1385" s="22">
        <f t="shared" si="420"/>
        <v>20.438617999999998</v>
      </c>
      <c r="G1385" s="22">
        <f t="shared" si="421"/>
        <v>5.6773938888888891</v>
      </c>
      <c r="H1385" s="22">
        <f t="shared" si="432"/>
        <v>-0.84937388888888865</v>
      </c>
      <c r="I1385" s="22">
        <f t="shared" si="433"/>
        <v>5.2527069444444443</v>
      </c>
      <c r="J1385" s="22">
        <f t="shared" si="434"/>
        <v>24.329346054118204</v>
      </c>
      <c r="K1385" s="22">
        <f t="shared" si="435"/>
        <v>2</v>
      </c>
      <c r="L1385" s="22">
        <f t="shared" si="422"/>
        <v>8.4698856000000013</v>
      </c>
      <c r="M1385" s="22">
        <f t="shared" si="436"/>
        <v>206.06677780119264</v>
      </c>
      <c r="N1385" s="22">
        <f t="shared" si="423"/>
        <v>1967.793481256929</v>
      </c>
      <c r="O1385" s="22">
        <f t="shared" si="424"/>
        <v>40.638704065348485</v>
      </c>
      <c r="P1385" s="22">
        <f t="shared" si="425"/>
        <v>-1709.2709185996948</v>
      </c>
      <c r="Q1385" s="22">
        <f t="shared" si="426"/>
        <v>12.42401241490445</v>
      </c>
      <c r="R1385" s="22">
        <f t="shared" si="437"/>
        <v>268.42514400000005</v>
      </c>
      <c r="S1385" s="22">
        <f t="shared" si="438"/>
        <v>-1428.4217621847904</v>
      </c>
      <c r="T1385" s="22">
        <f t="shared" si="439"/>
        <v>0</v>
      </c>
      <c r="U1385" s="22">
        <f t="shared" si="427"/>
        <v>0</v>
      </c>
      <c r="V1385" s="20">
        <f>'BSFC (Drive Cycle)'!C1389</f>
        <v>0</v>
      </c>
      <c r="W1385" s="22">
        <f t="shared" si="428"/>
        <v>0</v>
      </c>
      <c r="X1385" s="22">
        <f t="shared" si="429"/>
        <v>0</v>
      </c>
      <c r="Y1385" s="22">
        <f t="shared" si="430"/>
        <v>0</v>
      </c>
      <c r="Z1385" s="22">
        <f t="shared" si="431"/>
        <v>2</v>
      </c>
    </row>
    <row r="1386" spans="4:26">
      <c r="D1386" s="1">
        <v>1383</v>
      </c>
      <c r="E1386" s="22">
        <v>11.1</v>
      </c>
      <c r="F1386" s="22">
        <f t="shared" si="420"/>
        <v>17.863674</v>
      </c>
      <c r="G1386" s="22">
        <f t="shared" si="421"/>
        <v>4.9621316666666671</v>
      </c>
      <c r="H1386" s="22">
        <f t="shared" si="432"/>
        <v>-0.71526222222222202</v>
      </c>
      <c r="I1386" s="22">
        <f t="shared" si="433"/>
        <v>4.604500555555556</v>
      </c>
      <c r="J1386" s="22">
        <f t="shared" si="434"/>
        <v>21.327001221907874</v>
      </c>
      <c r="K1386" s="22">
        <f t="shared" si="435"/>
        <v>2</v>
      </c>
      <c r="L1386" s="22">
        <f t="shared" si="422"/>
        <v>8.4698856000000013</v>
      </c>
      <c r="M1386" s="22">
        <f t="shared" si="436"/>
        <v>180.63726054061993</v>
      </c>
      <c r="N1386" s="22">
        <f t="shared" si="423"/>
        <v>1724.9593920805421</v>
      </c>
      <c r="O1386" s="22">
        <f t="shared" si="424"/>
        <v>40.638704065348485</v>
      </c>
      <c r="P1386" s="22">
        <f t="shared" si="425"/>
        <v>-1439.3860367155326</v>
      </c>
      <c r="Q1386" s="22">
        <f t="shared" si="426"/>
        <v>9.4907469132641644</v>
      </c>
      <c r="R1386" s="22">
        <f t="shared" si="437"/>
        <v>268.42514400000005</v>
      </c>
      <c r="S1386" s="22">
        <f t="shared" si="438"/>
        <v>-1161.4701458022682</v>
      </c>
      <c r="T1386" s="22">
        <f t="shared" si="439"/>
        <v>0</v>
      </c>
      <c r="U1386" s="22">
        <f t="shared" si="427"/>
        <v>0</v>
      </c>
      <c r="V1386" s="20">
        <f>'BSFC (Drive Cycle)'!C1390</f>
        <v>0</v>
      </c>
      <c r="W1386" s="22">
        <f t="shared" si="428"/>
        <v>0</v>
      </c>
      <c r="X1386" s="22">
        <f t="shared" si="429"/>
        <v>1</v>
      </c>
      <c r="Y1386" s="22">
        <f t="shared" si="430"/>
        <v>0</v>
      </c>
      <c r="Z1386" s="22">
        <f t="shared" si="431"/>
        <v>1</v>
      </c>
    </row>
    <row r="1387" spans="4:26">
      <c r="D1387" s="1">
        <v>1384</v>
      </c>
      <c r="E1387" s="22">
        <v>9.1999999999999993</v>
      </c>
      <c r="F1387" s="22">
        <f t="shared" si="420"/>
        <v>14.805927999999998</v>
      </c>
      <c r="G1387" s="22">
        <f t="shared" si="421"/>
        <v>4.1127577777777775</v>
      </c>
      <c r="H1387" s="22">
        <f t="shared" si="432"/>
        <v>-0.84937388888888954</v>
      </c>
      <c r="I1387" s="22">
        <f t="shared" si="433"/>
        <v>3.6880708333333327</v>
      </c>
      <c r="J1387" s="22">
        <f t="shared" si="434"/>
        <v>17.082306803955333</v>
      </c>
      <c r="K1387" s="22">
        <f t="shared" si="435"/>
        <v>1</v>
      </c>
      <c r="L1387" s="22">
        <f t="shared" si="422"/>
        <v>14.7105</v>
      </c>
      <c r="M1387" s="22">
        <f t="shared" si="436"/>
        <v>251.28927423958493</v>
      </c>
      <c r="N1387" s="22">
        <f t="shared" si="423"/>
        <v>2399.6366664960683</v>
      </c>
      <c r="O1387" s="22">
        <f t="shared" si="424"/>
        <v>107.64187598425198</v>
      </c>
      <c r="P1387" s="22">
        <f t="shared" si="425"/>
        <v>-1972.8686244850596</v>
      </c>
      <c r="Q1387" s="22">
        <f t="shared" si="426"/>
        <v>6.5197371864189488</v>
      </c>
      <c r="R1387" s="22">
        <f t="shared" si="437"/>
        <v>268.42514400000005</v>
      </c>
      <c r="S1387" s="22">
        <f t="shared" si="438"/>
        <v>-1697.9237432986406</v>
      </c>
      <c r="T1387" s="22">
        <f t="shared" si="439"/>
        <v>0</v>
      </c>
      <c r="U1387" s="22">
        <f t="shared" si="427"/>
        <v>0</v>
      </c>
      <c r="V1387" s="20">
        <f>'BSFC (Drive Cycle)'!C1391</f>
        <v>0</v>
      </c>
      <c r="W1387" s="22">
        <f t="shared" si="428"/>
        <v>0</v>
      </c>
      <c r="X1387" s="22">
        <f t="shared" si="429"/>
        <v>0</v>
      </c>
      <c r="Y1387" s="22">
        <f t="shared" si="430"/>
        <v>0</v>
      </c>
      <c r="Z1387" s="22">
        <f t="shared" si="431"/>
        <v>1</v>
      </c>
    </row>
    <row r="1388" spans="4:26">
      <c r="D1388" s="1">
        <v>1385</v>
      </c>
      <c r="E1388" s="22">
        <v>8.8000000000000007</v>
      </c>
      <c r="F1388" s="22">
        <f t="shared" si="420"/>
        <v>14.162192000000001</v>
      </c>
      <c r="G1388" s="22">
        <f t="shared" si="421"/>
        <v>3.9339422222222229</v>
      </c>
      <c r="H1388" s="22">
        <f t="shared" si="432"/>
        <v>-0.17881555555555462</v>
      </c>
      <c r="I1388" s="22">
        <f t="shared" si="433"/>
        <v>3.8445344444444456</v>
      </c>
      <c r="J1388" s="22">
        <f t="shared" si="434"/>
        <v>17.80701072897163</v>
      </c>
      <c r="K1388" s="22">
        <f t="shared" si="435"/>
        <v>1</v>
      </c>
      <c r="L1388" s="22">
        <f t="shared" si="422"/>
        <v>14.7105</v>
      </c>
      <c r="M1388" s="22">
        <f t="shared" si="436"/>
        <v>261.95003132853714</v>
      </c>
      <c r="N1388" s="22">
        <f t="shared" si="423"/>
        <v>2501.4394341655998</v>
      </c>
      <c r="O1388" s="22">
        <f t="shared" si="424"/>
        <v>107.64187598425198</v>
      </c>
      <c r="P1388" s="22">
        <f t="shared" si="425"/>
        <v>-415.34076304948371</v>
      </c>
      <c r="Q1388" s="22">
        <f t="shared" si="426"/>
        <v>5.9651281629995712</v>
      </c>
      <c r="R1388" s="22">
        <f t="shared" si="437"/>
        <v>268.42514400000005</v>
      </c>
      <c r="S1388" s="22">
        <f t="shared" si="438"/>
        <v>-140.95049088648409</v>
      </c>
      <c r="T1388" s="22">
        <f t="shared" si="439"/>
        <v>0</v>
      </c>
      <c r="U1388" s="22">
        <f t="shared" si="427"/>
        <v>0</v>
      </c>
      <c r="V1388" s="20">
        <f>'BSFC (Drive Cycle)'!C1392</f>
        <v>0</v>
      </c>
      <c r="W1388" s="22">
        <f t="shared" si="428"/>
        <v>0</v>
      </c>
      <c r="X1388" s="22">
        <f t="shared" si="429"/>
        <v>0</v>
      </c>
      <c r="Y1388" s="22">
        <f t="shared" si="430"/>
        <v>0</v>
      </c>
      <c r="Z1388" s="22">
        <f t="shared" si="431"/>
        <v>1</v>
      </c>
    </row>
    <row r="1389" spans="4:26">
      <c r="D1389" s="1">
        <v>1386</v>
      </c>
      <c r="E1389" s="22">
        <v>7.3</v>
      </c>
      <c r="F1389" s="22">
        <f t="shared" si="420"/>
        <v>11.748182</v>
      </c>
      <c r="G1389" s="22">
        <f t="shared" si="421"/>
        <v>3.2633838888888889</v>
      </c>
      <c r="H1389" s="22">
        <f t="shared" si="432"/>
        <v>-0.67055833333333403</v>
      </c>
      <c r="I1389" s="22">
        <f t="shared" si="433"/>
        <v>2.9281047222222218</v>
      </c>
      <c r="J1389" s="22">
        <f t="shared" si="434"/>
        <v>13.562316311019083</v>
      </c>
      <c r="K1389" s="22">
        <f t="shared" si="435"/>
        <v>1</v>
      </c>
      <c r="L1389" s="22">
        <f t="shared" si="422"/>
        <v>14.7105</v>
      </c>
      <c r="M1389" s="22">
        <f t="shared" si="436"/>
        <v>199.50845409324623</v>
      </c>
      <c r="N1389" s="22">
        <f t="shared" si="423"/>
        <v>1905.1660806726363</v>
      </c>
      <c r="O1389" s="22">
        <f t="shared" si="424"/>
        <v>107.64187598425198</v>
      </c>
      <c r="P1389" s="22">
        <f t="shared" si="425"/>
        <v>-1557.5278614355736</v>
      </c>
      <c r="Q1389" s="22">
        <f t="shared" si="426"/>
        <v>4.1048770636137268</v>
      </c>
      <c r="R1389" s="22">
        <f t="shared" si="437"/>
        <v>268.42514400000005</v>
      </c>
      <c r="S1389" s="22">
        <f t="shared" si="438"/>
        <v>-1284.9978403719599</v>
      </c>
      <c r="T1389" s="22">
        <f t="shared" si="439"/>
        <v>0</v>
      </c>
      <c r="U1389" s="22">
        <f t="shared" si="427"/>
        <v>0</v>
      </c>
      <c r="V1389" s="20">
        <f>'BSFC (Drive Cycle)'!C1393</f>
        <v>0</v>
      </c>
      <c r="W1389" s="22">
        <f t="shared" si="428"/>
        <v>0</v>
      </c>
      <c r="X1389" s="22">
        <f t="shared" si="429"/>
        <v>0</v>
      </c>
      <c r="Y1389" s="22">
        <f t="shared" si="430"/>
        <v>0</v>
      </c>
      <c r="Z1389" s="22">
        <f t="shared" si="431"/>
        <v>1</v>
      </c>
    </row>
    <row r="1390" spans="4:26">
      <c r="D1390" s="1">
        <v>1387</v>
      </c>
      <c r="E1390" s="22">
        <v>6.1</v>
      </c>
      <c r="F1390" s="22">
        <f t="shared" si="420"/>
        <v>9.8169740000000001</v>
      </c>
      <c r="G1390" s="22">
        <f t="shared" si="421"/>
        <v>2.7269372222222223</v>
      </c>
      <c r="H1390" s="22">
        <f t="shared" si="432"/>
        <v>-0.53644666666666652</v>
      </c>
      <c r="I1390" s="22">
        <f t="shared" si="433"/>
        <v>2.4587138888888891</v>
      </c>
      <c r="J1390" s="22">
        <f t="shared" si="434"/>
        <v>11.388204535970225</v>
      </c>
      <c r="K1390" s="22">
        <f t="shared" si="435"/>
        <v>1</v>
      </c>
      <c r="L1390" s="22">
        <f t="shared" si="422"/>
        <v>14.7105</v>
      </c>
      <c r="M1390" s="22">
        <f t="shared" si="436"/>
        <v>167.52618282639</v>
      </c>
      <c r="N1390" s="22">
        <f t="shared" si="423"/>
        <v>1599.7577776640462</v>
      </c>
      <c r="O1390" s="22">
        <f t="shared" si="424"/>
        <v>107.64187598425198</v>
      </c>
      <c r="P1390" s="22">
        <f t="shared" si="425"/>
        <v>-1246.0222891484575</v>
      </c>
      <c r="Q1390" s="22">
        <f t="shared" si="426"/>
        <v>2.8662502446437754</v>
      </c>
      <c r="R1390" s="22">
        <f t="shared" si="437"/>
        <v>268.42514400000005</v>
      </c>
      <c r="S1390" s="22">
        <f t="shared" si="438"/>
        <v>-974.73089490381358</v>
      </c>
      <c r="T1390" s="22">
        <f t="shared" si="439"/>
        <v>0</v>
      </c>
      <c r="U1390" s="22">
        <f t="shared" si="427"/>
        <v>0</v>
      </c>
      <c r="V1390" s="20">
        <f>'BSFC (Drive Cycle)'!C1394</f>
        <v>0</v>
      </c>
      <c r="W1390" s="22">
        <f t="shared" si="428"/>
        <v>0</v>
      </c>
      <c r="X1390" s="22">
        <f t="shared" si="429"/>
        <v>0</v>
      </c>
      <c r="Y1390" s="22">
        <f t="shared" si="430"/>
        <v>0</v>
      </c>
      <c r="Z1390" s="22">
        <f t="shared" si="431"/>
        <v>1</v>
      </c>
    </row>
    <row r="1391" spans="4:26">
      <c r="D1391" s="1">
        <v>1388</v>
      </c>
      <c r="E1391" s="22">
        <v>5</v>
      </c>
      <c r="F1391" s="22">
        <f t="shared" si="420"/>
        <v>8.0466999999999995</v>
      </c>
      <c r="G1391" s="22">
        <f t="shared" si="421"/>
        <v>2.2351944444444443</v>
      </c>
      <c r="H1391" s="22">
        <f t="shared" si="432"/>
        <v>-0.49174277777777808</v>
      </c>
      <c r="I1391" s="22">
        <f t="shared" si="433"/>
        <v>1.9893230555555552</v>
      </c>
      <c r="J1391" s="22">
        <f t="shared" si="434"/>
        <v>9.2140927609213605</v>
      </c>
      <c r="K1391" s="22">
        <f t="shared" si="435"/>
        <v>1</v>
      </c>
      <c r="L1391" s="22">
        <f t="shared" si="422"/>
        <v>14.7105</v>
      </c>
      <c r="M1391" s="22">
        <f t="shared" si="436"/>
        <v>135.54391155953368</v>
      </c>
      <c r="N1391" s="22">
        <f t="shared" si="423"/>
        <v>1294.349474655455</v>
      </c>
      <c r="O1391" s="22">
        <f t="shared" si="424"/>
        <v>107.64187598425198</v>
      </c>
      <c r="P1391" s="22">
        <f t="shared" si="425"/>
        <v>-1142.187098386087</v>
      </c>
      <c r="Q1391" s="22">
        <f t="shared" si="426"/>
        <v>1.9257257757617408</v>
      </c>
      <c r="R1391" s="22">
        <f t="shared" si="437"/>
        <v>268.42514400000005</v>
      </c>
      <c r="S1391" s="22">
        <f t="shared" si="438"/>
        <v>-871.83622861032518</v>
      </c>
      <c r="T1391" s="22">
        <f t="shared" si="439"/>
        <v>0</v>
      </c>
      <c r="U1391" s="22">
        <f t="shared" si="427"/>
        <v>0</v>
      </c>
      <c r="V1391" s="20">
        <f>'BSFC (Drive Cycle)'!C1395</f>
        <v>0</v>
      </c>
      <c r="W1391" s="22">
        <f t="shared" si="428"/>
        <v>0</v>
      </c>
      <c r="X1391" s="22">
        <f t="shared" si="429"/>
        <v>0</v>
      </c>
      <c r="Y1391" s="22">
        <f t="shared" si="430"/>
        <v>0</v>
      </c>
      <c r="Z1391" s="22">
        <f t="shared" si="431"/>
        <v>1</v>
      </c>
    </row>
    <row r="1392" spans="4:26">
      <c r="D1392" s="1">
        <v>1389</v>
      </c>
      <c r="E1392" s="22">
        <v>4.2</v>
      </c>
      <c r="F1392" s="22">
        <f t="shared" si="420"/>
        <v>6.7592280000000002</v>
      </c>
      <c r="G1392" s="22">
        <f t="shared" si="421"/>
        <v>1.8775633333333335</v>
      </c>
      <c r="H1392" s="22">
        <f t="shared" si="432"/>
        <v>-0.35763111111111079</v>
      </c>
      <c r="I1392" s="22">
        <f t="shared" si="433"/>
        <v>1.6987477777777782</v>
      </c>
      <c r="J1392" s="22">
        <f t="shared" si="434"/>
        <v>7.8682140430339746</v>
      </c>
      <c r="K1392" s="22">
        <f t="shared" si="435"/>
        <v>1</v>
      </c>
      <c r="L1392" s="22">
        <f t="shared" si="422"/>
        <v>14.7105</v>
      </c>
      <c r="M1392" s="22">
        <f t="shared" si="436"/>
        <v>115.74536268005129</v>
      </c>
      <c r="N1392" s="22">
        <f t="shared" si="423"/>
        <v>1105.2871918406138</v>
      </c>
      <c r="O1392" s="22">
        <f t="shared" si="424"/>
        <v>107.64187598425198</v>
      </c>
      <c r="P1392" s="22">
        <f t="shared" si="425"/>
        <v>-830.68152609897118</v>
      </c>
      <c r="Q1392" s="22">
        <f t="shared" si="426"/>
        <v>1.3587921073774845</v>
      </c>
      <c r="R1392" s="22">
        <f t="shared" si="437"/>
        <v>268.42514400000005</v>
      </c>
      <c r="S1392" s="22">
        <f t="shared" si="438"/>
        <v>-560.89758999159369</v>
      </c>
      <c r="T1392" s="22">
        <f t="shared" si="439"/>
        <v>0</v>
      </c>
      <c r="U1392" s="22">
        <f t="shared" si="427"/>
        <v>0</v>
      </c>
      <c r="V1392" s="20">
        <f>'BSFC (Drive Cycle)'!C1396</f>
        <v>0</v>
      </c>
      <c r="W1392" s="22">
        <f t="shared" si="428"/>
        <v>0</v>
      </c>
      <c r="X1392" s="22">
        <f t="shared" si="429"/>
        <v>0</v>
      </c>
      <c r="Y1392" s="22">
        <f t="shared" si="430"/>
        <v>0</v>
      </c>
      <c r="Z1392" s="22">
        <f t="shared" si="431"/>
        <v>1</v>
      </c>
    </row>
    <row r="1393" spans="4:26">
      <c r="D1393" s="1">
        <v>1390</v>
      </c>
      <c r="E1393" s="22">
        <v>3.5</v>
      </c>
      <c r="F1393" s="22">
        <f t="shared" si="420"/>
        <v>5.6326900000000002</v>
      </c>
      <c r="G1393" s="22">
        <f t="shared" si="421"/>
        <v>1.5646361111111113</v>
      </c>
      <c r="H1393" s="22">
        <f t="shared" si="432"/>
        <v>-0.31292722222222213</v>
      </c>
      <c r="I1393" s="22">
        <f t="shared" si="433"/>
        <v>1.4081725000000003</v>
      </c>
      <c r="J1393" s="22">
        <f t="shared" si="434"/>
        <v>6.5223353251465834</v>
      </c>
      <c r="K1393" s="22">
        <f t="shared" si="435"/>
        <v>1</v>
      </c>
      <c r="L1393" s="22">
        <f t="shared" si="422"/>
        <v>14.7105</v>
      </c>
      <c r="M1393" s="22">
        <f t="shared" si="436"/>
        <v>95.946813800568819</v>
      </c>
      <c r="N1393" s="22">
        <f t="shared" si="423"/>
        <v>916.22490902577192</v>
      </c>
      <c r="O1393" s="22">
        <f t="shared" si="424"/>
        <v>107.64187598425198</v>
      </c>
      <c r="P1393" s="22">
        <f t="shared" si="425"/>
        <v>-726.84633533660019</v>
      </c>
      <c r="Q1393" s="22">
        <f t="shared" si="426"/>
        <v>0.94360563012325338</v>
      </c>
      <c r="R1393" s="22">
        <f t="shared" si="437"/>
        <v>268.42514400000005</v>
      </c>
      <c r="S1393" s="22">
        <f t="shared" si="438"/>
        <v>-457.47758570647693</v>
      </c>
      <c r="T1393" s="22">
        <f t="shared" si="439"/>
        <v>0</v>
      </c>
      <c r="U1393" s="22">
        <f t="shared" si="427"/>
        <v>0</v>
      </c>
      <c r="V1393" s="20">
        <f>'BSFC (Drive Cycle)'!C1397</f>
        <v>0</v>
      </c>
      <c r="W1393" s="22">
        <f t="shared" si="428"/>
        <v>0</v>
      </c>
      <c r="X1393" s="22">
        <f t="shared" si="429"/>
        <v>0</v>
      </c>
      <c r="Y1393" s="22">
        <f t="shared" si="430"/>
        <v>0</v>
      </c>
      <c r="Z1393" s="22">
        <f t="shared" si="431"/>
        <v>1</v>
      </c>
    </row>
    <row r="1394" spans="4:26">
      <c r="D1394" s="1">
        <v>1391</v>
      </c>
      <c r="E1394" s="22">
        <v>2.7</v>
      </c>
      <c r="F1394" s="22">
        <f t="shared" si="420"/>
        <v>4.345218</v>
      </c>
      <c r="G1394" s="22">
        <f t="shared" si="421"/>
        <v>1.2070050000000001</v>
      </c>
      <c r="H1394" s="22">
        <f t="shared" si="432"/>
        <v>-0.35763111111111123</v>
      </c>
      <c r="I1394" s="22">
        <f t="shared" si="433"/>
        <v>1.0281894444444446</v>
      </c>
      <c r="J1394" s="22">
        <f t="shared" si="434"/>
        <v>4.7623400786784575</v>
      </c>
      <c r="K1394" s="22">
        <f t="shared" si="435"/>
        <v>1</v>
      </c>
      <c r="L1394" s="22">
        <f t="shared" si="422"/>
        <v>14.7105</v>
      </c>
      <c r="M1394" s="22">
        <f t="shared" si="436"/>
        <v>70.056403727399442</v>
      </c>
      <c r="N1394" s="22">
        <f t="shared" si="423"/>
        <v>668.98961611405548</v>
      </c>
      <c r="O1394" s="22">
        <f t="shared" si="424"/>
        <v>107.64187598425198</v>
      </c>
      <c r="P1394" s="22">
        <f t="shared" si="425"/>
        <v>-830.68152609897209</v>
      </c>
      <c r="Q1394" s="22">
        <f t="shared" si="426"/>
        <v>0.56154163621212372</v>
      </c>
      <c r="R1394" s="22">
        <f t="shared" si="437"/>
        <v>268.42514400000005</v>
      </c>
      <c r="S1394" s="22">
        <f t="shared" si="438"/>
        <v>-561.69484046275988</v>
      </c>
      <c r="T1394" s="22">
        <f t="shared" si="439"/>
        <v>0</v>
      </c>
      <c r="U1394" s="22">
        <f t="shared" si="427"/>
        <v>0</v>
      </c>
      <c r="V1394" s="20">
        <f>'BSFC (Drive Cycle)'!C1398</f>
        <v>0</v>
      </c>
      <c r="W1394" s="22">
        <f t="shared" si="428"/>
        <v>0</v>
      </c>
      <c r="X1394" s="22">
        <f t="shared" si="429"/>
        <v>0</v>
      </c>
      <c r="Y1394" s="22">
        <f t="shared" si="430"/>
        <v>0</v>
      </c>
      <c r="Z1394" s="22">
        <f t="shared" si="431"/>
        <v>1</v>
      </c>
    </row>
    <row r="1395" spans="4:26">
      <c r="D1395" s="1">
        <v>1392</v>
      </c>
      <c r="E1395" s="22">
        <v>2.2999999999999998</v>
      </c>
      <c r="F1395" s="22">
        <f t="shared" si="420"/>
        <v>3.7014819999999995</v>
      </c>
      <c r="G1395" s="22">
        <f t="shared" si="421"/>
        <v>1.0281894444444444</v>
      </c>
      <c r="H1395" s="22">
        <f t="shared" si="432"/>
        <v>-0.17881555555555573</v>
      </c>
      <c r="I1395" s="22">
        <f t="shared" si="433"/>
        <v>0.93878166666666651</v>
      </c>
      <c r="J1395" s="22">
        <f t="shared" si="434"/>
        <v>4.3482235500977211</v>
      </c>
      <c r="K1395" s="22">
        <f t="shared" si="435"/>
        <v>1</v>
      </c>
      <c r="L1395" s="22">
        <f t="shared" si="422"/>
        <v>14.7105</v>
      </c>
      <c r="M1395" s="22">
        <f t="shared" si="436"/>
        <v>63.964542533712525</v>
      </c>
      <c r="N1395" s="22">
        <f t="shared" si="423"/>
        <v>610.81660601718102</v>
      </c>
      <c r="O1395" s="22">
        <f t="shared" si="424"/>
        <v>107.64187598425198</v>
      </c>
      <c r="P1395" s="22">
        <f t="shared" si="425"/>
        <v>-415.34076304948627</v>
      </c>
      <c r="Q1395" s="22">
        <f t="shared" si="426"/>
        <v>0.4074835741511843</v>
      </c>
      <c r="R1395" s="22">
        <f t="shared" si="437"/>
        <v>268.42514400000005</v>
      </c>
      <c r="S1395" s="22">
        <f t="shared" si="438"/>
        <v>-146.50813547533505</v>
      </c>
      <c r="T1395" s="22">
        <f t="shared" si="439"/>
        <v>0</v>
      </c>
      <c r="U1395" s="22">
        <f t="shared" si="427"/>
        <v>0</v>
      </c>
      <c r="V1395" s="20">
        <f>'BSFC (Drive Cycle)'!C1399</f>
        <v>0</v>
      </c>
      <c r="W1395" s="22">
        <f t="shared" si="428"/>
        <v>0</v>
      </c>
      <c r="X1395" s="22">
        <f t="shared" si="429"/>
        <v>0</v>
      </c>
      <c r="Y1395" s="22">
        <f t="shared" si="430"/>
        <v>0</v>
      </c>
      <c r="Z1395" s="22">
        <f t="shared" si="431"/>
        <v>1</v>
      </c>
    </row>
    <row r="1396" spans="4:26">
      <c r="D1396" s="1">
        <v>1393</v>
      </c>
      <c r="E1396" s="22">
        <v>1.5</v>
      </c>
      <c r="F1396" s="22">
        <f t="shared" si="420"/>
        <v>2.4140100000000002</v>
      </c>
      <c r="G1396" s="22">
        <f t="shared" si="421"/>
        <v>0.67055833333333337</v>
      </c>
      <c r="H1396" s="22">
        <f t="shared" si="432"/>
        <v>-0.35763111111111101</v>
      </c>
      <c r="I1396" s="22">
        <f t="shared" si="433"/>
        <v>0.49174277777777786</v>
      </c>
      <c r="J1396" s="22">
        <f t="shared" si="434"/>
        <v>2.2776409071940451</v>
      </c>
      <c r="K1396" s="22">
        <f t="shared" si="435"/>
        <v>1</v>
      </c>
      <c r="L1396" s="22">
        <f t="shared" si="422"/>
        <v>14.7105</v>
      </c>
      <c r="M1396" s="22">
        <f t="shared" si="436"/>
        <v>33.505236565277997</v>
      </c>
      <c r="N1396" s="22">
        <f t="shared" si="423"/>
        <v>319.95155553280921</v>
      </c>
      <c r="O1396" s="22">
        <f t="shared" si="424"/>
        <v>107.64187598425198</v>
      </c>
      <c r="P1396" s="22">
        <f t="shared" si="425"/>
        <v>-830.68152609897163</v>
      </c>
      <c r="Q1396" s="22">
        <f t="shared" si="426"/>
        <v>0.17331531981855669</v>
      </c>
      <c r="R1396" s="22">
        <f t="shared" si="437"/>
        <v>268.42514400000005</v>
      </c>
      <c r="S1396" s="22">
        <f t="shared" si="438"/>
        <v>-562.083066779153</v>
      </c>
      <c r="T1396" s="22">
        <f t="shared" si="439"/>
        <v>0</v>
      </c>
      <c r="U1396" s="22">
        <f t="shared" si="427"/>
        <v>0</v>
      </c>
      <c r="V1396" s="20">
        <f>'BSFC (Drive Cycle)'!C1400</f>
        <v>0</v>
      </c>
      <c r="W1396" s="22">
        <f t="shared" si="428"/>
        <v>0</v>
      </c>
      <c r="X1396" s="22">
        <f t="shared" si="429"/>
        <v>0</v>
      </c>
      <c r="Y1396" s="22">
        <f t="shared" si="430"/>
        <v>0</v>
      </c>
      <c r="Z1396" s="22">
        <f t="shared" si="431"/>
        <v>1</v>
      </c>
    </row>
    <row r="1397" spans="4:26">
      <c r="D1397" s="1">
        <v>1394</v>
      </c>
      <c r="E1397" s="22">
        <v>1.2</v>
      </c>
      <c r="F1397" s="22">
        <f t="shared" si="420"/>
        <v>1.9312079999999998</v>
      </c>
      <c r="G1397" s="22">
        <f t="shared" si="421"/>
        <v>0.53644666666666663</v>
      </c>
      <c r="H1397" s="22">
        <f t="shared" si="432"/>
        <v>-0.13411166666666674</v>
      </c>
      <c r="I1397" s="22">
        <f t="shared" si="433"/>
        <v>0.46939083333333326</v>
      </c>
      <c r="J1397" s="22">
        <f t="shared" si="434"/>
        <v>2.1741117750488606</v>
      </c>
      <c r="K1397" s="22">
        <f t="shared" si="435"/>
        <v>1</v>
      </c>
      <c r="L1397" s="22">
        <f t="shared" si="422"/>
        <v>14.7105</v>
      </c>
      <c r="M1397" s="22">
        <f t="shared" si="436"/>
        <v>31.982271266856262</v>
      </c>
      <c r="N1397" s="22">
        <f t="shared" si="423"/>
        <v>305.40830300859051</v>
      </c>
      <c r="O1397" s="22">
        <f t="shared" si="424"/>
        <v>107.64187598425198</v>
      </c>
      <c r="P1397" s="22">
        <f t="shared" si="425"/>
        <v>-311.50557228711466</v>
      </c>
      <c r="Q1397" s="22">
        <f t="shared" si="426"/>
        <v>0.11092180468387626</v>
      </c>
      <c r="R1397" s="22">
        <f t="shared" si="437"/>
        <v>268.42514400000005</v>
      </c>
      <c r="S1397" s="22">
        <f t="shared" si="438"/>
        <v>-42.969506482430745</v>
      </c>
      <c r="T1397" s="22">
        <f t="shared" si="439"/>
        <v>0</v>
      </c>
      <c r="U1397" s="22">
        <f t="shared" si="427"/>
        <v>0</v>
      </c>
      <c r="V1397" s="20">
        <f>'BSFC (Drive Cycle)'!C1401</f>
        <v>0</v>
      </c>
      <c r="W1397" s="22">
        <f t="shared" si="428"/>
        <v>0</v>
      </c>
      <c r="X1397" s="22">
        <f t="shared" si="429"/>
        <v>0</v>
      </c>
      <c r="Y1397" s="22">
        <f t="shared" si="430"/>
        <v>0</v>
      </c>
      <c r="Z1397" s="22">
        <f t="shared" si="431"/>
        <v>1</v>
      </c>
    </row>
    <row r="1398" spans="4:26">
      <c r="D1398" s="1">
        <v>1395</v>
      </c>
      <c r="E1398" s="22">
        <v>0</v>
      </c>
      <c r="F1398" s="22">
        <f t="shared" si="420"/>
        <v>0</v>
      </c>
      <c r="G1398" s="22">
        <f t="shared" si="421"/>
        <v>0</v>
      </c>
      <c r="H1398" s="22">
        <f t="shared" si="432"/>
        <v>-0.53644666666666663</v>
      </c>
      <c r="I1398" s="22">
        <f t="shared" si="433"/>
        <v>-0.26822333333333331</v>
      </c>
      <c r="J1398" s="22">
        <f t="shared" si="434"/>
        <v>-1.2423495857422062</v>
      </c>
      <c r="K1398" s="22">
        <f t="shared" si="435"/>
        <v>1</v>
      </c>
      <c r="L1398" s="22">
        <f t="shared" si="422"/>
        <v>14.7105</v>
      </c>
      <c r="M1398" s="22">
        <f t="shared" si="436"/>
        <v>-18.275583581060726</v>
      </c>
      <c r="N1398" s="22">
        <f t="shared" si="423"/>
        <v>-174.51903029062319</v>
      </c>
      <c r="O1398" s="22">
        <f t="shared" si="424"/>
        <v>107.64187598425198</v>
      </c>
      <c r="P1398" s="22">
        <f t="shared" si="425"/>
        <v>-1246.0222891484577</v>
      </c>
      <c r="Q1398" s="22">
        <f t="shared" si="426"/>
        <v>0</v>
      </c>
      <c r="R1398" s="22">
        <f t="shared" si="437"/>
        <v>268.42514400000005</v>
      </c>
      <c r="S1398" s="22">
        <f t="shared" si="438"/>
        <v>-977.59714514845768</v>
      </c>
      <c r="T1398" s="22">
        <f t="shared" si="439"/>
        <v>0</v>
      </c>
      <c r="U1398" s="22">
        <f t="shared" si="427"/>
        <v>0</v>
      </c>
      <c r="V1398" s="20">
        <f>'BSFC (Drive Cycle)'!C1402</f>
        <v>0</v>
      </c>
      <c r="W1398" s="22">
        <f t="shared" si="428"/>
        <v>0</v>
      </c>
      <c r="X1398" s="22">
        <f t="shared" si="429"/>
        <v>0</v>
      </c>
      <c r="Y1398" s="22">
        <f t="shared" si="430"/>
        <v>0</v>
      </c>
      <c r="Z1398" s="22">
        <f t="shared" si="431"/>
        <v>1</v>
      </c>
    </row>
    <row r="1399" spans="4:26">
      <c r="D1399" s="1">
        <v>1396</v>
      </c>
      <c r="E1399" s="22">
        <v>1.2</v>
      </c>
      <c r="F1399" s="22">
        <f t="shared" si="420"/>
        <v>1.9312079999999998</v>
      </c>
      <c r="G1399" s="22">
        <f t="shared" si="421"/>
        <v>0.53644666666666663</v>
      </c>
      <c r="H1399" s="22">
        <f t="shared" si="432"/>
        <v>0.53644666666666663</v>
      </c>
      <c r="I1399" s="22">
        <f t="shared" si="433"/>
        <v>0.80467</v>
      </c>
      <c r="J1399" s="22">
        <f t="shared" si="434"/>
        <v>3.7270487572266187</v>
      </c>
      <c r="K1399" s="22">
        <f t="shared" si="435"/>
        <v>1</v>
      </c>
      <c r="L1399" s="22">
        <f t="shared" si="422"/>
        <v>14.7105</v>
      </c>
      <c r="M1399" s="22">
        <f t="shared" si="436"/>
        <v>54.826750743182174</v>
      </c>
      <c r="N1399" s="22">
        <f t="shared" si="423"/>
        <v>523.5570908718696</v>
      </c>
      <c r="O1399" s="22">
        <f t="shared" si="424"/>
        <v>107.64187598425198</v>
      </c>
      <c r="P1399" s="22">
        <f t="shared" si="425"/>
        <v>1246.0222891484577</v>
      </c>
      <c r="Q1399" s="22">
        <f t="shared" si="426"/>
        <v>0.11092180468387626</v>
      </c>
      <c r="R1399" s="22">
        <f t="shared" si="437"/>
        <v>268.42514400000005</v>
      </c>
      <c r="S1399" s="22">
        <f t="shared" si="438"/>
        <v>1514.5583549531416</v>
      </c>
      <c r="T1399" s="22">
        <f t="shared" si="439"/>
        <v>22.228554354670699</v>
      </c>
      <c r="U1399" s="22">
        <f t="shared" si="427"/>
        <v>1.2187194089848072</v>
      </c>
      <c r="V1399" s="20">
        <f>'BSFC (Drive Cycle)'!C1403</f>
        <v>1288.5593408441896</v>
      </c>
      <c r="W1399" s="22">
        <f t="shared" si="428"/>
        <v>0.43622007730985651</v>
      </c>
      <c r="X1399" s="22">
        <f t="shared" si="429"/>
        <v>0</v>
      </c>
      <c r="Y1399" s="22">
        <f t="shared" si="430"/>
        <v>0</v>
      </c>
      <c r="Z1399" s="22">
        <f t="shared" si="431"/>
        <v>1</v>
      </c>
    </row>
    <row r="1400" spans="4:26">
      <c r="D1400" s="1">
        <v>1397</v>
      </c>
      <c r="E1400" s="22">
        <v>4.2</v>
      </c>
      <c r="F1400" s="22">
        <f t="shared" si="420"/>
        <v>6.7592280000000002</v>
      </c>
      <c r="G1400" s="22">
        <f t="shared" si="421"/>
        <v>1.8775633333333335</v>
      </c>
      <c r="H1400" s="22">
        <f t="shared" si="432"/>
        <v>1.3411166666666667</v>
      </c>
      <c r="I1400" s="22">
        <f t="shared" si="433"/>
        <v>2.5481216666666668</v>
      </c>
      <c r="J1400" s="22">
        <f t="shared" si="434"/>
        <v>11.802321064550961</v>
      </c>
      <c r="K1400" s="22">
        <f t="shared" si="435"/>
        <v>1</v>
      </c>
      <c r="L1400" s="22">
        <f t="shared" si="422"/>
        <v>14.7105</v>
      </c>
      <c r="M1400" s="22">
        <f t="shared" si="436"/>
        <v>173.61804402007692</v>
      </c>
      <c r="N1400" s="22">
        <f t="shared" si="423"/>
        <v>1657.9307877609206</v>
      </c>
      <c r="O1400" s="22">
        <f t="shared" si="424"/>
        <v>107.64187598425198</v>
      </c>
      <c r="P1400" s="22">
        <f t="shared" si="425"/>
        <v>3115.0557228711446</v>
      </c>
      <c r="Q1400" s="22">
        <f t="shared" si="426"/>
        <v>1.3587921073774845</v>
      </c>
      <c r="R1400" s="22">
        <f t="shared" si="437"/>
        <v>268.42514400000005</v>
      </c>
      <c r="S1400" s="22">
        <f t="shared" si="438"/>
        <v>3384.8396589785225</v>
      </c>
      <c r="T1400" s="22">
        <f t="shared" si="439"/>
        <v>49.677909137926179</v>
      </c>
      <c r="U1400" s="22">
        <f t="shared" si="427"/>
        <v>8.6249814155338473</v>
      </c>
      <c r="V1400" s="20">
        <f>'BSFC (Drive Cycle)'!C1404</f>
        <v>276.25192163947941</v>
      </c>
      <c r="W1400" s="22">
        <f t="shared" si="428"/>
        <v>0.66185213615167304</v>
      </c>
      <c r="X1400" s="22">
        <f t="shared" si="429"/>
        <v>0</v>
      </c>
      <c r="Y1400" s="22">
        <f t="shared" si="430"/>
        <v>0</v>
      </c>
      <c r="Z1400" s="22">
        <f t="shared" si="431"/>
        <v>1</v>
      </c>
    </row>
    <row r="1401" spans="4:26">
      <c r="D1401" s="1">
        <v>1398</v>
      </c>
      <c r="E1401" s="22">
        <v>7.3</v>
      </c>
      <c r="F1401" s="22">
        <f t="shared" si="420"/>
        <v>11.748182</v>
      </c>
      <c r="G1401" s="22">
        <f t="shared" si="421"/>
        <v>3.2633838888888889</v>
      </c>
      <c r="H1401" s="22">
        <f t="shared" si="432"/>
        <v>1.3858205555555554</v>
      </c>
      <c r="I1401" s="22">
        <f t="shared" si="433"/>
        <v>3.9562941666666664</v>
      </c>
      <c r="J1401" s="22">
        <f t="shared" si="434"/>
        <v>18.324656389697541</v>
      </c>
      <c r="K1401" s="22">
        <f t="shared" si="435"/>
        <v>1</v>
      </c>
      <c r="L1401" s="22">
        <f t="shared" si="422"/>
        <v>14.7105</v>
      </c>
      <c r="M1401" s="22">
        <f t="shared" si="436"/>
        <v>269.56485782064567</v>
      </c>
      <c r="N1401" s="22">
        <f t="shared" si="423"/>
        <v>2574.1556967866918</v>
      </c>
      <c r="O1401" s="22">
        <f t="shared" si="424"/>
        <v>107.64187598425198</v>
      </c>
      <c r="P1401" s="22">
        <f t="shared" si="425"/>
        <v>3218.8909136335155</v>
      </c>
      <c r="Q1401" s="22">
        <f t="shared" si="426"/>
        <v>4.1048770636137268</v>
      </c>
      <c r="R1401" s="22">
        <f t="shared" si="437"/>
        <v>268.42514400000005</v>
      </c>
      <c r="S1401" s="22">
        <f t="shared" si="438"/>
        <v>3491.4209346971293</v>
      </c>
      <c r="T1401" s="22">
        <f t="shared" si="439"/>
        <v>51.242158988553086</v>
      </c>
      <c r="U1401" s="22">
        <f t="shared" si="427"/>
        <v>13.813085302172235</v>
      </c>
      <c r="V1401" s="20">
        <f>'BSFC (Drive Cycle)'!C1405</f>
        <v>263.15907575855181</v>
      </c>
      <c r="W1401" s="22">
        <f t="shared" si="428"/>
        <v>1.0097329893038005</v>
      </c>
      <c r="X1401" s="22">
        <f t="shared" si="429"/>
        <v>0</v>
      </c>
      <c r="Y1401" s="22">
        <f t="shared" si="430"/>
        <v>0</v>
      </c>
      <c r="Z1401" s="22">
        <f t="shared" si="431"/>
        <v>1</v>
      </c>
    </row>
    <row r="1402" spans="4:26">
      <c r="D1402" s="1">
        <v>1399</v>
      </c>
      <c r="E1402" s="22">
        <v>8.8000000000000007</v>
      </c>
      <c r="F1402" s="22">
        <f t="shared" si="420"/>
        <v>14.162192000000001</v>
      </c>
      <c r="G1402" s="22">
        <f t="shared" si="421"/>
        <v>3.9339422222222229</v>
      </c>
      <c r="H1402" s="22">
        <f t="shared" si="432"/>
        <v>0.67055833333333403</v>
      </c>
      <c r="I1402" s="22">
        <f t="shared" si="433"/>
        <v>4.2692213888888899</v>
      </c>
      <c r="J1402" s="22">
        <f t="shared" si="434"/>
        <v>19.774064239730123</v>
      </c>
      <c r="K1402" s="22">
        <f t="shared" si="435"/>
        <v>1</v>
      </c>
      <c r="L1402" s="22">
        <f t="shared" si="422"/>
        <v>14.7105</v>
      </c>
      <c r="M1402" s="22">
        <f t="shared" si="436"/>
        <v>290.88637199854998</v>
      </c>
      <c r="N1402" s="22">
        <f t="shared" si="423"/>
        <v>2777.7612321257534</v>
      </c>
      <c r="O1402" s="22">
        <f t="shared" si="424"/>
        <v>107.64187598425198</v>
      </c>
      <c r="P1402" s="22">
        <f t="shared" si="425"/>
        <v>1557.5278614355736</v>
      </c>
      <c r="Q1402" s="22">
        <f t="shared" si="426"/>
        <v>5.9651281629995712</v>
      </c>
      <c r="R1402" s="22">
        <f t="shared" si="437"/>
        <v>268.42514400000005</v>
      </c>
      <c r="S1402" s="22">
        <f t="shared" si="438"/>
        <v>1831.9181335985731</v>
      </c>
      <c r="T1402" s="22">
        <f t="shared" si="439"/>
        <v>26.886314200328471</v>
      </c>
      <c r="U1402" s="22">
        <f t="shared" si="427"/>
        <v>7.8208623941466442</v>
      </c>
      <c r="V1402" s="20">
        <f>'BSFC (Drive Cycle)'!C1406</f>
        <v>996.37689116588081</v>
      </c>
      <c r="W1402" s="22">
        <f t="shared" si="428"/>
        <v>2.1645907106988833</v>
      </c>
      <c r="X1402" s="22">
        <f t="shared" si="429"/>
        <v>0</v>
      </c>
      <c r="Y1402" s="22">
        <f t="shared" si="430"/>
        <v>0</v>
      </c>
      <c r="Z1402" s="22">
        <f t="shared" si="431"/>
        <v>1</v>
      </c>
    </row>
    <row r="1403" spans="4:26">
      <c r="D1403" s="1">
        <v>1400</v>
      </c>
      <c r="E1403" s="22">
        <v>10.8</v>
      </c>
      <c r="F1403" s="22">
        <f t="shared" si="420"/>
        <v>17.380872</v>
      </c>
      <c r="G1403" s="22">
        <f t="shared" si="421"/>
        <v>4.8280200000000004</v>
      </c>
      <c r="H1403" s="22">
        <f t="shared" si="432"/>
        <v>0.89407777777777753</v>
      </c>
      <c r="I1403" s="22">
        <f t="shared" si="433"/>
        <v>5.2750588888888892</v>
      </c>
      <c r="J1403" s="22">
        <f t="shared" si="434"/>
        <v>24.432875186263391</v>
      </c>
      <c r="K1403" s="22">
        <f t="shared" si="435"/>
        <v>1</v>
      </c>
      <c r="L1403" s="22">
        <f t="shared" si="422"/>
        <v>14.7105</v>
      </c>
      <c r="M1403" s="22">
        <f t="shared" si="436"/>
        <v>359.41981042752764</v>
      </c>
      <c r="N1403" s="22">
        <f t="shared" si="423"/>
        <v>3432.2075957155898</v>
      </c>
      <c r="O1403" s="22">
        <f t="shared" si="424"/>
        <v>107.64187598425198</v>
      </c>
      <c r="P1403" s="22">
        <f t="shared" si="425"/>
        <v>2076.7038152474288</v>
      </c>
      <c r="Q1403" s="22">
        <f t="shared" si="426"/>
        <v>8.9846661793939795</v>
      </c>
      <c r="R1403" s="22">
        <f t="shared" si="437"/>
        <v>268.42514400000005</v>
      </c>
      <c r="S1403" s="22">
        <f t="shared" si="438"/>
        <v>2354.1136254268231</v>
      </c>
      <c r="T1403" s="22">
        <f t="shared" si="439"/>
        <v>34.550364143275289</v>
      </c>
      <c r="U1403" s="22">
        <f t="shared" si="427"/>
        <v>12.418085330578053</v>
      </c>
      <c r="V1403" s="20">
        <f>'BSFC (Drive Cycle)'!C1407</f>
        <v>737.98042001828617</v>
      </c>
      <c r="W1403" s="22">
        <f t="shared" si="428"/>
        <v>2.5456399522452529</v>
      </c>
      <c r="X1403" s="22">
        <f t="shared" si="429"/>
        <v>0</v>
      </c>
      <c r="Y1403" s="22">
        <f t="shared" si="430"/>
        <v>0</v>
      </c>
      <c r="Z1403" s="22">
        <f t="shared" si="431"/>
        <v>1</v>
      </c>
    </row>
    <row r="1404" spans="4:26">
      <c r="D1404" s="1">
        <v>1401</v>
      </c>
      <c r="E1404" s="22">
        <v>12.3</v>
      </c>
      <c r="F1404" s="22">
        <f t="shared" si="420"/>
        <v>19.794882000000001</v>
      </c>
      <c r="G1404" s="22">
        <f t="shared" si="421"/>
        <v>5.4985783333333336</v>
      </c>
      <c r="H1404" s="22">
        <f t="shared" si="432"/>
        <v>0.67055833333333315</v>
      </c>
      <c r="I1404" s="22">
        <f t="shared" si="433"/>
        <v>5.8338575000000006</v>
      </c>
      <c r="J1404" s="22">
        <f t="shared" si="434"/>
        <v>27.021103489892987</v>
      </c>
      <c r="K1404" s="22">
        <f t="shared" si="435"/>
        <v>1</v>
      </c>
      <c r="L1404" s="22">
        <f t="shared" si="422"/>
        <v>14.7105</v>
      </c>
      <c r="M1404" s="22">
        <f t="shared" si="436"/>
        <v>397.49394288807076</v>
      </c>
      <c r="N1404" s="22">
        <f t="shared" si="423"/>
        <v>3795.7889088210545</v>
      </c>
      <c r="O1404" s="22">
        <f t="shared" si="424"/>
        <v>107.64187598425198</v>
      </c>
      <c r="P1404" s="22">
        <f t="shared" si="425"/>
        <v>1557.5278614355718</v>
      </c>
      <c r="Q1404" s="22">
        <f t="shared" si="426"/>
        <v>11.653722104599751</v>
      </c>
      <c r="R1404" s="22">
        <f t="shared" si="437"/>
        <v>268.42514400000005</v>
      </c>
      <c r="S1404" s="22">
        <f t="shared" si="438"/>
        <v>1837.6067275401717</v>
      </c>
      <c r="T1404" s="22">
        <f t="shared" si="439"/>
        <v>26.969803370104557</v>
      </c>
      <c r="U1404" s="22">
        <f t="shared" si="427"/>
        <v>10.720333480498839</v>
      </c>
      <c r="V1404" s="20">
        <f>'BSFC (Drive Cycle)'!C1408</f>
        <v>1057.9247891007417</v>
      </c>
      <c r="W1404" s="22">
        <f t="shared" si="428"/>
        <v>3.1503629267906539</v>
      </c>
      <c r="X1404" s="22">
        <f t="shared" si="429"/>
        <v>0</v>
      </c>
      <c r="Y1404" s="22">
        <f t="shared" si="430"/>
        <v>0</v>
      </c>
      <c r="Z1404" s="22">
        <f t="shared" si="431"/>
        <v>1</v>
      </c>
    </row>
    <row r="1405" spans="4:26">
      <c r="D1405" s="1">
        <v>1402</v>
      </c>
      <c r="E1405" s="22">
        <v>13.1</v>
      </c>
      <c r="F1405" s="22">
        <f t="shared" si="420"/>
        <v>21.082353999999999</v>
      </c>
      <c r="G1405" s="22">
        <f t="shared" si="421"/>
        <v>5.8562094444444446</v>
      </c>
      <c r="H1405" s="22">
        <f t="shared" si="432"/>
        <v>0.35763111111111101</v>
      </c>
      <c r="I1405" s="22">
        <f t="shared" si="433"/>
        <v>6.0350250000000001</v>
      </c>
      <c r="J1405" s="22">
        <f t="shared" si="434"/>
        <v>27.952865679199643</v>
      </c>
      <c r="K1405" s="22">
        <f t="shared" si="435"/>
        <v>1</v>
      </c>
      <c r="L1405" s="22">
        <f t="shared" si="422"/>
        <v>14.7105</v>
      </c>
      <c r="M1405" s="22">
        <f t="shared" si="436"/>
        <v>411.20063057386636</v>
      </c>
      <c r="N1405" s="22">
        <f t="shared" si="423"/>
        <v>3926.6781815390223</v>
      </c>
      <c r="O1405" s="22">
        <f t="shared" si="424"/>
        <v>107.64187598425198</v>
      </c>
      <c r="P1405" s="22">
        <f t="shared" si="425"/>
        <v>830.68152609897163</v>
      </c>
      <c r="Q1405" s="22">
        <f t="shared" si="426"/>
        <v>13.218952015138894</v>
      </c>
      <c r="R1405" s="22">
        <f t="shared" si="437"/>
        <v>268.42514400000005</v>
      </c>
      <c r="S1405" s="22">
        <f t="shared" si="438"/>
        <v>1112.3256221141105</v>
      </c>
      <c r="T1405" s="22">
        <f t="shared" si="439"/>
        <v>16.325148826650111</v>
      </c>
      <c r="U1405" s="22">
        <f t="shared" si="427"/>
        <v>6.7129114917307398</v>
      </c>
      <c r="V1405" s="20">
        <f>'BSFC (Drive Cycle)'!C1409</f>
        <v>1628.8824029392817</v>
      </c>
      <c r="W1405" s="22">
        <f t="shared" si="428"/>
        <v>3.0373731670469684</v>
      </c>
      <c r="X1405" s="22">
        <f t="shared" si="429"/>
        <v>0</v>
      </c>
      <c r="Y1405" s="22">
        <f t="shared" si="430"/>
        <v>0</v>
      </c>
      <c r="Z1405" s="22">
        <f t="shared" si="431"/>
        <v>1</v>
      </c>
    </row>
    <row r="1406" spans="4:26">
      <c r="D1406" s="1">
        <v>1403</v>
      </c>
      <c r="E1406" s="22">
        <v>12.3</v>
      </c>
      <c r="F1406" s="22">
        <f t="shared" si="420"/>
        <v>19.794882000000001</v>
      </c>
      <c r="G1406" s="22">
        <f t="shared" si="421"/>
        <v>5.4985783333333336</v>
      </c>
      <c r="H1406" s="22">
        <f t="shared" si="432"/>
        <v>-0.35763111111111101</v>
      </c>
      <c r="I1406" s="22">
        <f t="shared" si="433"/>
        <v>5.3197627777777781</v>
      </c>
      <c r="J1406" s="22">
        <f t="shared" si="434"/>
        <v>24.639933450553759</v>
      </c>
      <c r="K1406" s="22">
        <f t="shared" si="435"/>
        <v>1</v>
      </c>
      <c r="L1406" s="22">
        <f t="shared" si="422"/>
        <v>14.7105</v>
      </c>
      <c r="M1406" s="22">
        <f t="shared" si="436"/>
        <v>362.46574102437108</v>
      </c>
      <c r="N1406" s="22">
        <f t="shared" si="423"/>
        <v>3461.294100764027</v>
      </c>
      <c r="O1406" s="22">
        <f t="shared" si="424"/>
        <v>107.64187598425198</v>
      </c>
      <c r="P1406" s="22">
        <f t="shared" si="425"/>
        <v>-830.68152609897163</v>
      </c>
      <c r="Q1406" s="22">
        <f t="shared" si="426"/>
        <v>11.653722104599751</v>
      </c>
      <c r="R1406" s="22">
        <f t="shared" si="437"/>
        <v>268.42514400000005</v>
      </c>
      <c r="S1406" s="22">
        <f t="shared" si="438"/>
        <v>-550.60265999437183</v>
      </c>
      <c r="T1406" s="22">
        <f t="shared" si="439"/>
        <v>0</v>
      </c>
      <c r="U1406" s="22">
        <f t="shared" si="427"/>
        <v>0</v>
      </c>
      <c r="V1406" s="20">
        <f>'BSFC (Drive Cycle)'!C1410</f>
        <v>0</v>
      </c>
      <c r="W1406" s="22">
        <f t="shared" si="428"/>
        <v>0</v>
      </c>
      <c r="X1406" s="22">
        <f t="shared" si="429"/>
        <v>0</v>
      </c>
      <c r="Y1406" s="22">
        <f t="shared" si="430"/>
        <v>0</v>
      </c>
      <c r="Z1406" s="22">
        <f t="shared" si="431"/>
        <v>1</v>
      </c>
    </row>
    <row r="1407" spans="4:26">
      <c r="D1407" s="1">
        <v>1404</v>
      </c>
      <c r="E1407" s="22">
        <v>12.3</v>
      </c>
      <c r="F1407" s="22">
        <f t="shared" si="420"/>
        <v>19.794882000000001</v>
      </c>
      <c r="G1407" s="22">
        <f t="shared" si="421"/>
        <v>5.4985783333333336</v>
      </c>
      <c r="H1407" s="22">
        <f t="shared" si="432"/>
        <v>0</v>
      </c>
      <c r="I1407" s="22">
        <f t="shared" si="433"/>
        <v>5.4985783333333336</v>
      </c>
      <c r="J1407" s="22">
        <f t="shared" si="434"/>
        <v>25.468166507715228</v>
      </c>
      <c r="K1407" s="22">
        <f t="shared" si="435"/>
        <v>1</v>
      </c>
      <c r="L1407" s="22">
        <f t="shared" si="422"/>
        <v>14.7105</v>
      </c>
      <c r="M1407" s="22">
        <f t="shared" si="436"/>
        <v>374.64946341174488</v>
      </c>
      <c r="N1407" s="22">
        <f t="shared" si="423"/>
        <v>3577.6401209577757</v>
      </c>
      <c r="O1407" s="22">
        <f t="shared" si="424"/>
        <v>107.64187598425198</v>
      </c>
      <c r="P1407" s="22">
        <f t="shared" si="425"/>
        <v>0</v>
      </c>
      <c r="Q1407" s="22">
        <f t="shared" si="426"/>
        <v>11.653722104599751</v>
      </c>
      <c r="R1407" s="22">
        <f t="shared" si="437"/>
        <v>268.42514400000005</v>
      </c>
      <c r="S1407" s="22">
        <f t="shared" si="438"/>
        <v>280.0788661045998</v>
      </c>
      <c r="T1407" s="22">
        <f t="shared" si="439"/>
        <v>4.1106031196752726</v>
      </c>
      <c r="U1407" s="22">
        <f t="shared" si="427"/>
        <v>1.5400352530849855</v>
      </c>
      <c r="V1407" s="20">
        <f>'BSFC (Drive Cycle)'!C1411</f>
        <v>2509.5293773230114</v>
      </c>
      <c r="W1407" s="22">
        <f t="shared" si="428"/>
        <v>1.0735454749249582</v>
      </c>
      <c r="X1407" s="22">
        <f t="shared" si="429"/>
        <v>0</v>
      </c>
      <c r="Y1407" s="22">
        <f t="shared" si="430"/>
        <v>0</v>
      </c>
      <c r="Z1407" s="22">
        <f t="shared" si="431"/>
        <v>1</v>
      </c>
    </row>
    <row r="1408" spans="4:26">
      <c r="D1408" s="1">
        <v>1405</v>
      </c>
      <c r="E1408" s="22">
        <v>11.5</v>
      </c>
      <c r="F1408" s="22">
        <f t="shared" si="420"/>
        <v>18.50741</v>
      </c>
      <c r="G1408" s="22">
        <f t="shared" si="421"/>
        <v>5.1409472222222226</v>
      </c>
      <c r="H1408" s="22">
        <f t="shared" si="432"/>
        <v>-0.35763111111111101</v>
      </c>
      <c r="I1408" s="22">
        <f t="shared" si="433"/>
        <v>4.9621316666666671</v>
      </c>
      <c r="J1408" s="22">
        <f t="shared" si="434"/>
        <v>22.983467336230817</v>
      </c>
      <c r="K1408" s="22">
        <f t="shared" si="435"/>
        <v>1</v>
      </c>
      <c r="L1408" s="22">
        <f t="shared" si="422"/>
        <v>14.7105</v>
      </c>
      <c r="M1408" s="22">
        <f t="shared" si="436"/>
        <v>338.09829624962344</v>
      </c>
      <c r="N1408" s="22">
        <f t="shared" si="423"/>
        <v>3228.6020603765292</v>
      </c>
      <c r="O1408" s="22">
        <f t="shared" si="424"/>
        <v>107.64187598425198</v>
      </c>
      <c r="P1408" s="22">
        <f t="shared" si="425"/>
        <v>-830.68152609897163</v>
      </c>
      <c r="Q1408" s="22">
        <f t="shared" si="426"/>
        <v>10.187089353779612</v>
      </c>
      <c r="R1408" s="22">
        <f t="shared" si="437"/>
        <v>268.42514400000005</v>
      </c>
      <c r="S1408" s="22">
        <f t="shared" si="438"/>
        <v>-552.069292745192</v>
      </c>
      <c r="T1408" s="22">
        <f t="shared" si="439"/>
        <v>0</v>
      </c>
      <c r="U1408" s="22">
        <f t="shared" si="427"/>
        <v>0</v>
      </c>
      <c r="V1408" s="20">
        <f>'BSFC (Drive Cycle)'!C1412</f>
        <v>0</v>
      </c>
      <c r="W1408" s="22">
        <f t="shared" si="428"/>
        <v>0</v>
      </c>
      <c r="X1408" s="22">
        <f t="shared" si="429"/>
        <v>0</v>
      </c>
      <c r="Y1408" s="22">
        <f t="shared" si="430"/>
        <v>0</v>
      </c>
      <c r="Z1408" s="22">
        <f t="shared" si="431"/>
        <v>1</v>
      </c>
    </row>
    <row r="1409" spans="4:26">
      <c r="D1409" s="1">
        <v>1406</v>
      </c>
      <c r="E1409" s="22">
        <v>11.5</v>
      </c>
      <c r="F1409" s="22">
        <f t="shared" si="420"/>
        <v>18.50741</v>
      </c>
      <c r="G1409" s="22">
        <f t="shared" si="421"/>
        <v>5.1409472222222226</v>
      </c>
      <c r="H1409" s="22">
        <f t="shared" si="432"/>
        <v>0</v>
      </c>
      <c r="I1409" s="22">
        <f t="shared" si="433"/>
        <v>5.1409472222222226</v>
      </c>
      <c r="J1409" s="22">
        <f t="shared" si="434"/>
        <v>23.811700393392289</v>
      </c>
      <c r="K1409" s="22">
        <f t="shared" si="435"/>
        <v>1</v>
      </c>
      <c r="L1409" s="22">
        <f t="shared" si="422"/>
        <v>14.7105</v>
      </c>
      <c r="M1409" s="22">
        <f t="shared" si="436"/>
        <v>350.28201863699729</v>
      </c>
      <c r="N1409" s="22">
        <f t="shared" si="423"/>
        <v>3344.9480805702783</v>
      </c>
      <c r="O1409" s="22">
        <f t="shared" si="424"/>
        <v>107.64187598425198</v>
      </c>
      <c r="P1409" s="22">
        <f t="shared" si="425"/>
        <v>0</v>
      </c>
      <c r="Q1409" s="22">
        <f t="shared" si="426"/>
        <v>10.187089353779612</v>
      </c>
      <c r="R1409" s="22">
        <f t="shared" si="437"/>
        <v>268.42514400000005</v>
      </c>
      <c r="S1409" s="22">
        <f t="shared" si="438"/>
        <v>278.61223335377963</v>
      </c>
      <c r="T1409" s="22">
        <f t="shared" si="439"/>
        <v>4.0890779498372609</v>
      </c>
      <c r="U1409" s="22">
        <f t="shared" si="427"/>
        <v>1.43233047863303</v>
      </c>
      <c r="V1409" s="20">
        <f>'BSFC (Drive Cycle)'!C1413</f>
        <v>2496.2632014046776</v>
      </c>
      <c r="W1409" s="22">
        <f t="shared" si="428"/>
        <v>0.99318718501721703</v>
      </c>
      <c r="X1409" s="22">
        <f t="shared" si="429"/>
        <v>0</v>
      </c>
      <c r="Y1409" s="22">
        <f t="shared" si="430"/>
        <v>0</v>
      </c>
      <c r="Z1409" s="22">
        <f t="shared" si="431"/>
        <v>1</v>
      </c>
    </row>
    <row r="1410" spans="4:26">
      <c r="D1410" s="1">
        <v>1407</v>
      </c>
      <c r="E1410" s="22">
        <v>11.1</v>
      </c>
      <c r="F1410" s="22">
        <f t="shared" si="420"/>
        <v>17.863674</v>
      </c>
      <c r="G1410" s="22">
        <f t="shared" si="421"/>
        <v>4.9621316666666671</v>
      </c>
      <c r="H1410" s="22">
        <f t="shared" si="432"/>
        <v>-0.17881555555555551</v>
      </c>
      <c r="I1410" s="22">
        <f t="shared" si="433"/>
        <v>4.8727238888888893</v>
      </c>
      <c r="J1410" s="22">
        <f t="shared" si="434"/>
        <v>22.569350807650082</v>
      </c>
      <c r="K1410" s="22">
        <f t="shared" si="435"/>
        <v>1</v>
      </c>
      <c r="L1410" s="22">
        <f t="shared" si="422"/>
        <v>14.7105</v>
      </c>
      <c r="M1410" s="22">
        <f t="shared" si="436"/>
        <v>332.00643505593655</v>
      </c>
      <c r="N1410" s="22">
        <f t="shared" si="423"/>
        <v>3170.4290502796553</v>
      </c>
      <c r="O1410" s="22">
        <f t="shared" si="424"/>
        <v>107.64187598425198</v>
      </c>
      <c r="P1410" s="22">
        <f t="shared" si="425"/>
        <v>-415.34076304948582</v>
      </c>
      <c r="Q1410" s="22">
        <f t="shared" si="426"/>
        <v>9.4907469132641644</v>
      </c>
      <c r="R1410" s="22">
        <f t="shared" si="437"/>
        <v>268.42514400000005</v>
      </c>
      <c r="S1410" s="22">
        <f t="shared" si="438"/>
        <v>-137.42487213622161</v>
      </c>
      <c r="T1410" s="22">
        <f t="shared" si="439"/>
        <v>0</v>
      </c>
      <c r="U1410" s="22">
        <f t="shared" si="427"/>
        <v>0</v>
      </c>
      <c r="V1410" s="20">
        <f>'BSFC (Drive Cycle)'!C1414</f>
        <v>0</v>
      </c>
      <c r="W1410" s="22">
        <f t="shared" si="428"/>
        <v>0</v>
      </c>
      <c r="X1410" s="22">
        <f t="shared" si="429"/>
        <v>0</v>
      </c>
      <c r="Y1410" s="22">
        <f t="shared" si="430"/>
        <v>0</v>
      </c>
      <c r="Z1410" s="22">
        <f t="shared" si="431"/>
        <v>1</v>
      </c>
    </row>
    <row r="1411" spans="4:26">
      <c r="D1411" s="1">
        <v>1408</v>
      </c>
      <c r="E1411" s="22">
        <v>11.1</v>
      </c>
      <c r="F1411" s="22">
        <f t="shared" si="420"/>
        <v>17.863674</v>
      </c>
      <c r="G1411" s="22">
        <f t="shared" si="421"/>
        <v>4.9621316666666671</v>
      </c>
      <c r="H1411" s="22">
        <f t="shared" si="432"/>
        <v>0</v>
      </c>
      <c r="I1411" s="22">
        <f t="shared" si="433"/>
        <v>4.9621316666666671</v>
      </c>
      <c r="J1411" s="22">
        <f t="shared" si="434"/>
        <v>22.983467336230817</v>
      </c>
      <c r="K1411" s="22">
        <f t="shared" si="435"/>
        <v>1</v>
      </c>
      <c r="L1411" s="22">
        <f t="shared" si="422"/>
        <v>14.7105</v>
      </c>
      <c r="M1411" s="22">
        <f t="shared" si="436"/>
        <v>338.09829624962344</v>
      </c>
      <c r="N1411" s="22">
        <f t="shared" si="423"/>
        <v>3228.6020603765292</v>
      </c>
      <c r="O1411" s="22">
        <f t="shared" si="424"/>
        <v>107.64187598425198</v>
      </c>
      <c r="P1411" s="22">
        <f t="shared" si="425"/>
        <v>0</v>
      </c>
      <c r="Q1411" s="22">
        <f t="shared" si="426"/>
        <v>9.4907469132641644</v>
      </c>
      <c r="R1411" s="22">
        <f t="shared" si="437"/>
        <v>268.42514400000005</v>
      </c>
      <c r="S1411" s="22">
        <f t="shared" si="438"/>
        <v>277.91589091326421</v>
      </c>
      <c r="T1411" s="22">
        <f t="shared" si="439"/>
        <v>4.0788580162587094</v>
      </c>
      <c r="U1411" s="22">
        <f t="shared" si="427"/>
        <v>1.3790549459411885</v>
      </c>
      <c r="V1411" s="20">
        <f>'BSFC (Drive Cycle)'!C1415</f>
        <v>2488.8901806447029</v>
      </c>
      <c r="W1411" s="22">
        <f t="shared" si="428"/>
        <v>0.95342119820070426</v>
      </c>
      <c r="X1411" s="22">
        <f t="shared" si="429"/>
        <v>0</v>
      </c>
      <c r="Y1411" s="22">
        <f t="shared" si="430"/>
        <v>0</v>
      </c>
      <c r="Z1411" s="22">
        <f t="shared" si="431"/>
        <v>1</v>
      </c>
    </row>
    <row r="1412" spans="4:26">
      <c r="D1412" s="1">
        <v>1409</v>
      </c>
      <c r="E1412" s="22">
        <v>11.1</v>
      </c>
      <c r="F1412" s="22">
        <f t="shared" ref="F1412:F1438" si="440">E1412*1.60934</f>
        <v>17.863674</v>
      </c>
      <c r="G1412" s="22">
        <f t="shared" ref="G1412:G1438" si="441">F1412*(1000/3600)</f>
        <v>4.9621316666666671</v>
      </c>
      <c r="H1412" s="22">
        <f t="shared" si="432"/>
        <v>0</v>
      </c>
      <c r="I1412" s="22">
        <f t="shared" si="433"/>
        <v>4.9621316666666671</v>
      </c>
      <c r="J1412" s="22">
        <f t="shared" si="434"/>
        <v>22.983467336230817</v>
      </c>
      <c r="K1412" s="22">
        <f t="shared" si="435"/>
        <v>1</v>
      </c>
      <c r="L1412" s="22">
        <f t="shared" ref="L1412:L1438" si="442">LOOKUP(K1412,$A$5:$B$12)*$B$13</f>
        <v>14.7105</v>
      </c>
      <c r="M1412" s="22">
        <f t="shared" si="436"/>
        <v>338.09829624962344</v>
      </c>
      <c r="N1412" s="22">
        <f t="shared" ref="N1412:N1438" si="443">M1412*9.5493</f>
        <v>3228.6020603765292</v>
      </c>
      <c r="O1412" s="22">
        <f t="shared" ref="O1412:O1438" si="444">(POWER(L1412,2)*$B$28+4*$B$29)/$B$27</f>
        <v>107.64187598425198</v>
      </c>
      <c r="P1412" s="22">
        <f t="shared" ref="P1412:P1438" si="445">(H1412*(O1412+$B$26*$B$27))/$B$27</f>
        <v>0</v>
      </c>
      <c r="Q1412" s="22">
        <f t="shared" ref="Q1412:Q1438" si="446">($B$34*$B$31*$B$30*POWER(G1412,2))/2</f>
        <v>9.4907469132641644</v>
      </c>
      <c r="R1412" s="22">
        <f t="shared" si="437"/>
        <v>268.42514400000005</v>
      </c>
      <c r="S1412" s="22">
        <f t="shared" si="438"/>
        <v>277.91589091326421</v>
      </c>
      <c r="T1412" s="22">
        <f t="shared" si="439"/>
        <v>4.0788580162587094</v>
      </c>
      <c r="U1412" s="22">
        <f t="shared" ref="U1412:U1438" si="447">(T1412*M1412)/1000</f>
        <v>1.3790549459411885</v>
      </c>
      <c r="V1412" s="20">
        <f>'BSFC (Drive Cycle)'!C1416</f>
        <v>2488.8901806447029</v>
      </c>
      <c r="W1412" s="22">
        <f t="shared" ref="W1412:W1438" si="448">(V1412*U1412)/3600</f>
        <v>0.95342119820070426</v>
      </c>
      <c r="X1412" s="22">
        <f t="shared" ref="X1412:X1438" si="449">IF(AND(K1412&gt;1,(N1412&lt;$B$15)),1,0)</f>
        <v>0</v>
      </c>
      <c r="Y1412" s="22">
        <f t="shared" ref="Y1412:Y1438" si="450">IF(N1412&gt;$B$14,1,0)</f>
        <v>0</v>
      </c>
      <c r="Z1412" s="22">
        <f t="shared" ref="Z1412:Z1438" si="451">IF(AND(X1412=0,Y1412=0),K1412,IF(AND(X1412=0,Y1412=1),K1412+1, IF(AND(X1412=1,Y1412=0),K1412-1)))</f>
        <v>1</v>
      </c>
    </row>
    <row r="1413" spans="4:26">
      <c r="D1413" s="1">
        <v>1410</v>
      </c>
      <c r="E1413" s="22">
        <v>13.1</v>
      </c>
      <c r="F1413" s="22">
        <f t="shared" si="440"/>
        <v>21.082353999999999</v>
      </c>
      <c r="G1413" s="22">
        <f t="shared" si="441"/>
        <v>5.8562094444444446</v>
      </c>
      <c r="H1413" s="22">
        <f t="shared" ref="H1413:H1438" si="452">(G1413-G1412)/(D1413-D1412)</f>
        <v>0.89407777777777753</v>
      </c>
      <c r="I1413" s="22">
        <f t="shared" ref="I1413:I1438" si="453">G1413*(D1413-D1412)+0.5*H1413*POWER(D1413-D1412,2)</f>
        <v>6.3032483333333333</v>
      </c>
      <c r="J1413" s="22">
        <f t="shared" ref="J1413:J1438" si="454">(2*PI()*I1413)/($B$2*(D1413-D1412))</f>
        <v>29.195215264941844</v>
      </c>
      <c r="K1413" s="22">
        <f t="shared" ref="K1413:K1438" si="455">Z1412</f>
        <v>1</v>
      </c>
      <c r="L1413" s="22">
        <f t="shared" si="442"/>
        <v>14.7105</v>
      </c>
      <c r="M1413" s="22">
        <f t="shared" ref="M1413:M1438" si="456">J1413*L1413</f>
        <v>429.47621415492699</v>
      </c>
      <c r="N1413" s="22">
        <f t="shared" si="443"/>
        <v>4101.1972118296444</v>
      </c>
      <c r="O1413" s="22">
        <f t="shared" si="444"/>
        <v>107.64187598425198</v>
      </c>
      <c r="P1413" s="22">
        <f t="shared" si="445"/>
        <v>2076.7038152474288</v>
      </c>
      <c r="Q1413" s="22">
        <f t="shared" si="446"/>
        <v>13.218952015138894</v>
      </c>
      <c r="R1413" s="22">
        <f t="shared" ref="R1413:R1438" si="457">$B$32*$B$26*9.81</f>
        <v>268.42514400000005</v>
      </c>
      <c r="S1413" s="22">
        <f t="shared" ref="S1413:S1438" si="458">P1413+Q1413+R1413</f>
        <v>2358.3479112625673</v>
      </c>
      <c r="T1413" s="22">
        <f t="shared" ref="T1413:T1438" si="459">IF(H1413&lt;0,0,(S1413*$B$27)/L1413)</f>
        <v>34.612509026993528</v>
      </c>
      <c r="U1413" s="22">
        <f t="shared" si="447"/>
        <v>14.865249339316417</v>
      </c>
      <c r="V1413" s="20">
        <f>'BSFC (Drive Cycle)'!C1417</f>
        <v>778.78106321016458</v>
      </c>
      <c r="W1413" s="22">
        <f t="shared" si="448"/>
        <v>3.2157707459325096</v>
      </c>
      <c r="X1413" s="22">
        <f t="shared" si="449"/>
        <v>0</v>
      </c>
      <c r="Y1413" s="22">
        <f t="shared" si="450"/>
        <v>0</v>
      </c>
      <c r="Z1413" s="22">
        <f t="shared" si="451"/>
        <v>1</v>
      </c>
    </row>
    <row r="1414" spans="4:26">
      <c r="D1414" s="1">
        <v>1411</v>
      </c>
      <c r="E1414" s="22">
        <v>15</v>
      </c>
      <c r="F1414" s="22">
        <f t="shared" si="440"/>
        <v>24.1401</v>
      </c>
      <c r="G1414" s="22">
        <f t="shared" si="441"/>
        <v>6.7055833333333341</v>
      </c>
      <c r="H1414" s="22">
        <f t="shared" si="452"/>
        <v>0.84937388888888954</v>
      </c>
      <c r="I1414" s="22">
        <f t="shared" si="453"/>
        <v>7.1302702777777789</v>
      </c>
      <c r="J1414" s="22">
        <f t="shared" si="454"/>
        <v>33.025793154313654</v>
      </c>
      <c r="K1414" s="22">
        <f t="shared" si="455"/>
        <v>1</v>
      </c>
      <c r="L1414" s="22">
        <f t="shared" si="442"/>
        <v>14.7105</v>
      </c>
      <c r="M1414" s="22">
        <f t="shared" si="456"/>
        <v>485.82593019653098</v>
      </c>
      <c r="N1414" s="22">
        <f t="shared" si="443"/>
        <v>4639.297555225734</v>
      </c>
      <c r="O1414" s="22">
        <f t="shared" si="444"/>
        <v>107.64187598425198</v>
      </c>
      <c r="P1414" s="22">
        <f t="shared" si="445"/>
        <v>1972.8686244850596</v>
      </c>
      <c r="Q1414" s="22">
        <f t="shared" si="446"/>
        <v>17.331531981855672</v>
      </c>
      <c r="R1414" s="22">
        <f t="shared" si="457"/>
        <v>268.42514400000005</v>
      </c>
      <c r="S1414" s="22">
        <f t="shared" si="458"/>
        <v>2258.6253004669152</v>
      </c>
      <c r="T1414" s="22">
        <f t="shared" si="459"/>
        <v>33.14892100002087</v>
      </c>
      <c r="U1414" s="22">
        <f t="shared" si="447"/>
        <v>16.104605379846458</v>
      </c>
      <c r="V1414" s="20">
        <f>'BSFC (Drive Cycle)'!C1418</f>
        <v>998.37685067838356</v>
      </c>
      <c r="W1414" s="22">
        <f t="shared" si="448"/>
        <v>4.4662403334859055</v>
      </c>
      <c r="X1414" s="22">
        <f t="shared" si="449"/>
        <v>0</v>
      </c>
      <c r="Y1414" s="22">
        <f t="shared" si="450"/>
        <v>0</v>
      </c>
      <c r="Z1414" s="22">
        <f t="shared" si="451"/>
        <v>1</v>
      </c>
    </row>
    <row r="1415" spans="4:26">
      <c r="D1415" s="1">
        <v>1412</v>
      </c>
      <c r="E1415" s="22">
        <v>16.899999999999999</v>
      </c>
      <c r="F1415" s="22">
        <f t="shared" si="440"/>
        <v>27.197845999999998</v>
      </c>
      <c r="G1415" s="22">
        <f t="shared" si="441"/>
        <v>7.5549572222222219</v>
      </c>
      <c r="H1415" s="22">
        <f t="shared" si="452"/>
        <v>0.84937388888888776</v>
      </c>
      <c r="I1415" s="22">
        <f t="shared" si="453"/>
        <v>7.9796441666666658</v>
      </c>
      <c r="J1415" s="22">
        <f t="shared" si="454"/>
        <v>36.959900175830633</v>
      </c>
      <c r="K1415" s="22">
        <f t="shared" si="455"/>
        <v>1</v>
      </c>
      <c r="L1415" s="22">
        <f t="shared" si="442"/>
        <v>14.7105</v>
      </c>
      <c r="M1415" s="22">
        <f t="shared" si="456"/>
        <v>543.69861153655654</v>
      </c>
      <c r="N1415" s="22">
        <f t="shared" si="443"/>
        <v>5191.9411511460394</v>
      </c>
      <c r="O1415" s="22">
        <f t="shared" si="444"/>
        <v>107.64187598425198</v>
      </c>
      <c r="P1415" s="22">
        <f t="shared" si="445"/>
        <v>1972.8686244850555</v>
      </c>
      <c r="Q1415" s="22">
        <f t="shared" si="446"/>
        <v>22.000261552612429</v>
      </c>
      <c r="R1415" s="22">
        <f t="shared" si="457"/>
        <v>268.42514400000005</v>
      </c>
      <c r="S1415" s="22">
        <f t="shared" si="458"/>
        <v>2263.2940300376681</v>
      </c>
      <c r="T1415" s="22">
        <f t="shared" si="459"/>
        <v>33.217442036989397</v>
      </c>
      <c r="U1415" s="22">
        <f t="shared" si="447"/>
        <v>18.06027711430718</v>
      </c>
      <c r="V1415" s="20">
        <f>'BSFC (Drive Cycle)'!C1419</f>
        <v>1893.5707547322054</v>
      </c>
      <c r="W1415" s="22">
        <f t="shared" si="448"/>
        <v>9.4995590461142836</v>
      </c>
      <c r="X1415" s="22">
        <f t="shared" si="449"/>
        <v>0</v>
      </c>
      <c r="Y1415" s="22">
        <f t="shared" si="450"/>
        <v>1</v>
      </c>
      <c r="Z1415" s="22">
        <f t="shared" si="451"/>
        <v>2</v>
      </c>
    </row>
    <row r="1416" spans="4:26">
      <c r="D1416" s="1">
        <v>1413</v>
      </c>
      <c r="E1416" s="22">
        <v>16.899999999999999</v>
      </c>
      <c r="F1416" s="22">
        <f t="shared" si="440"/>
        <v>27.197845999999998</v>
      </c>
      <c r="G1416" s="22">
        <f t="shared" si="441"/>
        <v>7.5549572222222219</v>
      </c>
      <c r="H1416" s="22">
        <f t="shared" si="452"/>
        <v>0</v>
      </c>
      <c r="I1416" s="22">
        <f t="shared" si="453"/>
        <v>7.5549572222222219</v>
      </c>
      <c r="J1416" s="22">
        <f t="shared" si="454"/>
        <v>34.992846665072143</v>
      </c>
      <c r="K1416" s="22">
        <f t="shared" si="455"/>
        <v>2</v>
      </c>
      <c r="L1416" s="22">
        <f t="shared" si="442"/>
        <v>8.4698856000000013</v>
      </c>
      <c r="M1416" s="22">
        <f t="shared" si="456"/>
        <v>296.38540807150264</v>
      </c>
      <c r="N1416" s="22">
        <f t="shared" si="443"/>
        <v>2830.2731772972002</v>
      </c>
      <c r="O1416" s="22">
        <f t="shared" si="444"/>
        <v>40.638704065348485</v>
      </c>
      <c r="P1416" s="22">
        <f t="shared" si="445"/>
        <v>0</v>
      </c>
      <c r="Q1416" s="22">
        <f t="shared" si="446"/>
        <v>22.000261552612429</v>
      </c>
      <c r="R1416" s="22">
        <f t="shared" si="457"/>
        <v>268.42514400000005</v>
      </c>
      <c r="S1416" s="22">
        <f t="shared" si="458"/>
        <v>290.42540555261246</v>
      </c>
      <c r="T1416" s="22">
        <f t="shared" si="459"/>
        <v>7.4030332899430213</v>
      </c>
      <c r="U1416" s="22">
        <f t="shared" si="447"/>
        <v>2.194151042606681</v>
      </c>
      <c r="V1416" s="20">
        <f>'BSFC (Drive Cycle)'!C1420</f>
        <v>2180.1866236241267</v>
      </c>
      <c r="W1416" s="22">
        <f t="shared" si="448"/>
        <v>1.3287940981394493</v>
      </c>
      <c r="X1416" s="22">
        <f t="shared" si="449"/>
        <v>0</v>
      </c>
      <c r="Y1416" s="22">
        <f t="shared" si="450"/>
        <v>0</v>
      </c>
      <c r="Z1416" s="22">
        <f t="shared" si="451"/>
        <v>2</v>
      </c>
    </row>
    <row r="1417" spans="4:26">
      <c r="D1417" s="1">
        <v>1414</v>
      </c>
      <c r="E1417" s="22">
        <v>16.100000000000001</v>
      </c>
      <c r="F1417" s="22">
        <f t="shared" si="440"/>
        <v>25.910374000000001</v>
      </c>
      <c r="G1417" s="22">
        <f t="shared" si="441"/>
        <v>7.1973261111111118</v>
      </c>
      <c r="H1417" s="22">
        <f t="shared" si="452"/>
        <v>-0.35763111111111012</v>
      </c>
      <c r="I1417" s="22">
        <f t="shared" si="453"/>
        <v>7.0185105555555563</v>
      </c>
      <c r="J1417" s="22">
        <f t="shared" si="454"/>
        <v>32.508147493587735</v>
      </c>
      <c r="K1417" s="22">
        <f t="shared" si="455"/>
        <v>2</v>
      </c>
      <c r="L1417" s="22">
        <f t="shared" si="442"/>
        <v>8.4698856000000013</v>
      </c>
      <c r="M1417" s="22">
        <f t="shared" si="456"/>
        <v>275.34029033861492</v>
      </c>
      <c r="N1417" s="22">
        <f t="shared" si="443"/>
        <v>2629.3070345305355</v>
      </c>
      <c r="O1417" s="22">
        <f t="shared" si="444"/>
        <v>40.638704065348485</v>
      </c>
      <c r="P1417" s="22">
        <f t="shared" si="445"/>
        <v>-719.69301835776434</v>
      </c>
      <c r="Q1417" s="22">
        <f t="shared" si="446"/>
        <v>19.966695133408038</v>
      </c>
      <c r="R1417" s="22">
        <f t="shared" si="457"/>
        <v>268.42514400000005</v>
      </c>
      <c r="S1417" s="22">
        <f t="shared" si="458"/>
        <v>-431.30117922435625</v>
      </c>
      <c r="T1417" s="22">
        <f t="shared" si="459"/>
        <v>0</v>
      </c>
      <c r="U1417" s="22">
        <f t="shared" si="447"/>
        <v>0</v>
      </c>
      <c r="V1417" s="20">
        <f>'BSFC (Drive Cycle)'!C1421</f>
        <v>0</v>
      </c>
      <c r="W1417" s="22">
        <f t="shared" si="448"/>
        <v>0</v>
      </c>
      <c r="X1417" s="22">
        <f t="shared" si="449"/>
        <v>0</v>
      </c>
      <c r="Y1417" s="22">
        <f t="shared" si="450"/>
        <v>0</v>
      </c>
      <c r="Z1417" s="22">
        <f t="shared" si="451"/>
        <v>2</v>
      </c>
    </row>
    <row r="1418" spans="4:26">
      <c r="D1418" s="1">
        <v>1415</v>
      </c>
      <c r="E1418" s="22">
        <v>15.7</v>
      </c>
      <c r="F1418" s="22">
        <f t="shared" si="440"/>
        <v>25.266638</v>
      </c>
      <c r="G1418" s="22">
        <f t="shared" si="441"/>
        <v>7.0185105555555563</v>
      </c>
      <c r="H1418" s="22">
        <f t="shared" si="452"/>
        <v>-0.17881555555555551</v>
      </c>
      <c r="I1418" s="22">
        <f t="shared" si="453"/>
        <v>6.9291027777777785</v>
      </c>
      <c r="J1418" s="22">
        <f t="shared" si="454"/>
        <v>32.094030965006993</v>
      </c>
      <c r="K1418" s="22">
        <f t="shared" si="455"/>
        <v>2</v>
      </c>
      <c r="L1418" s="22">
        <f t="shared" si="442"/>
        <v>8.4698856000000013</v>
      </c>
      <c r="M1418" s="22">
        <f t="shared" si="456"/>
        <v>271.83277071646688</v>
      </c>
      <c r="N1418" s="22">
        <f t="shared" si="443"/>
        <v>2595.8126774027573</v>
      </c>
      <c r="O1418" s="22">
        <f t="shared" si="444"/>
        <v>40.638704065348485</v>
      </c>
      <c r="P1418" s="22">
        <f t="shared" si="445"/>
        <v>-359.84650917888314</v>
      </c>
      <c r="Q1418" s="22">
        <f t="shared" si="446"/>
        <v>18.986885858700465</v>
      </c>
      <c r="R1418" s="22">
        <f t="shared" si="457"/>
        <v>268.42514400000005</v>
      </c>
      <c r="S1418" s="22">
        <f t="shared" si="458"/>
        <v>-72.434479320182618</v>
      </c>
      <c r="T1418" s="22">
        <f t="shared" si="459"/>
        <v>0</v>
      </c>
      <c r="U1418" s="22">
        <f t="shared" si="447"/>
        <v>0</v>
      </c>
      <c r="V1418" s="20">
        <f>'BSFC (Drive Cycle)'!C1422</f>
        <v>0</v>
      </c>
      <c r="W1418" s="22">
        <f t="shared" si="448"/>
        <v>0</v>
      </c>
      <c r="X1418" s="22">
        <f t="shared" si="449"/>
        <v>0</v>
      </c>
      <c r="Y1418" s="22">
        <f t="shared" si="450"/>
        <v>0</v>
      </c>
      <c r="Z1418" s="22">
        <f t="shared" si="451"/>
        <v>2</v>
      </c>
    </row>
    <row r="1419" spans="4:26">
      <c r="D1419" s="1">
        <v>1416</v>
      </c>
      <c r="E1419" s="22">
        <v>15.4</v>
      </c>
      <c r="F1419" s="22">
        <f t="shared" si="440"/>
        <v>24.783836000000001</v>
      </c>
      <c r="G1419" s="22">
        <f t="shared" si="441"/>
        <v>6.8843988888888896</v>
      </c>
      <c r="H1419" s="22">
        <f t="shared" si="452"/>
        <v>-0.13411166666666663</v>
      </c>
      <c r="I1419" s="22">
        <f t="shared" si="453"/>
        <v>6.8173430555555559</v>
      </c>
      <c r="J1419" s="22">
        <f t="shared" si="454"/>
        <v>31.576385304281075</v>
      </c>
      <c r="K1419" s="22">
        <f t="shared" si="455"/>
        <v>2</v>
      </c>
      <c r="L1419" s="22">
        <f t="shared" si="442"/>
        <v>8.4698856000000013</v>
      </c>
      <c r="M1419" s="22">
        <f t="shared" si="456"/>
        <v>267.44837118878195</v>
      </c>
      <c r="N1419" s="22">
        <f t="shared" si="443"/>
        <v>2553.9447309930356</v>
      </c>
      <c r="O1419" s="22">
        <f t="shared" si="444"/>
        <v>40.638704065348485</v>
      </c>
      <c r="P1419" s="22">
        <f t="shared" si="445"/>
        <v>-269.88488188416233</v>
      </c>
      <c r="Q1419" s="22">
        <f t="shared" si="446"/>
        <v>18.268204999186185</v>
      </c>
      <c r="R1419" s="22">
        <f t="shared" si="457"/>
        <v>268.42514400000005</v>
      </c>
      <c r="S1419" s="22">
        <f t="shared" si="458"/>
        <v>16.808467115023916</v>
      </c>
      <c r="T1419" s="22">
        <f t="shared" si="459"/>
        <v>0</v>
      </c>
      <c r="U1419" s="22">
        <f t="shared" si="447"/>
        <v>0</v>
      </c>
      <c r="V1419" s="20">
        <f>'BSFC (Drive Cycle)'!C1423</f>
        <v>0</v>
      </c>
      <c r="W1419" s="22">
        <f t="shared" si="448"/>
        <v>0</v>
      </c>
      <c r="X1419" s="22">
        <f t="shared" si="449"/>
        <v>0</v>
      </c>
      <c r="Y1419" s="22">
        <f t="shared" si="450"/>
        <v>0</v>
      </c>
      <c r="Z1419" s="22">
        <f t="shared" si="451"/>
        <v>2</v>
      </c>
    </row>
    <row r="1420" spans="4:26">
      <c r="D1420" s="1">
        <v>1417</v>
      </c>
      <c r="E1420" s="22">
        <v>15</v>
      </c>
      <c r="F1420" s="22">
        <f t="shared" si="440"/>
        <v>24.1401</v>
      </c>
      <c r="G1420" s="22">
        <f t="shared" si="441"/>
        <v>6.7055833333333341</v>
      </c>
      <c r="H1420" s="22">
        <f t="shared" si="452"/>
        <v>-0.17881555555555551</v>
      </c>
      <c r="I1420" s="22">
        <f t="shared" si="453"/>
        <v>6.6161755555555564</v>
      </c>
      <c r="J1420" s="22">
        <f t="shared" si="454"/>
        <v>30.644623114974426</v>
      </c>
      <c r="K1420" s="22">
        <f t="shared" si="455"/>
        <v>2</v>
      </c>
      <c r="L1420" s="22">
        <f t="shared" si="442"/>
        <v>8.4698856000000013</v>
      </c>
      <c r="M1420" s="22">
        <f t="shared" si="456"/>
        <v>259.55645203894909</v>
      </c>
      <c r="N1420" s="22">
        <f t="shared" si="443"/>
        <v>2478.5824274555366</v>
      </c>
      <c r="O1420" s="22">
        <f t="shared" si="444"/>
        <v>40.638704065348485</v>
      </c>
      <c r="P1420" s="22">
        <f t="shared" si="445"/>
        <v>-359.84650917888314</v>
      </c>
      <c r="Q1420" s="22">
        <f t="shared" si="446"/>
        <v>17.331531981855672</v>
      </c>
      <c r="R1420" s="22">
        <f t="shared" si="457"/>
        <v>268.42514400000005</v>
      </c>
      <c r="S1420" s="22">
        <f t="shared" si="458"/>
        <v>-74.089833197027417</v>
      </c>
      <c r="T1420" s="22">
        <f t="shared" si="459"/>
        <v>0</v>
      </c>
      <c r="U1420" s="22">
        <f t="shared" si="447"/>
        <v>0</v>
      </c>
      <c r="V1420" s="20">
        <f>'BSFC (Drive Cycle)'!C1424</f>
        <v>0</v>
      </c>
      <c r="W1420" s="22">
        <f t="shared" si="448"/>
        <v>0</v>
      </c>
      <c r="X1420" s="22">
        <f t="shared" si="449"/>
        <v>0</v>
      </c>
      <c r="Y1420" s="22">
        <f t="shared" si="450"/>
        <v>0</v>
      </c>
      <c r="Z1420" s="22">
        <f t="shared" si="451"/>
        <v>2</v>
      </c>
    </row>
    <row r="1421" spans="4:26">
      <c r="D1421" s="1">
        <v>1418</v>
      </c>
      <c r="E1421" s="22">
        <v>13.8</v>
      </c>
      <c r="F1421" s="22">
        <f t="shared" si="440"/>
        <v>22.208892000000002</v>
      </c>
      <c r="G1421" s="22">
        <f t="shared" si="441"/>
        <v>6.1691366666666676</v>
      </c>
      <c r="H1421" s="22">
        <f t="shared" si="452"/>
        <v>-0.53644666666666652</v>
      </c>
      <c r="I1421" s="22">
        <f t="shared" si="453"/>
        <v>5.9009133333333343</v>
      </c>
      <c r="J1421" s="22">
        <f t="shared" si="454"/>
        <v>27.331690886328541</v>
      </c>
      <c r="K1421" s="22">
        <f t="shared" si="455"/>
        <v>2</v>
      </c>
      <c r="L1421" s="22">
        <f t="shared" si="442"/>
        <v>8.4698856000000013</v>
      </c>
      <c r="M1421" s="22">
        <f t="shared" si="456"/>
        <v>231.49629506176538</v>
      </c>
      <c r="N1421" s="22">
        <f t="shared" si="443"/>
        <v>2210.6275704333161</v>
      </c>
      <c r="O1421" s="22">
        <f t="shared" si="444"/>
        <v>40.638704065348485</v>
      </c>
      <c r="P1421" s="22">
        <f t="shared" si="445"/>
        <v>-1079.5395275366493</v>
      </c>
      <c r="Q1421" s="22">
        <f t="shared" si="446"/>
        <v>14.669408669442642</v>
      </c>
      <c r="R1421" s="22">
        <f t="shared" si="457"/>
        <v>268.42514400000005</v>
      </c>
      <c r="S1421" s="22">
        <f t="shared" si="458"/>
        <v>-796.44497486720661</v>
      </c>
      <c r="T1421" s="22">
        <f t="shared" si="459"/>
        <v>0</v>
      </c>
      <c r="U1421" s="22">
        <f t="shared" si="447"/>
        <v>0</v>
      </c>
      <c r="V1421" s="20">
        <f>'BSFC (Drive Cycle)'!C1425</f>
        <v>0</v>
      </c>
      <c r="W1421" s="22">
        <f t="shared" si="448"/>
        <v>0</v>
      </c>
      <c r="X1421" s="22">
        <f t="shared" si="449"/>
        <v>0</v>
      </c>
      <c r="Y1421" s="22">
        <f t="shared" si="450"/>
        <v>0</v>
      </c>
      <c r="Z1421" s="22">
        <f t="shared" si="451"/>
        <v>2</v>
      </c>
    </row>
    <row r="1422" spans="4:26">
      <c r="D1422" s="1">
        <v>1419</v>
      </c>
      <c r="E1422" s="22">
        <v>10.8</v>
      </c>
      <c r="F1422" s="22">
        <f t="shared" si="440"/>
        <v>17.380872</v>
      </c>
      <c r="G1422" s="22">
        <f t="shared" si="441"/>
        <v>4.8280200000000004</v>
      </c>
      <c r="H1422" s="22">
        <f t="shared" si="452"/>
        <v>-1.3411166666666672</v>
      </c>
      <c r="I1422" s="22">
        <f t="shared" si="453"/>
        <v>4.1574616666666664</v>
      </c>
      <c r="J1422" s="22">
        <f t="shared" si="454"/>
        <v>19.256418579004194</v>
      </c>
      <c r="K1422" s="22">
        <f t="shared" si="455"/>
        <v>2</v>
      </c>
      <c r="L1422" s="22">
        <f t="shared" si="442"/>
        <v>8.4698856000000013</v>
      </c>
      <c r="M1422" s="22">
        <f t="shared" si="456"/>
        <v>163.09966242988011</v>
      </c>
      <c r="N1422" s="22">
        <f t="shared" si="443"/>
        <v>1557.4876064416542</v>
      </c>
      <c r="O1422" s="22">
        <f t="shared" si="444"/>
        <v>40.638704065348485</v>
      </c>
      <c r="P1422" s="22">
        <f t="shared" si="445"/>
        <v>-2698.8488188416254</v>
      </c>
      <c r="Q1422" s="22">
        <f t="shared" si="446"/>
        <v>8.9846661793939795</v>
      </c>
      <c r="R1422" s="22">
        <f t="shared" si="457"/>
        <v>268.42514400000005</v>
      </c>
      <c r="S1422" s="22">
        <f t="shared" si="458"/>
        <v>-2421.4390086622316</v>
      </c>
      <c r="T1422" s="22">
        <f t="shared" si="459"/>
        <v>0</v>
      </c>
      <c r="U1422" s="22">
        <f t="shared" si="447"/>
        <v>0</v>
      </c>
      <c r="V1422" s="20">
        <f>'BSFC (Drive Cycle)'!C1426</f>
        <v>0</v>
      </c>
      <c r="W1422" s="22">
        <f t="shared" si="448"/>
        <v>0</v>
      </c>
      <c r="X1422" s="22">
        <f t="shared" si="449"/>
        <v>1</v>
      </c>
      <c r="Y1422" s="22">
        <f t="shared" si="450"/>
        <v>0</v>
      </c>
      <c r="Z1422" s="22">
        <f t="shared" si="451"/>
        <v>1</v>
      </c>
    </row>
    <row r="1423" spans="4:26">
      <c r="D1423" s="1">
        <v>1420</v>
      </c>
      <c r="E1423" s="22">
        <v>8.4</v>
      </c>
      <c r="F1423" s="22">
        <f t="shared" si="440"/>
        <v>13.518456</v>
      </c>
      <c r="G1423" s="22">
        <f t="shared" si="441"/>
        <v>3.7551266666666669</v>
      </c>
      <c r="H1423" s="22">
        <f t="shared" si="452"/>
        <v>-1.0728933333333335</v>
      </c>
      <c r="I1423" s="22">
        <f t="shared" si="453"/>
        <v>3.21868</v>
      </c>
      <c r="J1423" s="22">
        <f t="shared" si="454"/>
        <v>14.908195028906475</v>
      </c>
      <c r="K1423" s="22">
        <f t="shared" si="455"/>
        <v>1</v>
      </c>
      <c r="L1423" s="22">
        <f t="shared" si="442"/>
        <v>14.7105</v>
      </c>
      <c r="M1423" s="22">
        <f t="shared" si="456"/>
        <v>219.3070029727287</v>
      </c>
      <c r="N1423" s="22">
        <f t="shared" si="443"/>
        <v>2094.2283634874784</v>
      </c>
      <c r="O1423" s="22">
        <f t="shared" si="444"/>
        <v>107.64187598425198</v>
      </c>
      <c r="P1423" s="22">
        <f t="shared" si="445"/>
        <v>-2492.0445782969159</v>
      </c>
      <c r="Q1423" s="22">
        <f t="shared" si="446"/>
        <v>5.4351684295099378</v>
      </c>
      <c r="R1423" s="22">
        <f t="shared" si="457"/>
        <v>268.42514400000005</v>
      </c>
      <c r="S1423" s="22">
        <f t="shared" si="458"/>
        <v>-2218.1842658674059</v>
      </c>
      <c r="T1423" s="22">
        <f t="shared" si="459"/>
        <v>0</v>
      </c>
      <c r="U1423" s="22">
        <f t="shared" si="447"/>
        <v>0</v>
      </c>
      <c r="V1423" s="20">
        <f>'BSFC (Drive Cycle)'!C1427</f>
        <v>0</v>
      </c>
      <c r="W1423" s="22">
        <f t="shared" si="448"/>
        <v>0</v>
      </c>
      <c r="X1423" s="22">
        <f t="shared" si="449"/>
        <v>0</v>
      </c>
      <c r="Y1423" s="22">
        <f t="shared" si="450"/>
        <v>0</v>
      </c>
      <c r="Z1423" s="22">
        <f t="shared" si="451"/>
        <v>1</v>
      </c>
    </row>
    <row r="1424" spans="4:26">
      <c r="D1424" s="1">
        <v>1421</v>
      </c>
      <c r="E1424" s="22">
        <v>6.1</v>
      </c>
      <c r="F1424" s="22">
        <f t="shared" si="440"/>
        <v>9.8169740000000001</v>
      </c>
      <c r="G1424" s="22">
        <f t="shared" si="441"/>
        <v>2.7269372222222223</v>
      </c>
      <c r="H1424" s="22">
        <f t="shared" si="452"/>
        <v>-1.0281894444444446</v>
      </c>
      <c r="I1424" s="22">
        <f t="shared" si="453"/>
        <v>2.2128424999999998</v>
      </c>
      <c r="J1424" s="22">
        <f t="shared" si="454"/>
        <v>10.249384082373201</v>
      </c>
      <c r="K1424" s="22">
        <f t="shared" si="455"/>
        <v>1</v>
      </c>
      <c r="L1424" s="22">
        <f t="shared" si="442"/>
        <v>14.7105</v>
      </c>
      <c r="M1424" s="22">
        <f t="shared" si="456"/>
        <v>150.77356454375098</v>
      </c>
      <c r="N1424" s="22">
        <f t="shared" si="443"/>
        <v>1439.7819998976413</v>
      </c>
      <c r="O1424" s="22">
        <f t="shared" si="444"/>
        <v>107.64187598425198</v>
      </c>
      <c r="P1424" s="22">
        <f t="shared" si="445"/>
        <v>-2388.2093875345445</v>
      </c>
      <c r="Q1424" s="22">
        <f t="shared" si="446"/>
        <v>2.8662502446437754</v>
      </c>
      <c r="R1424" s="22">
        <f t="shared" si="457"/>
        <v>268.42514400000005</v>
      </c>
      <c r="S1424" s="22">
        <f t="shared" si="458"/>
        <v>-2116.9179932899006</v>
      </c>
      <c r="T1424" s="22">
        <f t="shared" si="459"/>
        <v>0</v>
      </c>
      <c r="U1424" s="22">
        <f t="shared" si="447"/>
        <v>0</v>
      </c>
      <c r="V1424" s="20">
        <f>'BSFC (Drive Cycle)'!C1428</f>
        <v>0</v>
      </c>
      <c r="W1424" s="22">
        <f t="shared" si="448"/>
        <v>0</v>
      </c>
      <c r="X1424" s="22">
        <f t="shared" si="449"/>
        <v>0</v>
      </c>
      <c r="Y1424" s="22">
        <f t="shared" si="450"/>
        <v>0</v>
      </c>
      <c r="Z1424" s="22">
        <f t="shared" si="451"/>
        <v>1</v>
      </c>
    </row>
    <row r="1425" spans="4:26">
      <c r="D1425" s="1">
        <v>1422</v>
      </c>
      <c r="E1425" s="22">
        <v>4.2</v>
      </c>
      <c r="F1425" s="22">
        <f t="shared" si="440"/>
        <v>6.7592280000000002</v>
      </c>
      <c r="G1425" s="22">
        <f t="shared" si="441"/>
        <v>1.8775633333333335</v>
      </c>
      <c r="H1425" s="22">
        <f t="shared" si="452"/>
        <v>-0.84937388888888887</v>
      </c>
      <c r="I1425" s="22">
        <f t="shared" si="453"/>
        <v>1.4528763888888889</v>
      </c>
      <c r="J1425" s="22">
        <f t="shared" si="454"/>
        <v>6.7293935894369508</v>
      </c>
      <c r="K1425" s="22">
        <f t="shared" si="455"/>
        <v>1</v>
      </c>
      <c r="L1425" s="22">
        <f t="shared" si="442"/>
        <v>14.7105</v>
      </c>
      <c r="M1425" s="22">
        <f t="shared" si="456"/>
        <v>98.992744397412267</v>
      </c>
      <c r="N1425" s="22">
        <f t="shared" si="443"/>
        <v>945.31141407420898</v>
      </c>
      <c r="O1425" s="22">
        <f t="shared" si="444"/>
        <v>107.64187598425198</v>
      </c>
      <c r="P1425" s="22">
        <f t="shared" si="445"/>
        <v>-1972.868624485058</v>
      </c>
      <c r="Q1425" s="22">
        <f t="shared" si="446"/>
        <v>1.3587921073774845</v>
      </c>
      <c r="R1425" s="22">
        <f t="shared" si="457"/>
        <v>268.42514400000005</v>
      </c>
      <c r="S1425" s="22">
        <f t="shared" si="458"/>
        <v>-1703.0846883776805</v>
      </c>
      <c r="T1425" s="22">
        <f t="shared" si="459"/>
        <v>0</v>
      </c>
      <c r="U1425" s="22">
        <f t="shared" si="447"/>
        <v>0</v>
      </c>
      <c r="V1425" s="20">
        <f>'BSFC (Drive Cycle)'!C1429</f>
        <v>0</v>
      </c>
      <c r="W1425" s="22">
        <f t="shared" si="448"/>
        <v>0</v>
      </c>
      <c r="X1425" s="22">
        <f t="shared" si="449"/>
        <v>0</v>
      </c>
      <c r="Y1425" s="22">
        <f t="shared" si="450"/>
        <v>0</v>
      </c>
      <c r="Z1425" s="22">
        <f t="shared" si="451"/>
        <v>1</v>
      </c>
    </row>
    <row r="1426" spans="4:26">
      <c r="D1426" s="1">
        <v>1423</v>
      </c>
      <c r="E1426" s="22">
        <v>3.5</v>
      </c>
      <c r="F1426" s="22">
        <f t="shared" si="440"/>
        <v>5.6326900000000002</v>
      </c>
      <c r="G1426" s="22">
        <f t="shared" si="441"/>
        <v>1.5646361111111113</v>
      </c>
      <c r="H1426" s="22">
        <f t="shared" si="452"/>
        <v>-0.31292722222222213</v>
      </c>
      <c r="I1426" s="22">
        <f t="shared" si="453"/>
        <v>1.4081725000000003</v>
      </c>
      <c r="J1426" s="22">
        <f t="shared" si="454"/>
        <v>6.5223353251465834</v>
      </c>
      <c r="K1426" s="22">
        <f t="shared" si="455"/>
        <v>1</v>
      </c>
      <c r="L1426" s="22">
        <f t="shared" si="442"/>
        <v>14.7105</v>
      </c>
      <c r="M1426" s="22">
        <f t="shared" si="456"/>
        <v>95.946813800568819</v>
      </c>
      <c r="N1426" s="22">
        <f t="shared" si="443"/>
        <v>916.22490902577192</v>
      </c>
      <c r="O1426" s="22">
        <f t="shared" si="444"/>
        <v>107.64187598425198</v>
      </c>
      <c r="P1426" s="22">
        <f t="shared" si="445"/>
        <v>-726.84633533660019</v>
      </c>
      <c r="Q1426" s="22">
        <f t="shared" si="446"/>
        <v>0.94360563012325338</v>
      </c>
      <c r="R1426" s="22">
        <f t="shared" si="457"/>
        <v>268.42514400000005</v>
      </c>
      <c r="S1426" s="22">
        <f t="shared" si="458"/>
        <v>-457.47758570647693</v>
      </c>
      <c r="T1426" s="22">
        <f t="shared" si="459"/>
        <v>0</v>
      </c>
      <c r="U1426" s="22">
        <f t="shared" si="447"/>
        <v>0</v>
      </c>
      <c r="V1426" s="20">
        <f>'BSFC (Drive Cycle)'!C1430</f>
        <v>0</v>
      </c>
      <c r="W1426" s="22">
        <f t="shared" si="448"/>
        <v>0</v>
      </c>
      <c r="X1426" s="22">
        <f t="shared" si="449"/>
        <v>0</v>
      </c>
      <c r="Y1426" s="22">
        <f t="shared" si="450"/>
        <v>0</v>
      </c>
      <c r="Z1426" s="22">
        <f t="shared" si="451"/>
        <v>1</v>
      </c>
    </row>
    <row r="1427" spans="4:26">
      <c r="D1427" s="1">
        <v>1424</v>
      </c>
      <c r="E1427" s="22">
        <v>3.5</v>
      </c>
      <c r="F1427" s="22">
        <f t="shared" si="440"/>
        <v>5.6326900000000002</v>
      </c>
      <c r="G1427" s="22">
        <f t="shared" si="441"/>
        <v>1.5646361111111113</v>
      </c>
      <c r="H1427" s="22">
        <f t="shared" si="452"/>
        <v>0</v>
      </c>
      <c r="I1427" s="22">
        <f t="shared" si="453"/>
        <v>1.5646361111111113</v>
      </c>
      <c r="J1427" s="22">
        <f t="shared" si="454"/>
        <v>7.24703925016287</v>
      </c>
      <c r="K1427" s="22">
        <f t="shared" si="455"/>
        <v>1</v>
      </c>
      <c r="L1427" s="22">
        <f t="shared" si="442"/>
        <v>14.7105</v>
      </c>
      <c r="M1427" s="22">
        <f t="shared" si="456"/>
        <v>106.6075708895209</v>
      </c>
      <c r="N1427" s="22">
        <f t="shared" si="443"/>
        <v>1018.027676695302</v>
      </c>
      <c r="O1427" s="22">
        <f t="shared" si="444"/>
        <v>107.64187598425198</v>
      </c>
      <c r="P1427" s="22">
        <f t="shared" si="445"/>
        <v>0</v>
      </c>
      <c r="Q1427" s="22">
        <f t="shared" si="446"/>
        <v>0.94360563012325338</v>
      </c>
      <c r="R1427" s="22">
        <f t="shared" si="457"/>
        <v>268.42514400000005</v>
      </c>
      <c r="S1427" s="22">
        <f t="shared" si="458"/>
        <v>269.36874963012332</v>
      </c>
      <c r="T1427" s="22">
        <f t="shared" si="459"/>
        <v>3.9534151147237435</v>
      </c>
      <c r="U1427" s="22">
        <f t="shared" si="447"/>
        <v>0.42146398209861491</v>
      </c>
      <c r="V1427" s="20">
        <f>'BSFC (Drive Cycle)'!C1431</f>
        <v>2423.8046400651215</v>
      </c>
      <c r="W1427" s="22">
        <f t="shared" si="448"/>
        <v>0.28376287650859616</v>
      </c>
      <c r="X1427" s="22">
        <f t="shared" si="449"/>
        <v>0</v>
      </c>
      <c r="Y1427" s="22">
        <f t="shared" si="450"/>
        <v>0</v>
      </c>
      <c r="Z1427" s="22">
        <f t="shared" si="451"/>
        <v>1</v>
      </c>
    </row>
    <row r="1428" spans="4:26">
      <c r="D1428" s="1">
        <v>1425</v>
      </c>
      <c r="E1428" s="22">
        <v>1.5</v>
      </c>
      <c r="F1428" s="22">
        <f t="shared" si="440"/>
        <v>2.4140100000000002</v>
      </c>
      <c r="G1428" s="22">
        <f t="shared" si="441"/>
        <v>0.67055833333333337</v>
      </c>
      <c r="H1428" s="22">
        <f t="shared" si="452"/>
        <v>-0.89407777777777797</v>
      </c>
      <c r="I1428" s="22">
        <f t="shared" si="453"/>
        <v>0.22351944444444438</v>
      </c>
      <c r="J1428" s="22">
        <f t="shared" si="454"/>
        <v>1.0352913214518382</v>
      </c>
      <c r="K1428" s="22">
        <f t="shared" si="455"/>
        <v>1</v>
      </c>
      <c r="L1428" s="22">
        <f t="shared" si="442"/>
        <v>14.7105</v>
      </c>
      <c r="M1428" s="22">
        <f t="shared" si="456"/>
        <v>15.229652984217266</v>
      </c>
      <c r="N1428" s="22">
        <f t="shared" si="443"/>
        <v>145.43252524218593</v>
      </c>
      <c r="O1428" s="22">
        <f t="shared" si="444"/>
        <v>107.64187598425198</v>
      </c>
      <c r="P1428" s="22">
        <f t="shared" si="445"/>
        <v>-2076.7038152474302</v>
      </c>
      <c r="Q1428" s="22">
        <f t="shared" si="446"/>
        <v>0.17331531981855669</v>
      </c>
      <c r="R1428" s="22">
        <f t="shared" si="457"/>
        <v>268.42514400000005</v>
      </c>
      <c r="S1428" s="22">
        <f t="shared" si="458"/>
        <v>-1808.1053559276118</v>
      </c>
      <c r="T1428" s="22">
        <f t="shared" si="459"/>
        <v>0</v>
      </c>
      <c r="U1428" s="22">
        <f t="shared" si="447"/>
        <v>0</v>
      </c>
      <c r="V1428" s="20">
        <f>'BSFC (Drive Cycle)'!C1432</f>
        <v>0</v>
      </c>
      <c r="W1428" s="22">
        <f t="shared" si="448"/>
        <v>0</v>
      </c>
      <c r="X1428" s="22">
        <f t="shared" si="449"/>
        <v>0</v>
      </c>
      <c r="Y1428" s="22">
        <f t="shared" si="450"/>
        <v>0</v>
      </c>
      <c r="Z1428" s="22">
        <f t="shared" si="451"/>
        <v>1</v>
      </c>
    </row>
    <row r="1429" spans="4:26">
      <c r="D1429" s="1">
        <v>1426</v>
      </c>
      <c r="E1429" s="22">
        <v>0</v>
      </c>
      <c r="F1429" s="22">
        <f t="shared" si="440"/>
        <v>0</v>
      </c>
      <c r="G1429" s="22">
        <f t="shared" si="441"/>
        <v>0</v>
      </c>
      <c r="H1429" s="22">
        <f t="shared" si="452"/>
        <v>-0.67055833333333337</v>
      </c>
      <c r="I1429" s="22">
        <f t="shared" si="453"/>
        <v>-0.33527916666666668</v>
      </c>
      <c r="J1429" s="22">
        <f t="shared" si="454"/>
        <v>-1.5529369821777581</v>
      </c>
      <c r="K1429" s="22">
        <f t="shared" si="455"/>
        <v>1</v>
      </c>
      <c r="L1429" s="22">
        <f t="shared" si="442"/>
        <v>14.7105</v>
      </c>
      <c r="M1429" s="22">
        <f t="shared" si="456"/>
        <v>-22.844479476325912</v>
      </c>
      <c r="N1429" s="22">
        <f t="shared" si="443"/>
        <v>-218.14878786327904</v>
      </c>
      <c r="O1429" s="22">
        <f t="shared" si="444"/>
        <v>107.64187598425198</v>
      </c>
      <c r="P1429" s="22">
        <f t="shared" si="445"/>
        <v>-1557.5278614355723</v>
      </c>
      <c r="Q1429" s="22">
        <f t="shared" si="446"/>
        <v>0</v>
      </c>
      <c r="R1429" s="22">
        <f t="shared" si="457"/>
        <v>268.42514400000005</v>
      </c>
      <c r="S1429" s="22">
        <f t="shared" si="458"/>
        <v>-1289.1027174355722</v>
      </c>
      <c r="T1429" s="22">
        <f t="shared" si="459"/>
        <v>0</v>
      </c>
      <c r="U1429" s="22">
        <f t="shared" si="447"/>
        <v>0</v>
      </c>
      <c r="V1429" s="20">
        <f>'BSFC (Drive Cycle)'!C1433</f>
        <v>0</v>
      </c>
      <c r="W1429" s="22">
        <f t="shared" si="448"/>
        <v>0</v>
      </c>
      <c r="X1429" s="22">
        <f t="shared" si="449"/>
        <v>0</v>
      </c>
      <c r="Y1429" s="22">
        <f t="shared" si="450"/>
        <v>0</v>
      </c>
      <c r="Z1429" s="22">
        <f t="shared" si="451"/>
        <v>1</v>
      </c>
    </row>
    <row r="1430" spans="4:26">
      <c r="D1430" s="1">
        <v>1427</v>
      </c>
      <c r="E1430" s="22">
        <v>0</v>
      </c>
      <c r="F1430" s="22">
        <f t="shared" si="440"/>
        <v>0</v>
      </c>
      <c r="G1430" s="22">
        <f t="shared" si="441"/>
        <v>0</v>
      </c>
      <c r="H1430" s="22">
        <f t="shared" si="452"/>
        <v>0</v>
      </c>
      <c r="I1430" s="22">
        <f t="shared" si="453"/>
        <v>0</v>
      </c>
      <c r="J1430" s="22">
        <f t="shared" si="454"/>
        <v>0</v>
      </c>
      <c r="K1430" s="22">
        <f t="shared" si="455"/>
        <v>1</v>
      </c>
      <c r="L1430" s="22">
        <f t="shared" si="442"/>
        <v>14.7105</v>
      </c>
      <c r="M1430" s="22">
        <f t="shared" si="456"/>
        <v>0</v>
      </c>
      <c r="N1430" s="22">
        <f t="shared" si="443"/>
        <v>0</v>
      </c>
      <c r="O1430" s="22">
        <f t="shared" si="444"/>
        <v>107.64187598425198</v>
      </c>
      <c r="P1430" s="22">
        <f t="shared" si="445"/>
        <v>0</v>
      </c>
      <c r="Q1430" s="22">
        <f t="shared" si="446"/>
        <v>0</v>
      </c>
      <c r="R1430" s="22">
        <f t="shared" si="457"/>
        <v>268.42514400000005</v>
      </c>
      <c r="S1430" s="22">
        <f t="shared" si="458"/>
        <v>268.42514400000005</v>
      </c>
      <c r="T1430" s="22">
        <f t="shared" si="459"/>
        <v>3.9395662003059049</v>
      </c>
      <c r="U1430" s="22">
        <f t="shared" si="447"/>
        <v>0</v>
      </c>
      <c r="V1430" s="20">
        <f>'BSFC (Drive Cycle)'!C1434</f>
        <v>0</v>
      </c>
      <c r="W1430" s="22">
        <f t="shared" si="448"/>
        <v>0</v>
      </c>
      <c r="X1430" s="22">
        <f t="shared" si="449"/>
        <v>0</v>
      </c>
      <c r="Y1430" s="22">
        <f t="shared" si="450"/>
        <v>0</v>
      </c>
      <c r="Z1430" s="22">
        <f t="shared" si="451"/>
        <v>1</v>
      </c>
    </row>
    <row r="1431" spans="4:26">
      <c r="D1431" s="1">
        <v>1428</v>
      </c>
      <c r="E1431" s="22">
        <v>0</v>
      </c>
      <c r="F1431" s="22">
        <f t="shared" si="440"/>
        <v>0</v>
      </c>
      <c r="G1431" s="22">
        <f t="shared" si="441"/>
        <v>0</v>
      </c>
      <c r="H1431" s="22">
        <f t="shared" si="452"/>
        <v>0</v>
      </c>
      <c r="I1431" s="22">
        <f t="shared" si="453"/>
        <v>0</v>
      </c>
      <c r="J1431" s="22">
        <f t="shared" si="454"/>
        <v>0</v>
      </c>
      <c r="K1431" s="22">
        <f t="shared" si="455"/>
        <v>1</v>
      </c>
      <c r="L1431" s="22">
        <f t="shared" si="442"/>
        <v>14.7105</v>
      </c>
      <c r="M1431" s="22">
        <f t="shared" si="456"/>
        <v>0</v>
      </c>
      <c r="N1431" s="22">
        <f t="shared" si="443"/>
        <v>0</v>
      </c>
      <c r="O1431" s="22">
        <f t="shared" si="444"/>
        <v>107.64187598425198</v>
      </c>
      <c r="P1431" s="22">
        <f t="shared" si="445"/>
        <v>0</v>
      </c>
      <c r="Q1431" s="22">
        <f t="shared" si="446"/>
        <v>0</v>
      </c>
      <c r="R1431" s="22">
        <f t="shared" si="457"/>
        <v>268.42514400000005</v>
      </c>
      <c r="S1431" s="22">
        <f t="shared" si="458"/>
        <v>268.42514400000005</v>
      </c>
      <c r="T1431" s="22">
        <f t="shared" si="459"/>
        <v>3.9395662003059049</v>
      </c>
      <c r="U1431" s="22">
        <f t="shared" si="447"/>
        <v>0</v>
      </c>
      <c r="V1431" s="20">
        <f>'BSFC (Drive Cycle)'!C1435</f>
        <v>0</v>
      </c>
      <c r="W1431" s="22">
        <f t="shared" si="448"/>
        <v>0</v>
      </c>
      <c r="X1431" s="22">
        <f t="shared" si="449"/>
        <v>0</v>
      </c>
      <c r="Y1431" s="22">
        <f t="shared" si="450"/>
        <v>0</v>
      </c>
      <c r="Z1431" s="22">
        <f t="shared" si="451"/>
        <v>1</v>
      </c>
    </row>
    <row r="1432" spans="4:26">
      <c r="D1432" s="1">
        <v>1429</v>
      </c>
      <c r="E1432" s="22">
        <v>0</v>
      </c>
      <c r="F1432" s="22">
        <f t="shared" si="440"/>
        <v>0</v>
      </c>
      <c r="G1432" s="22">
        <f t="shared" si="441"/>
        <v>0</v>
      </c>
      <c r="H1432" s="22">
        <f t="shared" si="452"/>
        <v>0</v>
      </c>
      <c r="I1432" s="22">
        <f t="shared" si="453"/>
        <v>0</v>
      </c>
      <c r="J1432" s="22">
        <f t="shared" si="454"/>
        <v>0</v>
      </c>
      <c r="K1432" s="22">
        <f t="shared" si="455"/>
        <v>1</v>
      </c>
      <c r="L1432" s="22">
        <f t="shared" si="442"/>
        <v>14.7105</v>
      </c>
      <c r="M1432" s="22">
        <f t="shared" si="456"/>
        <v>0</v>
      </c>
      <c r="N1432" s="22">
        <f t="shared" si="443"/>
        <v>0</v>
      </c>
      <c r="O1432" s="22">
        <f t="shared" si="444"/>
        <v>107.64187598425198</v>
      </c>
      <c r="P1432" s="22">
        <f t="shared" si="445"/>
        <v>0</v>
      </c>
      <c r="Q1432" s="22">
        <f t="shared" si="446"/>
        <v>0</v>
      </c>
      <c r="R1432" s="22">
        <f t="shared" si="457"/>
        <v>268.42514400000005</v>
      </c>
      <c r="S1432" s="22">
        <f t="shared" si="458"/>
        <v>268.42514400000005</v>
      </c>
      <c r="T1432" s="22">
        <f t="shared" si="459"/>
        <v>3.9395662003059049</v>
      </c>
      <c r="U1432" s="22">
        <f t="shared" si="447"/>
        <v>0</v>
      </c>
      <c r="V1432" s="20">
        <f>'BSFC (Drive Cycle)'!C1436</f>
        <v>0</v>
      </c>
      <c r="W1432" s="22">
        <f t="shared" si="448"/>
        <v>0</v>
      </c>
      <c r="X1432" s="22">
        <f t="shared" si="449"/>
        <v>0</v>
      </c>
      <c r="Y1432" s="22">
        <f t="shared" si="450"/>
        <v>0</v>
      </c>
      <c r="Z1432" s="22">
        <f t="shared" si="451"/>
        <v>1</v>
      </c>
    </row>
    <row r="1433" spans="4:26">
      <c r="D1433" s="1">
        <v>1430</v>
      </c>
      <c r="E1433" s="22">
        <v>0</v>
      </c>
      <c r="F1433" s="22">
        <f t="shared" si="440"/>
        <v>0</v>
      </c>
      <c r="G1433" s="22">
        <f t="shared" si="441"/>
        <v>0</v>
      </c>
      <c r="H1433" s="22">
        <f t="shared" si="452"/>
        <v>0</v>
      </c>
      <c r="I1433" s="22">
        <f t="shared" si="453"/>
        <v>0</v>
      </c>
      <c r="J1433" s="22">
        <f t="shared" si="454"/>
        <v>0</v>
      </c>
      <c r="K1433" s="22">
        <f t="shared" si="455"/>
        <v>1</v>
      </c>
      <c r="L1433" s="22">
        <f t="shared" si="442"/>
        <v>14.7105</v>
      </c>
      <c r="M1433" s="22">
        <f t="shared" si="456"/>
        <v>0</v>
      </c>
      <c r="N1433" s="22">
        <f t="shared" si="443"/>
        <v>0</v>
      </c>
      <c r="O1433" s="22">
        <f t="shared" si="444"/>
        <v>107.64187598425198</v>
      </c>
      <c r="P1433" s="22">
        <f t="shared" si="445"/>
        <v>0</v>
      </c>
      <c r="Q1433" s="22">
        <f t="shared" si="446"/>
        <v>0</v>
      </c>
      <c r="R1433" s="22">
        <f t="shared" si="457"/>
        <v>268.42514400000005</v>
      </c>
      <c r="S1433" s="22">
        <f t="shared" si="458"/>
        <v>268.42514400000005</v>
      </c>
      <c r="T1433" s="22">
        <f t="shared" si="459"/>
        <v>3.9395662003059049</v>
      </c>
      <c r="U1433" s="22">
        <f t="shared" si="447"/>
        <v>0</v>
      </c>
      <c r="V1433" s="20">
        <f>'BSFC (Drive Cycle)'!C1437</f>
        <v>0</v>
      </c>
      <c r="W1433" s="22">
        <f t="shared" si="448"/>
        <v>0</v>
      </c>
      <c r="X1433" s="22">
        <f t="shared" si="449"/>
        <v>0</v>
      </c>
      <c r="Y1433" s="22">
        <f t="shared" si="450"/>
        <v>0</v>
      </c>
      <c r="Z1433" s="22">
        <f t="shared" si="451"/>
        <v>1</v>
      </c>
    </row>
    <row r="1434" spans="4:26">
      <c r="D1434" s="1">
        <v>1431</v>
      </c>
      <c r="E1434" s="22">
        <v>0</v>
      </c>
      <c r="F1434" s="22">
        <f t="shared" si="440"/>
        <v>0</v>
      </c>
      <c r="G1434" s="22">
        <f t="shared" si="441"/>
        <v>0</v>
      </c>
      <c r="H1434" s="22">
        <f t="shared" si="452"/>
        <v>0</v>
      </c>
      <c r="I1434" s="22">
        <f t="shared" si="453"/>
        <v>0</v>
      </c>
      <c r="J1434" s="22">
        <f t="shared" si="454"/>
        <v>0</v>
      </c>
      <c r="K1434" s="22">
        <f t="shared" si="455"/>
        <v>1</v>
      </c>
      <c r="L1434" s="22">
        <f t="shared" si="442"/>
        <v>14.7105</v>
      </c>
      <c r="M1434" s="22">
        <f t="shared" si="456"/>
        <v>0</v>
      </c>
      <c r="N1434" s="22">
        <f t="shared" si="443"/>
        <v>0</v>
      </c>
      <c r="O1434" s="22">
        <f t="shared" si="444"/>
        <v>107.64187598425198</v>
      </c>
      <c r="P1434" s="22">
        <f t="shared" si="445"/>
        <v>0</v>
      </c>
      <c r="Q1434" s="22">
        <f t="shared" si="446"/>
        <v>0</v>
      </c>
      <c r="R1434" s="22">
        <f t="shared" si="457"/>
        <v>268.42514400000005</v>
      </c>
      <c r="S1434" s="22">
        <f t="shared" si="458"/>
        <v>268.42514400000005</v>
      </c>
      <c r="T1434" s="22">
        <f t="shared" si="459"/>
        <v>3.9395662003059049</v>
      </c>
      <c r="U1434" s="22">
        <f t="shared" si="447"/>
        <v>0</v>
      </c>
      <c r="V1434" s="20">
        <f>'BSFC (Drive Cycle)'!C1438</f>
        <v>0</v>
      </c>
      <c r="W1434" s="22">
        <f t="shared" si="448"/>
        <v>0</v>
      </c>
      <c r="X1434" s="22">
        <f t="shared" si="449"/>
        <v>0</v>
      </c>
      <c r="Y1434" s="22">
        <f t="shared" si="450"/>
        <v>0</v>
      </c>
      <c r="Z1434" s="22">
        <f t="shared" si="451"/>
        <v>1</v>
      </c>
    </row>
    <row r="1435" spans="4:26">
      <c r="D1435" s="1">
        <v>1432</v>
      </c>
      <c r="E1435" s="22">
        <v>0</v>
      </c>
      <c r="F1435" s="22">
        <f t="shared" si="440"/>
        <v>0</v>
      </c>
      <c r="G1435" s="22">
        <f t="shared" si="441"/>
        <v>0</v>
      </c>
      <c r="H1435" s="22">
        <f t="shared" si="452"/>
        <v>0</v>
      </c>
      <c r="I1435" s="22">
        <f t="shared" si="453"/>
        <v>0</v>
      </c>
      <c r="J1435" s="22">
        <f t="shared" si="454"/>
        <v>0</v>
      </c>
      <c r="K1435" s="22">
        <f t="shared" si="455"/>
        <v>1</v>
      </c>
      <c r="L1435" s="22">
        <f t="shared" si="442"/>
        <v>14.7105</v>
      </c>
      <c r="M1435" s="22">
        <f t="shared" si="456"/>
        <v>0</v>
      </c>
      <c r="N1435" s="22">
        <f t="shared" si="443"/>
        <v>0</v>
      </c>
      <c r="O1435" s="22">
        <f t="shared" si="444"/>
        <v>107.64187598425198</v>
      </c>
      <c r="P1435" s="22">
        <f t="shared" si="445"/>
        <v>0</v>
      </c>
      <c r="Q1435" s="22">
        <f t="shared" si="446"/>
        <v>0</v>
      </c>
      <c r="R1435" s="22">
        <f t="shared" si="457"/>
        <v>268.42514400000005</v>
      </c>
      <c r="S1435" s="22">
        <f t="shared" si="458"/>
        <v>268.42514400000005</v>
      </c>
      <c r="T1435" s="22">
        <f t="shared" si="459"/>
        <v>3.9395662003059049</v>
      </c>
      <c r="U1435" s="22">
        <f t="shared" si="447"/>
        <v>0</v>
      </c>
      <c r="V1435" s="20">
        <f>'BSFC (Drive Cycle)'!C1439</f>
        <v>0</v>
      </c>
      <c r="W1435" s="22">
        <f t="shared" si="448"/>
        <v>0</v>
      </c>
      <c r="X1435" s="22">
        <f t="shared" si="449"/>
        <v>0</v>
      </c>
      <c r="Y1435" s="22">
        <f t="shared" si="450"/>
        <v>0</v>
      </c>
      <c r="Z1435" s="22">
        <f t="shared" si="451"/>
        <v>1</v>
      </c>
    </row>
    <row r="1436" spans="4:26">
      <c r="D1436" s="1">
        <v>1433</v>
      </c>
      <c r="E1436" s="22">
        <v>0</v>
      </c>
      <c r="F1436" s="22">
        <f t="shared" si="440"/>
        <v>0</v>
      </c>
      <c r="G1436" s="22">
        <f t="shared" si="441"/>
        <v>0</v>
      </c>
      <c r="H1436" s="22">
        <f t="shared" si="452"/>
        <v>0</v>
      </c>
      <c r="I1436" s="22">
        <f t="shared" si="453"/>
        <v>0</v>
      </c>
      <c r="J1436" s="22">
        <f t="shared" si="454"/>
        <v>0</v>
      </c>
      <c r="K1436" s="22">
        <f t="shared" si="455"/>
        <v>1</v>
      </c>
      <c r="L1436" s="22">
        <f t="shared" si="442"/>
        <v>14.7105</v>
      </c>
      <c r="M1436" s="22">
        <f t="shared" si="456"/>
        <v>0</v>
      </c>
      <c r="N1436" s="22">
        <f t="shared" si="443"/>
        <v>0</v>
      </c>
      <c r="O1436" s="22">
        <f t="shared" si="444"/>
        <v>107.64187598425198</v>
      </c>
      <c r="P1436" s="22">
        <f t="shared" si="445"/>
        <v>0</v>
      </c>
      <c r="Q1436" s="22">
        <f t="shared" si="446"/>
        <v>0</v>
      </c>
      <c r="R1436" s="22">
        <f t="shared" si="457"/>
        <v>268.42514400000005</v>
      </c>
      <c r="S1436" s="22">
        <f t="shared" si="458"/>
        <v>268.42514400000005</v>
      </c>
      <c r="T1436" s="22">
        <f t="shared" si="459"/>
        <v>3.9395662003059049</v>
      </c>
      <c r="U1436" s="22">
        <f t="shared" si="447"/>
        <v>0</v>
      </c>
      <c r="V1436" s="20">
        <f>'BSFC (Drive Cycle)'!C1440</f>
        <v>0</v>
      </c>
      <c r="W1436" s="22">
        <f t="shared" si="448"/>
        <v>0</v>
      </c>
      <c r="X1436" s="22">
        <f t="shared" si="449"/>
        <v>0</v>
      </c>
      <c r="Y1436" s="22">
        <f t="shared" si="450"/>
        <v>0</v>
      </c>
      <c r="Z1436" s="22">
        <f t="shared" si="451"/>
        <v>1</v>
      </c>
    </row>
    <row r="1437" spans="4:26">
      <c r="D1437" s="1">
        <v>1434</v>
      </c>
      <c r="E1437" s="22">
        <v>0</v>
      </c>
      <c r="F1437" s="22">
        <f t="shared" si="440"/>
        <v>0</v>
      </c>
      <c r="G1437" s="22">
        <f t="shared" si="441"/>
        <v>0</v>
      </c>
      <c r="H1437" s="22">
        <f t="shared" si="452"/>
        <v>0</v>
      </c>
      <c r="I1437" s="22">
        <f t="shared" si="453"/>
        <v>0</v>
      </c>
      <c r="J1437" s="22">
        <f t="shared" si="454"/>
        <v>0</v>
      </c>
      <c r="K1437" s="22">
        <f t="shared" si="455"/>
        <v>1</v>
      </c>
      <c r="L1437" s="22">
        <f t="shared" si="442"/>
        <v>14.7105</v>
      </c>
      <c r="M1437" s="22">
        <f t="shared" si="456"/>
        <v>0</v>
      </c>
      <c r="N1437" s="22">
        <f t="shared" si="443"/>
        <v>0</v>
      </c>
      <c r="O1437" s="22">
        <f t="shared" si="444"/>
        <v>107.64187598425198</v>
      </c>
      <c r="P1437" s="22">
        <f t="shared" si="445"/>
        <v>0</v>
      </c>
      <c r="Q1437" s="22">
        <f t="shared" si="446"/>
        <v>0</v>
      </c>
      <c r="R1437" s="22">
        <f t="shared" si="457"/>
        <v>268.42514400000005</v>
      </c>
      <c r="S1437" s="22">
        <f t="shared" si="458"/>
        <v>268.42514400000005</v>
      </c>
      <c r="T1437" s="22">
        <f t="shared" si="459"/>
        <v>3.9395662003059049</v>
      </c>
      <c r="U1437" s="22">
        <f t="shared" si="447"/>
        <v>0</v>
      </c>
      <c r="V1437" s="20">
        <f>'BSFC (Drive Cycle)'!C1441</f>
        <v>0</v>
      </c>
      <c r="W1437" s="22">
        <f t="shared" si="448"/>
        <v>0</v>
      </c>
      <c r="X1437" s="22">
        <f t="shared" si="449"/>
        <v>0</v>
      </c>
      <c r="Y1437" s="22">
        <f t="shared" si="450"/>
        <v>0</v>
      </c>
      <c r="Z1437" s="22">
        <f t="shared" si="451"/>
        <v>1</v>
      </c>
    </row>
    <row r="1438" spans="4:26">
      <c r="D1438" s="1">
        <v>1435</v>
      </c>
      <c r="E1438" s="22">
        <v>0</v>
      </c>
      <c r="F1438" s="22">
        <f t="shared" si="440"/>
        <v>0</v>
      </c>
      <c r="G1438" s="22">
        <f t="shared" si="441"/>
        <v>0</v>
      </c>
      <c r="H1438" s="22">
        <f t="shared" si="452"/>
        <v>0</v>
      </c>
      <c r="I1438" s="22">
        <f t="shared" si="453"/>
        <v>0</v>
      </c>
      <c r="J1438" s="22">
        <f t="shared" si="454"/>
        <v>0</v>
      </c>
      <c r="K1438" s="22">
        <f t="shared" si="455"/>
        <v>1</v>
      </c>
      <c r="L1438" s="22">
        <f t="shared" si="442"/>
        <v>14.7105</v>
      </c>
      <c r="M1438" s="22">
        <f t="shared" si="456"/>
        <v>0</v>
      </c>
      <c r="N1438" s="22">
        <f t="shared" si="443"/>
        <v>0</v>
      </c>
      <c r="O1438" s="22">
        <f t="shared" si="444"/>
        <v>107.64187598425198</v>
      </c>
      <c r="P1438" s="22">
        <f t="shared" si="445"/>
        <v>0</v>
      </c>
      <c r="Q1438" s="22">
        <f t="shared" si="446"/>
        <v>0</v>
      </c>
      <c r="R1438" s="22">
        <f t="shared" si="457"/>
        <v>268.42514400000005</v>
      </c>
      <c r="S1438" s="22">
        <f t="shared" si="458"/>
        <v>268.42514400000005</v>
      </c>
      <c r="T1438" s="22">
        <f t="shared" si="459"/>
        <v>3.9395662003059049</v>
      </c>
      <c r="U1438" s="22">
        <f t="shared" si="447"/>
        <v>0</v>
      </c>
      <c r="V1438" s="20">
        <f>'BSFC (Drive Cycle)'!C1442</f>
        <v>0</v>
      </c>
      <c r="W1438" s="22">
        <f t="shared" si="448"/>
        <v>0</v>
      </c>
      <c r="X1438" s="22">
        <f t="shared" si="449"/>
        <v>0</v>
      </c>
      <c r="Y1438" s="22">
        <f t="shared" si="450"/>
        <v>0</v>
      </c>
      <c r="Z1438" s="22">
        <f t="shared" si="451"/>
        <v>1</v>
      </c>
    </row>
  </sheetData>
  <hyperlinks>
    <hyperlink ref="C17" r:id="rId1" xr:uid="{E749E3C2-C270-4735-827F-A91E9C3299E1}"/>
  </hyperlinks>
  <pageMargins left="0.7" right="0.7" top="0.75" bottom="0.75" header="0.3" footer="0.3"/>
  <pageSetup paperSize="9"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93AF42-683A-4258-B22D-8949B746FD1B}">
  <sheetPr>
    <tabColor theme="4" tint="-0.249977111117893"/>
  </sheetPr>
  <dimension ref="A1"/>
  <sheetViews>
    <sheetView zoomScale="90" zoomScaleNormal="90" workbookViewId="0">
      <selection activeCell="P16" sqref="P16"/>
    </sheetView>
  </sheetViews>
  <sheetFormatPr defaultRowHeight="14.4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6E8DFE-BDC4-4487-9C1C-7396307B88C6}">
  <dimension ref="A1:O20"/>
  <sheetViews>
    <sheetView zoomScaleNormal="100" workbookViewId="0">
      <selection sqref="A1:B16"/>
    </sheetView>
  </sheetViews>
  <sheetFormatPr defaultRowHeight="14.4"/>
  <cols>
    <col min="1" max="1" width="41.5546875" bestFit="1" customWidth="1"/>
    <col min="2" max="2" width="14.5546875" bestFit="1" customWidth="1"/>
    <col min="3" max="3" width="10.5546875" customWidth="1"/>
    <col min="4" max="4" width="38.77734375" bestFit="1" customWidth="1"/>
    <col min="5" max="5" width="11.21875" style="22" customWidth="1"/>
    <col min="6" max="6" width="11.21875" customWidth="1"/>
    <col min="7" max="7" width="12.6640625" customWidth="1"/>
    <col min="8" max="8" width="14.5546875" bestFit="1" customWidth="1"/>
    <col min="9" max="9" width="9.5546875" bestFit="1" customWidth="1"/>
    <col min="10" max="10" width="7.44140625" bestFit="1" customWidth="1"/>
    <col min="12" max="12" width="12" bestFit="1" customWidth="1"/>
    <col min="13" max="13" width="11" bestFit="1" customWidth="1"/>
  </cols>
  <sheetData>
    <row r="1" spans="1:15" ht="31.2">
      <c r="A1" s="25" t="s">
        <v>80</v>
      </c>
      <c r="B1" s="25"/>
      <c r="D1" s="25" t="s">
        <v>95</v>
      </c>
      <c r="E1" s="33" t="s">
        <v>80</v>
      </c>
      <c r="F1" s="33" t="s">
        <v>95</v>
      </c>
      <c r="G1" s="24" t="s">
        <v>96</v>
      </c>
      <c r="H1" s="30"/>
      <c r="I1" s="24" t="s">
        <v>90</v>
      </c>
      <c r="J1" s="23" t="s">
        <v>91</v>
      </c>
    </row>
    <row r="2" spans="1:15" ht="15.6">
      <c r="A2" s="26" t="s">
        <v>68</v>
      </c>
      <c r="B2" s="27">
        <f>SUM(Simulation!W3:W1438)</f>
        <v>2743.9087422549778</v>
      </c>
      <c r="D2" s="26" t="s">
        <v>68</v>
      </c>
      <c r="E2" s="27">
        <v>2743.9087422549778</v>
      </c>
      <c r="F2" s="27">
        <f>SUM(Improved!W3:W1438)</f>
        <v>2699.97934100768</v>
      </c>
      <c r="G2" s="32">
        <f>(F2-B2)/B2</f>
        <v>-1.600978945502252E-2</v>
      </c>
      <c r="H2" s="30"/>
      <c r="I2" s="23" t="s">
        <v>93</v>
      </c>
      <c r="J2" s="23" t="s">
        <v>92</v>
      </c>
      <c r="L2" s="23"/>
      <c r="M2" s="23" t="s">
        <v>101</v>
      </c>
      <c r="N2" s="23" t="s">
        <v>102</v>
      </c>
      <c r="O2" s="23" t="s">
        <v>104</v>
      </c>
    </row>
    <row r="3" spans="1:15" ht="15.6">
      <c r="A3" s="26" t="s">
        <v>70</v>
      </c>
      <c r="B3" s="27">
        <f>(SUM(Simulation!I3:I1438))/1000</f>
        <v>15.797370847777792</v>
      </c>
      <c r="D3" s="26" t="s">
        <v>70</v>
      </c>
      <c r="E3" s="27">
        <v>15.797370847777792</v>
      </c>
      <c r="F3" s="27">
        <f>(SUM(Improved!I3:I1438))/1000</f>
        <v>15.797370847777792</v>
      </c>
      <c r="G3" s="32">
        <f t="shared" ref="G3:G16" si="0">(F3-B3)/B3</f>
        <v>0</v>
      </c>
      <c r="H3" s="31" t="s">
        <v>94</v>
      </c>
      <c r="I3" s="16">
        <v>94.76</v>
      </c>
      <c r="J3" s="16">
        <v>43.2</v>
      </c>
      <c r="L3" s="16" t="s">
        <v>100</v>
      </c>
      <c r="M3" s="16">
        <v>9.5299999999999994</v>
      </c>
      <c r="N3" s="16">
        <f>M3*4</f>
        <v>38.119999999999997</v>
      </c>
      <c r="O3" s="16" t="s">
        <v>105</v>
      </c>
    </row>
    <row r="4" spans="1:15" ht="15.6">
      <c r="A4" s="26" t="s">
        <v>69</v>
      </c>
      <c r="B4" s="27">
        <f>(B2*3.088)/1000</f>
        <v>8.4731901960833707</v>
      </c>
      <c r="D4" s="26" t="s">
        <v>69</v>
      </c>
      <c r="E4" s="27">
        <v>8.4731901960833707</v>
      </c>
      <c r="F4" s="27">
        <f>(F2*3.088)/1000</f>
        <v>8.3375362050317161</v>
      </c>
      <c r="G4" s="32">
        <f t="shared" si="0"/>
        <v>-1.6009789455022377E-2</v>
      </c>
      <c r="H4" s="31" t="s">
        <v>89</v>
      </c>
      <c r="I4" s="16">
        <v>30</v>
      </c>
      <c r="J4" s="16">
        <v>34.4</v>
      </c>
      <c r="L4" s="16" t="s">
        <v>99</v>
      </c>
      <c r="M4" s="16">
        <v>8.07</v>
      </c>
      <c r="N4" s="16">
        <f>M4*4</f>
        <v>32.28</v>
      </c>
      <c r="O4" s="16" t="s">
        <v>105</v>
      </c>
    </row>
    <row r="5" spans="1:15" ht="15.6">
      <c r="A5" s="26" t="s">
        <v>71</v>
      </c>
      <c r="B5" s="27">
        <f>(B4*1000)/B3</f>
        <v>536.367113093081</v>
      </c>
      <c r="D5" s="26" t="s">
        <v>71</v>
      </c>
      <c r="E5" s="27">
        <v>536.367113093081</v>
      </c>
      <c r="F5" s="27">
        <f>(F4*1000)/F3</f>
        <v>527.77998854186251</v>
      </c>
      <c r="G5" s="32">
        <f t="shared" si="0"/>
        <v>-1.6009789455022547E-2</v>
      </c>
      <c r="L5" s="16" t="s">
        <v>103</v>
      </c>
      <c r="M5" s="16"/>
      <c r="N5" s="16">
        <f>N3-N4</f>
        <v>5.8399999999999963</v>
      </c>
      <c r="O5" s="16" t="s">
        <v>105</v>
      </c>
    </row>
    <row r="6" spans="1:15" ht="15.6">
      <c r="A6" s="26" t="s">
        <v>97</v>
      </c>
      <c r="B6" s="27">
        <f>((B2/1000)*43.2*$I$3)/1000</f>
        <v>11.23255263237473</v>
      </c>
      <c r="D6" s="26" t="s">
        <v>72</v>
      </c>
      <c r="E6" s="27">
        <v>11.23255263237473</v>
      </c>
      <c r="F6" s="27">
        <f>((F2/1000)*$J$4*$I$4)/1000</f>
        <v>2.7863786799199253</v>
      </c>
      <c r="G6" s="32">
        <f t="shared" si="0"/>
        <v>-0.75193718016606848</v>
      </c>
    </row>
    <row r="7" spans="1:15" ht="15.6">
      <c r="A7" s="26" t="s">
        <v>73</v>
      </c>
      <c r="B7" s="27">
        <f>((B2/1000)/0.78)/3.78</f>
        <v>0.93064331239145892</v>
      </c>
      <c r="D7" s="26" t="s">
        <v>73</v>
      </c>
      <c r="E7" s="27">
        <v>0.93064331239145892</v>
      </c>
      <c r="F7" s="27">
        <f>((F2/1000)/0.78)/3.78</f>
        <v>0.91574390890234703</v>
      </c>
      <c r="G7" s="32">
        <f t="shared" si="0"/>
        <v>-1.6009789455022398E-2</v>
      </c>
      <c r="L7" t="s">
        <v>107</v>
      </c>
      <c r="M7">
        <v>736000000</v>
      </c>
    </row>
    <row r="8" spans="1:15" ht="15.6">
      <c r="A8" s="26" t="s">
        <v>74</v>
      </c>
      <c r="B8" s="27">
        <f>(B3/1.609)/B7</f>
        <v>10.549831142619086</v>
      </c>
      <c r="D8" s="26" t="s">
        <v>74</v>
      </c>
      <c r="E8" s="27">
        <v>10.549831142619086</v>
      </c>
      <c r="F8" s="27">
        <f>(F3/1.609)/F7</f>
        <v>10.721479776486921</v>
      </c>
      <c r="G8" s="32">
        <f t="shared" si="0"/>
        <v>1.6270273101757205E-2</v>
      </c>
      <c r="L8" t="s">
        <v>108</v>
      </c>
      <c r="M8">
        <f>M7*3.78541</f>
        <v>2786061760</v>
      </c>
    </row>
    <row r="9" spans="1:15" ht="15.6">
      <c r="A9" s="26" t="s">
        <v>82</v>
      </c>
      <c r="B9" s="28">
        <v>14201400</v>
      </c>
      <c r="D9" s="26" t="s">
        <v>82</v>
      </c>
      <c r="E9" s="26">
        <v>14201400</v>
      </c>
      <c r="F9" s="28">
        <v>14201400</v>
      </c>
      <c r="G9" s="32">
        <f t="shared" si="0"/>
        <v>0</v>
      </c>
      <c r="L9" t="s">
        <v>109</v>
      </c>
      <c r="M9">
        <v>0.78</v>
      </c>
      <c r="N9" t="s">
        <v>110</v>
      </c>
    </row>
    <row r="10" spans="1:15" ht="15.6">
      <c r="A10" s="26" t="s">
        <v>81</v>
      </c>
      <c r="B10" s="27">
        <v>11415</v>
      </c>
      <c r="D10" s="26" t="s">
        <v>81</v>
      </c>
      <c r="E10" s="27">
        <v>11415</v>
      </c>
      <c r="F10" s="27">
        <v>11415</v>
      </c>
      <c r="G10" s="32">
        <f t="shared" si="0"/>
        <v>0</v>
      </c>
      <c r="M10">
        <v>0.78</v>
      </c>
      <c r="N10" t="s">
        <v>111</v>
      </c>
    </row>
    <row r="11" spans="1:15" ht="15.6">
      <c r="A11" s="26" t="s">
        <v>83</v>
      </c>
      <c r="B11" s="27">
        <f>B10*1.60934</f>
        <v>18370.616099999999</v>
      </c>
      <c r="C11" t="s">
        <v>78</v>
      </c>
      <c r="D11" s="26" t="s">
        <v>83</v>
      </c>
      <c r="E11" s="27">
        <v>18370.616099999999</v>
      </c>
      <c r="F11" s="27">
        <f>F10*1.60934</f>
        <v>18370.616099999999</v>
      </c>
      <c r="G11" s="32">
        <f t="shared" si="0"/>
        <v>0</v>
      </c>
      <c r="L11" t="s">
        <v>112</v>
      </c>
      <c r="M11">
        <f>M8*M10</f>
        <v>2173128172.8000002</v>
      </c>
    </row>
    <row r="12" spans="1:15" ht="15.6">
      <c r="A12" s="26" t="s">
        <v>84</v>
      </c>
      <c r="B12" s="27">
        <f>B2/B3</f>
        <v>173.69401330734487</v>
      </c>
      <c r="D12" s="26" t="s">
        <v>84</v>
      </c>
      <c r="E12" s="27">
        <v>173.69401330734487</v>
      </c>
      <c r="F12" s="27">
        <f>F2/F3</f>
        <v>170.9132087246964</v>
      </c>
      <c r="G12" s="32">
        <f t="shared" si="0"/>
        <v>-1.6009789455022523E-2</v>
      </c>
      <c r="L12" t="s">
        <v>113</v>
      </c>
      <c r="M12" s="42">
        <f>(M11/F13)*100</f>
        <v>4.8736555611661216E-3</v>
      </c>
    </row>
    <row r="13" spans="1:15" ht="15.6">
      <c r="A13" s="26" t="s">
        <v>85</v>
      </c>
      <c r="B13" s="29">
        <f>B12*B11*B9</f>
        <v>45314764942645.109</v>
      </c>
      <c r="D13" s="26" t="s">
        <v>85</v>
      </c>
      <c r="E13" s="29">
        <v>45314764942645.109</v>
      </c>
      <c r="F13" s="29">
        <f>F12*F11*F9</f>
        <v>44589285096709.523</v>
      </c>
      <c r="G13" s="32">
        <f t="shared" si="0"/>
        <v>-1.6009789455022565E-2</v>
      </c>
    </row>
    <row r="14" spans="1:15" ht="15.6">
      <c r="A14" s="26" t="s">
        <v>86</v>
      </c>
      <c r="B14" s="29">
        <f>(B13*3.088)/1000</f>
        <v>139931994142.88809</v>
      </c>
      <c r="D14" s="26" t="s">
        <v>86</v>
      </c>
      <c r="E14" s="29">
        <v>139931994142.88809</v>
      </c>
      <c r="F14" s="29">
        <f>(F13*3.088)/1000</f>
        <v>137691712378.63901</v>
      </c>
      <c r="G14" s="32">
        <f t="shared" si="0"/>
        <v>-1.6009789455022534E-2</v>
      </c>
      <c r="M14">
        <f>300000000*1000</f>
        <v>300000000000</v>
      </c>
    </row>
    <row r="15" spans="1:15" ht="15.6">
      <c r="A15" s="26" t="s">
        <v>98</v>
      </c>
      <c r="B15" s="27">
        <f>(B14*1000)/(B11*B9)</f>
        <v>536.367113093081</v>
      </c>
      <c r="D15" s="26" t="s">
        <v>87</v>
      </c>
      <c r="E15" s="27">
        <v>536.367113093081</v>
      </c>
      <c r="F15" s="27">
        <f>(F14*1000)/(F11*F9)</f>
        <v>527.77998854186239</v>
      </c>
      <c r="G15" s="32">
        <f t="shared" si="0"/>
        <v>-1.6009789455022759E-2</v>
      </c>
      <c r="M15" s="43">
        <f>M14/F13</f>
        <v>6.7280737816121337E-3</v>
      </c>
    </row>
    <row r="16" spans="1:15" ht="15.6">
      <c r="A16" s="26" t="s">
        <v>88</v>
      </c>
      <c r="B16" s="29">
        <f>(B13*$J$3*$I$3)/1000</f>
        <v>185501971841690.22</v>
      </c>
      <c r="D16" s="26" t="s">
        <v>88</v>
      </c>
      <c r="E16" s="29">
        <v>185501971841690.22</v>
      </c>
      <c r="F16" s="29">
        <f>(F13*$J$4*I4)/1000</f>
        <v>46016142219804.227</v>
      </c>
      <c r="G16" s="32">
        <f t="shared" si="0"/>
        <v>-0.75193718016606859</v>
      </c>
    </row>
    <row r="18" ht="27" customHeight="1"/>
    <row r="19" s="22" customFormat="1"/>
    <row r="20" s="22" customFormat="1"/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0000"/>
  </sheetPr>
  <dimension ref="A1:U279"/>
  <sheetViews>
    <sheetView workbookViewId="0">
      <selection activeCell="G6" sqref="F6:G6"/>
    </sheetView>
  </sheetViews>
  <sheetFormatPr defaultRowHeight="14.4"/>
  <cols>
    <col min="6" max="6" width="12" bestFit="1" customWidth="1"/>
    <col min="9" max="9" width="12" bestFit="1" customWidth="1"/>
    <col min="10" max="10" width="12.6640625" bestFit="1" customWidth="1"/>
    <col min="11" max="11" width="12" bestFit="1" customWidth="1"/>
    <col min="12" max="14" width="9" bestFit="1" customWidth="1"/>
    <col min="15" max="15" width="12" bestFit="1" customWidth="1"/>
    <col min="16" max="16" width="12.6640625" bestFit="1" customWidth="1"/>
    <col min="17" max="17" width="12" bestFit="1" customWidth="1"/>
    <col min="18" max="18" width="12.6640625" bestFit="1" customWidth="1"/>
    <col min="19" max="21" width="9" bestFit="1" customWidth="1"/>
  </cols>
  <sheetData>
    <row r="1" spans="1:21">
      <c r="A1" s="34" t="s">
        <v>52</v>
      </c>
      <c r="B1" s="35"/>
      <c r="C1" s="35"/>
      <c r="D1" s="35"/>
      <c r="E1" s="35"/>
      <c r="I1" t="s">
        <v>77</v>
      </c>
      <c r="J1">
        <f>CORREL(C7:C279,G7:G279)</f>
        <v>0.93821550799560727</v>
      </c>
    </row>
    <row r="2" spans="1:21">
      <c r="A2" s="36" t="s">
        <v>53</v>
      </c>
      <c r="B2" s="37"/>
      <c r="C2" s="37"/>
      <c r="D2" s="37"/>
      <c r="E2" s="37"/>
    </row>
    <row r="3" spans="1:21">
      <c r="A3" s="38" t="s">
        <v>54</v>
      </c>
      <c r="B3" s="39"/>
      <c r="C3" s="39"/>
      <c r="D3" s="39"/>
      <c r="E3" s="39"/>
    </row>
    <row r="4" spans="1:21">
      <c r="A4" s="4"/>
      <c r="B4" s="5"/>
      <c r="C4" s="6"/>
      <c r="D4" s="7"/>
      <c r="E4" s="7"/>
    </row>
    <row r="5" spans="1:21">
      <c r="A5" s="8" t="s">
        <v>55</v>
      </c>
      <c r="B5" s="9" t="s">
        <v>56</v>
      </c>
      <c r="C5" s="11" t="s">
        <v>25</v>
      </c>
      <c r="D5" s="10" t="s">
        <v>57</v>
      </c>
      <c r="E5" s="11" t="s">
        <v>58</v>
      </c>
      <c r="F5" s="46" t="s">
        <v>75</v>
      </c>
      <c r="G5" s="46" t="s">
        <v>76</v>
      </c>
    </row>
    <row r="6" spans="1:21">
      <c r="A6" s="8" t="s">
        <v>59</v>
      </c>
      <c r="B6" s="9" t="s">
        <v>27</v>
      </c>
      <c r="C6" s="11" t="s">
        <v>61</v>
      </c>
      <c r="D6" s="10" t="s">
        <v>60</v>
      </c>
      <c r="E6" s="11" t="s">
        <v>62</v>
      </c>
      <c r="F6" s="46" t="s">
        <v>28</v>
      </c>
      <c r="G6" s="46" t="s">
        <v>115</v>
      </c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</row>
    <row r="7" spans="1:21">
      <c r="A7" s="4">
        <v>711</v>
      </c>
      <c r="B7" s="5">
        <v>3.15</v>
      </c>
      <c r="C7" s="7">
        <v>2637.0340228085001</v>
      </c>
      <c r="D7" s="6">
        <v>0.17179954321750537</v>
      </c>
      <c r="E7" s="7">
        <v>3.1841444692926952</v>
      </c>
      <c r="F7">
        <f>A7*B7</f>
        <v>2239.65</v>
      </c>
      <c r="G7" s="14">
        <f>$I$7*B7^6+$J$7*B7^5+$K$7*B7^4+$L$7*B7^3+$M$7*B7^2+$N$7*B7+$O$7*A7^6+$P$7*A7^5+$Q$7*A7^4+$R$7*A7^3+$S$7*A7^2+$T$7*A7+$U$7</f>
        <v>2538.3079453650289</v>
      </c>
      <c r="I7" s="3">
        <f t="array" ref="I7:U7">LINEST(C7:C279,CHOOSE({1,2,3,4,5,6,7,8,9,10,11,12},A7:A279,A7:A279^2,A7:A279^3,A7:A279^4,A7:A279^5,A7:A279^6,B7:B279,B7:B279^2,B7:B279^3,B7:B279^4,B7:B279^5,B7:B279^6),,TRUE)</f>
        <v>1.296586633455268E-11</v>
      </c>
      <c r="J7" s="3">
        <v>-2.428994801542235E-8</v>
      </c>
      <c r="K7" s="3">
        <v>1.7691756867063584E-5</v>
      </c>
      <c r="L7" s="3">
        <v>-6.2998069163865073E-3</v>
      </c>
      <c r="M7" s="3">
        <v>1.1279626265394518</v>
      </c>
      <c r="N7" s="3">
        <v>-92.934348554465672</v>
      </c>
      <c r="O7" s="3">
        <v>9.4683507015135752E-18</v>
      </c>
      <c r="P7" s="3">
        <v>-1.3944429596329502E-13</v>
      </c>
      <c r="Q7" s="3">
        <v>8.1844147111342983E-10</v>
      </c>
      <c r="R7" s="3">
        <v>-2.4307371963961125E-6</v>
      </c>
      <c r="S7" s="3">
        <v>3.8300308451082216E-3</v>
      </c>
      <c r="T7" s="3">
        <v>-2.9956491614599021</v>
      </c>
      <c r="U7" s="3">
        <v>3702.4279110138668</v>
      </c>
    </row>
    <row r="8" spans="1:21">
      <c r="A8" s="4">
        <v>711</v>
      </c>
      <c r="B8" s="5">
        <v>30.682870583333333</v>
      </c>
      <c r="C8" s="7">
        <v>388.37638967865001</v>
      </c>
      <c r="D8" s="6">
        <v>0.24645891172145554</v>
      </c>
      <c r="E8" s="7">
        <v>21.619999367134408</v>
      </c>
      <c r="F8" s="14">
        <f t="shared" ref="F8:F71" si="0">A8*B8</f>
        <v>21815.520984750001</v>
      </c>
      <c r="G8" s="14">
        <f t="shared" ref="G8:G71" si="1">$I$7*B8^6+$J$7*B8^5+$K$7*B8^4+$L$7*B8^3+$M$7*B8^2+$N$7*B8+$O$7*A8^6+$P$7*A8^5+$Q$7*A8^4+$R$7*A8^3+$S$7*A8^2+$T$7*A8+$U$7</f>
        <v>863.52314373617355</v>
      </c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</row>
    <row r="9" spans="1:21">
      <c r="A9" s="4">
        <v>711</v>
      </c>
      <c r="B9" s="5">
        <v>54.488906033333329</v>
      </c>
      <c r="C9" s="7">
        <v>288.74242903179498</v>
      </c>
      <c r="D9" s="6">
        <v>0.32539765009240629</v>
      </c>
      <c r="E9" s="7">
        <v>29.08023364359023</v>
      </c>
      <c r="F9" s="14">
        <f t="shared" si="0"/>
        <v>38741.612189699998</v>
      </c>
      <c r="G9" s="14">
        <f t="shared" si="1"/>
        <v>230.57741591127706</v>
      </c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</row>
    <row r="10" spans="1:21">
      <c r="A10" s="4">
        <v>711</v>
      </c>
      <c r="B10" s="5">
        <v>80.027642416666652</v>
      </c>
      <c r="C10" s="7">
        <v>259.03179064446323</v>
      </c>
      <c r="D10" s="6">
        <v>0.42873487149503298</v>
      </c>
      <c r="E10" s="7">
        <v>32.415701864900988</v>
      </c>
      <c r="F10" s="14">
        <f t="shared" si="0"/>
        <v>56899.653758249988</v>
      </c>
      <c r="G10" s="14">
        <f t="shared" si="1"/>
        <v>27.173391347690085</v>
      </c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</row>
    <row r="11" spans="1:21">
      <c r="A11" s="4">
        <v>711</v>
      </c>
      <c r="B11" s="5">
        <v>106.24930220000002</v>
      </c>
      <c r="C11" s="7">
        <v>250.85287715300163</v>
      </c>
      <c r="D11" s="6">
        <v>0.55124021182651783</v>
      </c>
      <c r="E11" s="7">
        <v>33.472597142830487</v>
      </c>
      <c r="F11" s="14">
        <f t="shared" si="0"/>
        <v>75543.253864200015</v>
      </c>
      <c r="G11" s="14">
        <f t="shared" si="1"/>
        <v>67.470752266410273</v>
      </c>
    </row>
    <row r="12" spans="1:21">
      <c r="A12" s="4">
        <v>711</v>
      </c>
      <c r="B12" s="5">
        <v>132.56692616666666</v>
      </c>
      <c r="C12" s="7">
        <v>249.72742983568017</v>
      </c>
      <c r="D12" s="6">
        <v>0.68469499272860013</v>
      </c>
      <c r="E12" s="7">
        <v>33.623448191443643</v>
      </c>
      <c r="F12" s="14">
        <f t="shared" si="0"/>
        <v>94255.084504500002</v>
      </c>
      <c r="G12" s="14">
        <f t="shared" si="1"/>
        <v>185.88101532754445</v>
      </c>
    </row>
    <row r="13" spans="1:21">
      <c r="A13" s="4">
        <v>711</v>
      </c>
      <c r="B13" s="5">
        <v>158.94145986666666</v>
      </c>
      <c r="C13" s="7">
        <v>249.6917352122766</v>
      </c>
      <c r="D13" s="6">
        <v>0.82079949971060839</v>
      </c>
      <c r="E13" s="7">
        <v>33.628254823588279</v>
      </c>
      <c r="F13" s="14">
        <f t="shared" si="0"/>
        <v>113007.37796519999</v>
      </c>
      <c r="G13" s="14">
        <f t="shared" si="1"/>
        <v>284.58896441129946</v>
      </c>
    </row>
    <row r="14" spans="1:21">
      <c r="A14" s="4">
        <v>711</v>
      </c>
      <c r="B14" s="5">
        <v>184.65891908333333</v>
      </c>
      <c r="C14" s="7">
        <v>249.98063600046336</v>
      </c>
      <c r="D14" s="6">
        <v>0.95471198746336483</v>
      </c>
      <c r="E14" s="7">
        <v>33.589390896048464</v>
      </c>
      <c r="F14" s="14">
        <f t="shared" si="0"/>
        <v>131292.49146824999</v>
      </c>
      <c r="G14" s="14">
        <f t="shared" si="1"/>
        <v>323.03262660375367</v>
      </c>
    </row>
    <row r="15" spans="1:21">
      <c r="A15" s="4">
        <v>711</v>
      </c>
      <c r="B15" s="5">
        <v>211.13304253333331</v>
      </c>
      <c r="C15" s="7">
        <v>253.36976748715847</v>
      </c>
      <c r="D15" s="6">
        <v>1.1063861154332562</v>
      </c>
      <c r="E15" s="7">
        <v>33.1400915836888</v>
      </c>
      <c r="F15" s="14">
        <f t="shared" si="0"/>
        <v>150115.5932412</v>
      </c>
      <c r="G15" s="14">
        <f t="shared" si="1"/>
        <v>301.38691360908524</v>
      </c>
    </row>
    <row r="16" spans="1:21">
      <c r="A16" s="4">
        <v>1000.7355418076925</v>
      </c>
      <c r="B16" s="5">
        <v>3.15</v>
      </c>
      <c r="C16" s="7">
        <v>2171.4982770506567</v>
      </c>
      <c r="D16" s="6">
        <v>0.19912027547672217</v>
      </c>
      <c r="E16" s="7">
        <v>3.8667759435051536</v>
      </c>
      <c r="F16" s="14">
        <f t="shared" si="0"/>
        <v>3152.3169566942311</v>
      </c>
      <c r="G16" s="14">
        <f t="shared" si="1"/>
        <v>2512.7959558827779</v>
      </c>
    </row>
    <row r="17" spans="1:7">
      <c r="A17" s="4">
        <v>1000.7355418076925</v>
      </c>
      <c r="B17" s="5">
        <v>30.682870583333333</v>
      </c>
      <c r="C17" s="7">
        <v>352.0654861751608</v>
      </c>
      <c r="D17" s="6">
        <v>0.31445961764747898</v>
      </c>
      <c r="E17" s="7">
        <v>23.849816664178253</v>
      </c>
      <c r="F17" s="14">
        <f t="shared" si="0"/>
        <v>30705.439117427391</v>
      </c>
      <c r="G17" s="14">
        <f t="shared" si="1"/>
        <v>838.01115425392163</v>
      </c>
    </row>
    <row r="18" spans="1:7">
      <c r="A18" s="4">
        <v>1000.7355418076925</v>
      </c>
      <c r="B18" s="5">
        <v>54.488906033333329</v>
      </c>
      <c r="C18" s="7">
        <v>273.30091304537603</v>
      </c>
      <c r="D18" s="6">
        <v>0.43350550097935869</v>
      </c>
      <c r="E18" s="7">
        <v>30.723268376598025</v>
      </c>
      <c r="F18" s="14">
        <f t="shared" si="0"/>
        <v>54528.984901776275</v>
      </c>
      <c r="G18" s="14">
        <f t="shared" si="1"/>
        <v>205.06542642902514</v>
      </c>
    </row>
    <row r="19" spans="1:7">
      <c r="A19" s="4">
        <v>1000.7355418076925</v>
      </c>
      <c r="B19" s="5">
        <v>80.027642416666652</v>
      </c>
      <c r="C19" s="7">
        <v>252.15340841228488</v>
      </c>
      <c r="D19" s="6">
        <v>0.58742213507133889</v>
      </c>
      <c r="E19" s="7">
        <v>33.299955578364816</v>
      </c>
      <c r="F19" s="14">
        <f t="shared" si="0"/>
        <v>80086.506093435179</v>
      </c>
      <c r="G19" s="14">
        <f t="shared" si="1"/>
        <v>1.6614018654381653</v>
      </c>
    </row>
    <row r="20" spans="1:7">
      <c r="A20" s="4">
        <v>1000.7355418076925</v>
      </c>
      <c r="B20" s="5">
        <v>106.24930220000002</v>
      </c>
      <c r="C20" s="7">
        <v>244.3627430823357</v>
      </c>
      <c r="D20" s="6">
        <v>0.75579935967871392</v>
      </c>
      <c r="E20" s="7">
        <v>34.36161009304589</v>
      </c>
      <c r="F20" s="14">
        <f t="shared" si="0"/>
        <v>106327.45300380627</v>
      </c>
      <c r="G20" s="14">
        <f t="shared" si="1"/>
        <v>41.958762784158353</v>
      </c>
    </row>
    <row r="21" spans="1:7">
      <c r="A21" s="4">
        <v>1000.7355418076925</v>
      </c>
      <c r="B21" s="5">
        <v>132.56692616666666</v>
      </c>
      <c r="C21" s="7">
        <v>243.63391933715462</v>
      </c>
      <c r="D21" s="6">
        <v>0.94019595780555432</v>
      </c>
      <c r="E21" s="7">
        <v>34.464401844812656</v>
      </c>
      <c r="F21" s="14">
        <f t="shared" si="0"/>
        <v>132664.43468317951</v>
      </c>
      <c r="G21" s="14">
        <f t="shared" si="1"/>
        <v>160.36902584529253</v>
      </c>
    </row>
    <row r="22" spans="1:7">
      <c r="A22" s="4">
        <v>1000.7355418076925</v>
      </c>
      <c r="B22" s="5">
        <v>158.94145986666666</v>
      </c>
      <c r="C22" s="7">
        <v>242.7777906101343</v>
      </c>
      <c r="D22" s="6">
        <v>1.1232892276542641</v>
      </c>
      <c r="E22" s="7">
        <v>34.585936703519302</v>
      </c>
      <c r="F22" s="14">
        <f t="shared" si="0"/>
        <v>159058.36795537427</v>
      </c>
      <c r="G22" s="14">
        <f t="shared" si="1"/>
        <v>259.07697492904754</v>
      </c>
    </row>
    <row r="23" spans="1:7">
      <c r="A23" s="4">
        <v>1000.7355418076925</v>
      </c>
      <c r="B23" s="5">
        <v>184.65891908333333</v>
      </c>
      <c r="C23" s="7">
        <v>239.13905418235726</v>
      </c>
      <c r="D23" s="6">
        <v>1.2854827045233408</v>
      </c>
      <c r="E23" s="7">
        <v>35.112195821680409</v>
      </c>
      <c r="F23" s="14">
        <f t="shared" si="0"/>
        <v>184794.74343848243</v>
      </c>
      <c r="G23" s="14">
        <f t="shared" si="1"/>
        <v>297.52063712150175</v>
      </c>
    </row>
    <row r="24" spans="1:7">
      <c r="A24" s="4">
        <v>1000.7355418076925</v>
      </c>
      <c r="B24" s="5">
        <v>211.13304253333331</v>
      </c>
      <c r="C24" s="7">
        <v>233.98927897617963</v>
      </c>
      <c r="D24" s="6">
        <v>1.4381282148438868</v>
      </c>
      <c r="E24" s="7">
        <v>35.884965908703713</v>
      </c>
      <c r="F24" s="14">
        <f t="shared" si="0"/>
        <v>211288.33971310189</v>
      </c>
      <c r="G24" s="14">
        <f t="shared" si="1"/>
        <v>275.87492412683332</v>
      </c>
    </row>
    <row r="25" spans="1:7">
      <c r="A25" s="4">
        <v>1000.7355418076925</v>
      </c>
      <c r="B25" s="5">
        <v>237.66751971428573</v>
      </c>
      <c r="C25" s="7">
        <v>230.83596996975172</v>
      </c>
      <c r="D25" s="6">
        <v>1.597050904419324</v>
      </c>
      <c r="E25" s="7">
        <v>36.375168480729648</v>
      </c>
      <c r="F25" s="14">
        <f t="shared" si="0"/>
        <v>237842.33411136616</v>
      </c>
      <c r="G25" s="14">
        <f t="shared" si="1"/>
        <v>212.62804597425111</v>
      </c>
    </row>
    <row r="26" spans="1:7">
      <c r="A26" s="4">
        <v>1000.7355418076925</v>
      </c>
      <c r="B26" s="5">
        <v>263.84184693333333</v>
      </c>
      <c r="C26" s="7">
        <v>237.77904786963498</v>
      </c>
      <c r="D26" s="6">
        <v>1.8262604064620285</v>
      </c>
      <c r="E26" s="7">
        <v>35.313024315186716</v>
      </c>
      <c r="F26" s="14">
        <f t="shared" si="0"/>
        <v>264035.9136423716</v>
      </c>
      <c r="G26" s="14">
        <f t="shared" si="1"/>
        <v>138.67821619030201</v>
      </c>
    </row>
    <row r="27" spans="1:7">
      <c r="A27" s="4">
        <v>1000.7355418076925</v>
      </c>
      <c r="B27" s="5">
        <v>289.93824962500003</v>
      </c>
      <c r="C27" s="7">
        <v>259.42625392242559</v>
      </c>
      <c r="D27" s="6">
        <v>2.1896004759213286</v>
      </c>
      <c r="E27" s="7">
        <v>32.366413083130645</v>
      </c>
      <c r="F27" s="14">
        <f t="shared" si="0"/>
        <v>290151.51132924837</v>
      </c>
      <c r="G27" s="14">
        <f t="shared" si="1"/>
        <v>80.708945066274282</v>
      </c>
    </row>
    <row r="28" spans="1:7">
      <c r="A28" s="4">
        <v>1250.0380892631579</v>
      </c>
      <c r="B28" s="5">
        <v>3.15</v>
      </c>
      <c r="C28" s="7">
        <v>2078.4952792592157</v>
      </c>
      <c r="D28" s="6">
        <v>0.23807235052768239</v>
      </c>
      <c r="E28" s="7">
        <v>4.0397961846971269</v>
      </c>
      <c r="F28" s="14">
        <f t="shared" si="0"/>
        <v>3937.619981178947</v>
      </c>
      <c r="G28" s="14">
        <f t="shared" si="1"/>
        <v>2521.7286292833132</v>
      </c>
    </row>
    <row r="29" spans="1:7">
      <c r="A29" s="4">
        <v>1250.0380892631579</v>
      </c>
      <c r="B29" s="5">
        <v>30.682870583333333</v>
      </c>
      <c r="C29" s="7">
        <v>363.1344171728872</v>
      </c>
      <c r="D29" s="6">
        <v>0.40514712768440064</v>
      </c>
      <c r="E29" s="7">
        <v>23.122835242203781</v>
      </c>
      <c r="F29" s="14">
        <f t="shared" si="0"/>
        <v>38354.756917098755</v>
      </c>
      <c r="G29" s="14">
        <f t="shared" si="1"/>
        <v>846.94382765445789</v>
      </c>
    </row>
    <row r="30" spans="1:7">
      <c r="A30" s="4">
        <v>1250.0380892631579</v>
      </c>
      <c r="B30" s="5">
        <v>54.488906033333329</v>
      </c>
      <c r="C30" s="7">
        <v>274.68365163889155</v>
      </c>
      <c r="D30" s="6">
        <v>0.54423975764794674</v>
      </c>
      <c r="E30" s="7">
        <v>30.568609558536643</v>
      </c>
      <c r="F30" s="14">
        <f t="shared" si="0"/>
        <v>68113.207983947752</v>
      </c>
      <c r="G30" s="14">
        <f t="shared" si="1"/>
        <v>213.9980998295614</v>
      </c>
    </row>
    <row r="31" spans="1:7">
      <c r="A31" s="4">
        <v>1250.0380892631579</v>
      </c>
      <c r="B31" s="5">
        <v>80.027642416666652</v>
      </c>
      <c r="C31" s="7">
        <v>251.78586487904599</v>
      </c>
      <c r="D31" s="6">
        <v>0.73269078910467811</v>
      </c>
      <c r="E31" s="7">
        <v>33.348565071736694</v>
      </c>
      <c r="F31" s="14">
        <f t="shared" si="0"/>
        <v>100037.60121476522</v>
      </c>
      <c r="G31" s="14">
        <f t="shared" si="1"/>
        <v>10.594075265974425</v>
      </c>
    </row>
    <row r="32" spans="1:7">
      <c r="A32" s="4">
        <v>1250.0380892631579</v>
      </c>
      <c r="B32" s="5">
        <v>106.24930220000002</v>
      </c>
      <c r="C32" s="7">
        <v>242.9207563388342</v>
      </c>
      <c r="D32" s="6">
        <v>0.93851252884062053</v>
      </c>
      <c r="E32" s="7">
        <v>34.565581902562357</v>
      </c>
      <c r="F32" s="14">
        <f t="shared" si="0"/>
        <v>132815.67470763184</v>
      </c>
      <c r="G32" s="14">
        <f t="shared" si="1"/>
        <v>50.891436184694612</v>
      </c>
    </row>
    <row r="33" spans="1:7">
      <c r="A33" s="4">
        <v>1250.0380892631579</v>
      </c>
      <c r="B33" s="5">
        <v>132.56692616666666</v>
      </c>
      <c r="C33" s="7">
        <v>240.01047665690311</v>
      </c>
      <c r="D33" s="6">
        <v>1.156950423574705</v>
      </c>
      <c r="E33" s="7">
        <v>34.984711567676747</v>
      </c>
      <c r="F33" s="14">
        <f t="shared" si="0"/>
        <v>165713.70708487011</v>
      </c>
      <c r="G33" s="14">
        <f t="shared" si="1"/>
        <v>169.30169924582879</v>
      </c>
    </row>
    <row r="34" spans="1:7">
      <c r="A34" s="4">
        <v>1250.0380892631579</v>
      </c>
      <c r="B34" s="5">
        <v>158.94145986666666</v>
      </c>
      <c r="C34" s="7">
        <v>239.61424730282334</v>
      </c>
      <c r="D34" s="6">
        <v>1.3848387222510075</v>
      </c>
      <c r="E34" s="7">
        <v>35.042562759010991</v>
      </c>
      <c r="F34" s="14">
        <f t="shared" si="0"/>
        <v>198682.87879642489</v>
      </c>
      <c r="G34" s="14">
        <f t="shared" si="1"/>
        <v>268.0096483295838</v>
      </c>
    </row>
    <row r="35" spans="1:7">
      <c r="A35" s="4">
        <v>1250.0380892631579</v>
      </c>
      <c r="B35" s="5">
        <v>184.65891908333333</v>
      </c>
      <c r="C35" s="7">
        <v>237.44841156652333</v>
      </c>
      <c r="D35" s="6">
        <v>1.5943692926096884</v>
      </c>
      <c r="E35" s="7">
        <v>35.362196123640771</v>
      </c>
      <c r="F35" s="14">
        <f t="shared" si="0"/>
        <v>230830.68237633008</v>
      </c>
      <c r="G35" s="14">
        <f t="shared" si="1"/>
        <v>306.45331052203801</v>
      </c>
    </row>
    <row r="36" spans="1:7">
      <c r="A36" s="4">
        <v>1250.0380892631579</v>
      </c>
      <c r="B36" s="5">
        <v>211.13304253333331</v>
      </c>
      <c r="C36" s="7">
        <v>233.01285494811759</v>
      </c>
      <c r="D36" s="6">
        <v>1.7888974736997472</v>
      </c>
      <c r="E36" s="7">
        <v>36.035339341822883</v>
      </c>
      <c r="F36" s="14">
        <f t="shared" si="0"/>
        <v>263924.34506868501</v>
      </c>
      <c r="G36" s="14">
        <f t="shared" si="1"/>
        <v>284.80759752736958</v>
      </c>
    </row>
    <row r="37" spans="1:7">
      <c r="A37" s="4">
        <v>1250.0380892631579</v>
      </c>
      <c r="B37" s="5">
        <v>237.66751971428573</v>
      </c>
      <c r="C37" s="7">
        <v>228.90170017026969</v>
      </c>
      <c r="D37" s="6">
        <v>1.9781909738482566</v>
      </c>
      <c r="E37" s="7">
        <v>36.682546668794693</v>
      </c>
      <c r="F37" s="14">
        <f t="shared" si="0"/>
        <v>297093.45222355967</v>
      </c>
      <c r="G37" s="14">
        <f t="shared" si="1"/>
        <v>221.56071937478737</v>
      </c>
    </row>
    <row r="38" spans="1:7">
      <c r="A38" s="4">
        <v>1250.0380892631579</v>
      </c>
      <c r="B38" s="5">
        <v>263.84184693333333</v>
      </c>
      <c r="C38" s="7">
        <v>224.54549498849042</v>
      </c>
      <c r="D38" s="6">
        <v>2.154256382597763</v>
      </c>
      <c r="E38" s="7">
        <v>37.394191762755078</v>
      </c>
      <c r="F38" s="14">
        <f t="shared" si="0"/>
        <v>329812.35820820654</v>
      </c>
      <c r="G38" s="14">
        <f t="shared" si="1"/>
        <v>147.61088959083827</v>
      </c>
    </row>
    <row r="39" spans="1:7">
      <c r="A39" s="4">
        <v>1250.0380892631579</v>
      </c>
      <c r="B39" s="5">
        <v>289.93824962500003</v>
      </c>
      <c r="C39" s="7">
        <v>221.57523534419244</v>
      </c>
      <c r="D39" s="6">
        <v>2.3360175195597996</v>
      </c>
      <c r="E39" s="7">
        <v>37.895468263946711</v>
      </c>
      <c r="F39" s="14">
        <f t="shared" si="0"/>
        <v>362433.8555655395</v>
      </c>
      <c r="G39" s="14">
        <f t="shared" si="1"/>
        <v>89.641618466810542</v>
      </c>
    </row>
    <row r="40" spans="1:7">
      <c r="A40" s="4">
        <v>1250.0380892631579</v>
      </c>
      <c r="B40" s="5">
        <v>316.05958946666669</v>
      </c>
      <c r="C40" s="7">
        <v>221.53460899822119</v>
      </c>
      <c r="D40" s="6">
        <v>2.5460089046954031</v>
      </c>
      <c r="E40" s="7">
        <v>37.902417762318073</v>
      </c>
      <c r="F40" s="14">
        <f t="shared" si="0"/>
        <v>395086.52531021013</v>
      </c>
      <c r="G40" s="14">
        <f t="shared" si="1"/>
        <v>65.826624349838312</v>
      </c>
    </row>
    <row r="41" spans="1:7">
      <c r="A41" s="4">
        <v>1250.0380892631579</v>
      </c>
      <c r="B41" s="5">
        <v>342.18909309999998</v>
      </c>
      <c r="C41" s="7">
        <v>218.89632339640644</v>
      </c>
      <c r="D41" s="6">
        <v>2.7236669033861105</v>
      </c>
      <c r="E41" s="7">
        <v>38.359243174023156</v>
      </c>
      <c r="F41" s="14">
        <f t="shared" si="0"/>
        <v>427749.40010541683</v>
      </c>
      <c r="G41" s="14">
        <f t="shared" si="1"/>
        <v>82.098093944305219</v>
      </c>
    </row>
    <row r="42" spans="1:7">
      <c r="A42" s="4">
        <v>1250.0380892631579</v>
      </c>
      <c r="B42" s="5">
        <v>368.22778771428568</v>
      </c>
      <c r="C42" s="7">
        <v>216.71429908844399</v>
      </c>
      <c r="D42" s="6">
        <v>2.9017065488597273</v>
      </c>
      <c r="E42" s="7">
        <v>38.745469654660695</v>
      </c>
      <c r="F42" s="14">
        <f t="shared" si="0"/>
        <v>460298.76016796537</v>
      </c>
      <c r="G42" s="14">
        <f t="shared" si="1"/>
        <v>130.46422152457853</v>
      </c>
    </row>
    <row r="43" spans="1:7">
      <c r="A43" s="4">
        <v>1250.0380892631579</v>
      </c>
      <c r="B43" s="5">
        <v>395.46424883333333</v>
      </c>
      <c r="C43" s="7">
        <v>218.05725293919173</v>
      </c>
      <c r="D43" s="6">
        <v>3.13564673146151</v>
      </c>
      <c r="E43" s="7">
        <v>38.506847104984409</v>
      </c>
      <c r="F43" s="14">
        <f t="shared" si="0"/>
        <v>494345.37398351001</v>
      </c>
      <c r="G43" s="14">
        <f t="shared" si="1"/>
        <v>194.28728992730066</v>
      </c>
    </row>
    <row r="44" spans="1:7">
      <c r="A44" s="4">
        <v>1250.0380892631579</v>
      </c>
      <c r="B44" s="5">
        <v>421.57924124999994</v>
      </c>
      <c r="C44" s="7">
        <v>222.98810607464227</v>
      </c>
      <c r="D44" s="6">
        <v>3.4183008292055299</v>
      </c>
      <c r="E44" s="7">
        <v>37.655359502679879</v>
      </c>
      <c r="F44" s="14">
        <f t="shared" si="0"/>
        <v>526990.1092051618</v>
      </c>
      <c r="G44" s="14">
        <f t="shared" si="1"/>
        <v>240.88518478696096</v>
      </c>
    </row>
    <row r="45" spans="1:7">
      <c r="A45" s="4">
        <v>1250.0380892631579</v>
      </c>
      <c r="B45" s="5">
        <v>447.51940675000003</v>
      </c>
      <c r="C45" s="7">
        <v>229.94162397238117</v>
      </c>
      <c r="D45" s="6">
        <v>3.7417850127762131</v>
      </c>
      <c r="E45" s="7">
        <v>36.516647808275522</v>
      </c>
      <c r="F45" s="14">
        <f t="shared" si="0"/>
        <v>559416.30412195204</v>
      </c>
      <c r="G45" s="14">
        <f t="shared" si="1"/>
        <v>247.8268252866128</v>
      </c>
    </row>
    <row r="46" spans="1:7">
      <c r="A46" s="4">
        <v>1250.0380892631579</v>
      </c>
      <c r="B46" s="5">
        <v>474.19751099999996</v>
      </c>
      <c r="C46" s="7">
        <v>233.77547191942267</v>
      </c>
      <c r="D46" s="6">
        <v>4.030951530161051</v>
      </c>
      <c r="E46" s="7">
        <v>35.917785686072868</v>
      </c>
      <c r="F46" s="14">
        <f t="shared" si="0"/>
        <v>592764.95058378519</v>
      </c>
      <c r="G46" s="14">
        <f t="shared" si="1"/>
        <v>200.87607275579103</v>
      </c>
    </row>
    <row r="47" spans="1:7">
      <c r="A47" s="4">
        <v>1500.0585549090911</v>
      </c>
      <c r="B47" s="5">
        <v>3.15</v>
      </c>
      <c r="C47" s="7">
        <v>1957.3955092352312</v>
      </c>
      <c r="D47" s="6">
        <v>0.26904409880778807</v>
      </c>
      <c r="E47" s="7">
        <v>4.2897295203987769</v>
      </c>
      <c r="F47" s="14">
        <f t="shared" si="0"/>
        <v>4725.1844479636366</v>
      </c>
      <c r="G47" s="14">
        <f t="shared" si="1"/>
        <v>2533.3468334558884</v>
      </c>
    </row>
    <row r="48" spans="1:7">
      <c r="A48" s="4">
        <v>1500.0585549090911</v>
      </c>
      <c r="B48" s="5">
        <v>30.682870583333333</v>
      </c>
      <c r="C48" s="7">
        <v>351.07997141602709</v>
      </c>
      <c r="D48" s="6">
        <v>0.47004168224712151</v>
      </c>
      <c r="E48" s="7">
        <v>23.916765360312581</v>
      </c>
      <c r="F48" s="14">
        <f t="shared" si="0"/>
        <v>46026.102507697658</v>
      </c>
      <c r="G48" s="14">
        <f t="shared" si="1"/>
        <v>858.56203182703211</v>
      </c>
    </row>
    <row r="49" spans="1:7">
      <c r="A49" s="4">
        <v>1500.0585549090911</v>
      </c>
      <c r="B49" s="5">
        <v>54.488906033333329</v>
      </c>
      <c r="C49" s="7">
        <v>280.20062612970713</v>
      </c>
      <c r="D49" s="6">
        <v>0.66621057089682378</v>
      </c>
      <c r="E49" s="7">
        <v>29.966732819417288</v>
      </c>
      <c r="F49" s="14">
        <f t="shared" si="0"/>
        <v>81736.549642939251</v>
      </c>
      <c r="G49" s="14">
        <f t="shared" si="1"/>
        <v>225.61630400213562</v>
      </c>
    </row>
    <row r="50" spans="1:7">
      <c r="A50" s="4">
        <v>1500.0585549090911</v>
      </c>
      <c r="B50" s="5">
        <v>80.027642416666652</v>
      </c>
      <c r="C50" s="7">
        <v>259.75948734813022</v>
      </c>
      <c r="D50" s="6">
        <v>0.90708037464112168</v>
      </c>
      <c r="E50" s="7">
        <v>32.324891709572462</v>
      </c>
      <c r="F50" s="14">
        <f t="shared" si="0"/>
        <v>120046.14963632646</v>
      </c>
      <c r="G50" s="14">
        <f t="shared" si="1"/>
        <v>22.212279438548649</v>
      </c>
    </row>
    <row r="51" spans="1:7">
      <c r="A51" s="4">
        <v>1500.0585549090911</v>
      </c>
      <c r="B51" s="5">
        <v>106.24930220000002</v>
      </c>
      <c r="C51" s="7">
        <v>246.34021390231888</v>
      </c>
      <c r="D51" s="6">
        <v>1.1420779059567974</v>
      </c>
      <c r="E51" s="7">
        <v>34.085775789704819</v>
      </c>
      <c r="F51" s="14">
        <f t="shared" si="0"/>
        <v>159380.17471823134</v>
      </c>
      <c r="G51" s="14">
        <f t="shared" si="1"/>
        <v>62.509640357268836</v>
      </c>
    </row>
    <row r="52" spans="1:7">
      <c r="A52" s="4">
        <v>1500.0585549090911</v>
      </c>
      <c r="B52" s="5">
        <v>132.56692616666666</v>
      </c>
      <c r="C52" s="7">
        <v>236.52138200703948</v>
      </c>
      <c r="D52" s="6">
        <v>1.3681695598353931</v>
      </c>
      <c r="E52" s="7">
        <v>35.500795859599954</v>
      </c>
      <c r="F52" s="14">
        <f t="shared" si="0"/>
        <v>198858.15169431016</v>
      </c>
      <c r="G52" s="14">
        <f t="shared" si="1"/>
        <v>180.91990341840301</v>
      </c>
    </row>
    <row r="53" spans="1:7">
      <c r="A53" s="4">
        <v>1500.0585549090911</v>
      </c>
      <c r="B53" s="5">
        <v>158.94145986666666</v>
      </c>
      <c r="C53" s="7">
        <v>239.2461496052494</v>
      </c>
      <c r="D53" s="6">
        <v>1.659267795117461</v>
      </c>
      <c r="E53" s="7">
        <v>35.096478304527466</v>
      </c>
      <c r="F53" s="14">
        <f t="shared" si="0"/>
        <v>238421.4966027333</v>
      </c>
      <c r="G53" s="14">
        <f t="shared" si="1"/>
        <v>279.62785250215802</v>
      </c>
    </row>
    <row r="54" spans="1:7">
      <c r="A54" s="4">
        <v>1500.0585549090911</v>
      </c>
      <c r="B54" s="5">
        <v>184.65891908333333</v>
      </c>
      <c r="C54" s="7">
        <v>242.30173732240192</v>
      </c>
      <c r="D54" s="6">
        <v>1.9523655977803169</v>
      </c>
      <c r="E54" s="7">
        <v>34.653888130772614</v>
      </c>
      <c r="F54" s="14">
        <f t="shared" si="0"/>
        <v>276999.19131121977</v>
      </c>
      <c r="G54" s="14">
        <f t="shared" si="1"/>
        <v>318.07151469461223</v>
      </c>
    </row>
    <row r="55" spans="1:7">
      <c r="A55" s="4">
        <v>1500.0585549090911</v>
      </c>
      <c r="B55" s="5">
        <v>211.13304253333331</v>
      </c>
      <c r="C55" s="7">
        <v>234.03431469530554</v>
      </c>
      <c r="D55" s="6">
        <v>2.1561058349434359</v>
      </c>
      <c r="E55" s="7">
        <v>35.878060488669007</v>
      </c>
      <c r="F55" s="14">
        <f t="shared" si="0"/>
        <v>316711.92667611165</v>
      </c>
      <c r="G55" s="14">
        <f t="shared" si="1"/>
        <v>296.4258016999438</v>
      </c>
    </row>
    <row r="56" spans="1:7">
      <c r="A56" s="4">
        <v>1500.0585549090911</v>
      </c>
      <c r="B56" s="5">
        <v>237.66751971428573</v>
      </c>
      <c r="C56" s="7">
        <v>230.02175733909826</v>
      </c>
      <c r="D56" s="6">
        <v>2.385465172663761</v>
      </c>
      <c r="E56" s="7">
        <v>36.503926394597315</v>
      </c>
      <c r="F56" s="14">
        <f t="shared" si="0"/>
        <v>356515.19617143937</v>
      </c>
      <c r="G56" s="14">
        <f t="shared" si="1"/>
        <v>233.17892354736159</v>
      </c>
    </row>
    <row r="57" spans="1:7">
      <c r="A57" s="4">
        <v>1500.0585549090911</v>
      </c>
      <c r="B57" s="5">
        <v>263.84184693333333</v>
      </c>
      <c r="C57" s="7">
        <v>225.04511972092553</v>
      </c>
      <c r="D57" s="6">
        <v>2.590881840911099</v>
      </c>
      <c r="E57" s="7">
        <v>37.311172574970584</v>
      </c>
      <c r="F57" s="14">
        <f t="shared" si="0"/>
        <v>395778.21963536157</v>
      </c>
      <c r="G57" s="14">
        <f t="shared" si="1"/>
        <v>159.22909376341249</v>
      </c>
    </row>
    <row r="58" spans="1:7">
      <c r="A58" s="4">
        <v>1500.0585549090911</v>
      </c>
      <c r="B58" s="5">
        <v>289.93824962500003</v>
      </c>
      <c r="C58" s="7">
        <v>220.36899386916821</v>
      </c>
      <c r="D58" s="6">
        <v>2.7879843453809352</v>
      </c>
      <c r="E58" s="7">
        <v>38.102898014987709</v>
      </c>
      <c r="F58" s="14">
        <f t="shared" si="0"/>
        <v>434924.35174534883</v>
      </c>
      <c r="G58" s="14">
        <f t="shared" si="1"/>
        <v>101.25982263938477</v>
      </c>
    </row>
    <row r="59" spans="1:7">
      <c r="A59" s="4">
        <v>1500.0585549090911</v>
      </c>
      <c r="B59" s="5">
        <v>316.05958946666669</v>
      </c>
      <c r="C59" s="7">
        <v>216.81737917689574</v>
      </c>
      <c r="D59" s="6">
        <v>2.9901804070059983</v>
      </c>
      <c r="E59" s="7">
        <v>38.727049145869977</v>
      </c>
      <c r="F59" s="14">
        <f t="shared" si="0"/>
        <v>474107.8910405286</v>
      </c>
      <c r="G59" s="14">
        <f t="shared" si="1"/>
        <v>77.444828522412536</v>
      </c>
    </row>
    <row r="60" spans="1:7">
      <c r="A60" s="4">
        <v>1500.0585549090911</v>
      </c>
      <c r="B60" s="5">
        <v>342.18909309999998</v>
      </c>
      <c r="C60" s="7">
        <v>215.13622112856925</v>
      </c>
      <c r="D60" s="6">
        <v>3.212284691599419</v>
      </c>
      <c r="E60" s="7">
        <v>39.029677359835901</v>
      </c>
      <c r="F60" s="14">
        <f t="shared" si="0"/>
        <v>513303.67650123837</v>
      </c>
      <c r="G60" s="14">
        <f t="shared" si="1"/>
        <v>93.716298116879443</v>
      </c>
    </row>
    <row r="61" spans="1:7">
      <c r="A61" s="4">
        <v>1500.0585549090911</v>
      </c>
      <c r="B61" s="5">
        <v>368.22778771428568</v>
      </c>
      <c r="C61" s="7">
        <v>213.14603235813973</v>
      </c>
      <c r="D61" s="6">
        <v>3.4247442159266774</v>
      </c>
      <c r="E61" s="7">
        <v>39.394105563052541</v>
      </c>
      <c r="F61" s="14">
        <f t="shared" si="0"/>
        <v>552363.24311606295</v>
      </c>
      <c r="G61" s="14">
        <f t="shared" si="1"/>
        <v>142.08242569715276</v>
      </c>
    </row>
    <row r="62" spans="1:7">
      <c r="A62" s="4">
        <v>1500.0585549090911</v>
      </c>
      <c r="B62" s="5">
        <v>395.46424883333333</v>
      </c>
      <c r="C62" s="7">
        <v>212.52418608482782</v>
      </c>
      <c r="D62" s="6">
        <v>3.6673293906984239</v>
      </c>
      <c r="E62" s="7">
        <v>39.509372809506367</v>
      </c>
      <c r="F62" s="14">
        <f t="shared" si="0"/>
        <v>593219.52962313918</v>
      </c>
      <c r="G62" s="14">
        <f t="shared" si="1"/>
        <v>205.90549409987489</v>
      </c>
    </row>
    <row r="63" spans="1:7">
      <c r="A63" s="4">
        <v>1500.0585549090911</v>
      </c>
      <c r="B63" s="5">
        <v>421.57924124999994</v>
      </c>
      <c r="C63" s="7">
        <v>212.04513222310607</v>
      </c>
      <c r="D63" s="6">
        <v>3.9006937485041506</v>
      </c>
      <c r="E63" s="7">
        <v>39.598632663859853</v>
      </c>
      <c r="F63" s="14">
        <f t="shared" si="0"/>
        <v>632393.54740914598</v>
      </c>
      <c r="G63" s="14">
        <f t="shared" si="1"/>
        <v>252.50338895953519</v>
      </c>
    </row>
    <row r="64" spans="1:7">
      <c r="A64" s="4">
        <v>1500.0585549090911</v>
      </c>
      <c r="B64" s="5">
        <v>447.51940675000003</v>
      </c>
      <c r="C64" s="7">
        <v>210.6980886122995</v>
      </c>
      <c r="D64" s="6">
        <v>4.1144027204091769</v>
      </c>
      <c r="E64" s="7">
        <v>39.851796256742176</v>
      </c>
      <c r="F64" s="14">
        <f t="shared" si="0"/>
        <v>671305.31458317873</v>
      </c>
      <c r="G64" s="14">
        <f t="shared" si="1"/>
        <v>259.44502945918703</v>
      </c>
    </row>
    <row r="65" spans="1:7">
      <c r="A65" s="4">
        <v>1500.0585549090911</v>
      </c>
      <c r="B65" s="5">
        <v>474.19751099999996</v>
      </c>
      <c r="C65" s="7">
        <v>210.16562780836011</v>
      </c>
      <c r="D65" s="6">
        <v>4.3486583497204947</v>
      </c>
      <c r="E65" s="7">
        <v>39.952761955532097</v>
      </c>
      <c r="F65" s="14">
        <f t="shared" si="0"/>
        <v>711324.03309214779</v>
      </c>
      <c r="G65" s="14">
        <f t="shared" si="1"/>
        <v>212.49427692836525</v>
      </c>
    </row>
    <row r="66" spans="1:7">
      <c r="A66" s="4">
        <v>1500.0585549090911</v>
      </c>
      <c r="B66" s="5">
        <v>500.38633387499999</v>
      </c>
      <c r="C66" s="7">
        <v>210.18298815234701</v>
      </c>
      <c r="D66" s="6">
        <v>4.5892036622649064</v>
      </c>
      <c r="E66" s="7">
        <v>39.949462003919116</v>
      </c>
      <c r="F66" s="14">
        <f t="shared" si="0"/>
        <v>750608.8008887904</v>
      </c>
      <c r="G66" s="14">
        <f t="shared" si="1"/>
        <v>126.96670163749422</v>
      </c>
    </row>
    <row r="67" spans="1:7">
      <c r="A67" s="4">
        <v>1500.0585549090911</v>
      </c>
      <c r="B67" s="5">
        <v>525.69727261111109</v>
      </c>
      <c r="C67" s="7">
        <v>215.74517928201877</v>
      </c>
      <c r="D67" s="6">
        <v>4.9489282060833419</v>
      </c>
      <c r="E67" s="7">
        <v>38.919512950443888</v>
      </c>
      <c r="F67" s="14">
        <f t="shared" si="0"/>
        <v>788576.69107267377</v>
      </c>
      <c r="G67" s="14">
        <f t="shared" si="1"/>
        <v>61.099824403724597</v>
      </c>
    </row>
    <row r="68" spans="1:7">
      <c r="A68" s="4">
        <v>1750.0183394047615</v>
      </c>
      <c r="B68" s="5">
        <v>3.15</v>
      </c>
      <c r="C68" s="7">
        <v>2046.5210046004852</v>
      </c>
      <c r="D68" s="6">
        <v>0.32816743104705137</v>
      </c>
      <c r="E68" s="7">
        <v>4.1029128360700815</v>
      </c>
      <c r="F68" s="14">
        <f t="shared" si="0"/>
        <v>5512.5577691249982</v>
      </c>
      <c r="G68" s="14">
        <f t="shared" si="1"/>
        <v>2539.8664159277396</v>
      </c>
    </row>
    <row r="69" spans="1:7">
      <c r="A69" s="4">
        <v>1750.0183394047615</v>
      </c>
      <c r="B69" s="5">
        <v>30.682870583333333</v>
      </c>
      <c r="C69" s="7">
        <v>371.46858331904673</v>
      </c>
      <c r="D69" s="6">
        <v>0.58021211787679849</v>
      </c>
      <c r="E69" s="7">
        <v>22.604057721486008</v>
      </c>
      <c r="F69" s="14">
        <f t="shared" si="0"/>
        <v>53695.586226416206</v>
      </c>
      <c r="G69" s="14">
        <f t="shared" si="1"/>
        <v>865.08161429888423</v>
      </c>
    </row>
    <row r="70" spans="1:7">
      <c r="A70" s="4">
        <v>1750.0183394047615</v>
      </c>
      <c r="B70" s="5">
        <v>54.488906033333329</v>
      </c>
      <c r="C70" s="7">
        <v>295.37504801212077</v>
      </c>
      <c r="D70" s="6">
        <v>0.81931444364731532</v>
      </c>
      <c r="E70" s="7">
        <v>28.427239726484302</v>
      </c>
      <c r="F70" s="14">
        <f t="shared" si="0"/>
        <v>95356.584852436077</v>
      </c>
      <c r="G70" s="14">
        <f t="shared" si="1"/>
        <v>232.13588647398683</v>
      </c>
    </row>
    <row r="71" spans="1:7">
      <c r="A71" s="4">
        <v>1750.0183394047615</v>
      </c>
      <c r="B71" s="5">
        <v>80.027642416666652</v>
      </c>
      <c r="C71" s="7">
        <v>264.61867922563312</v>
      </c>
      <c r="D71" s="6">
        <v>1.0780260053252824</v>
      </c>
      <c r="E71" s="7">
        <v>31.731309836607316</v>
      </c>
      <c r="F71" s="14">
        <f t="shared" si="0"/>
        <v>140049.84188849301</v>
      </c>
      <c r="G71" s="14">
        <f t="shared" si="1"/>
        <v>28.731861910400767</v>
      </c>
    </row>
    <row r="72" spans="1:7">
      <c r="A72" s="4">
        <v>1750.0183394047615</v>
      </c>
      <c r="B72" s="5">
        <v>106.24930220000002</v>
      </c>
      <c r="C72" s="7">
        <v>250.96763390977836</v>
      </c>
      <c r="D72" s="6">
        <v>1.3574146118109831</v>
      </c>
      <c r="E72" s="7">
        <v>33.457291556890311</v>
      </c>
      <c r="F72" s="14">
        <f t="shared" ref="F72:F135" si="2">A72*B72</f>
        <v>185938.2273989587</v>
      </c>
      <c r="G72" s="14">
        <f t="shared" ref="G72:G135" si="3">$I$7*B72^6+$J$7*B72^5+$K$7*B72^4+$L$7*B72^3+$M$7*B72^2+$N$7*B72+$O$7*A72^6+$P$7*A72^5+$Q$7*A72^4+$R$7*A72^3+$S$7*A72^2+$T$7*A72+$U$7</f>
        <v>69.029222829120044</v>
      </c>
    </row>
    <row r="73" spans="1:7">
      <c r="A73" s="4">
        <v>1750.0183394047615</v>
      </c>
      <c r="B73" s="5">
        <v>132.56692616666666</v>
      </c>
      <c r="C73" s="7">
        <v>245.16375404837964</v>
      </c>
      <c r="D73" s="6">
        <v>1.6544748370659883</v>
      </c>
      <c r="E73" s="7">
        <v>34.249342165830107</v>
      </c>
      <c r="F73" s="14">
        <f t="shared" si="2"/>
        <v>231994.55199018362</v>
      </c>
      <c r="G73" s="14">
        <f t="shared" si="3"/>
        <v>187.43948589025422</v>
      </c>
    </row>
    <row r="74" spans="1:7">
      <c r="A74" s="4">
        <v>1750.0183394047615</v>
      </c>
      <c r="B74" s="5">
        <v>158.94145986666666</v>
      </c>
      <c r="C74" s="7">
        <v>241.92986502820457</v>
      </c>
      <c r="D74" s="6">
        <v>1.9574712760658439</v>
      </c>
      <c r="E74" s="7">
        <v>34.707154894181699</v>
      </c>
      <c r="F74" s="14">
        <f t="shared" si="2"/>
        <v>278150.46965843253</v>
      </c>
      <c r="G74" s="14">
        <f t="shared" si="3"/>
        <v>286.14743497400923</v>
      </c>
    </row>
    <row r="75" spans="1:7">
      <c r="A75" s="4">
        <v>1750.0183394047615</v>
      </c>
      <c r="B75" s="5">
        <v>184.65891908333333</v>
      </c>
      <c r="C75" s="7">
        <v>236.4069489538804</v>
      </c>
      <c r="D75" s="6">
        <v>2.2222823871260431</v>
      </c>
      <c r="E75" s="7">
        <v>35.517980060308815</v>
      </c>
      <c r="F75" s="14">
        <f t="shared" si="2"/>
        <v>323156.49493049324</v>
      </c>
      <c r="G75" s="14">
        <f t="shared" si="3"/>
        <v>324.59109716646344</v>
      </c>
    </row>
    <row r="76" spans="1:7">
      <c r="A76" s="4">
        <v>1750.0183394047615</v>
      </c>
      <c r="B76" s="5">
        <v>211.13304253333331</v>
      </c>
      <c r="C76" s="7">
        <v>228.5370839048681</v>
      </c>
      <c r="D76" s="6">
        <v>2.4563011119534015</v>
      </c>
      <c r="E76" s="7">
        <v>36.741071320213464</v>
      </c>
      <c r="F76" s="14">
        <f t="shared" si="2"/>
        <v>369486.69648765883</v>
      </c>
      <c r="G76" s="14">
        <f t="shared" si="3"/>
        <v>302.94538417179501</v>
      </c>
    </row>
    <row r="77" spans="1:7">
      <c r="A77" s="4">
        <v>1750.0183394047615</v>
      </c>
      <c r="B77" s="5">
        <v>237.66751971428573</v>
      </c>
      <c r="C77" s="7">
        <v>223.4467729140961</v>
      </c>
      <c r="D77" s="6">
        <v>2.7034144940406302</v>
      </c>
      <c r="E77" s="7">
        <v>37.578064742472115</v>
      </c>
      <c r="F77" s="14">
        <f t="shared" si="2"/>
        <v>415922.51818084274</v>
      </c>
      <c r="G77" s="14">
        <f t="shared" si="3"/>
        <v>239.6985060192128</v>
      </c>
    </row>
    <row r="78" spans="1:7">
      <c r="A78" s="4">
        <v>1750.0183394047615</v>
      </c>
      <c r="B78" s="5">
        <v>263.84184693333333</v>
      </c>
      <c r="C78" s="7">
        <v>220.97211539157644</v>
      </c>
      <c r="D78" s="6">
        <v>2.9679041346303898</v>
      </c>
      <c r="E78" s="7">
        <v>37.998899925372463</v>
      </c>
      <c r="F78" s="14">
        <f t="shared" si="2"/>
        <v>461728.07083575724</v>
      </c>
      <c r="G78" s="14">
        <f t="shared" si="3"/>
        <v>165.7486762352637</v>
      </c>
    </row>
    <row r="79" spans="1:7">
      <c r="A79" s="4">
        <v>1750.0183394047615</v>
      </c>
      <c r="B79" s="5">
        <v>289.93824962500003</v>
      </c>
      <c r="C79" s="7">
        <v>217.79844160232622</v>
      </c>
      <c r="D79" s="6">
        <v>3.2146152289008789</v>
      </c>
      <c r="E79" s="7">
        <v>38.55260504753165</v>
      </c>
      <c r="F79" s="14">
        <f t="shared" si="2"/>
        <v>507397.25413866574</v>
      </c>
      <c r="G79" s="14">
        <f t="shared" si="3"/>
        <v>107.77940511123597</v>
      </c>
    </row>
    <row r="80" spans="1:7">
      <c r="A80" s="4">
        <v>1750.0183394047615</v>
      </c>
      <c r="B80" s="5">
        <v>316.05958946666669</v>
      </c>
      <c r="C80" s="7">
        <v>215.30584920555148</v>
      </c>
      <c r="D80" s="6">
        <v>3.4641247005425271</v>
      </c>
      <c r="E80" s="7">
        <v>38.998927943876154</v>
      </c>
      <c r="F80" s="14">
        <f t="shared" si="2"/>
        <v>553110.07791140664</v>
      </c>
      <c r="G80" s="14">
        <f t="shared" si="3"/>
        <v>83.964410994263744</v>
      </c>
    </row>
    <row r="81" spans="1:7">
      <c r="A81" s="4">
        <v>1750.0183394047615</v>
      </c>
      <c r="B81" s="5">
        <v>342.18909309999998</v>
      </c>
      <c r="C81" s="7">
        <v>213.14522612864405</v>
      </c>
      <c r="D81" s="6">
        <v>3.7128763827296973</v>
      </c>
      <c r="E81" s="7">
        <v>39.394254572675869</v>
      </c>
      <c r="F81" s="14">
        <f t="shared" si="2"/>
        <v>598837.18846928328</v>
      </c>
      <c r="G81" s="14">
        <f t="shared" si="3"/>
        <v>100.23588058873065</v>
      </c>
    </row>
    <row r="82" spans="1:7">
      <c r="A82" s="4">
        <v>1750.0183394047615</v>
      </c>
      <c r="B82" s="5">
        <v>368.22778771428568</v>
      </c>
      <c r="C82" s="7">
        <v>210.16655831362533</v>
      </c>
      <c r="D82" s="6">
        <v>3.9395706035147153</v>
      </c>
      <c r="E82" s="7">
        <v>39.952585066041891</v>
      </c>
      <c r="F82" s="14">
        <f t="shared" si="2"/>
        <v>644405.38157844322</v>
      </c>
      <c r="G82" s="14">
        <f t="shared" si="3"/>
        <v>148.60200816900397</v>
      </c>
    </row>
    <row r="83" spans="1:7">
      <c r="A83" s="4">
        <v>1750.0183394047615</v>
      </c>
      <c r="B83" s="5">
        <v>395.46424883333333</v>
      </c>
      <c r="C83" s="7">
        <v>208.46190182816989</v>
      </c>
      <c r="D83" s="6">
        <v>4.1966489385410606</v>
      </c>
      <c r="E83" s="7">
        <v>40.279289526887098</v>
      </c>
      <c r="F83" s="14">
        <f t="shared" si="2"/>
        <v>692069.68803726137</v>
      </c>
      <c r="G83" s="14">
        <f t="shared" si="3"/>
        <v>212.42507657172609</v>
      </c>
    </row>
    <row r="84" spans="1:7">
      <c r="A84" s="4">
        <v>1750.0183394047615</v>
      </c>
      <c r="B84" s="5">
        <v>421.57924124999994</v>
      </c>
      <c r="C84" s="7">
        <v>207.97708829478978</v>
      </c>
      <c r="D84" s="6">
        <v>4.4633755363434959</v>
      </c>
      <c r="E84" s="7">
        <v>40.373184219026889</v>
      </c>
      <c r="F84" s="14">
        <f t="shared" si="2"/>
        <v>737771.40369984426</v>
      </c>
      <c r="G84" s="14">
        <f t="shared" si="3"/>
        <v>259.0229714313864</v>
      </c>
    </row>
    <row r="85" spans="1:7">
      <c r="A85" s="4">
        <v>1750.0183394047615</v>
      </c>
      <c r="B85" s="5">
        <v>447.51940675000003</v>
      </c>
      <c r="C85" s="7">
        <v>208.11180443510824</v>
      </c>
      <c r="D85" s="6">
        <v>4.7410802363590232</v>
      </c>
      <c r="E85" s="7">
        <v>40.34704961524929</v>
      </c>
      <c r="F85" s="14">
        <f t="shared" si="2"/>
        <v>783167.16905203904</v>
      </c>
      <c r="G85" s="14">
        <f t="shared" si="3"/>
        <v>265.96461193103823</v>
      </c>
    </row>
    <row r="86" spans="1:7">
      <c r="A86" s="4">
        <v>1750.0183394047615</v>
      </c>
      <c r="B86" s="5">
        <v>474.19751099999996</v>
      </c>
      <c r="C86" s="7">
        <v>205.97568030911299</v>
      </c>
      <c r="D86" s="6">
        <v>4.9721466934704486</v>
      </c>
      <c r="E86" s="7">
        <v>40.765479140358842</v>
      </c>
      <c r="F86" s="14">
        <f t="shared" si="2"/>
        <v>829854.34075009101</v>
      </c>
      <c r="G86" s="14">
        <f t="shared" si="3"/>
        <v>219.01385940021646</v>
      </c>
    </row>
    <row r="87" spans="1:7">
      <c r="A87" s="4">
        <v>1750.0183394047615</v>
      </c>
      <c r="B87" s="5">
        <v>500.38633387499999</v>
      </c>
      <c r="C87" s="7">
        <v>202.81599699770442</v>
      </c>
      <c r="D87" s="6">
        <v>5.1662612496412708</v>
      </c>
      <c r="E87" s="7">
        <v>41.400567131582854</v>
      </c>
      <c r="F87" s="14">
        <f t="shared" si="2"/>
        <v>875685.26106876403</v>
      </c>
      <c r="G87" s="14">
        <f t="shared" si="3"/>
        <v>133.48628410934543</v>
      </c>
    </row>
    <row r="88" spans="1:7">
      <c r="A88" s="4">
        <v>1750.0183394047615</v>
      </c>
      <c r="B88" s="5">
        <v>525.69727261111109</v>
      </c>
      <c r="C88" s="7">
        <v>204.4539599803918</v>
      </c>
      <c r="D88" s="6">
        <v>5.4714189166699683</v>
      </c>
      <c r="E88" s="7">
        <v>41.068890521209056</v>
      </c>
      <c r="F88" s="14">
        <f t="shared" si="2"/>
        <v>919979.86804450885</v>
      </c>
      <c r="G88" s="14">
        <f t="shared" si="3"/>
        <v>67.619406875575805</v>
      </c>
    </row>
    <row r="89" spans="1:7">
      <c r="A89" s="4">
        <v>1750.0183394047615</v>
      </c>
      <c r="B89" s="5">
        <v>554.21899424999992</v>
      </c>
      <c r="C89" s="7">
        <v>208.77213505410919</v>
      </c>
      <c r="D89" s="6">
        <v>5.8900998306630852</v>
      </c>
      <c r="E89" s="7">
        <v>40.219434920690574</v>
      </c>
      <c r="F89" s="14">
        <f t="shared" si="2"/>
        <v>969893.40398396191</v>
      </c>
      <c r="G89" s="14">
        <f t="shared" si="3"/>
        <v>152.44518905708901</v>
      </c>
    </row>
    <row r="90" spans="1:7">
      <c r="A90" s="4">
        <v>1999.9477831428576</v>
      </c>
      <c r="B90" s="5">
        <v>3.15</v>
      </c>
      <c r="C90" s="7">
        <v>2241.3550805012756</v>
      </c>
      <c r="D90" s="6">
        <v>0.4107390475099521</v>
      </c>
      <c r="E90" s="7">
        <v>3.7462592929204512</v>
      </c>
      <c r="F90" s="14">
        <f t="shared" si="2"/>
        <v>6299.8355169000015</v>
      </c>
      <c r="G90" s="14">
        <f t="shared" si="3"/>
        <v>2542.4293240721045</v>
      </c>
    </row>
    <row r="91" spans="1:7">
      <c r="A91" s="4">
        <v>1999.9477831428576</v>
      </c>
      <c r="B91" s="5">
        <v>30.682870583333333</v>
      </c>
      <c r="C91" s="7">
        <v>387.06956367501471</v>
      </c>
      <c r="D91" s="6">
        <v>0.69092321491707187</v>
      </c>
      <c r="E91" s="7">
        <v>21.6929929063404</v>
      </c>
      <c r="F91" s="14">
        <f t="shared" si="2"/>
        <v>61364.139003596698</v>
      </c>
      <c r="G91" s="14">
        <f t="shared" si="3"/>
        <v>867.64452244324912</v>
      </c>
    </row>
    <row r="92" spans="1:7">
      <c r="A92" s="4">
        <v>1999.9477831428576</v>
      </c>
      <c r="B92" s="5">
        <v>54.488906033333329</v>
      </c>
      <c r="C92" s="7">
        <v>298.28057544084709</v>
      </c>
      <c r="D92" s="6">
        <v>0.94553549115707025</v>
      </c>
      <c r="E92" s="7">
        <v>28.150332238874007</v>
      </c>
      <c r="F92" s="14">
        <f t="shared" si="2"/>
        <v>108974.96682724447</v>
      </c>
      <c r="G92" s="14">
        <f t="shared" si="3"/>
        <v>234.69879461835171</v>
      </c>
    </row>
    <row r="93" spans="1:7">
      <c r="A93" s="4">
        <v>1999.9477831428576</v>
      </c>
      <c r="B93" s="5">
        <v>80.027642416666652</v>
      </c>
      <c r="C93" s="7">
        <v>263.97470238422898</v>
      </c>
      <c r="D93" s="6">
        <v>1.2289864815693898</v>
      </c>
      <c r="E93" s="7">
        <v>31.808719635719246</v>
      </c>
      <c r="F93" s="14">
        <f t="shared" si="2"/>
        <v>160051.10604136178</v>
      </c>
      <c r="G93" s="14">
        <f t="shared" si="3"/>
        <v>31.29477005476565</v>
      </c>
    </row>
    <row r="94" spans="1:7">
      <c r="A94" s="4">
        <v>1999.9477831428576</v>
      </c>
      <c r="B94" s="5">
        <v>106.24930220000002</v>
      </c>
      <c r="C94" s="7">
        <v>247.65924368906818</v>
      </c>
      <c r="D94" s="6">
        <v>1.5308244947907756</v>
      </c>
      <c r="E94" s="7">
        <v>33.904235408246151</v>
      </c>
      <c r="F94" s="14">
        <f t="shared" si="2"/>
        <v>212493.05639536557</v>
      </c>
      <c r="G94" s="14">
        <f t="shared" si="3"/>
        <v>71.592130973484927</v>
      </c>
    </row>
    <row r="95" spans="1:7">
      <c r="A95" s="4">
        <v>1999.9477831428576</v>
      </c>
      <c r="B95" s="5">
        <v>132.56692616666666</v>
      </c>
      <c r="C95" s="7">
        <v>241.05656632226774</v>
      </c>
      <c r="D95" s="6">
        <v>1.8590836286671479</v>
      </c>
      <c r="E95" s="7">
        <v>34.832891827708409</v>
      </c>
      <c r="F95" s="14">
        <f t="shared" si="2"/>
        <v>265126.93010508787</v>
      </c>
      <c r="G95" s="14">
        <f t="shared" si="3"/>
        <v>190.0023940346191</v>
      </c>
    </row>
    <row r="96" spans="1:7">
      <c r="A96" s="4">
        <v>1999.9477831428576</v>
      </c>
      <c r="B96" s="5">
        <v>158.94145986666666</v>
      </c>
      <c r="C96" s="7">
        <v>233.68175569491311</v>
      </c>
      <c r="D96" s="6">
        <v>2.1607612287246556</v>
      </c>
      <c r="E96" s="7">
        <v>35.932190230652019</v>
      </c>
      <c r="F96" s="14">
        <f t="shared" si="2"/>
        <v>317874.62030982948</v>
      </c>
      <c r="G96" s="14">
        <f t="shared" si="3"/>
        <v>288.71034311837411</v>
      </c>
    </row>
    <row r="97" spans="1:7">
      <c r="A97" s="4">
        <v>1999.9477831428576</v>
      </c>
      <c r="B97" s="5">
        <v>184.65891908333333</v>
      </c>
      <c r="C97" s="7">
        <v>226.61275739458446</v>
      </c>
      <c r="D97" s="6">
        <v>2.4344419229212932</v>
      </c>
      <c r="E97" s="7">
        <v>37.053065306653522</v>
      </c>
      <c r="F97" s="14">
        <f t="shared" si="2"/>
        <v>369308.19585826882</v>
      </c>
      <c r="G97" s="14">
        <f t="shared" si="3"/>
        <v>327.15400531082832</v>
      </c>
    </row>
    <row r="98" spans="1:7">
      <c r="A98" s="4">
        <v>1999.9477831428576</v>
      </c>
      <c r="B98" s="5">
        <v>211.13304253333331</v>
      </c>
      <c r="C98" s="7">
        <v>221.57087868508341</v>
      </c>
      <c r="D98" s="6">
        <v>2.7215333470427288</v>
      </c>
      <c r="E98" s="7">
        <v>37.896213387304002</v>
      </c>
      <c r="F98" s="14">
        <f t="shared" si="2"/>
        <v>422255.06036274659</v>
      </c>
      <c r="G98" s="14">
        <f t="shared" si="3"/>
        <v>305.5082923161599</v>
      </c>
    </row>
    <row r="99" spans="1:7">
      <c r="A99" s="4">
        <v>1999.9477831428576</v>
      </c>
      <c r="B99" s="5">
        <v>237.66751971428573</v>
      </c>
      <c r="C99" s="7">
        <v>220.13424753958753</v>
      </c>
      <c r="D99" s="6">
        <v>3.0437026427245697</v>
      </c>
      <c r="E99" s="7">
        <v>38.143530109063832</v>
      </c>
      <c r="F99" s="14">
        <f t="shared" si="2"/>
        <v>475322.62917764718</v>
      </c>
      <c r="G99" s="14">
        <f t="shared" si="3"/>
        <v>242.26141416357768</v>
      </c>
    </row>
    <row r="100" spans="1:7">
      <c r="A100" s="4">
        <v>1999.9477831428576</v>
      </c>
      <c r="B100" s="5">
        <v>263.84184693333333</v>
      </c>
      <c r="C100" s="7">
        <v>217.78253079354999</v>
      </c>
      <c r="D100" s="6">
        <v>3.3428084609717081</v>
      </c>
      <c r="E100" s="7">
        <v>38.55542163306999</v>
      </c>
      <c r="F100" s="14">
        <f t="shared" si="2"/>
        <v>527669.91687463713</v>
      </c>
      <c r="G100" s="14">
        <f t="shared" si="3"/>
        <v>168.31158437962858</v>
      </c>
    </row>
    <row r="101" spans="1:7">
      <c r="A101" s="4">
        <v>1999.9477831428576</v>
      </c>
      <c r="B101" s="5">
        <v>289.93824962500003</v>
      </c>
      <c r="C101" s="7">
        <v>214.77647448781457</v>
      </c>
      <c r="D101" s="6">
        <v>3.6227385787092508</v>
      </c>
      <c r="E101" s="7">
        <v>39.095051350881349</v>
      </c>
      <c r="F101" s="14">
        <f t="shared" si="2"/>
        <v>579861.35958583921</v>
      </c>
      <c r="G101" s="14">
        <f t="shared" si="3"/>
        <v>110.34231325560086</v>
      </c>
    </row>
    <row r="102" spans="1:7">
      <c r="A102" s="4">
        <v>1999.9477831428576</v>
      </c>
      <c r="B102" s="5">
        <v>316.05958946666669</v>
      </c>
      <c r="C102" s="7">
        <v>211.45591680314121</v>
      </c>
      <c r="D102" s="6">
        <v>3.8880656322362785</v>
      </c>
      <c r="E102" s="7">
        <v>39.708973038004089</v>
      </c>
      <c r="F102" s="14">
        <f t="shared" si="2"/>
        <v>632102.67529490171</v>
      </c>
      <c r="G102" s="14">
        <f t="shared" si="3"/>
        <v>86.527319138628627</v>
      </c>
    </row>
    <row r="103" spans="1:7">
      <c r="A103" s="4">
        <v>1999.9477831428576</v>
      </c>
      <c r="B103" s="5">
        <v>342.18909309999998</v>
      </c>
      <c r="C103" s="7">
        <v>209.00702291951117</v>
      </c>
      <c r="D103" s="6">
        <v>4.1607518598707829</v>
      </c>
      <c r="E103" s="7">
        <v>40.174235208813741</v>
      </c>
      <c r="F103" s="14">
        <f t="shared" si="2"/>
        <v>684360.31816100981</v>
      </c>
      <c r="G103" s="14">
        <f t="shared" si="3"/>
        <v>102.79878873309553</v>
      </c>
    </row>
    <row r="104" spans="1:7">
      <c r="A104" s="4">
        <v>1999.9477831428576</v>
      </c>
      <c r="B104" s="5">
        <v>368.22778771428568</v>
      </c>
      <c r="C104" s="7">
        <v>206.75171888733246</v>
      </c>
      <c r="D104" s="6">
        <v>4.4290487606125684</v>
      </c>
      <c r="E104" s="7">
        <v>40.612466702818921</v>
      </c>
      <c r="F104" s="14">
        <f t="shared" si="2"/>
        <v>736436.34773078444</v>
      </c>
      <c r="G104" s="14">
        <f t="shared" si="3"/>
        <v>151.16491631336885</v>
      </c>
    </row>
    <row r="105" spans="1:7">
      <c r="A105" s="4">
        <v>1999.9477831428576</v>
      </c>
      <c r="B105" s="5">
        <v>395.46424883333333</v>
      </c>
      <c r="C105" s="7">
        <v>205.19847788603408</v>
      </c>
      <c r="D105" s="6">
        <v>4.7209145213666979</v>
      </c>
      <c r="E105" s="7">
        <v>40.919881012596207</v>
      </c>
      <c r="F105" s="14">
        <f t="shared" si="2"/>
        <v>790907.84776648041</v>
      </c>
      <c r="G105" s="14">
        <f t="shared" si="3"/>
        <v>214.98798471609098</v>
      </c>
    </row>
    <row r="106" spans="1:7">
      <c r="A106" s="4">
        <v>1999.9477831428576</v>
      </c>
      <c r="B106" s="5">
        <v>421.57924124999994</v>
      </c>
      <c r="C106" s="7">
        <v>205.3306428281843</v>
      </c>
      <c r="D106" s="6">
        <v>5.0359076658602868</v>
      </c>
      <c r="E106" s="7">
        <v>40.89354215916287</v>
      </c>
      <c r="F106" s="14">
        <f t="shared" si="2"/>
        <v>843136.46895698528</v>
      </c>
      <c r="G106" s="14">
        <f t="shared" si="3"/>
        <v>261.58587957575128</v>
      </c>
    </row>
    <row r="107" spans="1:7">
      <c r="A107" s="4">
        <v>1999.9477831428576</v>
      </c>
      <c r="B107" s="5">
        <v>447.51940675000003</v>
      </c>
      <c r="C107" s="7">
        <v>205.64503461202648</v>
      </c>
      <c r="D107" s="6">
        <v>5.3539569528680833</v>
      </c>
      <c r="E107" s="7">
        <v>40.831023782819379</v>
      </c>
      <c r="F107" s="14">
        <f t="shared" si="2"/>
        <v>895015.44544306933</v>
      </c>
      <c r="G107" s="14">
        <f t="shared" si="3"/>
        <v>268.52752007540312</v>
      </c>
    </row>
    <row r="108" spans="1:7">
      <c r="A108" s="4">
        <v>1999.9477831428576</v>
      </c>
      <c r="B108" s="5">
        <v>474.19751099999996</v>
      </c>
      <c r="C108" s="7">
        <v>203.28169546344481</v>
      </c>
      <c r="D108" s="6">
        <v>5.6079265698238938</v>
      </c>
      <c r="E108" s="7">
        <v>41.305722484847664</v>
      </c>
      <c r="F108" s="14">
        <f t="shared" si="2"/>
        <v>948370.26089631079</v>
      </c>
      <c r="G108" s="14">
        <f t="shared" si="3"/>
        <v>221.57676754458134</v>
      </c>
    </row>
    <row r="109" spans="1:7">
      <c r="A109" s="4">
        <v>1999.9477831428576</v>
      </c>
      <c r="B109" s="5">
        <v>500.38633387499999</v>
      </c>
      <c r="C109" s="7">
        <v>201.08491127931487</v>
      </c>
      <c r="D109" s="6">
        <v>5.8536897117575348</v>
      </c>
      <c r="E109" s="7">
        <v>41.756973437947437</v>
      </c>
      <c r="F109" s="14">
        <f t="shared" si="2"/>
        <v>1000746.539148288</v>
      </c>
      <c r="G109" s="14">
        <f t="shared" si="3"/>
        <v>136.04919225371032</v>
      </c>
    </row>
    <row r="110" spans="1:7">
      <c r="A110" s="4">
        <v>1999.9477831428576</v>
      </c>
      <c r="B110" s="5">
        <v>525.69727261111109</v>
      </c>
      <c r="C110" s="7">
        <v>201.97310998137172</v>
      </c>
      <c r="D110" s="6">
        <v>6.1769494980352855</v>
      </c>
      <c r="E110" s="7">
        <v>41.573342609007746</v>
      </c>
      <c r="F110" s="14">
        <f t="shared" si="2"/>
        <v>1051367.0949628381</v>
      </c>
      <c r="G110" s="14">
        <f t="shared" si="3"/>
        <v>70.182315019940688</v>
      </c>
    </row>
    <row r="111" spans="1:7">
      <c r="A111" s="4">
        <v>1999.9477831428576</v>
      </c>
      <c r="B111" s="5">
        <v>554.21899424999992</v>
      </c>
      <c r="C111" s="7">
        <v>204.34628740628213</v>
      </c>
      <c r="D111" s="6">
        <v>6.5885968099921977</v>
      </c>
      <c r="E111" s="7">
        <v>41.090530225137002</v>
      </c>
      <c r="F111" s="14">
        <f t="shared" si="2"/>
        <v>1108409.0489259516</v>
      </c>
      <c r="G111" s="14">
        <f t="shared" si="3"/>
        <v>155.00809720145389</v>
      </c>
    </row>
    <row r="112" spans="1:7">
      <c r="A112" s="4">
        <v>2249.9666692954547</v>
      </c>
      <c r="B112" s="5">
        <v>3.15</v>
      </c>
      <c r="C112" s="7">
        <v>2475.8984700991846</v>
      </c>
      <c r="D112" s="6">
        <v>0.51044104257813272</v>
      </c>
      <c r="E112" s="7">
        <v>3.3913738388173877</v>
      </c>
      <c r="F112" s="14">
        <f t="shared" si="2"/>
        <v>7087.3950082806823</v>
      </c>
      <c r="G112" s="14">
        <f t="shared" si="3"/>
        <v>2545.5685415954922</v>
      </c>
    </row>
    <row r="113" spans="1:7">
      <c r="A113" s="4">
        <v>2249.9666692954547</v>
      </c>
      <c r="B113" s="5">
        <v>30.682870583333333</v>
      </c>
      <c r="C113" s="7">
        <v>408.28574787370724</v>
      </c>
      <c r="D113" s="6">
        <v>0.81990287679094898</v>
      </c>
      <c r="E113" s="7">
        <v>20.565736969245549</v>
      </c>
      <c r="F113" s="14">
        <f t="shared" si="2"/>
        <v>69035.436130805989</v>
      </c>
      <c r="G113" s="14">
        <f t="shared" si="3"/>
        <v>870.78373996663686</v>
      </c>
    </row>
    <row r="114" spans="1:7">
      <c r="A114" s="4">
        <v>2249.9666692954547</v>
      </c>
      <c r="B114" s="5">
        <v>54.488906033333329</v>
      </c>
      <c r="C114" s="7">
        <v>304.29872566233996</v>
      </c>
      <c r="D114" s="6">
        <v>1.0852015968230677</v>
      </c>
      <c r="E114" s="7">
        <v>27.593599942904866</v>
      </c>
      <c r="F114" s="14">
        <f t="shared" si="2"/>
        <v>122598.222421372</v>
      </c>
      <c r="G114" s="14">
        <f t="shared" si="3"/>
        <v>237.83801214173945</v>
      </c>
    </row>
    <row r="115" spans="1:7">
      <c r="A115" s="4">
        <v>2249.9666692954547</v>
      </c>
      <c r="B115" s="5">
        <v>80.027642416666652</v>
      </c>
      <c r="C115" s="7">
        <v>263.82547386855998</v>
      </c>
      <c r="D115" s="6">
        <v>1.3818437913644837</v>
      </c>
      <c r="E115" s="7">
        <v>31.826711711870825</v>
      </c>
      <c r="F115" s="14">
        <f t="shared" si="2"/>
        <v>180059.52805979512</v>
      </c>
      <c r="G115" s="14">
        <f t="shared" si="3"/>
        <v>34.433987578153392</v>
      </c>
    </row>
    <row r="116" spans="1:7">
      <c r="A116" s="4">
        <v>2249.9666692954547</v>
      </c>
      <c r="B116" s="5">
        <v>106.24930220000002</v>
      </c>
      <c r="C116" s="7">
        <v>241.47500092865698</v>
      </c>
      <c r="D116" s="6">
        <v>1.679192418166447</v>
      </c>
      <c r="E116" s="7">
        <v>34.772532422696401</v>
      </c>
      <c r="F116" s="14">
        <f t="shared" si="2"/>
        <v>239057.38858590028</v>
      </c>
      <c r="G116" s="14">
        <f t="shared" si="3"/>
        <v>74.73134849687267</v>
      </c>
    </row>
    <row r="117" spans="1:7">
      <c r="A117" s="4">
        <v>2249.9666692954547</v>
      </c>
      <c r="B117" s="5">
        <v>132.56692616666666</v>
      </c>
      <c r="C117" s="7">
        <v>230.96069936870688</v>
      </c>
      <c r="D117" s="6">
        <v>2.0038973647111171</v>
      </c>
      <c r="E117" s="7">
        <v>36.355524216948432</v>
      </c>
      <c r="F117" s="14">
        <f t="shared" si="2"/>
        <v>298271.16532595147</v>
      </c>
      <c r="G117" s="14">
        <f t="shared" si="3"/>
        <v>193.14161155800684</v>
      </c>
    </row>
    <row r="118" spans="1:7">
      <c r="A118" s="4">
        <v>2249.9666692954547</v>
      </c>
      <c r="B118" s="5">
        <v>158.94145986666666</v>
      </c>
      <c r="C118" s="7">
        <v>224.56774772276049</v>
      </c>
      <c r="D118" s="6">
        <v>2.3360750054371633</v>
      </c>
      <c r="E118" s="7">
        <v>37.390486319649469</v>
      </c>
      <c r="F118" s="14">
        <f t="shared" si="2"/>
        <v>357612.9870691612</v>
      </c>
      <c r="G118" s="14">
        <f t="shared" si="3"/>
        <v>291.84956064176185</v>
      </c>
    </row>
    <row r="119" spans="1:7">
      <c r="A119" s="4">
        <v>2249.9666692954547</v>
      </c>
      <c r="B119" s="5">
        <v>184.65891908333333</v>
      </c>
      <c r="C119" s="7">
        <v>219.82156135915196</v>
      </c>
      <c r="D119" s="6">
        <v>2.6567016109892743</v>
      </c>
      <c r="E119" s="7">
        <v>38.197787547071229</v>
      </c>
      <c r="F119" s="14">
        <f t="shared" si="2"/>
        <v>415476.41312562639</v>
      </c>
      <c r="G119" s="14">
        <f t="shared" si="3"/>
        <v>330.29322283421607</v>
      </c>
    </row>
    <row r="120" spans="1:7">
      <c r="A120" s="4">
        <v>2249.9666692954547</v>
      </c>
      <c r="B120" s="5">
        <v>211.13304253333331</v>
      </c>
      <c r="C120" s="7">
        <v>216.68378329712593</v>
      </c>
      <c r="D120" s="6">
        <v>2.9942276581834317</v>
      </c>
      <c r="E120" s="7">
        <v>38.75092621743854</v>
      </c>
      <c r="F120" s="14">
        <f t="shared" si="2"/>
        <v>475042.30848693952</v>
      </c>
      <c r="G120" s="14">
        <f t="shared" si="3"/>
        <v>308.64750983954764</v>
      </c>
    </row>
    <row r="121" spans="1:7">
      <c r="A121" s="4">
        <v>2249.9666692954547</v>
      </c>
      <c r="B121" s="5">
        <v>237.66751971428573</v>
      </c>
      <c r="C121" s="7">
        <v>213.97570718540015</v>
      </c>
      <c r="D121" s="6">
        <v>3.3284076084396723</v>
      </c>
      <c r="E121" s="7">
        <v>39.241357860250062</v>
      </c>
      <c r="F121" s="14">
        <f t="shared" si="2"/>
        <v>534743.99773126328</v>
      </c>
      <c r="G121" s="14">
        <f t="shared" si="3"/>
        <v>245.40063168696543</v>
      </c>
    </row>
    <row r="122" spans="1:7">
      <c r="A122" s="4">
        <v>2249.9666692954547</v>
      </c>
      <c r="B122" s="5">
        <v>263.84184693333333</v>
      </c>
      <c r="C122" s="7">
        <v>211.61115365503363</v>
      </c>
      <c r="D122" s="6">
        <v>3.6541337127802653</v>
      </c>
      <c r="E122" s="7">
        <v>39.67984274000311</v>
      </c>
      <c r="F122" s="14">
        <f t="shared" si="2"/>
        <v>593635.36156535323</v>
      </c>
      <c r="G122" s="14">
        <f t="shared" si="3"/>
        <v>171.45080190301633</v>
      </c>
    </row>
    <row r="123" spans="1:7">
      <c r="A123" s="4">
        <v>2249.9666692954547</v>
      </c>
      <c r="B123" s="5">
        <v>289.93824962500003</v>
      </c>
      <c r="C123" s="7">
        <v>209.55133884545302</v>
      </c>
      <c r="D123" s="6">
        <v>3.9764740664013334</v>
      </c>
      <c r="E123" s="7">
        <v>40.069881420586135</v>
      </c>
      <c r="F123" s="14">
        <f t="shared" si="2"/>
        <v>652351.39781011548</v>
      </c>
      <c r="G123" s="14">
        <f t="shared" si="3"/>
        <v>113.4815307789886</v>
      </c>
    </row>
    <row r="124" spans="1:7">
      <c r="A124" s="4">
        <v>2249.9666692954547</v>
      </c>
      <c r="B124" s="5">
        <v>316.05958946666669</v>
      </c>
      <c r="C124" s="7">
        <v>206.98021805317956</v>
      </c>
      <c r="D124" s="6">
        <v>4.2815400772880379</v>
      </c>
      <c r="E124" s="7">
        <v>40.567631912074802</v>
      </c>
      <c r="F124" s="14">
        <f t="shared" si="2"/>
        <v>711123.54181120486</v>
      </c>
      <c r="G124" s="14">
        <f t="shared" si="3"/>
        <v>89.66653666201637</v>
      </c>
    </row>
    <row r="125" spans="1:7">
      <c r="A125" s="4">
        <v>2249.9666692954547</v>
      </c>
      <c r="B125" s="5">
        <v>342.18909309999998</v>
      </c>
      <c r="C125" s="7">
        <v>205.03702022104443</v>
      </c>
      <c r="D125" s="6">
        <v>4.5919869611881747</v>
      </c>
      <c r="E125" s="7">
        <v>40.952103625043584</v>
      </c>
      <c r="F125" s="14">
        <f t="shared" si="2"/>
        <v>769914.0540714392</v>
      </c>
      <c r="G125" s="14">
        <f t="shared" si="3"/>
        <v>105.93800625648328</v>
      </c>
    </row>
    <row r="126" spans="1:7">
      <c r="A126" s="4">
        <v>2249.9666692954547</v>
      </c>
      <c r="B126" s="5">
        <v>368.22778771428568</v>
      </c>
      <c r="C126" s="7">
        <v>203.67184532556249</v>
      </c>
      <c r="D126" s="6">
        <v>4.9085108889896167</v>
      </c>
      <c r="E126" s="7">
        <v>41.226598038823354</v>
      </c>
      <c r="F126" s="14">
        <f t="shared" si="2"/>
        <v>828500.24906554515</v>
      </c>
      <c r="G126" s="14">
        <f t="shared" si="3"/>
        <v>154.30413383675659</v>
      </c>
    </row>
    <row r="127" spans="1:7">
      <c r="A127" s="4">
        <v>2249.9666692954547</v>
      </c>
      <c r="B127" s="5">
        <v>395.46424883333333</v>
      </c>
      <c r="C127" s="7">
        <v>203.49849698202689</v>
      </c>
      <c r="D127" s="6">
        <v>5.2670887443390786</v>
      </c>
      <c r="E127" s="7">
        <v>41.261716541346097</v>
      </c>
      <c r="F127" s="14">
        <f t="shared" si="2"/>
        <v>889781.37877296389</v>
      </c>
      <c r="G127" s="14">
        <f t="shared" si="3"/>
        <v>218.12720223947872</v>
      </c>
    </row>
    <row r="128" spans="1:7">
      <c r="A128" s="4">
        <v>2249.9666692954547</v>
      </c>
      <c r="B128" s="5">
        <v>421.57924124999994</v>
      </c>
      <c r="C128" s="7">
        <v>204.65474478109331</v>
      </c>
      <c r="D128" s="6">
        <v>5.6468108119131983</v>
      </c>
      <c r="E128" s="7">
        <v>41.028598227926757</v>
      </c>
      <c r="F128" s="14">
        <f t="shared" si="2"/>
        <v>948539.24127936736</v>
      </c>
      <c r="G128" s="14">
        <f t="shared" si="3"/>
        <v>264.72509709913902</v>
      </c>
    </row>
    <row r="129" spans="1:7">
      <c r="A129" s="4">
        <v>2249.9666692954547</v>
      </c>
      <c r="B129" s="5">
        <v>447.51940675000003</v>
      </c>
      <c r="C129" s="7">
        <v>205.06801035341266</v>
      </c>
      <c r="D129" s="6">
        <v>6.0063687700884971</v>
      </c>
      <c r="E129" s="7">
        <v>40.945914892291405</v>
      </c>
      <c r="F129" s="14">
        <f t="shared" si="2"/>
        <v>1006903.7490503754</v>
      </c>
      <c r="G129" s="14">
        <f t="shared" si="3"/>
        <v>271.66673759879086</v>
      </c>
    </row>
    <row r="130" spans="1:7">
      <c r="A130" s="4">
        <v>2249.9666692954547</v>
      </c>
      <c r="B130" s="5">
        <v>474.19751099999996</v>
      </c>
      <c r="C130" s="7">
        <v>202.4737950647901</v>
      </c>
      <c r="D130" s="6">
        <v>6.2839149005902479</v>
      </c>
      <c r="E130" s="7">
        <v>41.470538428814891</v>
      </c>
      <c r="F130" s="14">
        <f t="shared" si="2"/>
        <v>1066928.5944128647</v>
      </c>
      <c r="G130" s="14">
        <f t="shared" si="3"/>
        <v>224.71598506796909</v>
      </c>
    </row>
    <row r="131" spans="1:7">
      <c r="A131" s="4">
        <v>2249.9666692954547</v>
      </c>
      <c r="B131" s="5">
        <v>500.38633387499999</v>
      </c>
      <c r="C131" s="7">
        <v>201.09427345243287</v>
      </c>
      <c r="D131" s="6">
        <v>6.5857819169217313</v>
      </c>
      <c r="E131" s="7">
        <v>41.755029394452315</v>
      </c>
      <c r="F131" s="14">
        <f t="shared" si="2"/>
        <v>1125852.5729896971</v>
      </c>
      <c r="G131" s="14">
        <f t="shared" si="3"/>
        <v>139.18840977709806</v>
      </c>
    </row>
    <row r="132" spans="1:7">
      <c r="A132" s="4">
        <v>2249.9666692954547</v>
      </c>
      <c r="B132" s="5">
        <v>525.69727261111109</v>
      </c>
      <c r="C132" s="7">
        <v>201.30535801662151</v>
      </c>
      <c r="D132" s="6">
        <v>6.9261718035664286</v>
      </c>
      <c r="E132" s="7">
        <v>41.711245948898508</v>
      </c>
      <c r="F132" s="14">
        <f t="shared" si="2"/>
        <v>1182801.3415145264</v>
      </c>
      <c r="G132" s="14">
        <f t="shared" si="3"/>
        <v>73.321532543328431</v>
      </c>
    </row>
    <row r="133" spans="1:7">
      <c r="A133" s="4">
        <v>2249.9666692954547</v>
      </c>
      <c r="B133" s="5">
        <v>554.21899424999992</v>
      </c>
      <c r="C133" s="7">
        <v>202.87548761822526</v>
      </c>
      <c r="D133" s="6">
        <v>7.3589047953870779</v>
      </c>
      <c r="E133" s="7">
        <v>41.388426949161172</v>
      </c>
      <c r="F133" s="14">
        <f t="shared" si="2"/>
        <v>1246974.264552949</v>
      </c>
      <c r="G133" s="14">
        <f t="shared" si="3"/>
        <v>158.14731472484164</v>
      </c>
    </row>
    <row r="134" spans="1:7">
      <c r="A134" s="4">
        <v>2499.9520366249994</v>
      </c>
      <c r="B134" s="5">
        <v>3.15</v>
      </c>
      <c r="C134" s="7">
        <v>2695.9299214800967</v>
      </c>
      <c r="D134" s="6">
        <v>0.61755685434707697</v>
      </c>
      <c r="E134" s="7">
        <v>3.114582924489552</v>
      </c>
      <c r="F134" s="14">
        <f t="shared" si="2"/>
        <v>7874.8489153687478</v>
      </c>
      <c r="G134" s="14">
        <f t="shared" si="3"/>
        <v>2553.352848306341</v>
      </c>
    </row>
    <row r="135" spans="1:7">
      <c r="A135" s="4">
        <v>2499.9520366249994</v>
      </c>
      <c r="B135" s="5">
        <v>30.682870583333333</v>
      </c>
      <c r="C135" s="7">
        <v>429.40763699564405</v>
      </c>
      <c r="D135" s="6">
        <v>0.95812803095387677</v>
      </c>
      <c r="E135" s="7">
        <v>19.554140577959831</v>
      </c>
      <c r="F135" s="14">
        <f t="shared" si="2"/>
        <v>76705.704804305453</v>
      </c>
      <c r="G135" s="14">
        <f t="shared" si="3"/>
        <v>878.56804667748565</v>
      </c>
    </row>
    <row r="136" spans="1:7">
      <c r="A136" s="4">
        <v>2499.9520366249994</v>
      </c>
      <c r="B136" s="5">
        <v>54.488906033333329</v>
      </c>
      <c r="C136" s="7">
        <v>316.06183559024583</v>
      </c>
      <c r="D136" s="6">
        <v>1.2523852395900577</v>
      </c>
      <c r="E136" s="7">
        <v>26.566628278233996</v>
      </c>
      <c r="F136" s="14">
        <f t="shared" ref="F136:F199" si="4">A136*B136</f>
        <v>136219.65161149987</v>
      </c>
      <c r="G136" s="14">
        <f t="shared" ref="G136:G199" si="5">$I$7*B136^6+$J$7*B136^5+$K$7*B136^4+$L$7*B136^3+$M$7*B136^2+$N$7*B136+$O$7*A136^6+$P$7*A136^5+$Q$7*A136^4+$R$7*A136^3+$S$7*A136^2+$T$7*A136+$U$7</f>
        <v>245.62231885259007</v>
      </c>
    </row>
    <row r="137" spans="1:7">
      <c r="A137" s="4">
        <v>2499.9520366249994</v>
      </c>
      <c r="B137" s="5">
        <v>80.027642416666652</v>
      </c>
      <c r="C137" s="7">
        <v>267.02096580491366</v>
      </c>
      <c r="D137" s="6">
        <v>1.5539719634036278</v>
      </c>
      <c r="E137" s="7">
        <v>31.445835250244063</v>
      </c>
      <c r="F137" s="14">
        <f t="shared" si="4"/>
        <v>200065.26764584298</v>
      </c>
      <c r="G137" s="14">
        <f t="shared" si="5"/>
        <v>42.218294289002188</v>
      </c>
    </row>
    <row r="138" spans="1:7">
      <c r="A138" s="4">
        <v>2499.9520366249994</v>
      </c>
      <c r="B138" s="5">
        <v>106.24930220000002</v>
      </c>
      <c r="C138" s="7">
        <v>242.1260791697253</v>
      </c>
      <c r="D138" s="6">
        <v>1.8707917652451007</v>
      </c>
      <c r="E138" s="7">
        <v>34.679028908639204</v>
      </c>
      <c r="F138" s="14">
        <f t="shared" si="4"/>
        <v>265618.15942487505</v>
      </c>
      <c r="G138" s="14">
        <f t="shared" si="5"/>
        <v>82.515655207723285</v>
      </c>
    </row>
    <row r="139" spans="1:7">
      <c r="A139" s="4">
        <v>2499.9520366249994</v>
      </c>
      <c r="B139" s="5">
        <v>132.56692616666666</v>
      </c>
      <c r="C139" s="7">
        <v>228.88332238337475</v>
      </c>
      <c r="D139" s="6">
        <v>2.2065162440311621</v>
      </c>
      <c r="E139" s="7">
        <v>36.685492029856491</v>
      </c>
      <c r="F139" s="14">
        <f t="shared" si="4"/>
        <v>331410.95705947425</v>
      </c>
      <c r="G139" s="14">
        <f t="shared" si="5"/>
        <v>200.92591826885382</v>
      </c>
    </row>
    <row r="140" spans="1:7">
      <c r="A140" s="4">
        <v>2499.9520366249994</v>
      </c>
      <c r="B140" s="5">
        <v>158.94145986666666</v>
      </c>
      <c r="C140" s="7">
        <v>221.56456637793352</v>
      </c>
      <c r="D140" s="6">
        <v>2.5609157942302625</v>
      </c>
      <c r="E140" s="7">
        <v>37.897293038904557</v>
      </c>
      <c r="F140" s="14">
        <f t="shared" si="4"/>
        <v>397346.02629782393</v>
      </c>
      <c r="G140" s="14">
        <f t="shared" si="5"/>
        <v>299.63386735261065</v>
      </c>
    </row>
    <row r="141" spans="1:7">
      <c r="A141" s="4">
        <v>2499.9520366249994</v>
      </c>
      <c r="B141" s="5">
        <v>184.65891908333333</v>
      </c>
      <c r="C141" s="7">
        <v>216.84912020860733</v>
      </c>
      <c r="D141" s="6">
        <v>2.9119622946659489</v>
      </c>
      <c r="E141" s="7">
        <v>38.721380520173682</v>
      </c>
      <c r="F141" s="14">
        <f t="shared" si="4"/>
        <v>461638.44084335014</v>
      </c>
      <c r="G141" s="14">
        <f t="shared" si="5"/>
        <v>338.07752954506486</v>
      </c>
    </row>
    <row r="142" spans="1:7">
      <c r="A142" s="4">
        <v>2499.9520366249994</v>
      </c>
      <c r="B142" s="5">
        <v>211.13304253333331</v>
      </c>
      <c r="C142" s="7">
        <v>213.25444037640119</v>
      </c>
      <c r="D142" s="6">
        <v>3.2742518581887943</v>
      </c>
      <c r="E142" s="7">
        <v>39.374079546676342</v>
      </c>
      <c r="F142" s="14">
        <f t="shared" si="4"/>
        <v>527822.47968003922</v>
      </c>
      <c r="G142" s="14">
        <f t="shared" si="5"/>
        <v>316.43181655039643</v>
      </c>
    </row>
    <row r="143" spans="1:7">
      <c r="A143" s="4">
        <v>2499.9520366249994</v>
      </c>
      <c r="B143" s="5">
        <v>237.66751971428573</v>
      </c>
      <c r="C143" s="7">
        <v>210.94841852903247</v>
      </c>
      <c r="D143" s="6">
        <v>3.6458928546391225</v>
      </c>
      <c r="E143" s="7">
        <v>39.804504615931712</v>
      </c>
      <c r="F143" s="14">
        <f t="shared" si="4"/>
        <v>594157.39994934085</v>
      </c>
      <c r="G143" s="14">
        <f t="shared" si="5"/>
        <v>253.18493839781422</v>
      </c>
    </row>
    <row r="144" spans="1:7">
      <c r="A144" s="4">
        <v>2499.9520366249994</v>
      </c>
      <c r="B144" s="5">
        <v>263.84184693333333</v>
      </c>
      <c r="C144" s="7">
        <v>208.51321501123456</v>
      </c>
      <c r="D144" s="6">
        <v>4.0006914378794534</v>
      </c>
      <c r="E144" s="7">
        <v>40.269377164463933</v>
      </c>
      <c r="F144" s="14">
        <f t="shared" si="4"/>
        <v>659591.962587888</v>
      </c>
      <c r="G144" s="14">
        <f t="shared" si="5"/>
        <v>179.23510861386512</v>
      </c>
    </row>
    <row r="145" spans="1:7">
      <c r="A145" s="4">
        <v>2499.9520366249994</v>
      </c>
      <c r="B145" s="5">
        <v>289.93824962500003</v>
      </c>
      <c r="C145" s="7">
        <v>206.87121318450218</v>
      </c>
      <c r="D145" s="6">
        <v>4.3617760929405263</v>
      </c>
      <c r="E145" s="7">
        <v>40.589007865360209</v>
      </c>
      <c r="F145" s="14">
        <f t="shared" si="4"/>
        <v>724831.71764550626</v>
      </c>
      <c r="G145" s="14">
        <f t="shared" si="5"/>
        <v>121.26583748983739</v>
      </c>
    </row>
    <row r="146" spans="1:7">
      <c r="A146" s="4">
        <v>2499.9520366249994</v>
      </c>
      <c r="B146" s="5">
        <v>316.05958946666669</v>
      </c>
      <c r="C146" s="7">
        <v>204.7607111413798</v>
      </c>
      <c r="D146" s="6">
        <v>4.7062326726520176</v>
      </c>
      <c r="E146" s="7">
        <v>41.007365388884367</v>
      </c>
      <c r="F146" s="14">
        <f t="shared" si="4"/>
        <v>790133.81438205461</v>
      </c>
      <c r="G146" s="14">
        <f t="shared" si="5"/>
        <v>97.450843372865165</v>
      </c>
    </row>
    <row r="147" spans="1:7">
      <c r="A147" s="4">
        <v>2499.9520366249994</v>
      </c>
      <c r="B147" s="5">
        <v>342.18909309999998</v>
      </c>
      <c r="C147" s="7">
        <v>203.44650571389897</v>
      </c>
      <c r="D147" s="6">
        <v>5.0626067229810694</v>
      </c>
      <c r="E147" s="7">
        <v>41.272261077171827</v>
      </c>
      <c r="F147" s="14">
        <f t="shared" si="4"/>
        <v>855456.32020620652</v>
      </c>
      <c r="G147" s="14">
        <f t="shared" si="5"/>
        <v>113.72231296733207</v>
      </c>
    </row>
    <row r="148" spans="1:7">
      <c r="A148" s="4">
        <v>2499.9520366249994</v>
      </c>
      <c r="B148" s="5">
        <v>368.22778771428568</v>
      </c>
      <c r="C148" s="7">
        <v>202.44373055146224</v>
      </c>
      <c r="D148" s="6">
        <v>5.4209909737509809</v>
      </c>
      <c r="E148" s="7">
        <v>41.47669713549309</v>
      </c>
      <c r="F148" s="14">
        <f t="shared" si="4"/>
        <v>920551.80783824646</v>
      </c>
      <c r="G148" s="14">
        <f t="shared" si="5"/>
        <v>162.08844054760539</v>
      </c>
    </row>
    <row r="149" spans="1:7">
      <c r="A149" s="4">
        <v>2499.9520366249994</v>
      </c>
      <c r="B149" s="5">
        <v>395.46424883333333</v>
      </c>
      <c r="C149" s="7">
        <v>202.98812580490301</v>
      </c>
      <c r="D149" s="6">
        <v>5.8376177733939807</v>
      </c>
      <c r="E149" s="7">
        <v>41.365460495618571</v>
      </c>
      <c r="F149" s="14">
        <f t="shared" si="4"/>
        <v>988641.65428326721</v>
      </c>
      <c r="G149" s="14">
        <f t="shared" si="5"/>
        <v>225.91150895032752</v>
      </c>
    </row>
    <row r="150" spans="1:7">
      <c r="A150" s="4">
        <v>2499.9520366249994</v>
      </c>
      <c r="B150" s="5">
        <v>421.57924124999994</v>
      </c>
      <c r="C150" s="7">
        <v>203.63902074720014</v>
      </c>
      <c r="D150" s="6">
        <v>6.2430672266989085</v>
      </c>
      <c r="E150" s="7">
        <v>41.233243355094139</v>
      </c>
      <c r="F150" s="14">
        <f t="shared" si="4"/>
        <v>1053927.8827617592</v>
      </c>
      <c r="G150" s="14">
        <f t="shared" si="5"/>
        <v>272.50940380998782</v>
      </c>
    </row>
    <row r="151" spans="1:7">
      <c r="A151" s="4">
        <v>2499.9520366249994</v>
      </c>
      <c r="B151" s="5">
        <v>447.51940675000003</v>
      </c>
      <c r="C151" s="7">
        <v>204.06484017232981</v>
      </c>
      <c r="D151" s="6">
        <v>6.6410668264798902</v>
      </c>
      <c r="E151" s="7">
        <v>41.147202487069691</v>
      </c>
      <c r="F151" s="14">
        <f t="shared" si="4"/>
        <v>1118777.0523338742</v>
      </c>
      <c r="G151" s="14">
        <f t="shared" si="5"/>
        <v>279.45104430963966</v>
      </c>
    </row>
    <row r="152" spans="1:7">
      <c r="A152" s="4">
        <v>2499.9520366249994</v>
      </c>
      <c r="B152" s="5">
        <v>474.19751099999996</v>
      </c>
      <c r="C152" s="7">
        <v>203.45139995169603</v>
      </c>
      <c r="D152" s="6">
        <v>7.0158088255491258</v>
      </c>
      <c r="E152" s="7">
        <v>41.271268229444161</v>
      </c>
      <c r="F152" s="14">
        <f t="shared" si="4"/>
        <v>1185471.0333869555</v>
      </c>
      <c r="G152" s="14">
        <f t="shared" si="5"/>
        <v>232.50029177881788</v>
      </c>
    </row>
    <row r="153" spans="1:7">
      <c r="A153" s="4">
        <v>2499.9520366249994</v>
      </c>
      <c r="B153" s="5">
        <v>500.38633387499999</v>
      </c>
      <c r="C153" s="7">
        <v>202.27500583230486</v>
      </c>
      <c r="D153" s="6">
        <v>7.3604684618914815</v>
      </c>
      <c r="E153" s="7">
        <v>41.511294311980443</v>
      </c>
      <c r="F153" s="14">
        <f t="shared" si="4"/>
        <v>1250941.8344701233</v>
      </c>
      <c r="G153" s="14">
        <f t="shared" si="5"/>
        <v>146.97271648794685</v>
      </c>
    </row>
    <row r="154" spans="1:7">
      <c r="A154" s="4">
        <v>2499.9520366249994</v>
      </c>
      <c r="B154" s="5">
        <v>525.69727261111109</v>
      </c>
      <c r="C154" s="7">
        <v>202.03523920846621</v>
      </c>
      <c r="D154" s="6">
        <v>7.7236154697162318</v>
      </c>
      <c r="E154" s="7">
        <v>41.560558108372348</v>
      </c>
      <c r="F154" s="14">
        <f t="shared" si="4"/>
        <v>1314217.9673123546</v>
      </c>
      <c r="G154" s="14">
        <f t="shared" si="5"/>
        <v>81.105839254177226</v>
      </c>
    </row>
    <row r="155" spans="1:7">
      <c r="A155" s="4">
        <v>2499.9520366249994</v>
      </c>
      <c r="B155" s="5">
        <v>554.21899424999992</v>
      </c>
      <c r="C155" s="7">
        <v>203.27306190782116</v>
      </c>
      <c r="D155" s="6">
        <v>8.1925486416630093</v>
      </c>
      <c r="E155" s="7">
        <v>41.307476850375991</v>
      </c>
      <c r="F155" s="14">
        <f t="shared" si="4"/>
        <v>1385520.9034115463</v>
      </c>
      <c r="G155" s="14">
        <f t="shared" si="5"/>
        <v>165.93162143569043</v>
      </c>
    </row>
    <row r="156" spans="1:7">
      <c r="A156" s="4">
        <v>2499.9520366249994</v>
      </c>
      <c r="B156" s="5">
        <v>574.67331687499995</v>
      </c>
      <c r="C156" s="7">
        <v>204.55968068371831</v>
      </c>
      <c r="D156" s="6">
        <v>8.5486761170697925</v>
      </c>
      <c r="E156" s="7">
        <v>41.04766526324898</v>
      </c>
      <c r="F156" s="14">
        <f t="shared" si="4"/>
        <v>1436655.7289156998</v>
      </c>
      <c r="G156" s="14">
        <f t="shared" si="5"/>
        <v>472.07291426150459</v>
      </c>
    </row>
    <row r="157" spans="1:7">
      <c r="A157" s="4">
        <v>2750.023515136364</v>
      </c>
      <c r="B157" s="5">
        <v>3.15</v>
      </c>
      <c r="C157" s="7">
        <v>2899.7192058966607</v>
      </c>
      <c r="D157" s="6">
        <v>0.73068303414669244</v>
      </c>
      <c r="E157" s="7">
        <v>2.8956932388444536</v>
      </c>
      <c r="F157" s="14">
        <f t="shared" si="4"/>
        <v>8662.5740726795466</v>
      </c>
      <c r="G157" s="14">
        <f t="shared" si="5"/>
        <v>2567.2015718559342</v>
      </c>
    </row>
    <row r="158" spans="1:7">
      <c r="A158" s="4">
        <v>2750.023515136364</v>
      </c>
      <c r="B158" s="5">
        <v>30.682870583333333</v>
      </c>
      <c r="C158" s="7">
        <v>446.5424548430783</v>
      </c>
      <c r="D158" s="6">
        <v>1.0960270393868896</v>
      </c>
      <c r="E158" s="7">
        <v>18.803805120866038</v>
      </c>
      <c r="F158" s="14">
        <f t="shared" si="4"/>
        <v>84378.61561605247</v>
      </c>
      <c r="G158" s="14">
        <f t="shared" si="5"/>
        <v>892.41677022707881</v>
      </c>
    </row>
    <row r="159" spans="1:7">
      <c r="A159" s="4">
        <v>2750.023515136364</v>
      </c>
      <c r="B159" s="5">
        <v>54.488906033333329</v>
      </c>
      <c r="C159" s="7">
        <v>322.98262527788717</v>
      </c>
      <c r="D159" s="6">
        <v>1.4078285675717093</v>
      </c>
      <c r="E159" s="7">
        <v>25.997365312880326</v>
      </c>
      <c r="F159" s="14">
        <f t="shared" si="4"/>
        <v>149845.77290572235</v>
      </c>
      <c r="G159" s="14">
        <f t="shared" si="5"/>
        <v>259.47104240218323</v>
      </c>
    </row>
    <row r="160" spans="1:7">
      <c r="A160" s="4">
        <v>2750.023515136364</v>
      </c>
      <c r="B160" s="5">
        <v>80.027642416666652</v>
      </c>
      <c r="C160" s="7">
        <v>271.77922535767533</v>
      </c>
      <c r="D160" s="6">
        <v>1.7398780294935652</v>
      </c>
      <c r="E160" s="7">
        <v>30.895287482006346</v>
      </c>
      <c r="F160" s="14">
        <f t="shared" si="4"/>
        <v>220077.8985067576</v>
      </c>
      <c r="G160" s="14">
        <f t="shared" si="5"/>
        <v>56.067017838595348</v>
      </c>
    </row>
    <row r="161" spans="1:7">
      <c r="A161" s="4">
        <v>2750.023515136364</v>
      </c>
      <c r="B161" s="5">
        <v>106.24930220000002</v>
      </c>
      <c r="C161" s="7">
        <v>245.22402797017457</v>
      </c>
      <c r="D161" s="6">
        <v>2.0842587474128149</v>
      </c>
      <c r="E161" s="7">
        <v>34.240923977007746</v>
      </c>
      <c r="F161" s="14">
        <f t="shared" si="4"/>
        <v>292188.07951682986</v>
      </c>
      <c r="G161" s="14">
        <f t="shared" si="5"/>
        <v>96.364378757316445</v>
      </c>
    </row>
    <row r="162" spans="1:7">
      <c r="A162" s="4">
        <v>2750.023515136364</v>
      </c>
      <c r="B162" s="5">
        <v>132.56692616666666</v>
      </c>
      <c r="C162" s="7">
        <v>231.42631799747244</v>
      </c>
      <c r="D162" s="6">
        <v>2.4542028540113585</v>
      </c>
      <c r="E162" s="7">
        <v>36.282378649579833</v>
      </c>
      <c r="F162" s="14">
        <f t="shared" si="4"/>
        <v>364562.16428767948</v>
      </c>
      <c r="G162" s="14">
        <f t="shared" si="5"/>
        <v>214.77464181845062</v>
      </c>
    </row>
    <row r="163" spans="1:7">
      <c r="A163" s="4">
        <v>2750.023515136364</v>
      </c>
      <c r="B163" s="5">
        <v>158.94145986666666</v>
      </c>
      <c r="C163" s="7">
        <v>222.97103879958601</v>
      </c>
      <c r="D163" s="6">
        <v>2.8349681201038117</v>
      </c>
      <c r="E163" s="7">
        <v>37.658241824892819</v>
      </c>
      <c r="F163" s="14">
        <f t="shared" si="4"/>
        <v>437092.75216343597</v>
      </c>
      <c r="G163" s="14">
        <f t="shared" si="5"/>
        <v>313.48259090220381</v>
      </c>
    </row>
    <row r="164" spans="1:7">
      <c r="A164" s="4">
        <v>2750.023515136364</v>
      </c>
      <c r="B164" s="5">
        <v>184.65891908333333</v>
      </c>
      <c r="C164" s="7">
        <v>218.46944094096776</v>
      </c>
      <c r="D164" s="6">
        <v>3.2271823900674299</v>
      </c>
      <c r="E164" s="7">
        <v>38.4341959355827</v>
      </c>
      <c r="F164" s="14">
        <f t="shared" si="4"/>
        <v>507816.36975882977</v>
      </c>
      <c r="G164" s="14">
        <f t="shared" si="5"/>
        <v>351.92625309465802</v>
      </c>
    </row>
    <row r="165" spans="1:7">
      <c r="A165" s="4">
        <v>2750.023515136364</v>
      </c>
      <c r="B165" s="5">
        <v>211.13304253333331</v>
      </c>
      <c r="C165" s="7">
        <v>214.77762755084686</v>
      </c>
      <c r="D165" s="6">
        <v>3.6275029277318431</v>
      </c>
      <c r="E165" s="7">
        <v>39.09484146375776</v>
      </c>
      <c r="F165" s="14">
        <f t="shared" si="4"/>
        <v>580620.8317889527</v>
      </c>
      <c r="G165" s="14">
        <f t="shared" si="5"/>
        <v>330.28054009998959</v>
      </c>
    </row>
    <row r="166" spans="1:7">
      <c r="A166" s="4">
        <v>2750.023515136364</v>
      </c>
      <c r="B166" s="5">
        <v>237.66751971428573</v>
      </c>
      <c r="C166" s="7">
        <v>212.65102371428338</v>
      </c>
      <c r="D166" s="6">
        <v>4.0429636473440995</v>
      </c>
      <c r="E166" s="7">
        <v>39.485807086186995</v>
      </c>
      <c r="F166" s="14">
        <f t="shared" si="4"/>
        <v>653591.2679984211</v>
      </c>
      <c r="G166" s="14">
        <f t="shared" si="5"/>
        <v>267.03366194740738</v>
      </c>
    </row>
    <row r="167" spans="1:7">
      <c r="A167" s="4">
        <v>2750.023515136364</v>
      </c>
      <c r="B167" s="5">
        <v>263.84184693333333</v>
      </c>
      <c r="C167" s="7">
        <v>210.35272534188368</v>
      </c>
      <c r="D167" s="6">
        <v>4.4397073739756951</v>
      </c>
      <c r="E167" s="7">
        <v>39.917226103989478</v>
      </c>
      <c r="F167" s="14">
        <f t="shared" si="4"/>
        <v>725571.28334367578</v>
      </c>
      <c r="G167" s="14">
        <f t="shared" si="5"/>
        <v>193.08383216345828</v>
      </c>
    </row>
    <row r="168" spans="1:7">
      <c r="A168" s="4">
        <v>2750.023515136364</v>
      </c>
      <c r="B168" s="5">
        <v>289.93824962500003</v>
      </c>
      <c r="C168" s="7">
        <v>208.71992105876075</v>
      </c>
      <c r="D168" s="6">
        <v>4.8409649608629506</v>
      </c>
      <c r="E168" s="7">
        <v>40.229496333981714</v>
      </c>
      <c r="F168" s="14">
        <f t="shared" si="4"/>
        <v>797337.00440622715</v>
      </c>
      <c r="G168" s="14">
        <f t="shared" si="5"/>
        <v>135.11456103943055</v>
      </c>
    </row>
    <row r="169" spans="1:7">
      <c r="A169" s="4">
        <v>2750.023515136364</v>
      </c>
      <c r="B169" s="5">
        <v>316.05958946666669</v>
      </c>
      <c r="C169" s="7">
        <v>206.6103045914206</v>
      </c>
      <c r="D169" s="6">
        <v>5.2237631121073891</v>
      </c>
      <c r="E169" s="7">
        <v>40.640263880676926</v>
      </c>
      <c r="F169" s="14">
        <f t="shared" si="4"/>
        <v>869171.30321767891</v>
      </c>
      <c r="G169" s="14">
        <f t="shared" si="5"/>
        <v>111.29956692245833</v>
      </c>
    </row>
    <row r="170" spans="1:7">
      <c r="A170" s="4">
        <v>2750.023515136364</v>
      </c>
      <c r="B170" s="5">
        <v>342.18909309999998</v>
      </c>
      <c r="C170" s="7">
        <v>205.64020519728936</v>
      </c>
      <c r="D170" s="6">
        <v>5.6290708637272271</v>
      </c>
      <c r="E170" s="7">
        <v>40.831982690382226</v>
      </c>
      <c r="F170" s="14">
        <f t="shared" si="4"/>
        <v>941028.05264818645</v>
      </c>
      <c r="G170" s="14">
        <f t="shared" si="5"/>
        <v>127.57103651692523</v>
      </c>
    </row>
    <row r="171" spans="1:7">
      <c r="A171" s="4">
        <v>2750.023515136364</v>
      </c>
      <c r="B171" s="5">
        <v>368.22778771428568</v>
      </c>
      <c r="C171" s="7">
        <v>204.67615093207482</v>
      </c>
      <c r="D171" s="6">
        <v>6.0290144474874481</v>
      </c>
      <c r="E171" s="7">
        <v>41.024307232790171</v>
      </c>
      <c r="F171" s="14">
        <f t="shared" si="4"/>
        <v>1012635.0751409268</v>
      </c>
      <c r="G171" s="14">
        <f t="shared" si="5"/>
        <v>175.93716409719855</v>
      </c>
    </row>
    <row r="172" spans="1:7">
      <c r="A172" s="4">
        <v>2750.023515136364</v>
      </c>
      <c r="B172" s="5">
        <v>395.46424883333333</v>
      </c>
      <c r="C172" s="7">
        <v>204.9058830703801</v>
      </c>
      <c r="D172" s="6">
        <v>6.4822261779741455</v>
      </c>
      <c r="E172" s="7">
        <v>40.97831244883443</v>
      </c>
      <c r="F172" s="14">
        <f t="shared" si="4"/>
        <v>1087535.983687405</v>
      </c>
      <c r="G172" s="14">
        <f t="shared" si="5"/>
        <v>239.76023249992068</v>
      </c>
    </row>
    <row r="173" spans="1:7">
      <c r="A173" s="4">
        <v>2750.023515136364</v>
      </c>
      <c r="B173" s="5">
        <v>421.57924124999994</v>
      </c>
      <c r="C173" s="7">
        <v>204.5720365187907</v>
      </c>
      <c r="D173" s="6">
        <v>6.8990296453658528</v>
      </c>
      <c r="E173" s="7">
        <v>41.045186047659556</v>
      </c>
      <c r="F173" s="14">
        <f t="shared" si="4"/>
        <v>1159352.8269308461</v>
      </c>
      <c r="G173" s="14">
        <f t="shared" si="5"/>
        <v>286.35812735958098</v>
      </c>
    </row>
    <row r="174" spans="1:7">
      <c r="A174" s="4">
        <v>2750.023515136364</v>
      </c>
      <c r="B174" s="5">
        <v>447.51940675000003</v>
      </c>
      <c r="C174" s="7">
        <v>204.83914440068631</v>
      </c>
      <c r="D174" s="6">
        <v>7.3330956721931084</v>
      </c>
      <c r="E174" s="7">
        <v>40.991663598426136</v>
      </c>
      <c r="F174" s="14">
        <f t="shared" si="4"/>
        <v>1230688.8920423754</v>
      </c>
      <c r="G174" s="14">
        <f t="shared" si="5"/>
        <v>293.29976785923282</v>
      </c>
    </row>
    <row r="175" spans="1:7">
      <c r="A175" s="4">
        <v>2750.023515136364</v>
      </c>
      <c r="B175" s="5">
        <v>474.19751099999996</v>
      </c>
      <c r="C175" s="7">
        <v>204.20687641944627</v>
      </c>
      <c r="D175" s="6">
        <v>7.7462615567493653</v>
      </c>
      <c r="E175" s="7">
        <v>41.118582519304262</v>
      </c>
      <c r="F175" s="14">
        <f t="shared" si="4"/>
        <v>1304054.3060691345</v>
      </c>
      <c r="G175" s="14">
        <f t="shared" si="5"/>
        <v>246.34901532841104</v>
      </c>
    </row>
    <row r="176" spans="1:7">
      <c r="A176" s="4">
        <v>2750.023515136364</v>
      </c>
      <c r="B176" s="5">
        <v>500.38633387499999</v>
      </c>
      <c r="C176" s="7">
        <v>204.38323460159322</v>
      </c>
      <c r="D176" s="6">
        <v>8.1811288525717316</v>
      </c>
      <c r="E176" s="7">
        <v>41.08310212151283</v>
      </c>
      <c r="F176" s="14">
        <f t="shared" si="4"/>
        <v>1376074.1848091257</v>
      </c>
      <c r="G176" s="14">
        <f t="shared" si="5"/>
        <v>160.82144003754001</v>
      </c>
    </row>
    <row r="177" spans="1:7">
      <c r="A177" s="4">
        <v>2750.023515136364</v>
      </c>
      <c r="B177" s="5">
        <v>525.69727261111109</v>
      </c>
      <c r="C177" s="7">
        <v>204.48548371877442</v>
      </c>
      <c r="D177" s="6">
        <v>8.599253100851481</v>
      </c>
      <c r="E177" s="7">
        <v>41.062559289588549</v>
      </c>
      <c r="F177" s="14">
        <f t="shared" si="4"/>
        <v>1445679.861523607</v>
      </c>
      <c r="G177" s="14">
        <f t="shared" si="5"/>
        <v>94.954562803770386</v>
      </c>
    </row>
    <row r="178" spans="1:7">
      <c r="A178" s="4">
        <v>2750.023515136364</v>
      </c>
      <c r="B178" s="5">
        <v>554.21899424999992</v>
      </c>
      <c r="C178" s="7">
        <v>206.30025221336649</v>
      </c>
      <c r="D178" s="6">
        <v>9.1462630871833497</v>
      </c>
      <c r="E178" s="7">
        <v>40.701342867860703</v>
      </c>
      <c r="F178" s="14">
        <f t="shared" si="4"/>
        <v>1524115.266722725</v>
      </c>
      <c r="G178" s="14">
        <f t="shared" si="5"/>
        <v>179.78034498528359</v>
      </c>
    </row>
    <row r="179" spans="1:7">
      <c r="A179" s="4">
        <v>2750.023515136364</v>
      </c>
      <c r="B179" s="5">
        <v>574.67331687499995</v>
      </c>
      <c r="C179" s="7">
        <v>207.15215020096369</v>
      </c>
      <c r="D179" s="6">
        <v>9.5229828614791021</v>
      </c>
      <c r="E179" s="7">
        <v>40.533961587734005</v>
      </c>
      <c r="F179" s="14">
        <f t="shared" si="4"/>
        <v>1580365.1349276609</v>
      </c>
      <c r="G179" s="14">
        <f t="shared" si="5"/>
        <v>485.92163781109775</v>
      </c>
    </row>
    <row r="180" spans="1:7">
      <c r="A180" s="4">
        <v>3000.3078171363641</v>
      </c>
      <c r="B180" s="5">
        <v>3.15</v>
      </c>
      <c r="C180" s="7">
        <v>3098.3077502581618</v>
      </c>
      <c r="D180" s="6">
        <v>0.85177921428879244</v>
      </c>
      <c r="E180" s="7">
        <v>2.7100914356757251</v>
      </c>
      <c r="F180" s="14">
        <f t="shared" si="4"/>
        <v>9450.9696239795467</v>
      </c>
      <c r="G180" s="14">
        <f t="shared" si="5"/>
        <v>2585.3539359659244</v>
      </c>
    </row>
    <row r="181" spans="1:7">
      <c r="A181" s="4">
        <v>3000.3078171363641</v>
      </c>
      <c r="B181" s="5">
        <v>30.682870583333333</v>
      </c>
      <c r="C181" s="7">
        <v>465.81485721293984</v>
      </c>
      <c r="D181" s="6">
        <v>1.2473871197030841</v>
      </c>
      <c r="E181" s="7">
        <v>18.025825430518527</v>
      </c>
      <c r="F181" s="14">
        <f t="shared" si="4"/>
        <v>92058.056463358385</v>
      </c>
      <c r="G181" s="14">
        <f t="shared" si="5"/>
        <v>910.56913433706904</v>
      </c>
    </row>
    <row r="182" spans="1:7">
      <c r="A182" s="4">
        <v>3000.3078171363641</v>
      </c>
      <c r="B182" s="5">
        <v>54.488906033333329</v>
      </c>
      <c r="C182" s="7">
        <v>333.76034843225386</v>
      </c>
      <c r="D182" s="6">
        <v>1.587211346949857</v>
      </c>
      <c r="E182" s="7">
        <v>25.157863534429751</v>
      </c>
      <c r="F182" s="14">
        <f t="shared" si="4"/>
        <v>163483.49071901877</v>
      </c>
      <c r="G182" s="14">
        <f t="shared" si="5"/>
        <v>277.62340651216618</v>
      </c>
    </row>
    <row r="183" spans="1:7">
      <c r="A183" s="4">
        <v>3000.3078171363641</v>
      </c>
      <c r="B183" s="5">
        <v>80.027642416666652</v>
      </c>
      <c r="C183" s="7">
        <v>280.03843876178678</v>
      </c>
      <c r="D183" s="6">
        <v>1.9559133070849757</v>
      </c>
      <c r="E183" s="7">
        <v>29.984088385112642</v>
      </c>
      <c r="F183" s="14">
        <f t="shared" si="4"/>
        <v>240107.56112971861</v>
      </c>
      <c r="G183" s="14">
        <f t="shared" si="5"/>
        <v>74.21938194858194</v>
      </c>
    </row>
    <row r="184" spans="1:7">
      <c r="A184" s="4">
        <v>3000.3078171363641</v>
      </c>
      <c r="B184" s="5">
        <v>106.24930220000002</v>
      </c>
      <c r="C184" s="7">
        <v>252.87213945498885</v>
      </c>
      <c r="D184" s="6">
        <v>2.3448712408699119</v>
      </c>
      <c r="E184" s="7">
        <v>33.205308094278912</v>
      </c>
      <c r="F184" s="14">
        <f t="shared" si="4"/>
        <v>318780.61195594392</v>
      </c>
      <c r="G184" s="14">
        <f t="shared" si="5"/>
        <v>114.5167428672994</v>
      </c>
    </row>
    <row r="185" spans="1:7">
      <c r="A185" s="4">
        <v>3000.3078171363641</v>
      </c>
      <c r="B185" s="5">
        <v>132.56692616666666</v>
      </c>
      <c r="C185" s="7">
        <v>237.9684208472726</v>
      </c>
      <c r="D185" s="6">
        <v>2.7532550582709772</v>
      </c>
      <c r="E185" s="7">
        <v>35.284922550506579</v>
      </c>
      <c r="F185" s="14">
        <f t="shared" si="4"/>
        <v>397741.58487158921</v>
      </c>
      <c r="G185" s="14">
        <f t="shared" si="5"/>
        <v>232.92700592843721</v>
      </c>
    </row>
    <row r="186" spans="1:7">
      <c r="A186" s="4">
        <v>3000.3078171363641</v>
      </c>
      <c r="B186" s="5">
        <v>158.94145986666666</v>
      </c>
      <c r="C186" s="7">
        <v>229.45272469290657</v>
      </c>
      <c r="D186" s="6">
        <v>3.1828952609852776</v>
      </c>
      <c r="E186" s="7">
        <v>36.594454523476614</v>
      </c>
      <c r="F186" s="14">
        <f t="shared" si="4"/>
        <v>476873.30450502568</v>
      </c>
      <c r="G186" s="14">
        <f t="shared" si="5"/>
        <v>331.63495501219404</v>
      </c>
    </row>
    <row r="187" spans="1:7">
      <c r="A187" s="4">
        <v>3000.3078171363641</v>
      </c>
      <c r="B187" s="5">
        <v>184.65891908333333</v>
      </c>
      <c r="C187" s="7">
        <v>223.6698976888128</v>
      </c>
      <c r="D187" s="6">
        <v>3.6047052485089162</v>
      </c>
      <c r="E187" s="7">
        <v>37.540578262098173</v>
      </c>
      <c r="F187" s="14">
        <f t="shared" si="4"/>
        <v>554033.59842967626</v>
      </c>
      <c r="G187" s="14">
        <f t="shared" si="5"/>
        <v>370.07861720464825</v>
      </c>
    </row>
    <row r="188" spans="1:7">
      <c r="A188" s="4">
        <v>3000.3078171363641</v>
      </c>
      <c r="B188" s="5">
        <v>211.13304253333331</v>
      </c>
      <c r="C188" s="7">
        <v>220.39320239456725</v>
      </c>
      <c r="D188" s="6">
        <v>4.0611247677576925</v>
      </c>
      <c r="E188" s="7">
        <v>38.098712699994543</v>
      </c>
      <c r="F188" s="14">
        <f t="shared" si="4"/>
        <v>633464.11796854436</v>
      </c>
      <c r="G188" s="14">
        <f t="shared" si="5"/>
        <v>348.43290420998346</v>
      </c>
    </row>
    <row r="189" spans="1:7">
      <c r="A189" s="4">
        <v>3000.3078171363641</v>
      </c>
      <c r="B189" s="5">
        <v>237.66751971428573</v>
      </c>
      <c r="C189" s="7">
        <v>217.17879200724101</v>
      </c>
      <c r="D189" s="6">
        <v>4.5048380004095625</v>
      </c>
      <c r="E189" s="7">
        <v>38.662602464343806</v>
      </c>
      <c r="F189" s="14">
        <f t="shared" si="4"/>
        <v>713075.71727818239</v>
      </c>
      <c r="G189" s="14">
        <f t="shared" si="5"/>
        <v>285.18602605740125</v>
      </c>
    </row>
    <row r="190" spans="1:7">
      <c r="A190" s="4">
        <v>3000.3078171363641</v>
      </c>
      <c r="B190" s="5">
        <v>263.84184693333333</v>
      </c>
      <c r="C190" s="7">
        <v>215.77736680848264</v>
      </c>
      <c r="D190" s="6">
        <v>4.9686853835468137</v>
      </c>
      <c r="E190" s="7">
        <v>38.913707323692655</v>
      </c>
      <c r="F190" s="14">
        <f t="shared" si="4"/>
        <v>791606.75584177603</v>
      </c>
      <c r="G190" s="14">
        <f t="shared" si="5"/>
        <v>211.23619627344851</v>
      </c>
    </row>
    <row r="191" spans="1:7">
      <c r="A191" s="4">
        <v>3000.3078171363641</v>
      </c>
      <c r="B191" s="5">
        <v>289.93824962500003</v>
      </c>
      <c r="C191" s="7">
        <v>213.26706891324125</v>
      </c>
      <c r="D191" s="6">
        <v>5.3966126073597049</v>
      </c>
      <c r="E191" s="7">
        <v>39.371748023968067</v>
      </c>
      <c r="F191" s="14">
        <f t="shared" si="4"/>
        <v>869903.99683672201</v>
      </c>
      <c r="G191" s="14">
        <f t="shared" si="5"/>
        <v>153.26692514942079</v>
      </c>
    </row>
    <row r="192" spans="1:7">
      <c r="A192" s="4">
        <v>3000.3078171363641</v>
      </c>
      <c r="B192" s="5">
        <v>316.05958946666669</v>
      </c>
      <c r="C192" s="7">
        <v>212.18205538494701</v>
      </c>
      <c r="D192" s="6">
        <v>5.8528791168549903</v>
      </c>
      <c r="E192" s="7">
        <v>39.573079277740192</v>
      </c>
      <c r="F192" s="14">
        <f t="shared" si="4"/>
        <v>948276.05695775012</v>
      </c>
      <c r="G192" s="14">
        <f t="shared" si="5"/>
        <v>129.45193103245219</v>
      </c>
    </row>
    <row r="193" spans="1:7">
      <c r="A193" s="4">
        <v>3000.3078171363641</v>
      </c>
      <c r="B193" s="5">
        <v>342.18909309999998</v>
      </c>
      <c r="C193" s="7">
        <v>210.31054483756574</v>
      </c>
      <c r="D193" s="6">
        <v>6.2808604175612048</v>
      </c>
      <c r="E193" s="7">
        <v>39.925232020808053</v>
      </c>
      <c r="F193" s="14">
        <f t="shared" si="4"/>
        <v>1026672.610966733</v>
      </c>
      <c r="G193" s="14">
        <f t="shared" si="5"/>
        <v>145.72340062691183</v>
      </c>
    </row>
    <row r="194" spans="1:7">
      <c r="A194" s="4">
        <v>3000.3078171363641</v>
      </c>
      <c r="B194" s="5">
        <v>368.22778771428568</v>
      </c>
      <c r="C194" s="7">
        <v>210.13431290484601</v>
      </c>
      <c r="D194" s="6">
        <v>6.75313549913486</v>
      </c>
      <c r="E194" s="7">
        <v>39.958715846966889</v>
      </c>
      <c r="F194" s="14">
        <f t="shared" si="4"/>
        <v>1104796.7099660009</v>
      </c>
      <c r="G194" s="14">
        <f t="shared" si="5"/>
        <v>194.08952820718514</v>
      </c>
    </row>
    <row r="195" spans="1:7">
      <c r="A195" s="4">
        <v>3000.3078171363641</v>
      </c>
      <c r="B195" s="5">
        <v>395.46424883333333</v>
      </c>
      <c r="C195" s="7">
        <v>209.11801062905315</v>
      </c>
      <c r="D195" s="6">
        <v>7.2175632352424222</v>
      </c>
      <c r="E195" s="7">
        <v>40.152913055188556</v>
      </c>
      <c r="F195" s="14">
        <f t="shared" si="4"/>
        <v>1186514.4771726101</v>
      </c>
      <c r="G195" s="14">
        <f t="shared" si="5"/>
        <v>257.91259660990727</v>
      </c>
    </row>
    <row r="196" spans="1:7">
      <c r="A196" s="4">
        <v>3000.3078171363641</v>
      </c>
      <c r="B196" s="5">
        <v>421.57924124999994</v>
      </c>
      <c r="C196" s="7">
        <v>209.14983756876103</v>
      </c>
      <c r="D196" s="6">
        <v>7.6953553696482215</v>
      </c>
      <c r="E196" s="7">
        <v>40.146802869506566</v>
      </c>
      <c r="F196" s="14">
        <f t="shared" si="4"/>
        <v>1264867.4930647919</v>
      </c>
      <c r="G196" s="14">
        <f t="shared" si="5"/>
        <v>304.51049146956757</v>
      </c>
    </row>
    <row r="197" spans="1:7">
      <c r="A197" s="4">
        <v>3000.3078171363641</v>
      </c>
      <c r="B197" s="5">
        <v>447.51940675000003</v>
      </c>
      <c r="C197" s="7">
        <v>208.21741278565847</v>
      </c>
      <c r="D197" s="6">
        <v>8.1324396643048527</v>
      </c>
      <c r="E197" s="7">
        <v>40.326585498908436</v>
      </c>
      <c r="F197" s="14">
        <f t="shared" si="4"/>
        <v>1342695.9743922532</v>
      </c>
      <c r="G197" s="14">
        <f t="shared" si="5"/>
        <v>311.45213196922668</v>
      </c>
    </row>
    <row r="198" spans="1:7">
      <c r="A198" s="4">
        <v>3000.3078171363641</v>
      </c>
      <c r="B198" s="5">
        <v>474.19751099999996</v>
      </c>
      <c r="C198" s="7">
        <v>208.49536439899833</v>
      </c>
      <c r="D198" s="6">
        <v>8.6287443955843948</v>
      </c>
      <c r="E198" s="7">
        <v>40.272824881581435</v>
      </c>
      <c r="F198" s="14">
        <f t="shared" si="4"/>
        <v>1422738.4991199069</v>
      </c>
      <c r="G198" s="14">
        <f t="shared" si="5"/>
        <v>264.50137943839763</v>
      </c>
    </row>
    <row r="199" spans="1:7">
      <c r="A199" s="4">
        <v>3000.3078171363641</v>
      </c>
      <c r="B199" s="5">
        <v>500.38633387499999</v>
      </c>
      <c r="C199" s="7">
        <v>208.38866324012523</v>
      </c>
      <c r="D199" s="6">
        <v>9.1006300376942466</v>
      </c>
      <c r="E199" s="7">
        <v>40.293445759028145</v>
      </c>
      <c r="F199" s="14">
        <f t="shared" si="4"/>
        <v>1501313.0291133691</v>
      </c>
      <c r="G199" s="14">
        <f t="shared" si="5"/>
        <v>178.97380414753388</v>
      </c>
    </row>
    <row r="200" spans="1:7">
      <c r="A200" s="4">
        <v>3000.3078171363641</v>
      </c>
      <c r="B200" s="5">
        <v>525.69727261111109</v>
      </c>
      <c r="C200" s="7">
        <v>209.74699981021277</v>
      </c>
      <c r="D200" s="6">
        <v>9.6232864211867408</v>
      </c>
      <c r="E200" s="7">
        <v>40.032502522849079</v>
      </c>
      <c r="F200" s="14">
        <f t="shared" ref="F200:F263" si="6">A200*B200</f>
        <v>1577253.6364623827</v>
      </c>
      <c r="G200" s="14">
        <f t="shared" ref="G200:G263" si="7">$I$7*B200^6+$J$7*B200^5+$K$7*B200^4+$L$7*B200^3+$M$7*B200^2+$N$7*B200+$O$7*A200^6+$P$7*A200^5+$Q$7*A200^4+$R$7*A200^3+$S$7*A200^2+$T$7*A200+$U$7</f>
        <v>113.10692691376426</v>
      </c>
    </row>
    <row r="201" spans="1:7">
      <c r="A201" s="4">
        <v>3000.3078171363641</v>
      </c>
      <c r="B201" s="5">
        <v>554.21899424999992</v>
      </c>
      <c r="C201" s="7">
        <v>211.74401613074977</v>
      </c>
      <c r="D201" s="6">
        <v>10.241993188537096</v>
      </c>
      <c r="E201" s="7">
        <v>39.654944930663326</v>
      </c>
      <c r="F201" s="14">
        <f t="shared" si="6"/>
        <v>1662827.5808537283</v>
      </c>
      <c r="G201" s="14">
        <f t="shared" si="7"/>
        <v>197.93270909527018</v>
      </c>
    </row>
    <row r="202" spans="1:7">
      <c r="A202" s="4">
        <v>3249.9869274090911</v>
      </c>
      <c r="B202" s="5">
        <v>3.15</v>
      </c>
      <c r="C202" s="7">
        <v>3303.4943314614889</v>
      </c>
      <c r="D202" s="6">
        <v>0.98376609563771422</v>
      </c>
      <c r="E202" s="7">
        <v>2.5417622845890007</v>
      </c>
      <c r="F202" s="14">
        <f t="shared" si="6"/>
        <v>10237.458821338636</v>
      </c>
      <c r="G202" s="14">
        <f t="shared" si="7"/>
        <v>2603.9189428025475</v>
      </c>
    </row>
    <row r="203" spans="1:7">
      <c r="A203" s="4">
        <v>3249.9869274090911</v>
      </c>
      <c r="B203" s="5">
        <v>30.682870583333333</v>
      </c>
      <c r="C203" s="7">
        <v>488.87822670574576</v>
      </c>
      <c r="D203" s="6">
        <v>1.4180920260417276</v>
      </c>
      <c r="E203" s="7">
        <v>17.175437236472209</v>
      </c>
      <c r="F203" s="14">
        <f t="shared" si="6"/>
        <v>99718.928291218283</v>
      </c>
      <c r="G203" s="14">
        <f t="shared" si="7"/>
        <v>929.13414117368484</v>
      </c>
    </row>
    <row r="204" spans="1:7">
      <c r="A204" s="4">
        <v>3249.9869274090911</v>
      </c>
      <c r="B204" s="5">
        <v>54.488906033333329</v>
      </c>
      <c r="C204" s="7">
        <v>348.22364514104441</v>
      </c>
      <c r="D204" s="6">
        <v>1.7938002381722646</v>
      </c>
      <c r="E204" s="7">
        <v>24.112944127218505</v>
      </c>
      <c r="F204" s="14">
        <f t="shared" si="6"/>
        <v>177088.23229715569</v>
      </c>
      <c r="G204" s="14">
        <f t="shared" si="7"/>
        <v>296.18841334879653</v>
      </c>
    </row>
    <row r="205" spans="1:7">
      <c r="A205" s="4">
        <v>3249.9869274090911</v>
      </c>
      <c r="B205" s="5">
        <v>80.027642416666652</v>
      </c>
      <c r="C205" s="7">
        <v>290.42465576850981</v>
      </c>
      <c r="D205" s="6">
        <v>2.1972589265867377</v>
      </c>
      <c r="E205" s="7">
        <v>28.911792205945371</v>
      </c>
      <c r="F205" s="14">
        <f t="shared" si="6"/>
        <v>260088.79168553589</v>
      </c>
      <c r="G205" s="14">
        <f t="shared" si="7"/>
        <v>92.78438878520501</v>
      </c>
    </row>
    <row r="206" spans="1:7">
      <c r="A206" s="4">
        <v>3249.9869274090911</v>
      </c>
      <c r="B206" s="5">
        <v>106.24930220000002</v>
      </c>
      <c r="C206" s="7">
        <v>261.22529662301685</v>
      </c>
      <c r="D206" s="6">
        <v>2.623910689323929</v>
      </c>
      <c r="E206" s="7">
        <v>32.143507568411074</v>
      </c>
      <c r="F206" s="14">
        <f t="shared" si="6"/>
        <v>345308.84319633804</v>
      </c>
      <c r="G206" s="14">
        <f t="shared" si="7"/>
        <v>133.08174970392975</v>
      </c>
    </row>
    <row r="207" spans="1:7">
      <c r="A207" s="4">
        <v>3249.9869274090911</v>
      </c>
      <c r="B207" s="5">
        <v>132.56692616666666</v>
      </c>
      <c r="C207" s="7">
        <v>244.97407204461504</v>
      </c>
      <c r="D207" s="6">
        <v>3.0701743494716887</v>
      </c>
      <c r="E207" s="7">
        <v>34.275861232911005</v>
      </c>
      <c r="F207" s="14">
        <f t="shared" si="6"/>
        <v>430840.77704847284</v>
      </c>
      <c r="G207" s="14">
        <f t="shared" si="7"/>
        <v>251.49201276506028</v>
      </c>
    </row>
    <row r="208" spans="1:7">
      <c r="A208" s="4">
        <v>3249.9869274090911</v>
      </c>
      <c r="B208" s="5">
        <v>158.94145986666666</v>
      </c>
      <c r="C208" s="7">
        <v>235.13554126484036</v>
      </c>
      <c r="D208" s="6">
        <v>3.5331592078677923</v>
      </c>
      <c r="E208" s="7">
        <v>35.710030282512292</v>
      </c>
      <c r="F208" s="14">
        <f t="shared" si="6"/>
        <v>516557.66678998334</v>
      </c>
      <c r="G208" s="14">
        <f t="shared" si="7"/>
        <v>350.19996184881711</v>
      </c>
    </row>
    <row r="209" spans="1:7">
      <c r="A209" s="4">
        <v>3249.9869274090911</v>
      </c>
      <c r="B209" s="5">
        <v>184.65891908333333</v>
      </c>
      <c r="C209" s="7">
        <v>228.16026695940914</v>
      </c>
      <c r="D209" s="6">
        <v>3.9830708964252808</v>
      </c>
      <c r="E209" s="7">
        <v>36.801750852422451</v>
      </c>
      <c r="F209" s="14">
        <f t="shared" si="6"/>
        <v>600139.07305032643</v>
      </c>
      <c r="G209" s="14">
        <f t="shared" si="7"/>
        <v>388.64362404127132</v>
      </c>
    </row>
    <row r="210" spans="1:7">
      <c r="A210" s="4">
        <v>3249.9869274090911</v>
      </c>
      <c r="B210" s="5">
        <v>211.13304253333331</v>
      </c>
      <c r="C210" s="7">
        <v>223.18951720172461</v>
      </c>
      <c r="D210" s="6">
        <v>4.4548976448202335</v>
      </c>
      <c r="E210" s="7">
        <v>37.621378478422052</v>
      </c>
      <c r="F210" s="14">
        <f t="shared" si="6"/>
        <v>686179.62817744084</v>
      </c>
      <c r="G210" s="14">
        <f t="shared" si="7"/>
        <v>366.99791104659926</v>
      </c>
    </row>
    <row r="211" spans="1:7">
      <c r="A211" s="4">
        <v>3249.9869274090911</v>
      </c>
      <c r="B211" s="5">
        <v>237.66751971428573</v>
      </c>
      <c r="C211" s="7">
        <v>220.06585601470539</v>
      </c>
      <c r="D211" s="6">
        <v>4.9445893681567998</v>
      </c>
      <c r="E211" s="7">
        <v>38.15538426143344</v>
      </c>
      <c r="F211" s="14">
        <f t="shared" si="6"/>
        <v>772416.33214117109</v>
      </c>
      <c r="G211" s="14">
        <f t="shared" si="7"/>
        <v>303.75103289401704</v>
      </c>
    </row>
    <row r="212" spans="1:7">
      <c r="A212" s="4">
        <v>3249.9869274090911</v>
      </c>
      <c r="B212" s="5">
        <v>263.84184693333333</v>
      </c>
      <c r="C212" s="7">
        <v>217.50714314395003</v>
      </c>
      <c r="D212" s="6">
        <v>5.4253146880633452</v>
      </c>
      <c r="E212" s="7">
        <v>38.60423698133576</v>
      </c>
      <c r="F212" s="14">
        <f t="shared" si="6"/>
        <v>857482.55343680375</v>
      </c>
      <c r="G212" s="14">
        <f t="shared" si="7"/>
        <v>229.80120311007158</v>
      </c>
    </row>
    <row r="213" spans="1:7">
      <c r="A213" s="4">
        <v>3249.9869274090911</v>
      </c>
      <c r="B213" s="5">
        <v>289.93824962500003</v>
      </c>
      <c r="C213" s="7">
        <v>215.7090125559464</v>
      </c>
      <c r="D213" s="6">
        <v>5.9126413296695022</v>
      </c>
      <c r="E213" s="7">
        <v>38.926038367936052</v>
      </c>
      <c r="F213" s="14">
        <f t="shared" si="6"/>
        <v>942295.52103712386</v>
      </c>
      <c r="G213" s="14">
        <f t="shared" si="7"/>
        <v>171.83193198604386</v>
      </c>
    </row>
    <row r="214" spans="1:7">
      <c r="A214" s="4">
        <v>3249.9869274090911</v>
      </c>
      <c r="B214" s="5">
        <v>316.05958946666669</v>
      </c>
      <c r="C214" s="7">
        <v>213.82083872018768</v>
      </c>
      <c r="D214" s="6">
        <v>6.3889094322324489</v>
      </c>
      <c r="E214" s="7">
        <v>39.269780014522048</v>
      </c>
      <c r="F214" s="14">
        <f t="shared" si="6"/>
        <v>1027189.5340489508</v>
      </c>
      <c r="G214" s="14">
        <f t="shared" si="7"/>
        <v>148.01693786906799</v>
      </c>
    </row>
    <row r="215" spans="1:7">
      <c r="A215" s="4">
        <v>3249.9869274090911</v>
      </c>
      <c r="B215" s="5">
        <v>342.18909309999998</v>
      </c>
      <c r="C215" s="7">
        <v>212.96501828895666</v>
      </c>
      <c r="D215" s="6">
        <v>6.8894121401058213</v>
      </c>
      <c r="E215" s="7">
        <v>39.42758940658274</v>
      </c>
      <c r="F215" s="14">
        <f t="shared" si="6"/>
        <v>1112110.0792769725</v>
      </c>
      <c r="G215" s="14">
        <f t="shared" si="7"/>
        <v>164.2884074635349</v>
      </c>
    </row>
    <row r="216" spans="1:7">
      <c r="A216" s="4">
        <v>3249.9869274090911</v>
      </c>
      <c r="B216" s="5">
        <v>368.22778771428568</v>
      </c>
      <c r="C216" s="7">
        <v>212.02126675293937</v>
      </c>
      <c r="D216" s="6">
        <v>7.3808047197380535</v>
      </c>
      <c r="E216" s="7">
        <v>39.603089952512796</v>
      </c>
      <c r="F216" s="14">
        <f t="shared" si="6"/>
        <v>1196735.4963801983</v>
      </c>
      <c r="G216" s="14">
        <f t="shared" si="7"/>
        <v>212.65453504380821</v>
      </c>
    </row>
    <row r="217" spans="1:7">
      <c r="A217" s="4">
        <v>3249.9869274090911</v>
      </c>
      <c r="B217" s="5">
        <v>395.46424883333333</v>
      </c>
      <c r="C217" s="7">
        <v>211.62466759023746</v>
      </c>
      <c r="D217" s="6">
        <v>7.9119083588933696</v>
      </c>
      <c r="E217" s="7">
        <v>39.677308863258993</v>
      </c>
      <c r="F217" s="14">
        <f t="shared" si="6"/>
        <v>1285253.6389659892</v>
      </c>
      <c r="G217" s="14">
        <f t="shared" si="7"/>
        <v>276.47760344653034</v>
      </c>
    </row>
    <row r="218" spans="1:7">
      <c r="A218" s="4">
        <v>3249.9869274090911</v>
      </c>
      <c r="B218" s="5">
        <v>421.57924124999994</v>
      </c>
      <c r="C218" s="7">
        <v>211.19461641394273</v>
      </c>
      <c r="D218" s="6">
        <v>8.4172415928096971</v>
      </c>
      <c r="E218" s="7">
        <v>39.758102936699814</v>
      </c>
      <c r="F218" s="14">
        <f t="shared" si="6"/>
        <v>1370127.0229295432</v>
      </c>
      <c r="G218" s="14">
        <f t="shared" si="7"/>
        <v>323.07549830619064</v>
      </c>
    </row>
    <row r="219" spans="1:7">
      <c r="A219" s="4">
        <v>3249.9869274090911</v>
      </c>
      <c r="B219" s="5">
        <v>447.51940675000003</v>
      </c>
      <c r="C219" s="7">
        <v>210.87429553458068</v>
      </c>
      <c r="D219" s="6">
        <v>8.9216103047526349</v>
      </c>
      <c r="E219" s="7">
        <v>39.818496027579705</v>
      </c>
      <c r="F219" s="14">
        <f t="shared" si="6"/>
        <v>1454432.2216993719</v>
      </c>
      <c r="G219" s="14">
        <f t="shared" si="7"/>
        <v>330.01713880584248</v>
      </c>
    </row>
    <row r="220" spans="1:7">
      <c r="A220" s="4">
        <v>3249.9869274090911</v>
      </c>
      <c r="B220" s="5">
        <v>474.19751099999996</v>
      </c>
      <c r="C220" s="7">
        <v>210.8649048151122</v>
      </c>
      <c r="D220" s="6">
        <v>9.4530358643381653</v>
      </c>
      <c r="E220" s="7">
        <v>39.820269316151254</v>
      </c>
      <c r="F220" s="14">
        <f t="shared" si="6"/>
        <v>1541135.7117599286</v>
      </c>
      <c r="G220" s="14">
        <f t="shared" si="7"/>
        <v>283.0663862750207</v>
      </c>
    </row>
    <row r="221" spans="1:7">
      <c r="A221" s="4">
        <v>3249.9869274090911</v>
      </c>
      <c r="B221" s="5">
        <v>500.38633387499999</v>
      </c>
      <c r="C221" s="7">
        <v>211.64955232473133</v>
      </c>
      <c r="D221" s="6">
        <v>10.012223267951114</v>
      </c>
      <c r="E221" s="7">
        <v>39.672643796474546</v>
      </c>
      <c r="F221" s="14">
        <f t="shared" si="6"/>
        <v>1626249.0437479108</v>
      </c>
      <c r="G221" s="14">
        <f t="shared" si="7"/>
        <v>197.53881098414968</v>
      </c>
    </row>
    <row r="222" spans="1:7">
      <c r="A222" s="4">
        <v>3249.9869274090911</v>
      </c>
      <c r="B222" s="5">
        <v>525.69727261111109</v>
      </c>
      <c r="C222" s="7">
        <v>212.71593213386259</v>
      </c>
      <c r="D222" s="6">
        <v>10.571666990969803</v>
      </c>
      <c r="E222" s="7">
        <v>39.473758335028279</v>
      </c>
      <c r="F222" s="14">
        <f t="shared" si="6"/>
        <v>1708509.2637607243</v>
      </c>
      <c r="G222" s="14">
        <f t="shared" si="7"/>
        <v>131.67193375038005</v>
      </c>
    </row>
    <row r="223" spans="1:7">
      <c r="A223" s="4">
        <v>3499.9931883500003</v>
      </c>
      <c r="B223" s="5">
        <v>3.15</v>
      </c>
      <c r="C223" s="7">
        <v>3512.7558606339562</v>
      </c>
      <c r="D223" s="6">
        <v>1.1265535414205832</v>
      </c>
      <c r="E223" s="7">
        <v>2.3903446844002971</v>
      </c>
      <c r="F223" s="14">
        <f t="shared" si="6"/>
        <v>11024.978543302501</v>
      </c>
      <c r="G223" s="14">
        <f t="shared" si="7"/>
        <v>2619.887901793687</v>
      </c>
    </row>
    <row r="224" spans="1:7">
      <c r="A224" s="4">
        <v>3499.9931883500003</v>
      </c>
      <c r="B224" s="5">
        <v>30.682870583333333</v>
      </c>
      <c r="C224" s="7">
        <v>513.69886300220367</v>
      </c>
      <c r="D224" s="6">
        <v>1.6047149885591445</v>
      </c>
      <c r="E224" s="7">
        <v>16.345563332551794</v>
      </c>
      <c r="F224" s="14">
        <f t="shared" si="6"/>
        <v>107389.83804069126</v>
      </c>
      <c r="G224" s="14">
        <f t="shared" si="7"/>
        <v>945.10310016482435</v>
      </c>
    </row>
    <row r="225" spans="1:7">
      <c r="A225" s="4">
        <v>3499.9931883500003</v>
      </c>
      <c r="B225" s="5">
        <v>54.488906033333329</v>
      </c>
      <c r="C225" s="7">
        <v>362.67272777263457</v>
      </c>
      <c r="D225" s="6">
        <v>2.0119459241154711</v>
      </c>
      <c r="E225" s="7">
        <v>23.152271058899125</v>
      </c>
      <c r="F225" s="14">
        <f t="shared" si="6"/>
        <v>190710.79995730988</v>
      </c>
      <c r="G225" s="14">
        <f t="shared" si="7"/>
        <v>312.15737233992877</v>
      </c>
    </row>
    <row r="226" spans="1:7">
      <c r="A226" s="4">
        <v>3499.9931883500003</v>
      </c>
      <c r="B226" s="5">
        <v>80.027642416666652</v>
      </c>
      <c r="C226" s="7">
        <v>301.81753969532321</v>
      </c>
      <c r="D226" s="6">
        <v>2.4591091958232436</v>
      </c>
      <c r="E226" s="7">
        <v>27.820441805796353</v>
      </c>
      <c r="F226" s="14">
        <f t="shared" si="6"/>
        <v>280096.20333804283</v>
      </c>
      <c r="G226" s="14">
        <f t="shared" si="7"/>
        <v>108.75334777633725</v>
      </c>
    </row>
    <row r="227" spans="1:7">
      <c r="A227" s="4">
        <v>3499.9931883500003</v>
      </c>
      <c r="B227" s="5">
        <v>106.24930220000002</v>
      </c>
      <c r="C227" s="7">
        <v>269.7689657948759</v>
      </c>
      <c r="D227" s="6">
        <v>2.918175384820433</v>
      </c>
      <c r="E227" s="7">
        <v>31.125512433653917</v>
      </c>
      <c r="F227" s="14">
        <f t="shared" si="6"/>
        <v>371871.83396694076</v>
      </c>
      <c r="G227" s="14">
        <f t="shared" si="7"/>
        <v>149.05070869506199</v>
      </c>
    </row>
    <row r="228" spans="1:7">
      <c r="A228" s="4">
        <v>3499.9931883500003</v>
      </c>
      <c r="B228" s="5">
        <v>132.56692616666666</v>
      </c>
      <c r="C228" s="7">
        <v>252.01344731403134</v>
      </c>
      <c r="D228" s="6">
        <v>3.4013570064698508</v>
      </c>
      <c r="E228" s="7">
        <v>33.318449426229755</v>
      </c>
      <c r="F228" s="14">
        <f t="shared" si="6"/>
        <v>463983.33858383074</v>
      </c>
      <c r="G228" s="14">
        <f t="shared" si="7"/>
        <v>267.46097175619252</v>
      </c>
    </row>
    <row r="229" spans="1:7">
      <c r="A229" s="4">
        <v>3499.9931883500003</v>
      </c>
      <c r="B229" s="5">
        <v>158.94145986666666</v>
      </c>
      <c r="C229" s="7">
        <v>240.54382931245181</v>
      </c>
      <c r="D229" s="6">
        <v>3.8924651631261002</v>
      </c>
      <c r="E229" s="7">
        <v>34.907140719688016</v>
      </c>
      <c r="F229" s="14">
        <f t="shared" si="6"/>
        <v>556294.02687973832</v>
      </c>
      <c r="G229" s="14">
        <f t="shared" si="7"/>
        <v>366.16892083994935</v>
      </c>
    </row>
    <row r="230" spans="1:7">
      <c r="A230" s="4">
        <v>3499.9931883500003</v>
      </c>
      <c r="B230" s="5">
        <v>184.65891908333333</v>
      </c>
      <c r="C230" s="7">
        <v>233.26864619830243</v>
      </c>
      <c r="D230" s="6">
        <v>4.3855086735595856</v>
      </c>
      <c r="E230" s="7">
        <v>35.995824710725628</v>
      </c>
      <c r="F230" s="14">
        <f t="shared" si="6"/>
        <v>646304.95895974059</v>
      </c>
      <c r="G230" s="14">
        <f t="shared" si="7"/>
        <v>404.61258303240356</v>
      </c>
    </row>
    <row r="231" spans="1:7">
      <c r="A231" s="4">
        <v>3499.9931883500003</v>
      </c>
      <c r="B231" s="5">
        <v>211.13304253333331</v>
      </c>
      <c r="C231" s="7">
        <v>227.68570912306916</v>
      </c>
      <c r="D231" s="6">
        <v>4.8942403716344796</v>
      </c>
      <c r="E231" s="7">
        <v>36.878455531540489</v>
      </c>
      <c r="F231" s="14">
        <f t="shared" si="6"/>
        <v>738964.21070227749</v>
      </c>
      <c r="G231" s="14">
        <f t="shared" si="7"/>
        <v>382.96687003773877</v>
      </c>
    </row>
    <row r="232" spans="1:7">
      <c r="A232" s="4">
        <v>3499.9931883500003</v>
      </c>
      <c r="B232" s="5">
        <v>237.66751971428573</v>
      </c>
      <c r="C232" s="7">
        <v>224.21686475412338</v>
      </c>
      <c r="D232" s="6">
        <v>5.4253957863725226</v>
      </c>
      <c r="E232" s="7">
        <v>37.448999691750231</v>
      </c>
      <c r="F232" s="14">
        <f t="shared" si="6"/>
        <v>831834.70009203942</v>
      </c>
      <c r="G232" s="14">
        <f t="shared" si="7"/>
        <v>319.71999188515656</v>
      </c>
    </row>
    <row r="233" spans="1:7">
      <c r="A233" s="4">
        <v>3499.9931883500003</v>
      </c>
      <c r="B233" s="5">
        <v>263.84184693333333</v>
      </c>
      <c r="C233" s="7">
        <v>221.51948944712228</v>
      </c>
      <c r="D233" s="6">
        <v>5.9504380287714254</v>
      </c>
      <c r="E233" s="7">
        <v>37.905004747073058</v>
      </c>
      <c r="F233" s="14">
        <f t="shared" si="6"/>
        <v>923444.66706835001</v>
      </c>
      <c r="G233" s="14">
        <f t="shared" si="7"/>
        <v>245.77016210120382</v>
      </c>
    </row>
    <row r="234" spans="1:7">
      <c r="A234" s="4">
        <v>3499.9931883500003</v>
      </c>
      <c r="B234" s="5">
        <v>289.93824962500003</v>
      </c>
      <c r="C234" s="7">
        <v>219.46579793038782</v>
      </c>
      <c r="D234" s="6">
        <v>6.478368942781648</v>
      </c>
      <c r="E234" s="7">
        <v>38.259707791579025</v>
      </c>
      <c r="F234" s="14">
        <f t="shared" si="6"/>
        <v>1014781.8987296221</v>
      </c>
      <c r="G234" s="14">
        <f t="shared" si="7"/>
        <v>187.8008909771761</v>
      </c>
    </row>
    <row r="235" spans="1:7">
      <c r="A235" s="4">
        <v>3499.9931883500003</v>
      </c>
      <c r="B235" s="5">
        <v>316.05958946666669</v>
      </c>
      <c r="C235" s="7">
        <v>217.86874023541665</v>
      </c>
      <c r="D235" s="6">
        <v>7.0106326355625095</v>
      </c>
      <c r="E235" s="7">
        <v>38.540165468388771</v>
      </c>
      <c r="F235" s="14">
        <f t="shared" si="6"/>
        <v>1106206.4102460309</v>
      </c>
      <c r="G235" s="14">
        <f t="shared" si="7"/>
        <v>163.9858968602075</v>
      </c>
    </row>
    <row r="236" spans="1:7">
      <c r="A236" s="4">
        <v>3499.9931883500003</v>
      </c>
      <c r="B236" s="5">
        <v>342.18909309999998</v>
      </c>
      <c r="C236" s="7">
        <v>216.62860560325214</v>
      </c>
      <c r="D236" s="6">
        <v>7.547016219733572</v>
      </c>
      <c r="E236" s="7">
        <v>38.760796505520759</v>
      </c>
      <c r="F236" s="14">
        <f t="shared" si="6"/>
        <v>1197659.494977664</v>
      </c>
      <c r="G236" s="14">
        <f t="shared" si="7"/>
        <v>180.25736645466714</v>
      </c>
    </row>
    <row r="237" spans="1:7">
      <c r="A237" s="4">
        <v>3499.9931883500003</v>
      </c>
      <c r="B237" s="5">
        <v>368.22778771428568</v>
      </c>
      <c r="C237" s="7">
        <v>215.67953663599135</v>
      </c>
      <c r="D237" s="6">
        <v>8.0857222118266812</v>
      </c>
      <c r="E237" s="7">
        <v>38.931358208700708</v>
      </c>
      <c r="F237" s="14">
        <f t="shared" si="6"/>
        <v>1288794.7487611899</v>
      </c>
      <c r="G237" s="14">
        <f t="shared" si="7"/>
        <v>228.62349403494045</v>
      </c>
    </row>
    <row r="238" spans="1:7">
      <c r="A238" s="4">
        <v>3499.9931883500003</v>
      </c>
      <c r="B238" s="5">
        <v>395.46424883333333</v>
      </c>
      <c r="C238" s="7">
        <v>215.10470030405594</v>
      </c>
      <c r="D238" s="6">
        <v>8.6606491388727296</v>
      </c>
      <c r="E238" s="7">
        <v>39.035396656574328</v>
      </c>
      <c r="F238" s="14">
        <f t="shared" si="6"/>
        <v>1384122.1771526162</v>
      </c>
      <c r="G238" s="14">
        <f t="shared" si="7"/>
        <v>292.44656243766258</v>
      </c>
    </row>
    <row r="239" spans="1:7">
      <c r="A239" s="4">
        <v>3499.9931883500003</v>
      </c>
      <c r="B239" s="5">
        <v>421.57924124999994</v>
      </c>
      <c r="C239" s="7">
        <v>214.53857653869426</v>
      </c>
      <c r="D239" s="6">
        <v>9.2082675407211099</v>
      </c>
      <c r="E239" s="7">
        <v>39.138403146568542</v>
      </c>
      <c r="F239" s="14">
        <f t="shared" si="6"/>
        <v>1475524.4727247613</v>
      </c>
      <c r="G239" s="14">
        <f t="shared" si="7"/>
        <v>339.04445729732288</v>
      </c>
    </row>
    <row r="240" spans="1:7">
      <c r="A240" s="4">
        <v>3499.9931883500003</v>
      </c>
      <c r="B240" s="5">
        <v>447.51940675000003</v>
      </c>
      <c r="C240" s="7">
        <v>215.02949457042368</v>
      </c>
      <c r="D240" s="6">
        <v>9.7972281970195958</v>
      </c>
      <c r="E240" s="7">
        <v>39.049049135500759</v>
      </c>
      <c r="F240" s="14">
        <f t="shared" si="6"/>
        <v>1566314.8752794333</v>
      </c>
      <c r="G240" s="14">
        <f t="shared" si="7"/>
        <v>345.98609779698199</v>
      </c>
    </row>
    <row r="241" spans="1:7">
      <c r="A241" s="4">
        <v>3499.9931883500003</v>
      </c>
      <c r="B241" s="5">
        <v>474.19751099999996</v>
      </c>
      <c r="C241" s="7">
        <v>215.20392762022169</v>
      </c>
      <c r="D241" s="6">
        <v>10.389694547440632</v>
      </c>
      <c r="E241" s="7">
        <v>39.01739801831279</v>
      </c>
      <c r="F241" s="14">
        <f t="shared" si="6"/>
        <v>1659688.0584325243</v>
      </c>
      <c r="G241" s="14">
        <f t="shared" si="7"/>
        <v>299.03534526615294</v>
      </c>
    </row>
    <row r="242" spans="1:7">
      <c r="A242" s="4">
        <v>3499.9931883500003</v>
      </c>
      <c r="B242" s="5">
        <v>500.38633387499999</v>
      </c>
      <c r="C242" s="7">
        <v>216.10634219474625</v>
      </c>
      <c r="D242" s="6">
        <v>11.009466365301211</v>
      </c>
      <c r="E242" s="7">
        <v>38.854469580978822</v>
      </c>
      <c r="F242" s="14">
        <f t="shared" si="6"/>
        <v>1751348.7601059289</v>
      </c>
      <c r="G242" s="14">
        <f t="shared" si="7"/>
        <v>213.50776997528919</v>
      </c>
    </row>
    <row r="243" spans="1:7">
      <c r="A243" s="4">
        <v>3499.9931883500003</v>
      </c>
      <c r="B243" s="5">
        <v>525.69727261111109</v>
      </c>
      <c r="C243" s="7">
        <v>216.66521113747962</v>
      </c>
      <c r="D243" s="6">
        <v>11.596267488786511</v>
      </c>
      <c r="E243" s="7">
        <v>38.754247878467432</v>
      </c>
      <c r="F243" s="14">
        <f t="shared" si="6"/>
        <v>1839936.8732730621</v>
      </c>
      <c r="G243" s="14">
        <f t="shared" si="7"/>
        <v>147.64089274151956</v>
      </c>
    </row>
    <row r="244" spans="1:7">
      <c r="A244" s="4">
        <v>3749.9900878499998</v>
      </c>
      <c r="B244" s="5">
        <v>3.15</v>
      </c>
      <c r="C244" s="7">
        <v>3703.3206564197039</v>
      </c>
      <c r="D244" s="6">
        <v>1.2725009298511936</v>
      </c>
      <c r="E244" s="7">
        <v>2.2673427656086709</v>
      </c>
      <c r="F244" s="14">
        <f t="shared" si="6"/>
        <v>11812.468776727499</v>
      </c>
      <c r="G244" s="14">
        <f t="shared" si="7"/>
        <v>2635.3650926168029</v>
      </c>
    </row>
    <row r="245" spans="1:7">
      <c r="A245" s="4">
        <v>3749.9900878499998</v>
      </c>
      <c r="B245" s="5">
        <v>30.682870583333333</v>
      </c>
      <c r="C245" s="7">
        <v>540.21081660428672</v>
      </c>
      <c r="D245" s="6">
        <v>1.8080710854890281</v>
      </c>
      <c r="E245" s="7">
        <v>15.543371293161439</v>
      </c>
      <c r="F245" s="14">
        <f t="shared" si="6"/>
        <v>115060.46055428433</v>
      </c>
      <c r="G245" s="14">
        <f t="shared" si="7"/>
        <v>960.58029098795487</v>
      </c>
    </row>
    <row r="246" spans="1:7">
      <c r="A246" s="4">
        <v>3749.9900878499998</v>
      </c>
      <c r="B246" s="5">
        <v>54.488906033333329</v>
      </c>
      <c r="C246" s="7">
        <v>381.9547292607084</v>
      </c>
      <c r="D246" s="6">
        <v>2.2702632415349191</v>
      </c>
      <c r="E246" s="7">
        <v>21.983488240385391</v>
      </c>
      <c r="F246" s="14">
        <f t="shared" si="6"/>
        <v>204332.85752279003</v>
      </c>
      <c r="G246" s="14">
        <f t="shared" si="7"/>
        <v>327.63456316305201</v>
      </c>
    </row>
    <row r="247" spans="1:7">
      <c r="A247" s="4">
        <v>3749.9900878499998</v>
      </c>
      <c r="B247" s="5">
        <v>80.027642416666652</v>
      </c>
      <c r="C247" s="7">
        <v>314.62890341900396</v>
      </c>
      <c r="D247" s="6">
        <v>2.7465965901609461</v>
      </c>
      <c r="E247" s="7">
        <v>26.687622172716122</v>
      </c>
      <c r="F247" s="14">
        <f t="shared" si="6"/>
        <v>300102.86581650417</v>
      </c>
      <c r="G247" s="14">
        <f t="shared" si="7"/>
        <v>124.23053859946776</v>
      </c>
    </row>
    <row r="248" spans="1:7">
      <c r="A248" s="4">
        <v>3749.9900878499998</v>
      </c>
      <c r="B248" s="5">
        <v>106.24930220000002</v>
      </c>
      <c r="C248" s="7">
        <v>280.11930986256664</v>
      </c>
      <c r="D248" s="6">
        <v>3.2465744847605689</v>
      </c>
      <c r="E248" s="7">
        <v>29.975431908574929</v>
      </c>
      <c r="F248" s="14">
        <f t="shared" si="6"/>
        <v>398433.83009097923</v>
      </c>
      <c r="G248" s="14">
        <f t="shared" si="7"/>
        <v>164.52789951818522</v>
      </c>
    </row>
    <row r="249" spans="1:7">
      <c r="A249" s="4">
        <v>3749.9900878499998</v>
      </c>
      <c r="B249" s="5">
        <v>132.56692616666666</v>
      </c>
      <c r="C249" s="7">
        <v>260.20596797367426</v>
      </c>
      <c r="D249" s="6">
        <v>3.7627786963382497</v>
      </c>
      <c r="E249" s="7">
        <v>32.269426272005738</v>
      </c>
      <c r="F249" s="14">
        <f t="shared" si="6"/>
        <v>497124.65910174273</v>
      </c>
      <c r="G249" s="14">
        <f t="shared" si="7"/>
        <v>282.93816257931576</v>
      </c>
    </row>
    <row r="250" spans="1:7">
      <c r="A250" s="4">
        <v>3749.9900878499998</v>
      </c>
      <c r="B250" s="5">
        <v>158.94145986666666</v>
      </c>
      <c r="C250" s="7">
        <v>248.17934337310697</v>
      </c>
      <c r="D250" s="6">
        <v>4.3028783287448169</v>
      </c>
      <c r="E250" s="7">
        <v>33.83318363623426</v>
      </c>
      <c r="F250" s="14">
        <f t="shared" si="6"/>
        <v>596028.89904840849</v>
      </c>
      <c r="G250" s="14">
        <f t="shared" si="7"/>
        <v>381.64611166307986</v>
      </c>
    </row>
    <row r="251" spans="1:7">
      <c r="A251" s="4">
        <v>3749.9900878499998</v>
      </c>
      <c r="B251" s="5">
        <v>184.65891908333333</v>
      </c>
      <c r="C251" s="7">
        <v>240.24461640489963</v>
      </c>
      <c r="D251" s="6">
        <v>4.8392737535657764</v>
      </c>
      <c r="E251" s="7">
        <v>34.950615854429294</v>
      </c>
      <c r="F251" s="14">
        <f t="shared" si="6"/>
        <v>692469.11619559512</v>
      </c>
      <c r="G251" s="14">
        <f t="shared" si="7"/>
        <v>420.08977385553408</v>
      </c>
    </row>
    <row r="252" spans="1:7">
      <c r="A252" s="4">
        <v>3749.9900878499998</v>
      </c>
      <c r="B252" s="5">
        <v>211.13304253333331</v>
      </c>
      <c r="C252" s="7">
        <v>234.34547255761336</v>
      </c>
      <c r="D252" s="6">
        <v>5.3972062016455666</v>
      </c>
      <c r="E252" s="7">
        <v>35.830422527143369</v>
      </c>
      <c r="F252" s="14">
        <f t="shared" si="6"/>
        <v>791746.81671761232</v>
      </c>
      <c r="G252" s="14">
        <f t="shared" si="7"/>
        <v>398.44406086086929</v>
      </c>
    </row>
    <row r="253" spans="1:7">
      <c r="A253" s="4">
        <v>3749.9900878499998</v>
      </c>
      <c r="B253" s="5">
        <v>237.66751971428573</v>
      </c>
      <c r="C253" s="7">
        <v>230.00184558808988</v>
      </c>
      <c r="D253" s="6">
        <v>5.9628981559803265</v>
      </c>
      <c r="E253" s="7">
        <v>36.507086617470044</v>
      </c>
      <c r="F253" s="14">
        <f t="shared" si="6"/>
        <v>891250.84313246596</v>
      </c>
      <c r="G253" s="14">
        <f t="shared" si="7"/>
        <v>335.19718270827252</v>
      </c>
    </row>
    <row r="254" spans="1:7">
      <c r="A254" s="4">
        <v>3749.9900878499998</v>
      </c>
      <c r="B254" s="5">
        <v>263.84184693333333</v>
      </c>
      <c r="C254" s="7">
        <v>226.53802574362487</v>
      </c>
      <c r="D254" s="6">
        <v>6.5199013821088787</v>
      </c>
      <c r="E254" s="7">
        <v>37.065288582345943</v>
      </c>
      <c r="F254" s="14">
        <f t="shared" si="6"/>
        <v>989404.31076003681</v>
      </c>
      <c r="G254" s="14">
        <f t="shared" si="7"/>
        <v>261.24735292432706</v>
      </c>
    </row>
    <row r="255" spans="1:7">
      <c r="A255" s="4">
        <v>3749.9900878499998</v>
      </c>
      <c r="B255" s="5">
        <v>289.93824962500003</v>
      </c>
      <c r="C255" s="7">
        <v>224.22096924110451</v>
      </c>
      <c r="D255" s="6">
        <v>7.0914978452392585</v>
      </c>
      <c r="E255" s="7">
        <v>37.448314167411397</v>
      </c>
      <c r="F255" s="14">
        <f t="shared" si="6"/>
        <v>1087265.5621823291</v>
      </c>
      <c r="G255" s="14">
        <f t="shared" si="7"/>
        <v>203.27808180030661</v>
      </c>
    </row>
    <row r="256" spans="1:7">
      <c r="A256" s="4">
        <v>3749.9900878499998</v>
      </c>
      <c r="B256" s="5">
        <v>316.05958946666669</v>
      </c>
      <c r="C256" s="7">
        <v>222.66368923268448</v>
      </c>
      <c r="D256" s="6">
        <v>7.6767007085953161</v>
      </c>
      <c r="E256" s="7">
        <v>37.710222659105348</v>
      </c>
      <c r="F256" s="14">
        <f t="shared" si="6"/>
        <v>1185220.3276699402</v>
      </c>
      <c r="G256" s="14">
        <f t="shared" si="7"/>
        <v>179.46308768333802</v>
      </c>
    </row>
    <row r="257" spans="1:7">
      <c r="A257" s="4">
        <v>3749.9900878499998</v>
      </c>
      <c r="B257" s="5">
        <v>342.18909309999998</v>
      </c>
      <c r="C257" s="7">
        <v>221.36927866934823</v>
      </c>
      <c r="D257" s="6">
        <v>8.2630379940262273</v>
      </c>
      <c r="E257" s="7">
        <v>37.930725299982697</v>
      </c>
      <c r="F257" s="14">
        <f t="shared" si="6"/>
        <v>1283205.7072953808</v>
      </c>
      <c r="G257" s="14">
        <f t="shared" si="7"/>
        <v>195.73455727779765</v>
      </c>
    </row>
    <row r="258" spans="1:7">
      <c r="A258" s="4">
        <v>3749.9900878499998</v>
      </c>
      <c r="B258" s="5">
        <v>368.22778771428568</v>
      </c>
      <c r="C258" s="7">
        <v>220.72225946265362</v>
      </c>
      <c r="D258" s="6">
        <v>8.8658203928568167</v>
      </c>
      <c r="E258" s="7">
        <v>38.041914392794148</v>
      </c>
      <c r="F258" s="14">
        <f t="shared" si="6"/>
        <v>1380850.5539995052</v>
      </c>
      <c r="G258" s="14">
        <f t="shared" si="7"/>
        <v>244.10068485807096</v>
      </c>
    </row>
    <row r="259" spans="1:7">
      <c r="A259" s="4">
        <v>3749.9900878499998</v>
      </c>
      <c r="B259" s="5">
        <v>395.46424883333333</v>
      </c>
      <c r="C259" s="7">
        <v>220.63749290138651</v>
      </c>
      <c r="D259" s="6">
        <v>9.5179359743346872</v>
      </c>
      <c r="E259" s="7">
        <v>38.056529688792537</v>
      </c>
      <c r="F259" s="14">
        <f t="shared" si="6"/>
        <v>1482987.0132240457</v>
      </c>
      <c r="G259" s="14">
        <f t="shared" si="7"/>
        <v>307.92375326079309</v>
      </c>
    </row>
    <row r="260" spans="1:7">
      <c r="A260" s="4">
        <v>3749.9900878499998</v>
      </c>
      <c r="B260" s="5">
        <v>421.57924124999994</v>
      </c>
      <c r="C260" s="7">
        <v>221.1104812361537</v>
      </c>
      <c r="D260" s="6">
        <v>10.168216502262501</v>
      </c>
      <c r="E260" s="7">
        <v>37.975121089327295</v>
      </c>
      <c r="F260" s="14">
        <f t="shared" si="6"/>
        <v>1580917.9759308235</v>
      </c>
      <c r="G260" s="14">
        <f t="shared" si="7"/>
        <v>354.52164812045339</v>
      </c>
    </row>
    <row r="261" spans="1:7">
      <c r="A261" s="4">
        <v>3749.9900878499998</v>
      </c>
      <c r="B261" s="5">
        <v>447.51940675000003</v>
      </c>
      <c r="C261" s="7">
        <v>221.81141993591046</v>
      </c>
      <c r="D261" s="6">
        <v>10.828093875618125</v>
      </c>
      <c r="E261" s="7">
        <v>37.85511720491435</v>
      </c>
      <c r="F261" s="14">
        <f t="shared" si="6"/>
        <v>1678193.3394330123</v>
      </c>
      <c r="G261" s="14">
        <f t="shared" si="7"/>
        <v>361.46328862011251</v>
      </c>
    </row>
    <row r="262" spans="1:7">
      <c r="A262" s="4">
        <v>3749.9900878499998</v>
      </c>
      <c r="B262" s="5">
        <v>474.19751099999996</v>
      </c>
      <c r="C262" s="7">
        <v>222.38106266003712</v>
      </c>
      <c r="D262" s="6">
        <v>11.503057965907637</v>
      </c>
      <c r="E262" s="7">
        <v>37.758149001647396</v>
      </c>
      <c r="F262" s="14">
        <f t="shared" si="6"/>
        <v>1778235.9659331411</v>
      </c>
      <c r="G262" s="14">
        <f t="shared" si="7"/>
        <v>314.51253608928346</v>
      </c>
    </row>
    <row r="263" spans="1:7">
      <c r="A263" s="4">
        <v>4000.006741222222</v>
      </c>
      <c r="B263" s="5">
        <v>3.15</v>
      </c>
      <c r="C263" s="7">
        <v>3856.9736238918017</v>
      </c>
      <c r="D263" s="6">
        <v>1.4136570493293401</v>
      </c>
      <c r="E263" s="7">
        <v>2.1770170392272088</v>
      </c>
      <c r="F263" s="14">
        <f t="shared" si="6"/>
        <v>12600.021234849999</v>
      </c>
      <c r="G263" s="14">
        <f t="shared" si="7"/>
        <v>2663.8212494014388</v>
      </c>
    </row>
    <row r="264" spans="1:7">
      <c r="A264" s="4">
        <v>4000.006741222222</v>
      </c>
      <c r="B264" s="5">
        <v>30.682870583333333</v>
      </c>
      <c r="C264" s="7">
        <v>559.06906945366165</v>
      </c>
      <c r="D264" s="6">
        <v>1.9959437338943951</v>
      </c>
      <c r="E264" s="7">
        <v>15.019069660333491</v>
      </c>
      <c r="F264" s="14">
        <f t="shared" ref="F264:F279" si="8">A264*B264</f>
        <v>122731.68917338234</v>
      </c>
      <c r="G264" s="14">
        <f t="shared" ref="G264:G279" si="9">$I$7*B264^6+$J$7*B264^5+$K$7*B264^4+$L$7*B264^3+$M$7*B264^2+$N$7*B264+$O$7*A264^6+$P$7*A264^5+$Q$7*A264^4+$R$7*A264^3+$S$7*A264^2+$T$7*A264+$U$7</f>
        <v>989.03644777259069</v>
      </c>
    </row>
    <row r="265" spans="1:7">
      <c r="A265" s="4">
        <v>4000.006741222222</v>
      </c>
      <c r="B265" s="5">
        <v>54.488906033333329</v>
      </c>
      <c r="C265" s="7">
        <v>393.36241701699601</v>
      </c>
      <c r="D265" s="6">
        <v>2.4939502912415064</v>
      </c>
      <c r="E265" s="7">
        <v>21.345957152534918</v>
      </c>
      <c r="F265" s="14">
        <f t="shared" si="8"/>
        <v>217955.99145515752</v>
      </c>
      <c r="G265" s="14">
        <f t="shared" si="9"/>
        <v>356.09071994768783</v>
      </c>
    </row>
    <row r="266" spans="1:7">
      <c r="A266" s="4">
        <v>4000.006741222222</v>
      </c>
      <c r="B266" s="5">
        <v>80.027642416666652</v>
      </c>
      <c r="C266" s="7">
        <v>323.64690885858795</v>
      </c>
      <c r="D266" s="6">
        <v>3.0136882637312743</v>
      </c>
      <c r="E266" s="7">
        <v>25.944005857108813</v>
      </c>
      <c r="F266" s="14">
        <f t="shared" si="8"/>
        <v>320111.10915078805</v>
      </c>
      <c r="G266" s="14">
        <f t="shared" si="9"/>
        <v>152.68669538410359</v>
      </c>
    </row>
    <row r="267" spans="1:7">
      <c r="A267" s="4">
        <v>4000.006741222222</v>
      </c>
      <c r="B267" s="5">
        <v>106.24930220000002</v>
      </c>
      <c r="C267" s="7">
        <v>287.58261575318357</v>
      </c>
      <c r="D267" s="6">
        <v>3.5552942995767176</v>
      </c>
      <c r="E267" s="7">
        <v>29.197513476505804</v>
      </c>
      <c r="F267" s="14">
        <f t="shared" si="8"/>
        <v>424997.92505015712</v>
      </c>
      <c r="G267" s="14">
        <f t="shared" si="9"/>
        <v>192.98405630282105</v>
      </c>
    </row>
    <row r="268" spans="1:7">
      <c r="A268" s="4">
        <v>4000.006741222222</v>
      </c>
      <c r="B268" s="5">
        <v>132.56692616666666</v>
      </c>
      <c r="C268" s="7">
        <v>267.57510986965332</v>
      </c>
      <c r="D268" s="6">
        <v>4.1273161730327139</v>
      </c>
      <c r="E268" s="7">
        <v>31.38071139409319</v>
      </c>
      <c r="F268" s="14">
        <f t="shared" si="8"/>
        <v>530268.59832977527</v>
      </c>
      <c r="G268" s="14">
        <f t="shared" si="9"/>
        <v>311.39431936396613</v>
      </c>
    </row>
    <row r="269" spans="1:7">
      <c r="A269" s="4">
        <v>4000.006741222222</v>
      </c>
      <c r="B269" s="5">
        <v>158.94145986666666</v>
      </c>
      <c r="C269" s="7">
        <v>255.33190391742673</v>
      </c>
      <c r="D269" s="6">
        <v>4.7220341298572563</v>
      </c>
      <c r="E269" s="7">
        <v>32.885421563996267</v>
      </c>
      <c r="F269" s="14">
        <f t="shared" si="8"/>
        <v>635766.91092636785</v>
      </c>
      <c r="G269" s="14">
        <f t="shared" si="9"/>
        <v>410.10226844771569</v>
      </c>
    </row>
    <row r="270" spans="1:7">
      <c r="A270" s="4">
        <v>4000.006741222222</v>
      </c>
      <c r="B270" s="5">
        <v>184.65891908333333</v>
      </c>
      <c r="C270" s="7">
        <v>247.62940507703723</v>
      </c>
      <c r="D270" s="6">
        <v>5.3205844860136997</v>
      </c>
      <c r="E270" s="7">
        <v>33.908320768489368</v>
      </c>
      <c r="F270" s="14">
        <f t="shared" si="8"/>
        <v>738636.92116014217</v>
      </c>
      <c r="G270" s="14">
        <f t="shared" si="9"/>
        <v>448.5459306401699</v>
      </c>
    </row>
    <row r="271" spans="1:7">
      <c r="A271" s="4">
        <v>4000.006741222222</v>
      </c>
      <c r="B271" s="5">
        <v>211.13304253333331</v>
      </c>
      <c r="C271" s="7">
        <v>241.85532620916203</v>
      </c>
      <c r="D271" s="6">
        <v>5.9415355857205681</v>
      </c>
      <c r="E271" s="7">
        <v>34.717851496893275</v>
      </c>
      <c r="F271" s="14">
        <f t="shared" si="8"/>
        <v>844533.59342809138</v>
      </c>
      <c r="G271" s="14">
        <f t="shared" si="9"/>
        <v>426.90021764549056</v>
      </c>
    </row>
    <row r="272" spans="1:7">
      <c r="A272" s="4">
        <v>4000.006741222222</v>
      </c>
      <c r="B272" s="5">
        <v>237.66751971428573</v>
      </c>
      <c r="C272" s="7">
        <v>236.52789958264546</v>
      </c>
      <c r="D272" s="6">
        <v>6.5409231947182569</v>
      </c>
      <c r="E272" s="7">
        <v>35.499817627765601</v>
      </c>
      <c r="F272" s="14">
        <f t="shared" si="8"/>
        <v>950671.68102670822</v>
      </c>
      <c r="G272" s="14">
        <f t="shared" si="9"/>
        <v>363.6533394929229</v>
      </c>
    </row>
    <row r="273" spans="1:7">
      <c r="A273" s="4">
        <v>4000.006741222222</v>
      </c>
      <c r="B273" s="5">
        <v>263.84184693333333</v>
      </c>
      <c r="C273" s="7">
        <v>232.72167850445899</v>
      </c>
      <c r="D273" s="6">
        <v>7.1444262829955445</v>
      </c>
      <c r="E273" s="7">
        <v>36.080425996504182</v>
      </c>
      <c r="F273" s="14">
        <f t="shared" si="8"/>
        <v>1055369.166349855</v>
      </c>
      <c r="G273" s="14">
        <f t="shared" si="9"/>
        <v>289.70350970896288</v>
      </c>
    </row>
    <row r="274" spans="1:7">
      <c r="A274" s="4">
        <v>4000.006741222222</v>
      </c>
      <c r="B274" s="5">
        <v>289.93824962500003</v>
      </c>
      <c r="C274" s="7">
        <v>229.70660884411888</v>
      </c>
      <c r="D274" s="6">
        <v>7.7493601220586967</v>
      </c>
      <c r="E274" s="7">
        <v>36.554008355765021</v>
      </c>
      <c r="F274" s="14">
        <f t="shared" si="8"/>
        <v>1159754.9530381714</v>
      </c>
      <c r="G274" s="14">
        <f t="shared" si="9"/>
        <v>231.73423858494243</v>
      </c>
    </row>
    <row r="275" spans="1:7">
      <c r="A275" s="4">
        <v>4000.006741222222</v>
      </c>
      <c r="B275" s="5">
        <v>316.05958946666669</v>
      </c>
      <c r="C275" s="7">
        <v>227.52440660645021</v>
      </c>
      <c r="D275" s="6">
        <v>8.3672703701472297</v>
      </c>
      <c r="E275" s="7">
        <v>36.904600364857416</v>
      </c>
      <c r="F275" s="14">
        <f t="shared" si="8"/>
        <v>1264240.4884945948</v>
      </c>
      <c r="G275" s="14">
        <f t="shared" si="9"/>
        <v>207.91924446795929</v>
      </c>
    </row>
    <row r="276" spans="1:7">
      <c r="A276" s="4">
        <v>4000.006741222222</v>
      </c>
      <c r="B276" s="5">
        <v>342.18909309999998</v>
      </c>
      <c r="C276" s="7">
        <v>227.0256569517137</v>
      </c>
      <c r="D276" s="6">
        <v>9.0391573046723988</v>
      </c>
      <c r="E276" s="7">
        <v>36.985675591936598</v>
      </c>
      <c r="F276" s="14">
        <f t="shared" si="8"/>
        <v>1368758.6791727184</v>
      </c>
      <c r="G276" s="14">
        <f t="shared" si="9"/>
        <v>224.19071406243347</v>
      </c>
    </row>
    <row r="277" spans="1:7">
      <c r="A277" s="4">
        <v>4000.006741222222</v>
      </c>
      <c r="B277" s="5">
        <v>368.22778771428568</v>
      </c>
      <c r="C277" s="7">
        <v>226.61443022767841</v>
      </c>
      <c r="D277" s="6">
        <v>9.7093679671316888</v>
      </c>
      <c r="E277" s="7">
        <v>37.052791786587669</v>
      </c>
      <c r="F277" s="14">
        <f t="shared" si="8"/>
        <v>1472913.633162488</v>
      </c>
      <c r="G277" s="14">
        <f t="shared" si="9"/>
        <v>272.55684164270679</v>
      </c>
    </row>
    <row r="278" spans="1:7">
      <c r="A278" s="4">
        <v>4000.006741222222</v>
      </c>
      <c r="B278" s="5">
        <v>395.46424883333333</v>
      </c>
      <c r="C278" s="7">
        <v>226.79244559854152</v>
      </c>
      <c r="D278" s="6">
        <v>10.435725639142468</v>
      </c>
      <c r="E278" s="7">
        <v>37.023708073265595</v>
      </c>
      <c r="F278" s="14">
        <f t="shared" si="8"/>
        <v>1581859.6612457156</v>
      </c>
      <c r="G278" s="14">
        <f t="shared" si="9"/>
        <v>336.37991004542891</v>
      </c>
    </row>
    <row r="279" spans="1:7">
      <c r="A279" s="4">
        <v>4000.006741222222</v>
      </c>
      <c r="B279" s="5">
        <v>421.57924124999994</v>
      </c>
      <c r="C279" s="7">
        <v>227.44063789591164</v>
      </c>
      <c r="D279" s="6">
        <v>11.156658071815217</v>
      </c>
      <c r="E279" s="7">
        <v>36.918192706200216</v>
      </c>
      <c r="F279" s="14">
        <f t="shared" si="8"/>
        <v>1686319.8069593492</v>
      </c>
      <c r="G279" s="14">
        <f t="shared" si="9"/>
        <v>382.97780490508922</v>
      </c>
    </row>
  </sheetData>
  <mergeCells count="3">
    <mergeCell ref="A1:E1"/>
    <mergeCell ref="A2:E2"/>
    <mergeCell ref="A3:E3"/>
  </mergeCells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FA53B3-F475-4760-B9C8-4D55C13FC7F9}">
  <sheetPr>
    <tabColor theme="2" tint="-0.499984740745262"/>
  </sheetPr>
  <dimension ref="A1:U1442"/>
  <sheetViews>
    <sheetView workbookViewId="0">
      <selection activeCell="B8" sqref="B8"/>
    </sheetView>
  </sheetViews>
  <sheetFormatPr defaultRowHeight="14.4"/>
  <cols>
    <col min="3" max="3" width="14.77734375" bestFit="1" customWidth="1"/>
  </cols>
  <sheetData>
    <row r="1" spans="1:21" s="12" customFormat="1"/>
    <row r="2" spans="1:21" s="12" customFormat="1"/>
    <row r="3" spans="1:21" s="12" customFormat="1"/>
    <row r="4" spans="1:21" s="12" customFormat="1"/>
    <row r="5" spans="1:21" ht="28.8">
      <c r="A5" s="13" t="s">
        <v>21</v>
      </c>
      <c r="B5" s="13" t="s">
        <v>23</v>
      </c>
      <c r="C5" t="s">
        <v>25</v>
      </c>
      <c r="D5" t="s">
        <v>75</v>
      </c>
    </row>
    <row r="6" spans="1:21">
      <c r="A6" s="12" t="s">
        <v>22</v>
      </c>
      <c r="B6" s="12" t="s">
        <v>27</v>
      </c>
      <c r="C6" t="s">
        <v>29</v>
      </c>
    </row>
    <row r="7" spans="1:21">
      <c r="A7" s="12">
        <f>Simulation!N3</f>
        <v>0</v>
      </c>
      <c r="B7" s="12">
        <f>Simulation!T3</f>
        <v>0</v>
      </c>
      <c r="C7" s="15">
        <f>IF(OR(A7=0,B7=0),0,($I$7*B7^6+$J$7*B7^5+$K$7*B7^4+$L$7*B7^3+$M$7*B7^2+$N$7*B7+$O$7*A7^6+$P$7*A7^5+$Q$7*A7^4+$R$7*A7^3+$S$7*A7^2+$T$7*A7+$U$7))</f>
        <v>0</v>
      </c>
      <c r="D7">
        <f>A7*B7</f>
        <v>0</v>
      </c>
      <c r="I7">
        <v>1.296586633455268E-11</v>
      </c>
      <c r="J7">
        <v>-2.428994801542235E-8</v>
      </c>
      <c r="K7">
        <v>1.7691756867063584E-5</v>
      </c>
      <c r="L7">
        <v>-6.2998069163865073E-3</v>
      </c>
      <c r="M7">
        <v>1.1279626265394518</v>
      </c>
      <c r="N7">
        <v>-92.934348554465672</v>
      </c>
      <c r="O7">
        <v>9.4683507015135752E-18</v>
      </c>
      <c r="P7">
        <v>-1.3944429596329502E-13</v>
      </c>
      <c r="Q7">
        <v>8.1844147111342983E-10</v>
      </c>
      <c r="R7">
        <v>-2.4307371963961125E-6</v>
      </c>
      <c r="S7">
        <v>3.8300308451082216E-3</v>
      </c>
      <c r="T7">
        <v>-2.9956491614599021</v>
      </c>
      <c r="U7">
        <v>3702.4279110138668</v>
      </c>
    </row>
    <row r="8" spans="1:21">
      <c r="A8" s="12">
        <f>Simulation!N4</f>
        <v>0</v>
      </c>
      <c r="B8" s="12">
        <f>Simulation!T4</f>
        <v>4.1846597124502907</v>
      </c>
      <c r="C8" s="15">
        <f t="shared" ref="C8:C71" si="0">IF(OR(A8=0,B8=0),0,($I$7*B8^6+$J$7*B8^5+$K$7*B8^4+$L$7*B8^3+$M$7*B8^2+$N$7*B8+$O$7*A8^6+$P$7*A8^5+$Q$7*A8^4+$R$7*A8^3+$S$7*A8^2+$T$7*A8+$U$7))</f>
        <v>0</v>
      </c>
      <c r="D8" s="14">
        <f t="shared" ref="D8:D71" si="1">A8*B8</f>
        <v>0</v>
      </c>
    </row>
    <row r="9" spans="1:21">
      <c r="A9" s="12">
        <f>Simulation!N5</f>
        <v>0</v>
      </c>
      <c r="B9" s="12">
        <f>Simulation!T5</f>
        <v>4.1846597124502907</v>
      </c>
      <c r="C9" s="15">
        <f t="shared" si="0"/>
        <v>0</v>
      </c>
      <c r="D9" s="14">
        <f t="shared" si="1"/>
        <v>0</v>
      </c>
    </row>
    <row r="10" spans="1:21">
      <c r="A10" s="12">
        <f>Simulation!N6</f>
        <v>0</v>
      </c>
      <c r="B10" s="12">
        <f>Simulation!T6</f>
        <v>4.1846597124502907</v>
      </c>
      <c r="C10" s="15">
        <f t="shared" si="0"/>
        <v>0</v>
      </c>
      <c r="D10" s="14">
        <f t="shared" si="1"/>
        <v>0</v>
      </c>
    </row>
    <row r="11" spans="1:21">
      <c r="A11" s="12">
        <f>Simulation!N7</f>
        <v>0</v>
      </c>
      <c r="B11" s="12">
        <f>Simulation!T7</f>
        <v>4.1846597124502907</v>
      </c>
      <c r="C11" s="15">
        <f t="shared" si="0"/>
        <v>0</v>
      </c>
      <c r="D11" s="14">
        <f t="shared" si="1"/>
        <v>0</v>
      </c>
    </row>
    <row r="12" spans="1:21">
      <c r="A12" s="12">
        <f>Simulation!N8</f>
        <v>0</v>
      </c>
      <c r="B12" s="12">
        <f>Simulation!T8</f>
        <v>4.1846597124502907</v>
      </c>
      <c r="C12" s="15">
        <f t="shared" si="0"/>
        <v>0</v>
      </c>
      <c r="D12" s="14">
        <f t="shared" si="1"/>
        <v>0</v>
      </c>
    </row>
    <row r="13" spans="1:21">
      <c r="A13" s="12">
        <f>Simulation!N9</f>
        <v>0</v>
      </c>
      <c r="B13" s="12">
        <f>Simulation!T9</f>
        <v>4.1846597124502907</v>
      </c>
      <c r="C13" s="15">
        <f t="shared" si="0"/>
        <v>0</v>
      </c>
      <c r="D13" s="14">
        <f t="shared" si="1"/>
        <v>0</v>
      </c>
    </row>
    <row r="14" spans="1:21">
      <c r="A14" s="12">
        <f>Simulation!N10</f>
        <v>0</v>
      </c>
      <c r="B14" s="12">
        <f>Simulation!T10</f>
        <v>4.1846597124502907</v>
      </c>
      <c r="C14" s="15">
        <f t="shared" si="0"/>
        <v>0</v>
      </c>
      <c r="D14" s="14">
        <f t="shared" si="1"/>
        <v>0</v>
      </c>
    </row>
    <row r="15" spans="1:21">
      <c r="A15" s="12">
        <f>Simulation!N11</f>
        <v>0</v>
      </c>
      <c r="B15" s="12">
        <f>Simulation!T11</f>
        <v>4.1846597124502907</v>
      </c>
      <c r="C15" s="15">
        <f t="shared" si="0"/>
        <v>0</v>
      </c>
      <c r="D15" s="14">
        <f t="shared" si="1"/>
        <v>0</v>
      </c>
    </row>
    <row r="16" spans="1:21">
      <c r="A16" s="12">
        <f>Simulation!N12</f>
        <v>0</v>
      </c>
      <c r="B16" s="12">
        <f>Simulation!T12</f>
        <v>4.1846597124502907</v>
      </c>
      <c r="C16" s="15">
        <f t="shared" si="0"/>
        <v>0</v>
      </c>
      <c r="D16" s="14">
        <f t="shared" si="1"/>
        <v>0</v>
      </c>
    </row>
    <row r="17" spans="1:4">
      <c r="A17" s="12">
        <f>Simulation!N13</f>
        <v>0</v>
      </c>
      <c r="B17" s="12">
        <f>Simulation!T13</f>
        <v>4.1846597124502907</v>
      </c>
      <c r="C17" s="15">
        <f t="shared" si="0"/>
        <v>0</v>
      </c>
      <c r="D17" s="14">
        <f t="shared" si="1"/>
        <v>0</v>
      </c>
    </row>
    <row r="18" spans="1:4">
      <c r="A18" s="12">
        <f>Simulation!N14</f>
        <v>0</v>
      </c>
      <c r="B18" s="12">
        <f>Simulation!T14</f>
        <v>4.1846597124502907</v>
      </c>
      <c r="C18" s="15">
        <f t="shared" si="0"/>
        <v>0</v>
      </c>
      <c r="D18" s="14">
        <f t="shared" si="1"/>
        <v>0</v>
      </c>
    </row>
    <row r="19" spans="1:4">
      <c r="A19" s="12">
        <f>Simulation!N15</f>
        <v>0</v>
      </c>
      <c r="B19" s="12">
        <f>Simulation!T15</f>
        <v>4.1846597124502907</v>
      </c>
      <c r="C19" s="15">
        <f t="shared" si="0"/>
        <v>0</v>
      </c>
      <c r="D19" s="14">
        <f t="shared" si="1"/>
        <v>0</v>
      </c>
    </row>
    <row r="20" spans="1:4">
      <c r="A20" s="12">
        <f>Simulation!N16</f>
        <v>0</v>
      </c>
      <c r="B20" s="12">
        <f>Simulation!T16</f>
        <v>4.1846597124502907</v>
      </c>
      <c r="C20" s="15">
        <f t="shared" si="0"/>
        <v>0</v>
      </c>
      <c r="D20" s="14">
        <f t="shared" si="1"/>
        <v>0</v>
      </c>
    </row>
    <row r="21" spans="1:4">
      <c r="A21" s="12">
        <f>Simulation!N17</f>
        <v>0</v>
      </c>
      <c r="B21" s="12">
        <f>Simulation!T17</f>
        <v>4.1846597124502907</v>
      </c>
      <c r="C21" s="15">
        <f t="shared" si="0"/>
        <v>0</v>
      </c>
      <c r="D21" s="14">
        <f t="shared" si="1"/>
        <v>0</v>
      </c>
    </row>
    <row r="22" spans="1:4">
      <c r="A22" s="12">
        <f>Simulation!N18</f>
        <v>0</v>
      </c>
      <c r="B22" s="12">
        <f>Simulation!T18</f>
        <v>4.1846597124502907</v>
      </c>
      <c r="C22" s="15">
        <f t="shared" si="0"/>
        <v>0</v>
      </c>
      <c r="D22" s="14">
        <f t="shared" si="1"/>
        <v>0</v>
      </c>
    </row>
    <row r="23" spans="1:4">
      <c r="A23" s="12">
        <f>Simulation!N19</f>
        <v>0</v>
      </c>
      <c r="B23" s="12">
        <f>Simulation!T19</f>
        <v>4.1846597124502907</v>
      </c>
      <c r="C23" s="15">
        <f t="shared" si="0"/>
        <v>0</v>
      </c>
      <c r="D23" s="14">
        <f t="shared" si="1"/>
        <v>0</v>
      </c>
    </row>
    <row r="24" spans="1:4">
      <c r="A24" s="12">
        <f>Simulation!N20</f>
        <v>0</v>
      </c>
      <c r="B24" s="12">
        <f>Simulation!T20</f>
        <v>4.1846597124502907</v>
      </c>
      <c r="C24" s="15">
        <f t="shared" si="0"/>
        <v>0</v>
      </c>
      <c r="D24" s="14">
        <f t="shared" si="1"/>
        <v>0</v>
      </c>
    </row>
    <row r="25" spans="1:4">
      <c r="A25" s="12">
        <f>Simulation!N21</f>
        <v>0</v>
      </c>
      <c r="B25" s="12">
        <f>Simulation!T21</f>
        <v>4.1846597124502907</v>
      </c>
      <c r="C25" s="15">
        <f t="shared" si="0"/>
        <v>0</v>
      </c>
      <c r="D25" s="14">
        <f t="shared" si="1"/>
        <v>0</v>
      </c>
    </row>
    <row r="26" spans="1:4">
      <c r="A26" s="12">
        <f>Simulation!N22</f>
        <v>0</v>
      </c>
      <c r="B26" s="12">
        <f>Simulation!T22</f>
        <v>4.1846597124502907</v>
      </c>
      <c r="C26" s="15">
        <f t="shared" si="0"/>
        <v>0</v>
      </c>
      <c r="D26" s="14">
        <f t="shared" si="1"/>
        <v>0</v>
      </c>
    </row>
    <row r="27" spans="1:4">
      <c r="A27" s="12">
        <f>Simulation!N23</f>
        <v>0</v>
      </c>
      <c r="B27" s="12">
        <f>Simulation!T23</f>
        <v>4.1846597124502907</v>
      </c>
      <c r="C27" s="15">
        <f t="shared" si="0"/>
        <v>0</v>
      </c>
      <c r="D27" s="14">
        <f t="shared" si="1"/>
        <v>0</v>
      </c>
    </row>
    <row r="28" spans="1:4">
      <c r="A28" s="12">
        <f>Simulation!N24</f>
        <v>0</v>
      </c>
      <c r="B28" s="12">
        <f>Simulation!T24</f>
        <v>4.1846597124502907</v>
      </c>
      <c r="C28" s="15">
        <f t="shared" si="0"/>
        <v>0</v>
      </c>
      <c r="D28" s="14">
        <f t="shared" si="1"/>
        <v>0</v>
      </c>
    </row>
    <row r="29" spans="1:4">
      <c r="A29" s="12">
        <f>Simulation!N25</f>
        <v>0</v>
      </c>
      <c r="B29" s="12">
        <f>Simulation!T25</f>
        <v>4.1846597124502907</v>
      </c>
      <c r="C29" s="15">
        <f t="shared" si="0"/>
        <v>0</v>
      </c>
      <c r="D29" s="14">
        <f t="shared" si="1"/>
        <v>0</v>
      </c>
    </row>
    <row r="30" spans="1:4">
      <c r="A30" s="12">
        <f>Simulation!N26</f>
        <v>0</v>
      </c>
      <c r="B30" s="12">
        <f>Simulation!T26</f>
        <v>4.1846597124502907</v>
      </c>
      <c r="C30" s="15">
        <f t="shared" si="0"/>
        <v>0</v>
      </c>
      <c r="D30" s="14">
        <f t="shared" si="1"/>
        <v>0</v>
      </c>
    </row>
    <row r="31" spans="1:4">
      <c r="A31" s="12">
        <f>Simulation!N27</f>
        <v>0</v>
      </c>
      <c r="B31" s="12">
        <f>Simulation!T27</f>
        <v>4.1846597124502907</v>
      </c>
      <c r="C31" s="15">
        <f t="shared" si="0"/>
        <v>0</v>
      </c>
      <c r="D31" s="14">
        <f t="shared" si="1"/>
        <v>0</v>
      </c>
    </row>
    <row r="32" spans="1:4">
      <c r="A32" s="12">
        <f>Simulation!N28</f>
        <v>0</v>
      </c>
      <c r="B32" s="12">
        <f>Simulation!T28</f>
        <v>4.1846597124502907</v>
      </c>
      <c r="C32" s="15">
        <f t="shared" si="0"/>
        <v>0</v>
      </c>
      <c r="D32" s="14">
        <f t="shared" si="1"/>
        <v>0</v>
      </c>
    </row>
    <row r="33" spans="1:4">
      <c r="A33" s="12">
        <f>Simulation!N29</f>
        <v>0</v>
      </c>
      <c r="B33" s="12">
        <f>Simulation!T29</f>
        <v>4.1846597124502907</v>
      </c>
      <c r="C33" s="15">
        <f t="shared" si="0"/>
        <v>0</v>
      </c>
      <c r="D33" s="14">
        <f t="shared" si="1"/>
        <v>0</v>
      </c>
    </row>
    <row r="34" spans="1:4">
      <c r="A34" s="12">
        <f>Simulation!N30</f>
        <v>0</v>
      </c>
      <c r="B34" s="12">
        <f>Simulation!T30</f>
        <v>4.1846597124502907</v>
      </c>
      <c r="C34" s="15">
        <f t="shared" si="0"/>
        <v>0</v>
      </c>
      <c r="D34" s="14">
        <f t="shared" si="1"/>
        <v>0</v>
      </c>
    </row>
    <row r="35" spans="1:4">
      <c r="A35" s="12">
        <f>Simulation!N31</f>
        <v>0</v>
      </c>
      <c r="B35" s="12">
        <f>Simulation!T31</f>
        <v>4.1846597124502907</v>
      </c>
      <c r="C35" s="15">
        <f t="shared" si="0"/>
        <v>0</v>
      </c>
      <c r="D35" s="14">
        <f t="shared" si="1"/>
        <v>0</v>
      </c>
    </row>
    <row r="36" spans="1:4">
      <c r="A36" s="12">
        <f>Simulation!N32</f>
        <v>0</v>
      </c>
      <c r="B36" s="12">
        <f>Simulation!T32</f>
        <v>4.1846597124502907</v>
      </c>
      <c r="C36" s="15">
        <f t="shared" si="0"/>
        <v>0</v>
      </c>
      <c r="D36" s="14">
        <f t="shared" si="1"/>
        <v>0</v>
      </c>
    </row>
    <row r="37" spans="1:4">
      <c r="A37" s="12">
        <f>Simulation!N33</f>
        <v>494.47074782733705</v>
      </c>
      <c r="B37" s="12">
        <f>Simulation!T33</f>
        <v>23.149174919560064</v>
      </c>
      <c r="C37" s="15">
        <f t="shared" si="0"/>
        <v>1288.5593408441896</v>
      </c>
      <c r="D37" s="14">
        <f t="shared" si="1"/>
        <v>11446.5898340607</v>
      </c>
    </row>
    <row r="38" spans="1:4">
      <c r="A38" s="12">
        <f>Simulation!N34</f>
        <v>1565.8240347865674</v>
      </c>
      <c r="B38" s="12">
        <f>Simulation!T34</f>
        <v>51.612753961445279</v>
      </c>
      <c r="C38" s="15">
        <f t="shared" si="0"/>
        <v>276.25192163947941</v>
      </c>
      <c r="D38" s="14">
        <f t="shared" si="1"/>
        <v>80816.490654356632</v>
      </c>
    </row>
    <row r="39" spans="1:4">
      <c r="A39" s="12">
        <f>Simulation!N35</f>
        <v>2431.1478434844066</v>
      </c>
      <c r="B39" s="12">
        <f>Simulation!T35</f>
        <v>53.235660527512493</v>
      </c>
      <c r="C39" s="15">
        <f t="shared" si="0"/>
        <v>263.15907575855181</v>
      </c>
      <c r="D39" s="14">
        <f t="shared" si="1"/>
        <v>129423.76128792994</v>
      </c>
    </row>
    <row r="40" spans="1:4">
      <c r="A40" s="12">
        <f>Simulation!N36</f>
        <v>2623.4420231950389</v>
      </c>
      <c r="B40" s="12">
        <f>Simulation!T36</f>
        <v>27.980846693525653</v>
      </c>
      <c r="C40" s="15">
        <f t="shared" si="0"/>
        <v>996.37689116588081</v>
      </c>
      <c r="D40" s="14">
        <f t="shared" si="1"/>
        <v>73406.129060373147</v>
      </c>
    </row>
    <row r="41" spans="1:4">
      <c r="A41" s="12">
        <f>Simulation!N37</f>
        <v>3241.53045797921</v>
      </c>
      <c r="B41" s="12">
        <f>Simulation!T37</f>
        <v>35.928933195427668</v>
      </c>
      <c r="C41" s="15">
        <f t="shared" si="0"/>
        <v>737.98042001828617</v>
      </c>
      <c r="D41" s="14">
        <f t="shared" si="1"/>
        <v>116464.73127567909</v>
      </c>
    </row>
    <row r="42" spans="1:4">
      <c r="A42" s="12">
        <f>Simulation!N38</f>
        <v>3584.9129217481932</v>
      </c>
      <c r="B42" s="12">
        <f>Simulation!T38</f>
        <v>28.069246990935625</v>
      </c>
      <c r="C42" s="15">
        <f t="shared" si="0"/>
        <v>1057.9247891007417</v>
      </c>
      <c r="D42" s="14">
        <f t="shared" si="1"/>
        <v>100625.80624154671</v>
      </c>
    </row>
    <row r="43" spans="1:4">
      <c r="A43" s="12">
        <f>Simulation!N39</f>
        <v>3708.530608705028</v>
      </c>
      <c r="B43" s="12">
        <f>Simulation!T39</f>
        <v>17.031942169453959</v>
      </c>
      <c r="C43" s="15">
        <f t="shared" si="0"/>
        <v>1628.8824029392817</v>
      </c>
      <c r="D43" s="14">
        <f t="shared" si="1"/>
        <v>63163.47886111393</v>
      </c>
    </row>
    <row r="44" spans="1:4">
      <c r="A44" s="12">
        <f>Simulation!N40</f>
        <v>3269.0010550807287</v>
      </c>
      <c r="B44" s="12">
        <f>Simulation!T40</f>
        <v>0</v>
      </c>
      <c r="C44" s="15">
        <f t="shared" si="0"/>
        <v>0</v>
      </c>
      <c r="D44" s="14">
        <f t="shared" si="1"/>
        <v>0</v>
      </c>
    </row>
    <row r="45" spans="1:4">
      <c r="A45" s="12">
        <f>Simulation!N41</f>
        <v>3378.8834434868031</v>
      </c>
      <c r="B45" s="12">
        <f>Simulation!T41</f>
        <v>4.3657576270766807</v>
      </c>
      <c r="C45" s="15">
        <f t="shared" si="0"/>
        <v>2509.5293773230114</v>
      </c>
      <c r="D45" s="14">
        <f t="shared" si="1"/>
        <v>14751.386164405629</v>
      </c>
    </row>
    <row r="46" spans="1:4">
      <c r="A46" s="12">
        <f>Simulation!N42</f>
        <v>3049.2362782685786</v>
      </c>
      <c r="B46" s="12">
        <f>Simulation!T42</f>
        <v>0</v>
      </c>
      <c r="C46" s="15">
        <f t="shared" si="0"/>
        <v>0</v>
      </c>
      <c r="D46" s="14">
        <f t="shared" si="1"/>
        <v>0</v>
      </c>
    </row>
    <row r="47" spans="1:4">
      <c r="A47" s="12">
        <f>Simulation!N43</f>
        <v>3159.1186666746535</v>
      </c>
      <c r="B47" s="12">
        <f>Simulation!T43</f>
        <v>4.342966270777608</v>
      </c>
      <c r="C47" s="15">
        <f t="shared" si="0"/>
        <v>2496.2632014046776</v>
      </c>
      <c r="D47" s="14">
        <f t="shared" si="1"/>
        <v>13719.945814751949</v>
      </c>
    </row>
    <row r="48" spans="1:4">
      <c r="A48" s="12">
        <f>Simulation!N44</f>
        <v>2994.2950840655412</v>
      </c>
      <c r="B48" s="12">
        <f>Simulation!T44</f>
        <v>0</v>
      </c>
      <c r="C48" s="15">
        <f t="shared" si="0"/>
        <v>0</v>
      </c>
      <c r="D48" s="14">
        <f t="shared" si="1"/>
        <v>0</v>
      </c>
    </row>
    <row r="49" spans="1:4">
      <c r="A49" s="12">
        <f>Simulation!N45</f>
        <v>3049.2362782685786</v>
      </c>
      <c r="B49" s="12">
        <f>Simulation!T45</f>
        <v>4.3321451646356133</v>
      </c>
      <c r="C49" s="15">
        <f t="shared" si="0"/>
        <v>2488.8901806447029</v>
      </c>
      <c r="D49" s="14">
        <f t="shared" si="1"/>
        <v>13209.734198732716</v>
      </c>
    </row>
    <row r="50" spans="1:4">
      <c r="A50" s="12">
        <f>Simulation!N46</f>
        <v>3049.2362782685786</v>
      </c>
      <c r="B50" s="12">
        <f>Simulation!T46</f>
        <v>4.3321451646356133</v>
      </c>
      <c r="C50" s="15">
        <f t="shared" si="0"/>
        <v>2488.8901806447029</v>
      </c>
      <c r="D50" s="14">
        <f t="shared" si="1"/>
        <v>13209.734198732716</v>
      </c>
    </row>
    <row r="51" spans="1:4">
      <c r="A51" s="12">
        <f>Simulation!N47</f>
        <v>3873.3541913141398</v>
      </c>
      <c r="B51" s="12">
        <f>Simulation!T47</f>
        <v>35.994733660541108</v>
      </c>
      <c r="C51" s="15">
        <f t="shared" si="0"/>
        <v>778.78106321016458</v>
      </c>
      <c r="D51" s="14">
        <f t="shared" si="1"/>
        <v>139420.35248929306</v>
      </c>
    </row>
    <row r="52" spans="1:4">
      <c r="A52" s="12">
        <f>Simulation!N48</f>
        <v>4381.560237692237</v>
      </c>
      <c r="B52" s="12">
        <f>Simulation!T48</f>
        <v>34.478410201872506</v>
      </c>
      <c r="C52" s="15">
        <f t="shared" si="0"/>
        <v>998.37685067838356</v>
      </c>
      <c r="D52" s="14">
        <f t="shared" si="1"/>
        <v>151069.23119936694</v>
      </c>
    </row>
    <row r="53" spans="1:4">
      <c r="A53" s="12">
        <f>Simulation!N49</f>
        <v>4903.5015826210911</v>
      </c>
      <c r="B53" s="12">
        <f>Simulation!T49</f>
        <v>34.550961888074482</v>
      </c>
      <c r="C53" s="15">
        <f t="shared" si="0"/>
        <v>1893.5707547322054</v>
      </c>
      <c r="D53" s="14">
        <f t="shared" si="1"/>
        <v>169420.69629925422</v>
      </c>
    </row>
    <row r="54" spans="1:4">
      <c r="A54" s="12">
        <f>Simulation!N50</f>
        <v>2673.0366543279179</v>
      </c>
      <c r="B54" s="12">
        <f>Simulation!T50</f>
        <v>7.8616996303854654</v>
      </c>
      <c r="C54" s="15">
        <f t="shared" si="0"/>
        <v>2180.1866236241267</v>
      </c>
      <c r="D54" s="14">
        <f t="shared" si="1"/>
        <v>21014.611277336593</v>
      </c>
    </row>
    <row r="55" spans="1:4">
      <c r="A55" s="12">
        <f>Simulation!N51</f>
        <v>2483.2352350856986</v>
      </c>
      <c r="B55" s="12">
        <f>Simulation!T51</f>
        <v>0</v>
      </c>
      <c r="C55" s="15">
        <f t="shared" si="0"/>
        <v>0</v>
      </c>
      <c r="D55" s="14">
        <f t="shared" si="1"/>
        <v>0</v>
      </c>
    </row>
    <row r="56" spans="1:4">
      <c r="A56" s="12">
        <f>Simulation!N52</f>
        <v>2451.6016652119956</v>
      </c>
      <c r="B56" s="12">
        <f>Simulation!T52</f>
        <v>0</v>
      </c>
      <c r="C56" s="15">
        <f t="shared" si="0"/>
        <v>0</v>
      </c>
      <c r="D56" s="14">
        <f t="shared" si="1"/>
        <v>0</v>
      </c>
    </row>
    <row r="57" spans="1:4">
      <c r="A57" s="12">
        <f>Simulation!N53</f>
        <v>2412.0597028698667</v>
      </c>
      <c r="B57" s="12">
        <f>Simulation!T53</f>
        <v>0</v>
      </c>
      <c r="C57" s="15">
        <f t="shared" si="0"/>
        <v>0</v>
      </c>
      <c r="D57" s="14">
        <f t="shared" si="1"/>
        <v>0</v>
      </c>
    </row>
    <row r="58" spans="1:4">
      <c r="A58" s="12">
        <f>Simulation!N54</f>
        <v>2340.8841706540347</v>
      </c>
      <c r="B58" s="12">
        <f>Simulation!T54</f>
        <v>0</v>
      </c>
      <c r="C58" s="15">
        <f t="shared" si="0"/>
        <v>0</v>
      </c>
      <c r="D58" s="14">
        <f t="shared" si="1"/>
        <v>0</v>
      </c>
    </row>
    <row r="59" spans="1:4">
      <c r="A59" s="12">
        <f>Simulation!N55</f>
        <v>2087.8156116644095</v>
      </c>
      <c r="B59" s="12">
        <f>Simulation!T55</f>
        <v>0</v>
      </c>
      <c r="C59" s="15">
        <f t="shared" si="0"/>
        <v>0</v>
      </c>
      <c r="D59" s="14">
        <f t="shared" si="1"/>
        <v>0</v>
      </c>
    </row>
    <row r="60" spans="1:4">
      <c r="A60" s="12">
        <f>Simulation!N56</f>
        <v>1470.9609991271973</v>
      </c>
      <c r="B60" s="12">
        <f>Simulation!T56</f>
        <v>0</v>
      </c>
      <c r="C60" s="15">
        <f t="shared" si="0"/>
        <v>0</v>
      </c>
      <c r="D60" s="14">
        <f t="shared" si="1"/>
        <v>0</v>
      </c>
    </row>
    <row r="61" spans="1:4">
      <c r="A61" s="12">
        <f>Simulation!N57</f>
        <v>1977.8829913093482</v>
      </c>
      <c r="B61" s="12">
        <f>Simulation!T57</f>
        <v>0</v>
      </c>
      <c r="C61" s="15">
        <f t="shared" si="0"/>
        <v>0</v>
      </c>
      <c r="D61" s="14">
        <f t="shared" si="1"/>
        <v>0</v>
      </c>
    </row>
    <row r="62" spans="1:4">
      <c r="A62" s="12">
        <f>Simulation!N58</f>
        <v>1359.7945565251766</v>
      </c>
      <c r="B62" s="12">
        <f>Simulation!T58</f>
        <v>0</v>
      </c>
      <c r="C62" s="15">
        <f t="shared" si="0"/>
        <v>0</v>
      </c>
      <c r="D62" s="14">
        <f t="shared" si="1"/>
        <v>0</v>
      </c>
    </row>
    <row r="63" spans="1:4">
      <c r="A63" s="12">
        <f>Simulation!N59</f>
        <v>892.79440579935863</v>
      </c>
      <c r="B63" s="12">
        <f>Simulation!T59</f>
        <v>0</v>
      </c>
      <c r="C63" s="15">
        <f t="shared" si="0"/>
        <v>0</v>
      </c>
      <c r="D63" s="14">
        <f t="shared" si="1"/>
        <v>0</v>
      </c>
    </row>
    <row r="64" spans="1:4">
      <c r="A64" s="12">
        <f>Simulation!N60</f>
        <v>865.32380869783992</v>
      </c>
      <c r="B64" s="12">
        <f>Simulation!T60</f>
        <v>0</v>
      </c>
      <c r="C64" s="15">
        <f t="shared" si="0"/>
        <v>0</v>
      </c>
      <c r="D64" s="14">
        <f t="shared" si="1"/>
        <v>0</v>
      </c>
    </row>
    <row r="65" spans="1:4">
      <c r="A65" s="12">
        <f>Simulation!N61</f>
        <v>961.47089855315551</v>
      </c>
      <c r="B65" s="12">
        <f>Simulation!T61</f>
        <v>4.1993232688927078</v>
      </c>
      <c r="C65" s="15">
        <f t="shared" si="0"/>
        <v>2423.8046400651215</v>
      </c>
      <c r="D65" s="14">
        <f t="shared" si="1"/>
        <v>4037.5271166574462</v>
      </c>
    </row>
    <row r="66" spans="1:4">
      <c r="A66" s="12">
        <f>Simulation!N62</f>
        <v>137.35298550759359</v>
      </c>
      <c r="B66" s="12">
        <f>Simulation!T62</f>
        <v>0</v>
      </c>
      <c r="C66" s="15">
        <f t="shared" si="0"/>
        <v>0</v>
      </c>
      <c r="D66" s="14">
        <f t="shared" si="1"/>
        <v>0</v>
      </c>
    </row>
    <row r="67" spans="1:4">
      <c r="A67" s="12">
        <f>Simulation!N63</f>
        <v>-206.02947826139047</v>
      </c>
      <c r="B67" s="12">
        <f>Simulation!T63</f>
        <v>0</v>
      </c>
      <c r="C67" s="15">
        <f t="shared" si="0"/>
        <v>0</v>
      </c>
      <c r="D67" s="14">
        <f t="shared" si="1"/>
        <v>0</v>
      </c>
    </row>
    <row r="68" spans="1:4">
      <c r="A68" s="12">
        <f>Simulation!N64</f>
        <v>0</v>
      </c>
      <c r="B68" s="12">
        <f>Simulation!T64</f>
        <v>4.1846597124502907</v>
      </c>
      <c r="C68" s="15">
        <f t="shared" si="0"/>
        <v>0</v>
      </c>
      <c r="D68" s="14">
        <f t="shared" si="1"/>
        <v>0</v>
      </c>
    </row>
    <row r="69" spans="1:4">
      <c r="A69" s="12">
        <f>Simulation!N65</f>
        <v>0</v>
      </c>
      <c r="B69" s="12">
        <f>Simulation!T65</f>
        <v>4.1846597124502907</v>
      </c>
      <c r="C69" s="15">
        <f t="shared" si="0"/>
        <v>0</v>
      </c>
      <c r="D69" s="14">
        <f t="shared" si="1"/>
        <v>0</v>
      </c>
    </row>
    <row r="70" spans="1:4">
      <c r="A70" s="12">
        <f>Simulation!N66</f>
        <v>0</v>
      </c>
      <c r="B70" s="12">
        <f>Simulation!T66</f>
        <v>4.1846597124502907</v>
      </c>
      <c r="C70" s="15">
        <f t="shared" si="0"/>
        <v>0</v>
      </c>
      <c r="D70" s="14">
        <f t="shared" si="1"/>
        <v>0</v>
      </c>
    </row>
    <row r="71" spans="1:4">
      <c r="A71" s="12">
        <f>Simulation!N67</f>
        <v>0</v>
      </c>
      <c r="B71" s="12">
        <f>Simulation!T67</f>
        <v>4.1846597124502907</v>
      </c>
      <c r="C71" s="15">
        <f t="shared" si="0"/>
        <v>0</v>
      </c>
      <c r="D71" s="14">
        <f t="shared" si="1"/>
        <v>0</v>
      </c>
    </row>
    <row r="72" spans="1:4">
      <c r="A72" s="12">
        <f>Simulation!N68</f>
        <v>0</v>
      </c>
      <c r="B72" s="12">
        <f>Simulation!T68</f>
        <v>4.1846597124502907</v>
      </c>
      <c r="C72" s="15">
        <f t="shared" ref="C72:C135" si="2">IF(OR(A72=0,B72=0),0,($I$7*B72^6+$J$7*B72^5+$K$7*B72^4+$L$7*B72^3+$M$7*B72^2+$N$7*B72+$O$7*A72^6+$P$7*A72^5+$Q$7*A72^4+$R$7*A72^3+$S$7*A72^2+$T$7*A72+$U$7))</f>
        <v>0</v>
      </c>
      <c r="D72" s="14">
        <f t="shared" ref="D72:D135" si="3">A72*B72</f>
        <v>0</v>
      </c>
    </row>
    <row r="73" spans="1:4">
      <c r="A73" s="12">
        <f>Simulation!N69</f>
        <v>0</v>
      </c>
      <c r="B73" s="12">
        <f>Simulation!T69</f>
        <v>4.1846597124502907</v>
      </c>
      <c r="C73" s="15">
        <f t="shared" si="2"/>
        <v>0</v>
      </c>
      <c r="D73" s="14">
        <f t="shared" si="3"/>
        <v>0</v>
      </c>
    </row>
    <row r="74" spans="1:4">
      <c r="A74" s="12">
        <f>Simulation!N70</f>
        <v>0</v>
      </c>
      <c r="B74" s="12">
        <f>Simulation!T70</f>
        <v>4.1846597124502907</v>
      </c>
      <c r="C74" s="15">
        <f t="shared" si="2"/>
        <v>0</v>
      </c>
      <c r="D74" s="14">
        <f t="shared" si="3"/>
        <v>0</v>
      </c>
    </row>
    <row r="75" spans="1:4">
      <c r="A75" s="12">
        <f>Simulation!N71</f>
        <v>0</v>
      </c>
      <c r="B75" s="12">
        <f>Simulation!T71</f>
        <v>4.1846597124502907</v>
      </c>
      <c r="C75" s="15">
        <f t="shared" si="2"/>
        <v>0</v>
      </c>
      <c r="D75" s="14">
        <f t="shared" si="3"/>
        <v>0</v>
      </c>
    </row>
    <row r="76" spans="1:4">
      <c r="A76" s="12">
        <f>Simulation!N72</f>
        <v>0</v>
      </c>
      <c r="B76" s="12">
        <f>Simulation!T72</f>
        <v>4.1846597124502907</v>
      </c>
      <c r="C76" s="15">
        <f t="shared" si="2"/>
        <v>0</v>
      </c>
      <c r="D76" s="14">
        <f t="shared" si="3"/>
        <v>0</v>
      </c>
    </row>
    <row r="77" spans="1:4">
      <c r="A77" s="12">
        <f>Simulation!N73</f>
        <v>0</v>
      </c>
      <c r="B77" s="12">
        <f>Simulation!T73</f>
        <v>4.1846597124502907</v>
      </c>
      <c r="C77" s="15">
        <f t="shared" si="2"/>
        <v>0</v>
      </c>
      <c r="D77" s="14">
        <f t="shared" si="3"/>
        <v>0</v>
      </c>
    </row>
    <row r="78" spans="1:4">
      <c r="A78" s="12">
        <f>Simulation!N74</f>
        <v>0</v>
      </c>
      <c r="B78" s="12">
        <f>Simulation!T74</f>
        <v>4.1846597124502907</v>
      </c>
      <c r="C78" s="15">
        <f t="shared" si="2"/>
        <v>0</v>
      </c>
      <c r="D78" s="14">
        <f t="shared" si="3"/>
        <v>0</v>
      </c>
    </row>
    <row r="79" spans="1:4">
      <c r="A79" s="12">
        <f>Simulation!N75</f>
        <v>494.47074782733705</v>
      </c>
      <c r="B79" s="12">
        <f>Simulation!T75</f>
        <v>23.149174919560064</v>
      </c>
      <c r="C79" s="15">
        <f t="shared" si="2"/>
        <v>1288.5593408441896</v>
      </c>
      <c r="D79" s="14">
        <f t="shared" si="3"/>
        <v>11446.5898340607</v>
      </c>
    </row>
    <row r="80" spans="1:4">
      <c r="A80" s="12">
        <f>Simulation!N76</f>
        <v>1277.3827652206207</v>
      </c>
      <c r="B80" s="12">
        <f>Simulation!T76</f>
        <v>40.544673626809768</v>
      </c>
      <c r="C80" s="15">
        <f t="shared" si="2"/>
        <v>516.41667501729125</v>
      </c>
      <c r="D80" s="14">
        <f t="shared" si="3"/>
        <v>51791.067312381834</v>
      </c>
    </row>
    <row r="81" spans="1:4">
      <c r="A81" s="12">
        <f>Simulation!N77</f>
        <v>2692.118515948835</v>
      </c>
      <c r="B81" s="12">
        <f>Simulation!T77</f>
        <v>70.625401544436642</v>
      </c>
      <c r="C81" s="15">
        <f t="shared" si="2"/>
        <v>87.763435940387353</v>
      </c>
      <c r="D81" s="14">
        <f t="shared" si="3"/>
        <v>190131.95119409933</v>
      </c>
    </row>
    <row r="82" spans="1:4">
      <c r="A82" s="12">
        <f>Simulation!N78</f>
        <v>3516.2364289943966</v>
      </c>
      <c r="B82" s="12">
        <f>Simulation!T78</f>
        <v>58.060054389382557</v>
      </c>
      <c r="C82" s="15">
        <f t="shared" si="2"/>
        <v>261.65857026390768</v>
      </c>
      <c r="D82" s="14">
        <f t="shared" si="3"/>
        <v>204152.87831334298</v>
      </c>
    </row>
    <row r="83" spans="1:4">
      <c r="A83" s="12">
        <f>Simulation!N79</f>
        <v>4161.7954608800874</v>
      </c>
      <c r="B83" s="12">
        <f>Simulation!T79</f>
        <v>47.078902011387754</v>
      </c>
      <c r="C83" s="15">
        <f t="shared" si="2"/>
        <v>534.02665751328459</v>
      </c>
      <c r="D83" s="14">
        <f t="shared" si="3"/>
        <v>195932.76069421196</v>
      </c>
    </row>
    <row r="84" spans="1:4">
      <c r="A84" s="12">
        <f>Simulation!N80</f>
        <v>4903.501582621092</v>
      </c>
      <c r="B84" s="12">
        <f>Simulation!T80</f>
        <v>47.176830627922747</v>
      </c>
      <c r="C84" s="15">
        <f t="shared" si="2"/>
        <v>1540.5517081588132</v>
      </c>
      <c r="D84" s="14">
        <f t="shared" si="3"/>
        <v>231331.66364706639</v>
      </c>
    </row>
    <row r="85" spans="1:4">
      <c r="A85" s="12">
        <f>Simulation!N81</f>
        <v>3060.547885280781</v>
      </c>
      <c r="B85" s="12">
        <f>Simulation!T81</f>
        <v>53.772305506125022</v>
      </c>
      <c r="C85" s="15">
        <f t="shared" si="2"/>
        <v>293.66850230519776</v>
      </c>
      <c r="D85" s="14">
        <f t="shared" si="3"/>
        <v>164572.71590344302</v>
      </c>
    </row>
    <row r="86" spans="1:4">
      <c r="A86" s="12">
        <f>Simulation!N82</f>
        <v>3384.7919764862381</v>
      </c>
      <c r="B86" s="12">
        <f>Simulation!T82</f>
        <v>56.34418924734473</v>
      </c>
      <c r="C86" s="15">
        <f t="shared" si="2"/>
        <v>277.30304939027155</v>
      </c>
      <c r="D86" s="14">
        <f t="shared" si="3"/>
        <v>190713.35968603462</v>
      </c>
    </row>
    <row r="87" spans="1:4">
      <c r="A87" s="12">
        <f>Simulation!N83</f>
        <v>3297.7996593335556</v>
      </c>
      <c r="B87" s="12">
        <f>Simulation!T83</f>
        <v>15.39040776504914</v>
      </c>
      <c r="C87" s="15">
        <f t="shared" si="2"/>
        <v>1703.8444511057514</v>
      </c>
      <c r="D87" s="14">
        <f t="shared" si="3"/>
        <v>50754.481484583564</v>
      </c>
    </row>
    <row r="88" spans="1:4">
      <c r="A88" s="12">
        <f>Simulation!N84</f>
        <v>3013.0975304702274</v>
      </c>
      <c r="B88" s="12">
        <f>Simulation!T84</f>
        <v>0</v>
      </c>
      <c r="C88" s="15">
        <f t="shared" si="2"/>
        <v>0</v>
      </c>
      <c r="D88" s="14">
        <f t="shared" si="3"/>
        <v>0</v>
      </c>
    </row>
    <row r="89" spans="1:4">
      <c r="A89" s="12">
        <f>Simulation!N85</f>
        <v>2554.410767301531</v>
      </c>
      <c r="B89" s="12">
        <f>Simulation!T85</f>
        <v>0</v>
      </c>
      <c r="C89" s="15">
        <f t="shared" si="2"/>
        <v>0</v>
      </c>
      <c r="D89" s="14">
        <f t="shared" si="3"/>
        <v>0</v>
      </c>
    </row>
    <row r="90" spans="1:4">
      <c r="A90" s="12">
        <f>Simulation!N86</f>
        <v>1550.044923811455</v>
      </c>
      <c r="B90" s="12">
        <f>Simulation!T86</f>
        <v>0</v>
      </c>
      <c r="C90" s="15">
        <f t="shared" si="2"/>
        <v>0</v>
      </c>
      <c r="D90" s="14">
        <f t="shared" si="3"/>
        <v>0</v>
      </c>
    </row>
    <row r="91" spans="1:4">
      <c r="A91" s="12">
        <f>Simulation!N87</f>
        <v>1648.2358260911233</v>
      </c>
      <c r="B91" s="12">
        <f>Simulation!T87</f>
        <v>0</v>
      </c>
      <c r="C91" s="15">
        <f t="shared" si="2"/>
        <v>0</v>
      </c>
      <c r="D91" s="14">
        <f t="shared" si="3"/>
        <v>0</v>
      </c>
    </row>
    <row r="92" spans="1:4">
      <c r="A92" s="12">
        <f>Simulation!N88</f>
        <v>1401.0004521774549</v>
      </c>
      <c r="B92" s="12">
        <f>Simulation!T88</f>
        <v>0</v>
      </c>
      <c r="C92" s="15">
        <f t="shared" si="2"/>
        <v>0</v>
      </c>
      <c r="D92" s="14">
        <f t="shared" si="3"/>
        <v>0</v>
      </c>
    </row>
    <row r="93" spans="1:4">
      <c r="A93" s="12">
        <f>Simulation!N89</f>
        <v>3117.9127710223752</v>
      </c>
      <c r="B93" s="12">
        <f>Simulation!T89</f>
        <v>59.603119386902094</v>
      </c>
      <c r="C93" s="15">
        <f t="shared" si="2"/>
        <v>215.63719523401414</v>
      </c>
      <c r="D93" s="14">
        <f t="shared" si="3"/>
        <v>185837.32712919335</v>
      </c>
    </row>
    <row r="94" spans="1:4">
      <c r="A94" s="12">
        <f>Simulation!N90</f>
        <v>3914.5600869664186</v>
      </c>
      <c r="B94" s="12">
        <f>Simulation!T90</f>
        <v>53.364939229208929</v>
      </c>
      <c r="C94" s="15">
        <f t="shared" si="2"/>
        <v>361.51103612450424</v>
      </c>
      <c r="D94" s="14">
        <f t="shared" si="3"/>
        <v>208900.26115004974</v>
      </c>
    </row>
    <row r="95" spans="1:4">
      <c r="A95" s="12">
        <f>Simulation!N91</f>
        <v>4724.942701461222</v>
      </c>
      <c r="B95" s="12">
        <f>Simulation!T91</f>
        <v>51.886693136289956</v>
      </c>
      <c r="C95" s="15">
        <f t="shared" si="2"/>
        <v>990.61588692269652</v>
      </c>
      <c r="D95" s="14">
        <f t="shared" si="3"/>
        <v>245161.6520372713</v>
      </c>
    </row>
    <row r="96" spans="1:4">
      <c r="A96" s="12">
        <f>Simulation!N92</f>
        <v>5260.6193449408338</v>
      </c>
      <c r="B96" s="12">
        <f>Simulation!T92</f>
        <v>40.917846175456539</v>
      </c>
      <c r="C96" s="15">
        <f t="shared" si="2"/>
        <v>3443.8576188010611</v>
      </c>
      <c r="D96" s="14">
        <f t="shared" si="3"/>
        <v>215253.21314391997</v>
      </c>
    </row>
    <row r="97" spans="1:4">
      <c r="A97" s="12">
        <f>Simulation!N93</f>
        <v>3416.4255463599416</v>
      </c>
      <c r="B97" s="12">
        <f>Simulation!T93</f>
        <v>65.986404652346124</v>
      </c>
      <c r="C97" s="15">
        <f t="shared" si="2"/>
        <v>171.65373333083699</v>
      </c>
      <c r="D97" s="14">
        <f t="shared" si="3"/>
        <v>225437.6385667198</v>
      </c>
    </row>
    <row r="98" spans="1:4">
      <c r="A98" s="12">
        <f>Simulation!N94</f>
        <v>3582.5017881968829</v>
      </c>
      <c r="B98" s="12">
        <f>Simulation!T94</f>
        <v>44.423332124064068</v>
      </c>
      <c r="C98" s="15">
        <f t="shared" si="2"/>
        <v>516.45532076523341</v>
      </c>
      <c r="D98" s="14">
        <f t="shared" si="3"/>
        <v>159146.66677212354</v>
      </c>
    </row>
    <row r="99" spans="1:4">
      <c r="A99" s="12">
        <f>Simulation!N95</f>
        <v>3819.7535622496566</v>
      </c>
      <c r="B99" s="12">
        <f>Simulation!T95</f>
        <v>44.5645997274585</v>
      </c>
      <c r="C99" s="15">
        <f t="shared" si="2"/>
        <v>529.37470510611274</v>
      </c>
      <c r="D99" s="14">
        <f t="shared" si="3"/>
        <v>170225.78855918968</v>
      </c>
    </row>
    <row r="100" spans="1:4">
      <c r="A100" s="12">
        <f>Simulation!N96</f>
        <v>3796.0283848443805</v>
      </c>
      <c r="B100" s="12">
        <f>Simulation!T96</f>
        <v>18.087758759614832</v>
      </c>
      <c r="C100" s="15">
        <f t="shared" si="2"/>
        <v>1573.3429619156377</v>
      </c>
      <c r="D100" s="14">
        <f t="shared" si="3"/>
        <v>68661.645669715494</v>
      </c>
    </row>
    <row r="101" spans="1:4">
      <c r="A101" s="12">
        <f>Simulation!N97</f>
        <v>3954.1962342128963</v>
      </c>
      <c r="B101" s="12">
        <f>Simulation!T97</f>
        <v>27.810472790126603</v>
      </c>
      <c r="C101" s="15">
        <f t="shared" si="2"/>
        <v>1100.7523049276479</v>
      </c>
      <c r="D101" s="14">
        <f t="shared" si="3"/>
        <v>109968.06677839883</v>
      </c>
    </row>
    <row r="102" spans="1:4">
      <c r="A102" s="12">
        <f>Simulation!N98</f>
        <v>3985.8298040865989</v>
      </c>
      <c r="B102" s="12">
        <f>Simulation!T98</f>
        <v>18.209504614725599</v>
      </c>
      <c r="C102" s="15">
        <f t="shared" si="2"/>
        <v>1588.7403608898821</v>
      </c>
      <c r="D102" s="14">
        <f t="shared" si="3"/>
        <v>72579.986211025753</v>
      </c>
    </row>
    <row r="103" spans="1:4">
      <c r="A103" s="12">
        <f>Simulation!N99</f>
        <v>4215.1731856709475</v>
      </c>
      <c r="B103" s="12">
        <f>Simulation!T99</f>
        <v>35.20024179403449</v>
      </c>
      <c r="C103" s="15">
        <f t="shared" si="2"/>
        <v>882.04642653770134</v>
      </c>
      <c r="D103" s="14">
        <f t="shared" si="3"/>
        <v>148375.11533934798</v>
      </c>
    </row>
    <row r="104" spans="1:4">
      <c r="A104" s="12">
        <f>Simulation!N100</f>
        <v>4128.1808685182632</v>
      </c>
      <c r="B104" s="12">
        <f>Simulation!T100</f>
        <v>8.6841494302805753</v>
      </c>
      <c r="C104" s="15">
        <f t="shared" si="2"/>
        <v>2248.7501097954464</v>
      </c>
      <c r="D104" s="14">
        <f t="shared" si="3"/>
        <v>35849.739537438043</v>
      </c>
    </row>
    <row r="105" spans="1:4">
      <c r="A105" s="12">
        <f>Simulation!N101</f>
        <v>4317.9822877604829</v>
      </c>
      <c r="B105" s="12">
        <f>Simulation!T101</f>
        <v>28.056729561606826</v>
      </c>
      <c r="C105" s="15">
        <f t="shared" si="2"/>
        <v>1206.6589729908192</v>
      </c>
      <c r="D105" s="14">
        <f t="shared" si="3"/>
        <v>121148.46129950421</v>
      </c>
    </row>
    <row r="106" spans="1:4">
      <c r="A106" s="12">
        <f>Simulation!N102</f>
        <v>4254.715148013076</v>
      </c>
      <c r="B106" s="12">
        <f>Simulation!T102</f>
        <v>8.7722987516040138</v>
      </c>
      <c r="C106" s="15">
        <f t="shared" si="2"/>
        <v>2289.1720538550508</v>
      </c>
      <c r="D106" s="14">
        <f t="shared" si="3"/>
        <v>37323.632381345793</v>
      </c>
    </row>
    <row r="107" spans="1:4">
      <c r="A107" s="12">
        <f>Simulation!N103</f>
        <v>4254.715148013076</v>
      </c>
      <c r="B107" s="12">
        <f>Simulation!T103</f>
        <v>8.7722987516040138</v>
      </c>
      <c r="C107" s="15">
        <f t="shared" si="2"/>
        <v>2289.1720538550508</v>
      </c>
      <c r="D107" s="14">
        <f t="shared" si="3"/>
        <v>37323.632381345793</v>
      </c>
    </row>
    <row r="108" spans="1:4">
      <c r="A108" s="12">
        <f>Simulation!N104</f>
        <v>4159.8144383919662</v>
      </c>
      <c r="B108" s="12">
        <f>Simulation!T104</f>
        <v>0</v>
      </c>
      <c r="C108" s="15">
        <f t="shared" si="2"/>
        <v>0</v>
      </c>
      <c r="D108" s="14">
        <f t="shared" si="3"/>
        <v>0</v>
      </c>
    </row>
    <row r="109" spans="1:4">
      <c r="A109" s="12">
        <f>Simulation!N105</f>
        <v>4001.6465890234499</v>
      </c>
      <c r="B109" s="12">
        <f>Simulation!T105</f>
        <v>0</v>
      </c>
      <c r="C109" s="15">
        <f t="shared" si="2"/>
        <v>0</v>
      </c>
      <c r="D109" s="14">
        <f t="shared" si="3"/>
        <v>0</v>
      </c>
    </row>
    <row r="110" spans="1:4">
      <c r="A110" s="12">
        <f>Simulation!N106</f>
        <v>3163.3569873703168</v>
      </c>
      <c r="B110" s="12">
        <f>Simulation!T106</f>
        <v>0</v>
      </c>
      <c r="C110" s="15">
        <f t="shared" si="2"/>
        <v>0</v>
      </c>
      <c r="D110" s="14">
        <f t="shared" si="3"/>
        <v>0</v>
      </c>
    </row>
    <row r="111" spans="1:4">
      <c r="A111" s="12">
        <f>Simulation!N107</f>
        <v>2182.7163212855189</v>
      </c>
      <c r="B111" s="12">
        <f>Simulation!T107</f>
        <v>0</v>
      </c>
      <c r="C111" s="15">
        <f t="shared" si="2"/>
        <v>0</v>
      </c>
      <c r="D111" s="14">
        <f t="shared" si="3"/>
        <v>0</v>
      </c>
    </row>
    <row r="112" spans="1:4">
      <c r="A112" s="12">
        <f>Simulation!N108</f>
        <v>1067.6329832374815</v>
      </c>
      <c r="B112" s="12">
        <f>Simulation!T108</f>
        <v>0</v>
      </c>
      <c r="C112" s="15">
        <f t="shared" si="2"/>
        <v>0</v>
      </c>
      <c r="D112" s="14">
        <f t="shared" si="3"/>
        <v>0</v>
      </c>
    </row>
    <row r="113" spans="1:4">
      <c r="A113" s="12">
        <f>Simulation!N109</f>
        <v>521.94134492885576</v>
      </c>
      <c r="B113" s="12">
        <f>Simulation!T109</f>
        <v>0</v>
      </c>
      <c r="C113" s="15">
        <f t="shared" si="2"/>
        <v>0</v>
      </c>
      <c r="D113" s="14">
        <f t="shared" si="3"/>
        <v>0</v>
      </c>
    </row>
    <row r="114" spans="1:4">
      <c r="A114" s="12">
        <f>Simulation!N110</f>
        <v>-13.735298550759289</v>
      </c>
      <c r="B114" s="12">
        <f>Simulation!T110</f>
        <v>0</v>
      </c>
      <c r="C114" s="15">
        <f t="shared" si="2"/>
        <v>0</v>
      </c>
      <c r="D114" s="14">
        <f t="shared" si="3"/>
        <v>0</v>
      </c>
    </row>
    <row r="115" spans="1:4">
      <c r="A115" s="12">
        <f>Simulation!N111</f>
        <v>-41.205895652278052</v>
      </c>
      <c r="B115" s="12">
        <f>Simulation!T111</f>
        <v>0</v>
      </c>
      <c r="C115" s="15">
        <f t="shared" si="2"/>
        <v>0</v>
      </c>
      <c r="D115" s="14">
        <f t="shared" si="3"/>
        <v>0</v>
      </c>
    </row>
    <row r="116" spans="1:4">
      <c r="A116" s="12">
        <f>Simulation!N112</f>
        <v>-54.941194203037462</v>
      </c>
      <c r="B116" s="12">
        <f>Simulation!T112</f>
        <v>0</v>
      </c>
      <c r="C116" s="15">
        <f t="shared" si="2"/>
        <v>0</v>
      </c>
      <c r="D116" s="14">
        <f t="shared" si="3"/>
        <v>0</v>
      </c>
    </row>
    <row r="117" spans="1:4">
      <c r="A117" s="12">
        <f>Simulation!N113</f>
        <v>0</v>
      </c>
      <c r="B117" s="12">
        <f>Simulation!T113</f>
        <v>4.1846597124502907</v>
      </c>
      <c r="C117" s="15">
        <f t="shared" si="2"/>
        <v>0</v>
      </c>
      <c r="D117" s="14">
        <f t="shared" si="3"/>
        <v>0</v>
      </c>
    </row>
    <row r="118" spans="1:4">
      <c r="A118" s="12">
        <f>Simulation!N114</f>
        <v>0</v>
      </c>
      <c r="B118" s="12">
        <f>Simulation!T114</f>
        <v>4.1846597124502907</v>
      </c>
      <c r="C118" s="15">
        <f t="shared" si="2"/>
        <v>0</v>
      </c>
      <c r="D118" s="14">
        <f t="shared" si="3"/>
        <v>0</v>
      </c>
    </row>
    <row r="119" spans="1:4">
      <c r="A119" s="12">
        <f>Simulation!N115</f>
        <v>0</v>
      </c>
      <c r="B119" s="12">
        <f>Simulation!T115</f>
        <v>4.1846597124502907</v>
      </c>
      <c r="C119" s="15">
        <f t="shared" si="2"/>
        <v>0</v>
      </c>
      <c r="D119" s="14">
        <f t="shared" si="3"/>
        <v>0</v>
      </c>
    </row>
    <row r="120" spans="1:4">
      <c r="A120" s="12">
        <f>Simulation!N116</f>
        <v>0</v>
      </c>
      <c r="B120" s="12">
        <f>Simulation!T116</f>
        <v>4.1846597124502907</v>
      </c>
      <c r="C120" s="15">
        <f t="shared" si="2"/>
        <v>0</v>
      </c>
      <c r="D120" s="14">
        <f t="shared" si="3"/>
        <v>0</v>
      </c>
    </row>
    <row r="121" spans="1:4">
      <c r="A121" s="12">
        <f>Simulation!N117</f>
        <v>0</v>
      </c>
      <c r="B121" s="12">
        <f>Simulation!T117</f>
        <v>4.1846597124502907</v>
      </c>
      <c r="C121" s="15">
        <f t="shared" si="2"/>
        <v>0</v>
      </c>
      <c r="D121" s="14">
        <f t="shared" si="3"/>
        <v>0</v>
      </c>
    </row>
    <row r="122" spans="1:4">
      <c r="A122" s="12">
        <f>Simulation!N118</f>
        <v>0</v>
      </c>
      <c r="B122" s="12">
        <f>Simulation!T118</f>
        <v>4.1846597124502907</v>
      </c>
      <c r="C122" s="15">
        <f t="shared" si="2"/>
        <v>0</v>
      </c>
      <c r="D122" s="14">
        <f t="shared" si="3"/>
        <v>0</v>
      </c>
    </row>
    <row r="123" spans="1:4">
      <c r="A123" s="12">
        <f>Simulation!N119</f>
        <v>0</v>
      </c>
      <c r="B123" s="12">
        <f>Simulation!T119</f>
        <v>4.1846597124502907</v>
      </c>
      <c r="C123" s="15">
        <f t="shared" si="2"/>
        <v>0</v>
      </c>
      <c r="D123" s="14">
        <f t="shared" si="3"/>
        <v>0</v>
      </c>
    </row>
    <row r="124" spans="1:4">
      <c r="A124" s="12">
        <f>Simulation!N120</f>
        <v>164.82358260911238</v>
      </c>
      <c r="B124" s="12">
        <f>Simulation!T120</f>
        <v>10.505781733481857</v>
      </c>
      <c r="C124" s="15">
        <f t="shared" si="2"/>
        <v>2443.4815432356299</v>
      </c>
      <c r="D124" s="14">
        <f t="shared" si="3"/>
        <v>1731.6005834218508</v>
      </c>
    </row>
    <row r="125" spans="1:4">
      <c r="A125" s="12">
        <f>Simulation!N121</f>
        <v>439.52955362429947</v>
      </c>
      <c r="B125" s="12">
        <f>Simulation!T121</f>
        <v>16.828244422531011</v>
      </c>
      <c r="C125" s="15">
        <f t="shared" si="2"/>
        <v>1674.4598201578401</v>
      </c>
      <c r="D125" s="14">
        <f t="shared" si="3"/>
        <v>7396.5107593156627</v>
      </c>
    </row>
    <row r="126" spans="1:4">
      <c r="A126" s="12">
        <f>Simulation!N122</f>
        <v>618.08843478417123</v>
      </c>
      <c r="B126" s="12">
        <f>Simulation!T122</f>
        <v>15.250609342557837</v>
      </c>
      <c r="C126" s="15">
        <f t="shared" si="2"/>
        <v>1671.1091298890008</v>
      </c>
      <c r="D126" s="14">
        <f t="shared" si="3"/>
        <v>9426.2252580464319</v>
      </c>
    </row>
    <row r="127" spans="1:4">
      <c r="A127" s="12">
        <f>Simulation!N123</f>
        <v>1304.8533623221397</v>
      </c>
      <c r="B127" s="12">
        <f>Simulation!T123</f>
        <v>34.226364614565114</v>
      </c>
      <c r="C127" s="15">
        <f t="shared" si="2"/>
        <v>717.36991077669063</v>
      </c>
      <c r="D127" s="14">
        <f t="shared" si="3"/>
        <v>44660.386947378793</v>
      </c>
    </row>
    <row r="128" spans="1:4">
      <c r="A128" s="12">
        <f>Simulation!N124</f>
        <v>2650.9126202965576</v>
      </c>
      <c r="B128" s="12">
        <f>Simulation!T124</f>
        <v>65.884703671664866</v>
      </c>
      <c r="C128" s="15">
        <f t="shared" si="2"/>
        <v>118.65216800465532</v>
      </c>
      <c r="D128" s="14">
        <f t="shared" si="3"/>
        <v>174654.59244771535</v>
      </c>
    </row>
    <row r="129" spans="1:4">
      <c r="A129" s="12">
        <f>Simulation!N125</f>
        <v>3681.0600116035089</v>
      </c>
      <c r="B129" s="12">
        <f>Simulation!T125</f>
        <v>64.3918059925536</v>
      </c>
      <c r="C129" s="15">
        <f t="shared" si="2"/>
        <v>201.28078973814991</v>
      </c>
      <c r="D129" s="14">
        <f t="shared" si="3"/>
        <v>237030.10211412024</v>
      </c>
    </row>
    <row r="130" spans="1:4">
      <c r="A130" s="12">
        <f>Simulation!N126</f>
        <v>4436.5014318952735</v>
      </c>
      <c r="B130" s="12">
        <f>Simulation!T126</f>
        <v>53.427028916773651</v>
      </c>
      <c r="C130" s="15">
        <f t="shared" si="2"/>
        <v>567.2182588355372</v>
      </c>
      <c r="D130" s="14">
        <f t="shared" si="3"/>
        <v>237029.09029117649</v>
      </c>
    </row>
    <row r="131" spans="1:4">
      <c r="A131" s="12">
        <f>Simulation!N127</f>
        <v>5411.7076289991865</v>
      </c>
      <c r="B131" s="12">
        <f>Simulation!T127</f>
        <v>58.300405042286464</v>
      </c>
      <c r="C131" s="15">
        <f t="shared" si="2"/>
        <v>4334.0692658576827</v>
      </c>
      <c r="D131" s="14">
        <f t="shared" si="3"/>
        <v>315504.74674108427</v>
      </c>
    </row>
    <row r="132" spans="1:4">
      <c r="A132" s="12">
        <f>Simulation!N128</f>
        <v>3677.4024978179946</v>
      </c>
      <c r="B132" s="12">
        <f>Simulation!T128</f>
        <v>92.598317823170845</v>
      </c>
      <c r="C132" s="15">
        <f t="shared" si="2"/>
        <v>119.86891046694473</v>
      </c>
      <c r="D132" s="14">
        <f t="shared" si="3"/>
        <v>340521.285256673</v>
      </c>
    </row>
    <row r="133" spans="1:4">
      <c r="A133" s="12">
        <f>Simulation!N129</f>
        <v>4230.9899706077986</v>
      </c>
      <c r="B133" s="12">
        <f>Simulation!T129</f>
        <v>92.936674003486445</v>
      </c>
      <c r="C133" s="15">
        <f t="shared" si="2"/>
        <v>219.48656229765584</v>
      </c>
      <c r="D133" s="14">
        <f t="shared" si="3"/>
        <v>393214.13561039767</v>
      </c>
    </row>
    <row r="134" spans="1:4">
      <c r="A134" s="12">
        <f>Simulation!N130</f>
        <v>4760.8522659923265</v>
      </c>
      <c r="B134" s="12">
        <f>Simulation!T130</f>
        <v>90.903582198922081</v>
      </c>
      <c r="C134" s="15">
        <f t="shared" si="2"/>
        <v>817.67008795704169</v>
      </c>
      <c r="D134" s="14">
        <f t="shared" si="3"/>
        <v>432778.52529855788</v>
      </c>
    </row>
    <row r="135" spans="1:4">
      <c r="A135" s="12">
        <f>Simulation!N131</f>
        <v>5037.6460023872296</v>
      </c>
      <c r="B135" s="12">
        <f>Simulation!T131</f>
        <v>64.670087411760122</v>
      </c>
      <c r="C135" s="15">
        <f t="shared" si="2"/>
        <v>1781.4414546263706</v>
      </c>
      <c r="D135" s="14">
        <f t="shared" si="3"/>
        <v>325785.00732388609</v>
      </c>
    </row>
    <row r="136" spans="1:4">
      <c r="A136" s="12">
        <f>Simulation!N132</f>
        <v>3316.0935072547591</v>
      </c>
      <c r="B136" s="12">
        <f>Simulation!T132</f>
        <v>57.587770039572618</v>
      </c>
      <c r="C136" s="15">
        <f t="shared" ref="C136:C199" si="4">IF(OR(A136=0,B136=0),0,($I$7*B136^6+$J$7*B136^5+$K$7*B136^4+$L$7*B136^3+$M$7*B136^2+$N$7*B136+$O$7*A136^6+$P$7*A136^5+$Q$7*A136^4+$R$7*A136^3+$S$7*A136^2+$T$7*A136+$U$7))</f>
        <v>255.55018178636783</v>
      </c>
      <c r="D136" s="14">
        <f t="shared" ref="D136:D199" si="5">A136*B136</f>
        <v>190966.4303255069</v>
      </c>
    </row>
    <row r="137" spans="1:4">
      <c r="A137" s="12">
        <f>Simulation!N133</f>
        <v>3316.09350725476</v>
      </c>
      <c r="B137" s="12">
        <f>Simulation!T133</f>
        <v>28.97595314037714</v>
      </c>
      <c r="C137" s="15">
        <f t="shared" si="4"/>
        <v>1003.0928305199886</v>
      </c>
      <c r="D137" s="14">
        <f t="shared" si="5"/>
        <v>96086.97007532281</v>
      </c>
    </row>
    <row r="138" spans="1:4">
      <c r="A138" s="12">
        <f>Simulation!N134</f>
        <v>3295.6867779793452</v>
      </c>
      <c r="B138" s="12">
        <f>Simulation!T134</f>
        <v>14.628664456774793</v>
      </c>
      <c r="C138" s="15">
        <f t="shared" si="4"/>
        <v>1751.7667530824729</v>
      </c>
      <c r="D138" s="14">
        <f t="shared" si="5"/>
        <v>48211.496029689086</v>
      </c>
    </row>
    <row r="139" spans="1:4">
      <c r="A139" s="12">
        <f>Simulation!N135</f>
        <v>3234.4665901531039</v>
      </c>
      <c r="B139" s="12">
        <f>Simulation!T135</f>
        <v>0</v>
      </c>
      <c r="C139" s="15">
        <f t="shared" si="4"/>
        <v>0</v>
      </c>
      <c r="D139" s="14">
        <f t="shared" si="5"/>
        <v>0</v>
      </c>
    </row>
    <row r="140" spans="1:4">
      <c r="A140" s="12">
        <f>Simulation!N136</f>
        <v>3009.9925681235522</v>
      </c>
      <c r="B140" s="12">
        <f>Simulation!T136</f>
        <v>0</v>
      </c>
      <c r="C140" s="15">
        <f t="shared" si="4"/>
        <v>0</v>
      </c>
      <c r="D140" s="14">
        <f t="shared" si="5"/>
        <v>0</v>
      </c>
    </row>
    <row r="141" spans="1:4">
      <c r="A141" s="12">
        <f>Simulation!N137</f>
        <v>2739.6034052243181</v>
      </c>
      <c r="B141" s="12">
        <f>Simulation!T137</f>
        <v>0</v>
      </c>
      <c r="C141" s="15">
        <f t="shared" si="4"/>
        <v>0</v>
      </c>
      <c r="D141" s="14">
        <f t="shared" si="5"/>
        <v>0</v>
      </c>
    </row>
    <row r="142" spans="1:4">
      <c r="A142" s="12">
        <f>Simulation!N138</f>
        <v>2275.3503142086511</v>
      </c>
      <c r="B142" s="12">
        <f>Simulation!T138</f>
        <v>0</v>
      </c>
      <c r="C142" s="15">
        <f t="shared" si="4"/>
        <v>0</v>
      </c>
      <c r="D142" s="14">
        <f t="shared" si="5"/>
        <v>0</v>
      </c>
    </row>
    <row r="143" spans="1:4">
      <c r="A143" s="12">
        <f>Simulation!N139</f>
        <v>1826.4022701495446</v>
      </c>
      <c r="B143" s="12">
        <f>Simulation!T139</f>
        <v>0</v>
      </c>
      <c r="C143" s="15">
        <f t="shared" si="4"/>
        <v>0</v>
      </c>
      <c r="D143" s="14">
        <f t="shared" si="5"/>
        <v>0</v>
      </c>
    </row>
    <row r="144" spans="1:4">
      <c r="A144" s="12">
        <f>Simulation!N140</f>
        <v>1443.7760962355342</v>
      </c>
      <c r="B144" s="12">
        <f>Simulation!T140</f>
        <v>0</v>
      </c>
      <c r="C144" s="15">
        <f t="shared" si="4"/>
        <v>0</v>
      </c>
      <c r="D144" s="14">
        <f t="shared" si="5"/>
        <v>0</v>
      </c>
    </row>
    <row r="145" spans="1:4">
      <c r="A145" s="12">
        <f>Simulation!N141</f>
        <v>1455.1442141903458</v>
      </c>
      <c r="B145" s="12">
        <f>Simulation!T141</f>
        <v>0</v>
      </c>
      <c r="C145" s="15">
        <f t="shared" si="4"/>
        <v>0</v>
      </c>
      <c r="D145" s="14">
        <f t="shared" si="5"/>
        <v>0</v>
      </c>
    </row>
    <row r="146" spans="1:4">
      <c r="A146" s="12">
        <f>Simulation!N142</f>
        <v>1758.1182144971979</v>
      </c>
      <c r="B146" s="12">
        <f>Simulation!T142</f>
        <v>0</v>
      </c>
      <c r="C146" s="15">
        <f t="shared" si="4"/>
        <v>0</v>
      </c>
      <c r="D146" s="14">
        <f t="shared" si="5"/>
        <v>0</v>
      </c>
    </row>
    <row r="147" spans="1:4">
      <c r="A147" s="12">
        <f>Simulation!N143</f>
        <v>947.73560000239581</v>
      </c>
      <c r="B147" s="12">
        <f>Simulation!T143</f>
        <v>0</v>
      </c>
      <c r="C147" s="15">
        <f t="shared" si="4"/>
        <v>0</v>
      </c>
      <c r="D147" s="14">
        <f t="shared" si="5"/>
        <v>0</v>
      </c>
    </row>
    <row r="148" spans="1:4">
      <c r="A148" s="12">
        <f>Simulation!N144</f>
        <v>755.44142029176521</v>
      </c>
      <c r="B148" s="12">
        <f>Simulation!T144</f>
        <v>0</v>
      </c>
      <c r="C148" s="15">
        <f t="shared" si="4"/>
        <v>0</v>
      </c>
      <c r="D148" s="14">
        <f t="shared" si="5"/>
        <v>0</v>
      </c>
    </row>
    <row r="149" spans="1:4">
      <c r="A149" s="12">
        <f>Simulation!N145</f>
        <v>302.17656811670594</v>
      </c>
      <c r="B149" s="12">
        <f>Simulation!T145</f>
        <v>0</v>
      </c>
      <c r="C149" s="15">
        <f t="shared" si="4"/>
        <v>0</v>
      </c>
      <c r="D149" s="14">
        <f t="shared" si="5"/>
        <v>0</v>
      </c>
    </row>
    <row r="150" spans="1:4">
      <c r="A150" s="12">
        <f>Simulation!N146</f>
        <v>-260.97067246442788</v>
      </c>
      <c r="B150" s="12">
        <f>Simulation!T146</f>
        <v>0</v>
      </c>
      <c r="C150" s="15">
        <f t="shared" si="4"/>
        <v>0</v>
      </c>
      <c r="D150" s="14">
        <f t="shared" si="5"/>
        <v>0</v>
      </c>
    </row>
    <row r="151" spans="1:4">
      <c r="A151" s="12">
        <f>Simulation!N147</f>
        <v>0</v>
      </c>
      <c r="B151" s="12">
        <f>Simulation!T147</f>
        <v>4.1846597124502907</v>
      </c>
      <c r="C151" s="15">
        <f t="shared" si="4"/>
        <v>0</v>
      </c>
      <c r="D151" s="14">
        <f t="shared" si="5"/>
        <v>0</v>
      </c>
    </row>
    <row r="152" spans="1:4">
      <c r="A152" s="12">
        <f>Simulation!N148</f>
        <v>0</v>
      </c>
      <c r="B152" s="12">
        <f>Simulation!T148</f>
        <v>4.1846597124502907</v>
      </c>
      <c r="C152" s="15">
        <f t="shared" si="4"/>
        <v>0</v>
      </c>
      <c r="D152" s="14">
        <f t="shared" si="5"/>
        <v>0</v>
      </c>
    </row>
    <row r="153" spans="1:4">
      <c r="A153" s="12">
        <f>Simulation!N149</f>
        <v>0</v>
      </c>
      <c r="B153" s="12">
        <f>Simulation!T149</f>
        <v>4.1846597124502907</v>
      </c>
      <c r="C153" s="15">
        <f t="shared" si="4"/>
        <v>0</v>
      </c>
      <c r="D153" s="14">
        <f t="shared" si="5"/>
        <v>0</v>
      </c>
    </row>
    <row r="154" spans="1:4">
      <c r="A154" s="12">
        <f>Simulation!N150</f>
        <v>0</v>
      </c>
      <c r="B154" s="12">
        <f>Simulation!T150</f>
        <v>4.1846597124502907</v>
      </c>
      <c r="C154" s="15">
        <f t="shared" si="4"/>
        <v>0</v>
      </c>
      <c r="D154" s="14">
        <f t="shared" si="5"/>
        <v>0</v>
      </c>
    </row>
    <row r="155" spans="1:4">
      <c r="A155" s="12">
        <f>Simulation!N151</f>
        <v>0</v>
      </c>
      <c r="B155" s="12">
        <f>Simulation!T151</f>
        <v>4.1846597124502907</v>
      </c>
      <c r="C155" s="15">
        <f t="shared" si="4"/>
        <v>0</v>
      </c>
      <c r="D155" s="14">
        <f t="shared" si="5"/>
        <v>0</v>
      </c>
    </row>
    <row r="156" spans="1:4">
      <c r="A156" s="12">
        <f>Simulation!N152</f>
        <v>0</v>
      </c>
      <c r="B156" s="12">
        <f>Simulation!T152</f>
        <v>4.1846597124502907</v>
      </c>
      <c r="C156" s="15">
        <f t="shared" si="4"/>
        <v>0</v>
      </c>
      <c r="D156" s="14">
        <f t="shared" si="5"/>
        <v>0</v>
      </c>
    </row>
    <row r="157" spans="1:4">
      <c r="A157" s="12">
        <f>Simulation!N153</f>
        <v>0</v>
      </c>
      <c r="B157" s="12">
        <f>Simulation!T153</f>
        <v>4.1846597124502907</v>
      </c>
      <c r="C157" s="15">
        <f t="shared" si="4"/>
        <v>0</v>
      </c>
      <c r="D157" s="14">
        <f t="shared" si="5"/>
        <v>0</v>
      </c>
    </row>
    <row r="158" spans="1:4">
      <c r="A158" s="12">
        <f>Simulation!N154</f>
        <v>0</v>
      </c>
      <c r="B158" s="12">
        <f>Simulation!T154</f>
        <v>4.1846597124502907</v>
      </c>
      <c r="C158" s="15">
        <f t="shared" si="4"/>
        <v>0</v>
      </c>
      <c r="D158" s="14">
        <f t="shared" si="5"/>
        <v>0</v>
      </c>
    </row>
    <row r="159" spans="1:4">
      <c r="A159" s="12">
        <f>Simulation!N155</f>
        <v>618.08843478417134</v>
      </c>
      <c r="B159" s="12">
        <f>Simulation!T155</f>
        <v>27.890842382594585</v>
      </c>
      <c r="C159" s="15">
        <f t="shared" si="4"/>
        <v>1006.5235831010414</v>
      </c>
      <c r="D159" s="14">
        <f t="shared" si="5"/>
        <v>17239.007113069914</v>
      </c>
    </row>
    <row r="160" spans="1:4">
      <c r="A160" s="12">
        <f>Simulation!N156</f>
        <v>2637.1773217457981</v>
      </c>
      <c r="B160" s="12">
        <f>Simulation!T156</f>
        <v>89.57421178334036</v>
      </c>
      <c r="C160" s="15">
        <f t="shared" si="4"/>
        <v>45.612953286909033</v>
      </c>
      <c r="D160" s="14">
        <f t="shared" si="5"/>
        <v>236223.07992828044</v>
      </c>
    </row>
    <row r="161" spans="1:4">
      <c r="A161" s="12">
        <f>Simulation!N157</f>
        <v>4285.41314783692</v>
      </c>
      <c r="B161" s="12">
        <f>Simulation!T157</f>
        <v>96.031220084155009</v>
      </c>
      <c r="C161" s="15">
        <f t="shared" si="4"/>
        <v>251.61457424914443</v>
      </c>
      <c r="D161" s="14">
        <f t="shared" si="5"/>
        <v>411533.45315145876</v>
      </c>
    </row>
    <row r="162" spans="1:4">
      <c r="A162" s="12">
        <f>Simulation!N158</f>
        <v>5054.5898666794446</v>
      </c>
      <c r="B162" s="12">
        <f>Simulation!T158</f>
        <v>64.559389494752679</v>
      </c>
      <c r="C162" s="15">
        <f t="shared" si="4"/>
        <v>1857.5043765168266</v>
      </c>
      <c r="D162" s="14">
        <f t="shared" si="5"/>
        <v>326321.23593918828</v>
      </c>
    </row>
    <row r="163" spans="1:4">
      <c r="A163" s="12">
        <f>Simulation!N159</f>
        <v>3440.1507237652181</v>
      </c>
      <c r="B163" s="12">
        <f>Simulation!T159</f>
        <v>92.468900482312534</v>
      </c>
      <c r="C163" s="15">
        <f t="shared" si="4"/>
        <v>105.55874463199689</v>
      </c>
      <c r="D163" s="14">
        <f t="shared" si="5"/>
        <v>318106.95492000139</v>
      </c>
    </row>
    <row r="164" spans="1:4">
      <c r="A164" s="12">
        <f>Simulation!N160</f>
        <v>3875.1123095286384</v>
      </c>
      <c r="B164" s="12">
        <f>Simulation!T160</f>
        <v>80.684321378200607</v>
      </c>
      <c r="C164" s="15">
        <f t="shared" si="4"/>
        <v>134.19519255433624</v>
      </c>
      <c r="D164" s="14">
        <f t="shared" si="5"/>
        <v>312660.80695862987</v>
      </c>
    </row>
    <row r="165" spans="1:4">
      <c r="A165" s="12">
        <f>Simulation!N161</f>
        <v>4278.4403254183526</v>
      </c>
      <c r="B165" s="12">
        <f>Simulation!T161</f>
        <v>73.726026670223462</v>
      </c>
      <c r="C165" s="15">
        <f t="shared" si="4"/>
        <v>259.96917612057223</v>
      </c>
      <c r="D165" s="14">
        <f t="shared" si="5"/>
        <v>315432.40553875302</v>
      </c>
    </row>
    <row r="166" spans="1:4">
      <c r="A166" s="12">
        <f>Simulation!N162</f>
        <v>4610.592809092238</v>
      </c>
      <c r="B166" s="12">
        <f>Simulation!T162</f>
        <v>64.340587743445312</v>
      </c>
      <c r="C166" s="15">
        <f t="shared" si="4"/>
        <v>628.22339752528569</v>
      </c>
      <c r="D166" s="14">
        <f t="shared" si="5"/>
        <v>296648.25118269713</v>
      </c>
    </row>
    <row r="167" spans="1:4">
      <c r="A167" s="12">
        <f>Simulation!N163</f>
        <v>5069.2795722609326</v>
      </c>
      <c r="B167" s="12">
        <f>Simulation!T163</f>
        <v>74.312302816761417</v>
      </c>
      <c r="C167" s="15">
        <f t="shared" si="4"/>
        <v>1861.7515789453228</v>
      </c>
      <c r="D167" s="14">
        <f t="shared" si="5"/>
        <v>376709.83863667719</v>
      </c>
    </row>
    <row r="168" spans="1:4">
      <c r="A168" s="12">
        <f>Simulation!N164</f>
        <v>3423.2288359506829</v>
      </c>
      <c r="B168" s="12">
        <f>Simulation!T164</f>
        <v>82.841032834420758</v>
      </c>
      <c r="C168" s="15">
        <f t="shared" si="4"/>
        <v>100.20357375801905</v>
      </c>
      <c r="D168" s="14">
        <f t="shared" si="5"/>
        <v>283583.81239872647</v>
      </c>
    </row>
    <row r="169" spans="1:4">
      <c r="A169" s="12">
        <f>Simulation!N165</f>
        <v>3571.1776231974341</v>
      </c>
      <c r="B169" s="12">
        <f>Simulation!T165</f>
        <v>72.425014873931431</v>
      </c>
      <c r="C169" s="15">
        <f t="shared" si="4"/>
        <v>138.56310001700149</v>
      </c>
      <c r="D169" s="14">
        <f t="shared" si="5"/>
        <v>258642.59247752526</v>
      </c>
    </row>
    <row r="170" spans="1:4">
      <c r="A170" s="12">
        <f>Simulation!N166</f>
        <v>3657.9062226179435</v>
      </c>
      <c r="B170" s="12">
        <f>Simulation!T166</f>
        <v>54.737283995257478</v>
      </c>
      <c r="C170" s="15">
        <f t="shared" si="4"/>
        <v>317.58674775953477</v>
      </c>
      <c r="D170" s="14">
        <f t="shared" si="5"/>
        <v>200223.85173545789</v>
      </c>
    </row>
    <row r="171" spans="1:4">
      <c r="A171" s="12">
        <f>Simulation!N167</f>
        <v>3846.6684684155221</v>
      </c>
      <c r="B171" s="12">
        <f>Simulation!T167</f>
        <v>73.043688045414982</v>
      </c>
      <c r="C171" s="15">
        <f t="shared" si="4"/>
        <v>155.09367096524875</v>
      </c>
      <c r="D171" s="14">
        <f t="shared" si="5"/>
        <v>280974.85162107763</v>
      </c>
    </row>
    <row r="172" spans="1:4">
      <c r="A172" s="12">
        <f>Simulation!N168</f>
        <v>3765.0415513138664</v>
      </c>
      <c r="B172" s="12">
        <f>Simulation!T168</f>
        <v>15.654533311005606</v>
      </c>
      <c r="C172" s="15">
        <f t="shared" si="4"/>
        <v>1716.692444886623</v>
      </c>
      <c r="D172" s="14">
        <f t="shared" si="5"/>
        <v>58939.968382363142</v>
      </c>
    </row>
    <row r="173" spans="1:4">
      <c r="A173" s="12">
        <f>Simulation!N169</f>
        <v>3810.9566921835485</v>
      </c>
      <c r="B173" s="12">
        <f>Simulation!T169</f>
        <v>26.486641770897673</v>
      </c>
      <c r="C173" s="15">
        <f t="shared" si="4"/>
        <v>1143.123914204125</v>
      </c>
      <c r="D173" s="14">
        <f t="shared" si="5"/>
        <v>100939.44471027081</v>
      </c>
    </row>
    <row r="174" spans="1:4">
      <c r="A174" s="12">
        <f>Simulation!N170</f>
        <v>3856.8718330532297</v>
      </c>
      <c r="B174" s="12">
        <f>Simulation!T170</f>
        <v>30.169888910755652</v>
      </c>
      <c r="C174" s="15">
        <f t="shared" si="4"/>
        <v>990.26190465007312</v>
      </c>
      <c r="D174" s="14">
        <f t="shared" si="5"/>
        <v>116361.39474623847</v>
      </c>
    </row>
    <row r="175" spans="1:4">
      <c r="A175" s="12">
        <f>Simulation!N171</f>
        <v>3836.4651037778149</v>
      </c>
      <c r="B175" s="12">
        <f>Simulation!T171</f>
        <v>15.822600227153309</v>
      </c>
      <c r="C175" s="15">
        <f t="shared" si="4"/>
        <v>1712.3757902356629</v>
      </c>
      <c r="D175" s="14">
        <f t="shared" si="5"/>
        <v>60702.853622500596</v>
      </c>
    </row>
    <row r="176" spans="1:4">
      <c r="A176" s="12">
        <f>Simulation!N172</f>
        <v>3836.4651037778149</v>
      </c>
      <c r="B176" s="12">
        <f>Simulation!T172</f>
        <v>15.822600227153309</v>
      </c>
      <c r="C176" s="15">
        <f t="shared" si="4"/>
        <v>1712.3757902356629</v>
      </c>
      <c r="D176" s="14">
        <f t="shared" si="5"/>
        <v>60702.853622500596</v>
      </c>
    </row>
    <row r="177" spans="1:4">
      <c r="A177" s="12">
        <f>Simulation!N173</f>
        <v>3775.2449159515736</v>
      </c>
      <c r="B177" s="12">
        <f>Simulation!T173</f>
        <v>0</v>
      </c>
      <c r="C177" s="15">
        <f t="shared" si="4"/>
        <v>0</v>
      </c>
      <c r="D177" s="14">
        <f t="shared" si="5"/>
        <v>0</v>
      </c>
    </row>
    <row r="178" spans="1:4">
      <c r="A178" s="12">
        <f>Simulation!N174</f>
        <v>3795.6516452269875</v>
      </c>
      <c r="B178" s="12">
        <f>Simulation!T174</f>
        <v>15.726175258195701</v>
      </c>
      <c r="C178" s="15">
        <f t="shared" si="4"/>
        <v>1714.7014782021706</v>
      </c>
      <c r="D178" s="14">
        <f t="shared" si="5"/>
        <v>59691.08299189846</v>
      </c>
    </row>
    <row r="179" spans="1:4">
      <c r="A179" s="12">
        <f>Simulation!N175</f>
        <v>3749.736504357305</v>
      </c>
      <c r="B179" s="12">
        <f>Simulation!T175</f>
        <v>0</v>
      </c>
      <c r="C179" s="15">
        <f t="shared" si="4"/>
        <v>0</v>
      </c>
      <c r="D179" s="14">
        <f t="shared" si="5"/>
        <v>0</v>
      </c>
    </row>
    <row r="180" spans="1:4">
      <c r="A180" s="12">
        <f>Simulation!N176</f>
        <v>3703.8213634876233</v>
      </c>
      <c r="B180" s="12">
        <f>Simulation!T176</f>
        <v>0</v>
      </c>
      <c r="C180" s="15">
        <f t="shared" si="4"/>
        <v>0</v>
      </c>
      <c r="D180" s="14">
        <f t="shared" si="5"/>
        <v>0</v>
      </c>
    </row>
    <row r="181" spans="1:4">
      <c r="A181" s="12">
        <f>Simulation!N177</f>
        <v>3724.2280927630381</v>
      </c>
      <c r="B181" s="12">
        <f>Simulation!T177</f>
        <v>15.559913087456293</v>
      </c>
      <c r="C181" s="15">
        <f t="shared" si="4"/>
        <v>1719.5944681162946</v>
      </c>
      <c r="D181" s="14">
        <f t="shared" si="5"/>
        <v>57948.665441255987</v>
      </c>
    </row>
    <row r="182" spans="1:4">
      <c r="A182" s="12">
        <f>Simulation!N178</f>
        <v>3479.3473414580717</v>
      </c>
      <c r="B182" s="12">
        <f>Simulation!T178</f>
        <v>0</v>
      </c>
      <c r="C182" s="15">
        <f t="shared" si="4"/>
        <v>0</v>
      </c>
      <c r="D182" s="14">
        <f t="shared" si="5"/>
        <v>0</v>
      </c>
    </row>
    <row r="183" spans="1:4">
      <c r="A183" s="12">
        <f>Simulation!N179</f>
        <v>3331.3985542113205</v>
      </c>
      <c r="B183" s="12">
        <f>Simulation!T179</f>
        <v>0</v>
      </c>
      <c r="C183" s="15">
        <f t="shared" si="4"/>
        <v>0</v>
      </c>
      <c r="D183" s="14">
        <f t="shared" si="5"/>
        <v>0</v>
      </c>
    </row>
    <row r="184" spans="1:4">
      <c r="A184" s="12">
        <f>Simulation!N180</f>
        <v>3178.348084645716</v>
      </c>
      <c r="B184" s="12">
        <f>Simulation!T180</f>
        <v>0</v>
      </c>
      <c r="C184" s="15">
        <f t="shared" si="4"/>
        <v>0</v>
      </c>
      <c r="D184" s="14">
        <f t="shared" si="5"/>
        <v>0</v>
      </c>
    </row>
    <row r="185" spans="1:4">
      <c r="A185" s="12">
        <f>Simulation!N181</f>
        <v>2841.6370516013872</v>
      </c>
      <c r="B185" s="12">
        <f>Simulation!T181</f>
        <v>0</v>
      </c>
      <c r="C185" s="15">
        <f t="shared" si="4"/>
        <v>0</v>
      </c>
      <c r="D185" s="14">
        <f t="shared" si="5"/>
        <v>0</v>
      </c>
    </row>
    <row r="186" spans="1:4">
      <c r="A186" s="12">
        <f>Simulation!N182</f>
        <v>2336.5705020348933</v>
      </c>
      <c r="B186" s="12">
        <f>Simulation!T182</f>
        <v>0</v>
      </c>
      <c r="C186" s="15">
        <f t="shared" si="4"/>
        <v>0</v>
      </c>
      <c r="D186" s="14">
        <f t="shared" si="5"/>
        <v>0</v>
      </c>
    </row>
    <row r="187" spans="1:4">
      <c r="A187" s="12">
        <f>Simulation!N183</f>
        <v>2550.8411594267391</v>
      </c>
      <c r="B187" s="12">
        <f>Simulation!T183</f>
        <v>13.280616319566308</v>
      </c>
      <c r="C187" s="15">
        <f t="shared" si="4"/>
        <v>1787.9419615696052</v>
      </c>
      <c r="D187" s="14">
        <f t="shared" si="5"/>
        <v>33876.742730504193</v>
      </c>
    </row>
    <row r="188" spans="1:4">
      <c r="A188" s="12">
        <f>Simulation!N184</f>
        <v>2719.1966759489037</v>
      </c>
      <c r="B188" s="12">
        <f>Simulation!T184</f>
        <v>52.916811519830695</v>
      </c>
      <c r="C188" s="15">
        <f t="shared" si="4"/>
        <v>283.10609634129924</v>
      </c>
      <c r="D188" s="14">
        <f t="shared" si="5"/>
        <v>143891.21798653828</v>
      </c>
    </row>
    <row r="189" spans="1:4">
      <c r="A189" s="12">
        <f>Simulation!N185</f>
        <v>2892.6538747899222</v>
      </c>
      <c r="B189" s="12">
        <f>Simulation!T185</f>
        <v>67.523693493858673</v>
      </c>
      <c r="C189" s="15">
        <f t="shared" si="4"/>
        <v>122.00011891259601</v>
      </c>
      <c r="D189" s="14">
        <f t="shared" si="5"/>
        <v>195322.67362513734</v>
      </c>
    </row>
    <row r="190" spans="1:4">
      <c r="A190" s="12">
        <f>Simulation!N186</f>
        <v>3061.0093913120863</v>
      </c>
      <c r="B190" s="12">
        <f>Simulation!T186</f>
        <v>71.403400062448455</v>
      </c>
      <c r="C190" s="15">
        <f t="shared" si="4"/>
        <v>109.85152394874422</v>
      </c>
      <c r="D190" s="14">
        <f t="shared" si="5"/>
        <v>218566.47816276873</v>
      </c>
    </row>
    <row r="191" spans="1:4">
      <c r="A191" s="12">
        <f>Simulation!N187</f>
        <v>3270.1783663850792</v>
      </c>
      <c r="B191" s="12">
        <f>Simulation!T187</f>
        <v>82.533098149130154</v>
      </c>
      <c r="C191" s="15">
        <f t="shared" si="4"/>
        <v>90.536402135097887</v>
      </c>
      <c r="D191" s="14">
        <f t="shared" si="5"/>
        <v>269897.95207802183</v>
      </c>
    </row>
    <row r="192" spans="1:4">
      <c r="A192" s="12">
        <f>Simulation!N188</f>
        <v>3356.9069658055873</v>
      </c>
      <c r="B192" s="12">
        <f>Simulation!T188</f>
        <v>57.670530507581681</v>
      </c>
      <c r="C192" s="15">
        <f t="shared" si="4"/>
        <v>257.11746959483025</v>
      </c>
      <c r="D192" s="14">
        <f t="shared" si="5"/>
        <v>193594.60558260459</v>
      </c>
    </row>
    <row r="193" spans="1:4">
      <c r="A193" s="12">
        <f>Simulation!N189</f>
        <v>3586.4826701539951</v>
      </c>
      <c r="B193" s="12">
        <f>Simulation!T189</f>
        <v>83.185481386633256</v>
      </c>
      <c r="C193" s="15">
        <f t="shared" si="4"/>
        <v>109.52647843137856</v>
      </c>
      <c r="D193" s="14">
        <f t="shared" si="5"/>
        <v>298343.28740157792</v>
      </c>
    </row>
    <row r="194" spans="1:4">
      <c r="A194" s="12">
        <f>Simulation!N190</f>
        <v>3596.6860347917018</v>
      </c>
      <c r="B194" s="12">
        <f>Simulation!T190</f>
        <v>40.299500220467642</v>
      </c>
      <c r="C194" s="15">
        <f t="shared" si="4"/>
        <v>625.74925834770329</v>
      </c>
      <c r="D194" s="14">
        <f t="shared" si="5"/>
        <v>144944.64965204109</v>
      </c>
    </row>
    <row r="195" spans="1:4">
      <c r="A195" s="12">
        <f>Simulation!N191</f>
        <v>3683.4146342122112</v>
      </c>
      <c r="B195" s="12">
        <f>Simulation!T191</f>
        <v>44.068343856833863</v>
      </c>
      <c r="C195" s="15">
        <f t="shared" si="4"/>
        <v>531.24587165789308</v>
      </c>
      <c r="D195" s="14">
        <f t="shared" si="5"/>
        <v>162321.98266775766</v>
      </c>
    </row>
    <row r="196" spans="1:4">
      <c r="A196" s="12">
        <f>Simulation!N192</f>
        <v>3765.0415513138664</v>
      </c>
      <c r="B196" s="12">
        <f>Simulation!T192</f>
        <v>44.254490454660839</v>
      </c>
      <c r="C196" s="15">
        <f t="shared" si="4"/>
        <v>532.3726348113596</v>
      </c>
      <c r="D196" s="14">
        <f t="shared" si="5"/>
        <v>166619.99539402095</v>
      </c>
    </row>
    <row r="197" spans="1:4">
      <c r="A197" s="12">
        <f>Simulation!N193</f>
        <v>3785.4482805892794</v>
      </c>
      <c r="B197" s="12">
        <f>Simulation!T193</f>
        <v>30.001821994607948</v>
      </c>
      <c r="C197" s="15">
        <f t="shared" si="4"/>
        <v>990.56484908256971</v>
      </c>
      <c r="D197" s="14">
        <f t="shared" si="5"/>
        <v>113570.34548403427</v>
      </c>
    </row>
    <row r="198" spans="1:4">
      <c r="A198" s="12">
        <f>Simulation!N194</f>
        <v>3765.0415513138664</v>
      </c>
      <c r="B198" s="12">
        <f>Simulation!T194</f>
        <v>15.654533311005606</v>
      </c>
      <c r="C198" s="15">
        <f t="shared" si="4"/>
        <v>1716.692444886623</v>
      </c>
      <c r="D198" s="14">
        <f t="shared" si="5"/>
        <v>58939.968382363142</v>
      </c>
    </row>
    <row r="199" spans="1:4">
      <c r="A199" s="12">
        <f>Simulation!N195</f>
        <v>3810.9566921835485</v>
      </c>
      <c r="B199" s="12">
        <f>Simulation!T195</f>
        <v>26.486641770897673</v>
      </c>
      <c r="C199" s="15">
        <f t="shared" si="4"/>
        <v>1143.123914204125</v>
      </c>
      <c r="D199" s="14">
        <f t="shared" si="5"/>
        <v>100939.44471027081</v>
      </c>
    </row>
    <row r="200" spans="1:4">
      <c r="A200" s="12">
        <f>Simulation!N196</f>
        <v>3856.8718330532297</v>
      </c>
      <c r="B200" s="12">
        <f>Simulation!T196</f>
        <v>30.169888910755652</v>
      </c>
      <c r="C200" s="15">
        <f t="shared" ref="C200:C263" si="6">IF(OR(A200=0,B200=0),0,($I$7*B200^6+$J$7*B200^5+$K$7*B200^4+$L$7*B200^3+$M$7*B200^2+$N$7*B200+$O$7*A200^6+$P$7*A200^5+$Q$7*A200^4+$R$7*A200^3+$S$7*A200^2+$T$7*A200+$U$7))</f>
        <v>990.26190465007312</v>
      </c>
      <c r="D200" s="14">
        <f t="shared" ref="D200:D263" si="7">A200*B200</f>
        <v>116361.39474623847</v>
      </c>
    </row>
    <row r="201" spans="1:4">
      <c r="A201" s="12">
        <f>Simulation!N197</f>
        <v>3775.2449159515736</v>
      </c>
      <c r="B201" s="12">
        <f>Simulation!T197</f>
        <v>0</v>
      </c>
      <c r="C201" s="15">
        <f t="shared" si="6"/>
        <v>0</v>
      </c>
      <c r="D201" s="14">
        <f t="shared" si="7"/>
        <v>0</v>
      </c>
    </row>
    <row r="202" spans="1:4">
      <c r="A202" s="12">
        <f>Simulation!N198</f>
        <v>3856.8718330532297</v>
      </c>
      <c r="B202" s="12">
        <f>Simulation!T198</f>
        <v>30.169888910755652</v>
      </c>
      <c r="C202" s="15">
        <f t="shared" si="6"/>
        <v>990.26190465007312</v>
      </c>
      <c r="D202" s="14">
        <f t="shared" si="7"/>
        <v>116361.39474623847</v>
      </c>
    </row>
    <row r="203" spans="1:4">
      <c r="A203" s="12">
        <f>Simulation!N199</f>
        <v>3897.6852916040557</v>
      </c>
      <c r="B203" s="12">
        <f>Simulation!T199</f>
        <v>30.26734516280343</v>
      </c>
      <c r="C203" s="15">
        <f t="shared" si="6"/>
        <v>990.82024960106901</v>
      </c>
      <c r="D203" s="14">
        <f t="shared" si="7"/>
        <v>117972.58605696209</v>
      </c>
    </row>
    <row r="204" spans="1:4">
      <c r="A204" s="12">
        <f>Simulation!N200</f>
        <v>3938.4987501548835</v>
      </c>
      <c r="B204" s="12">
        <f>Simulation!T200</f>
        <v>30.365832697942235</v>
      </c>
      <c r="C204" s="15">
        <f t="shared" si="6"/>
        <v>992.07942063082919</v>
      </c>
      <c r="D204" s="14">
        <f t="shared" si="7"/>
        <v>119595.79412825778</v>
      </c>
    </row>
    <row r="205" spans="1:4">
      <c r="A205" s="12">
        <f>Simulation!N201</f>
        <v>4040.5323965319549</v>
      </c>
      <c r="B205" s="12">
        <f>Simulation!T201</f>
        <v>44.913190301093273</v>
      </c>
      <c r="C205" s="15">
        <f t="shared" si="6"/>
        <v>551.5072303210909</v>
      </c>
      <c r="D205" s="14">
        <f t="shared" si="7"/>
        <v>181473.20044317216</v>
      </c>
    </row>
    <row r="206" spans="1:4">
      <c r="A206" s="12">
        <f>Simulation!N202</f>
        <v>4060.9391258073679</v>
      </c>
      <c r="B206" s="12">
        <f>Simulation!T202</f>
        <v>30.667483001900525</v>
      </c>
      <c r="C206" s="15">
        <f t="shared" si="6"/>
        <v>1001.7082636531031</v>
      </c>
      <c r="D206" s="14">
        <f t="shared" si="7"/>
        <v>124538.78161245023</v>
      </c>
    </row>
    <row r="207" spans="1:4">
      <c r="A207" s="12">
        <f>Simulation!N203</f>
        <v>4086.4475374016365</v>
      </c>
      <c r="B207" s="12">
        <f>Simulation!T203</f>
        <v>27.157523648835397</v>
      </c>
      <c r="C207" s="15">
        <f t="shared" si="6"/>
        <v>1154.7357079784415</v>
      </c>
      <c r="D207" s="14">
        <f t="shared" si="7"/>
        <v>110977.79563671011</v>
      </c>
    </row>
    <row r="208" spans="1:4">
      <c r="A208" s="12">
        <f>Simulation!N204</f>
        <v>4193.5828660975585</v>
      </c>
      <c r="B208" s="12">
        <f>Simulation!T204</f>
        <v>45.299438046065227</v>
      </c>
      <c r="C208" s="15">
        <f t="shared" si="6"/>
        <v>585.40980926946577</v>
      </c>
      <c r="D208" s="14">
        <f t="shared" si="7"/>
        <v>189966.947233827</v>
      </c>
    </row>
    <row r="209" spans="1:4">
      <c r="A209" s="12">
        <f>Simulation!N205</f>
        <v>4091.5492197204871</v>
      </c>
      <c r="B209" s="12">
        <f>Simulation!T205</f>
        <v>0</v>
      </c>
      <c r="C209" s="15">
        <f t="shared" si="6"/>
        <v>0</v>
      </c>
      <c r="D209" s="14">
        <f t="shared" si="7"/>
        <v>0</v>
      </c>
    </row>
    <row r="210" spans="1:4">
      <c r="A210" s="12">
        <f>Simulation!N206</f>
        <v>4234.3963246483863</v>
      </c>
      <c r="B210" s="12">
        <f>Simulation!T206</f>
        <v>45.404886742064605</v>
      </c>
      <c r="C210" s="15">
        <f t="shared" si="6"/>
        <v>599.31188132640818</v>
      </c>
      <c r="D210" s="14">
        <f t="shared" si="7"/>
        <v>192262.28554167462</v>
      </c>
    </row>
    <row r="211" spans="1:4">
      <c r="A211" s="12">
        <f>Simulation!N207</f>
        <v>4193.5828660975585</v>
      </c>
      <c r="B211" s="12">
        <f>Simulation!T207</f>
        <v>16.710309374859634</v>
      </c>
      <c r="C211" s="15">
        <f t="shared" si="6"/>
        <v>1730.2469729716577</v>
      </c>
      <c r="D211" s="14">
        <f t="shared" si="7"/>
        <v>70076.067081600762</v>
      </c>
    </row>
    <row r="212" spans="1:4">
      <c r="A212" s="12">
        <f>Simulation!N208</f>
        <v>4132.3626782713163</v>
      </c>
      <c r="B212" s="12">
        <f>Simulation!T208</f>
        <v>0</v>
      </c>
      <c r="C212" s="15">
        <f t="shared" si="6"/>
        <v>0</v>
      </c>
      <c r="D212" s="14">
        <f t="shared" si="7"/>
        <v>0</v>
      </c>
    </row>
    <row r="213" spans="1:4">
      <c r="A213" s="12">
        <f>Simulation!N209</f>
        <v>2805.9252753694118</v>
      </c>
      <c r="B213" s="12">
        <f>Simulation!T209</f>
        <v>0</v>
      </c>
      <c r="C213" s="15">
        <f t="shared" si="6"/>
        <v>0</v>
      </c>
      <c r="D213" s="14">
        <f t="shared" si="7"/>
        <v>0</v>
      </c>
    </row>
    <row r="214" spans="1:4">
      <c r="A214" s="12">
        <f>Simulation!N210</f>
        <v>2030.4695629036839</v>
      </c>
      <c r="B214" s="12">
        <f>Simulation!T210</f>
        <v>0</v>
      </c>
      <c r="C214" s="15">
        <f t="shared" si="6"/>
        <v>0</v>
      </c>
      <c r="D214" s="14">
        <f t="shared" si="7"/>
        <v>0</v>
      </c>
    </row>
    <row r="215" spans="1:4">
      <c r="A215" s="12">
        <f>Simulation!N211</f>
        <v>1214.2003918871276</v>
      </c>
      <c r="B215" s="12">
        <f>Simulation!T211</f>
        <v>0</v>
      </c>
      <c r="C215" s="15">
        <f t="shared" si="6"/>
        <v>0</v>
      </c>
      <c r="D215" s="14">
        <f t="shared" si="7"/>
        <v>0</v>
      </c>
    </row>
    <row r="216" spans="1:4">
      <c r="A216" s="12">
        <f>Simulation!N212</f>
        <v>616.85461253721212</v>
      </c>
      <c r="B216" s="12">
        <f>Simulation!T212</f>
        <v>0</v>
      </c>
      <c r="C216" s="15">
        <f t="shared" si="6"/>
        <v>0</v>
      </c>
      <c r="D216" s="14">
        <f t="shared" si="7"/>
        <v>0</v>
      </c>
    </row>
    <row r="217" spans="1:4">
      <c r="A217" s="12">
        <f>Simulation!N213</f>
        <v>27.470597101518713</v>
      </c>
      <c r="B217" s="12">
        <f>Simulation!T213</f>
        <v>0</v>
      </c>
      <c r="C217" s="15">
        <f t="shared" si="6"/>
        <v>0</v>
      </c>
      <c r="D217" s="14">
        <f t="shared" si="7"/>
        <v>0</v>
      </c>
    </row>
    <row r="218" spans="1:4">
      <c r="A218" s="12">
        <f>Simulation!N214</f>
        <v>-206.02947826139047</v>
      </c>
      <c r="B218" s="12">
        <f>Simulation!T214</f>
        <v>0</v>
      </c>
      <c r="C218" s="15">
        <f t="shared" si="6"/>
        <v>0</v>
      </c>
      <c r="D218" s="14">
        <f t="shared" si="7"/>
        <v>0</v>
      </c>
    </row>
    <row r="219" spans="1:4">
      <c r="A219" s="12">
        <f>Simulation!N215</f>
        <v>109.88238840607492</v>
      </c>
      <c r="B219" s="12">
        <f>Simulation!T215</f>
        <v>4.1848512364528032</v>
      </c>
      <c r="C219" s="15">
        <f t="shared" si="6"/>
        <v>3046.7765571370319</v>
      </c>
      <c r="D219" s="14">
        <f t="shared" si="7"/>
        <v>459.84144898554979</v>
      </c>
    </row>
    <row r="220" spans="1:4">
      <c r="A220" s="12">
        <f>Simulation!N216</f>
        <v>1057.6179884084709</v>
      </c>
      <c r="B220" s="12">
        <f>Simulation!T216</f>
        <v>40.538736382731855</v>
      </c>
      <c r="C220" s="15">
        <f t="shared" si="6"/>
        <v>507.16282689386253</v>
      </c>
      <c r="D220" s="14">
        <f t="shared" si="7"/>
        <v>42874.496825726157</v>
      </c>
    </row>
    <row r="221" spans="1:4">
      <c r="A221" s="12">
        <f>Simulation!N217</f>
        <v>1194.9709739160646</v>
      </c>
      <c r="B221" s="12">
        <f>Simulation!T217</f>
        <v>21.584503620506997</v>
      </c>
      <c r="C221" s="15">
        <f t="shared" si="6"/>
        <v>1260.690186685888</v>
      </c>
      <c r="D221" s="14">
        <f t="shared" si="7"/>
        <v>25792.855312892068</v>
      </c>
    </row>
    <row r="222" spans="1:4">
      <c r="A222" s="12">
        <f>Simulation!N218</f>
        <v>1043.8826898577115</v>
      </c>
      <c r="B222" s="12">
        <f>Simulation!T218</f>
        <v>4.2019447536771066</v>
      </c>
      <c r="C222" s="15">
        <f t="shared" si="6"/>
        <v>2424.0784005046389</v>
      </c>
      <c r="D222" s="14">
        <f t="shared" si="7"/>
        <v>4386.3373921019574</v>
      </c>
    </row>
    <row r="223" spans="1:4">
      <c r="A223" s="12">
        <f>Simulation!N219</f>
        <v>96.147089855315585</v>
      </c>
      <c r="B223" s="12">
        <f>Simulation!T219</f>
        <v>0</v>
      </c>
      <c r="C223" s="15">
        <f t="shared" si="6"/>
        <v>0</v>
      </c>
      <c r="D223" s="14">
        <f t="shared" si="7"/>
        <v>0</v>
      </c>
    </row>
    <row r="224" spans="1:4">
      <c r="A224" s="12">
        <f>Simulation!N220</f>
        <v>-206.02947826139047</v>
      </c>
      <c r="B224" s="12">
        <f>Simulation!T220</f>
        <v>0</v>
      </c>
      <c r="C224" s="15">
        <f t="shared" si="6"/>
        <v>0</v>
      </c>
      <c r="D224" s="14">
        <f t="shared" si="7"/>
        <v>0</v>
      </c>
    </row>
    <row r="225" spans="1:4">
      <c r="A225" s="12">
        <f>Simulation!N221</f>
        <v>0</v>
      </c>
      <c r="B225" s="12">
        <f>Simulation!T221</f>
        <v>4.1846597124502907</v>
      </c>
      <c r="C225" s="15">
        <f t="shared" si="6"/>
        <v>0</v>
      </c>
      <c r="D225" s="14">
        <f t="shared" si="7"/>
        <v>0</v>
      </c>
    </row>
    <row r="226" spans="1:4">
      <c r="A226" s="12">
        <f>Simulation!N222</f>
        <v>0</v>
      </c>
      <c r="B226" s="12">
        <f>Simulation!T222</f>
        <v>4.1846597124502907</v>
      </c>
      <c r="C226" s="15">
        <f t="shared" si="6"/>
        <v>0</v>
      </c>
      <c r="D226" s="14">
        <f t="shared" si="7"/>
        <v>0</v>
      </c>
    </row>
    <row r="227" spans="1:4">
      <c r="A227" s="12">
        <f>Simulation!N223</f>
        <v>0</v>
      </c>
      <c r="B227" s="12">
        <f>Simulation!T223</f>
        <v>4.1846597124502907</v>
      </c>
      <c r="C227" s="15">
        <f t="shared" si="6"/>
        <v>0</v>
      </c>
      <c r="D227" s="14">
        <f t="shared" si="7"/>
        <v>0</v>
      </c>
    </row>
    <row r="228" spans="1:4">
      <c r="A228" s="12">
        <f>Simulation!N224</f>
        <v>0</v>
      </c>
      <c r="B228" s="12">
        <f>Simulation!T224</f>
        <v>4.1846597124502907</v>
      </c>
      <c r="C228" s="15">
        <f t="shared" si="6"/>
        <v>0</v>
      </c>
      <c r="D228" s="14">
        <f t="shared" si="7"/>
        <v>0</v>
      </c>
    </row>
    <row r="229" spans="1:4">
      <c r="A229" s="12">
        <f>Simulation!N225</f>
        <v>0</v>
      </c>
      <c r="B229" s="12">
        <f>Simulation!T225</f>
        <v>4.1846597124502907</v>
      </c>
      <c r="C229" s="15">
        <f t="shared" si="6"/>
        <v>0</v>
      </c>
      <c r="D229" s="14">
        <f t="shared" si="7"/>
        <v>0</v>
      </c>
    </row>
    <row r="230" spans="1:4">
      <c r="A230" s="12">
        <f>Simulation!N226</f>
        <v>0</v>
      </c>
      <c r="B230" s="12">
        <f>Simulation!T226</f>
        <v>4.1846597124502907</v>
      </c>
      <c r="C230" s="15">
        <f t="shared" si="6"/>
        <v>0</v>
      </c>
      <c r="D230" s="14">
        <f t="shared" si="7"/>
        <v>0</v>
      </c>
    </row>
    <row r="231" spans="1:4">
      <c r="A231" s="12">
        <f>Simulation!N227</f>
        <v>0</v>
      </c>
      <c r="B231" s="12">
        <f>Simulation!T227</f>
        <v>4.1846597124502907</v>
      </c>
      <c r="C231" s="15">
        <f t="shared" si="6"/>
        <v>0</v>
      </c>
      <c r="D231" s="14">
        <f t="shared" si="7"/>
        <v>0</v>
      </c>
    </row>
    <row r="232" spans="1:4">
      <c r="A232" s="12">
        <f>Simulation!N228</f>
        <v>0</v>
      </c>
      <c r="B232" s="12">
        <f>Simulation!T228</f>
        <v>4.1846597124502907</v>
      </c>
      <c r="C232" s="15">
        <f t="shared" si="6"/>
        <v>0</v>
      </c>
      <c r="D232" s="14">
        <f t="shared" si="7"/>
        <v>0</v>
      </c>
    </row>
    <row r="233" spans="1:4">
      <c r="A233" s="12">
        <f>Simulation!N229</f>
        <v>0</v>
      </c>
      <c r="B233" s="12">
        <f>Simulation!T229</f>
        <v>4.1846597124502907</v>
      </c>
      <c r="C233" s="15">
        <f t="shared" si="6"/>
        <v>0</v>
      </c>
      <c r="D233" s="14">
        <f t="shared" si="7"/>
        <v>0</v>
      </c>
    </row>
    <row r="234" spans="1:4">
      <c r="A234" s="12">
        <f>Simulation!N230</f>
        <v>0</v>
      </c>
      <c r="B234" s="12">
        <f>Simulation!T230</f>
        <v>4.1846597124502907</v>
      </c>
      <c r="C234" s="15">
        <f t="shared" si="6"/>
        <v>0</v>
      </c>
      <c r="D234" s="14">
        <f t="shared" si="7"/>
        <v>0</v>
      </c>
    </row>
    <row r="235" spans="1:4">
      <c r="A235" s="12">
        <f>Simulation!N231</f>
        <v>0</v>
      </c>
      <c r="B235" s="12">
        <f>Simulation!T231</f>
        <v>4.1846597124502907</v>
      </c>
      <c r="C235" s="15">
        <f t="shared" si="6"/>
        <v>0</v>
      </c>
      <c r="D235" s="14">
        <f t="shared" si="7"/>
        <v>0</v>
      </c>
    </row>
    <row r="236" spans="1:4">
      <c r="A236" s="12">
        <f>Simulation!N232</f>
        <v>0</v>
      </c>
      <c r="B236" s="12">
        <f>Simulation!T232</f>
        <v>4.1846597124502907</v>
      </c>
      <c r="C236" s="15">
        <f t="shared" si="6"/>
        <v>0</v>
      </c>
      <c r="D236" s="14">
        <f t="shared" si="7"/>
        <v>0</v>
      </c>
    </row>
    <row r="237" spans="1:4">
      <c r="A237" s="12">
        <f>Simulation!N233</f>
        <v>0</v>
      </c>
      <c r="B237" s="12">
        <f>Simulation!T233</f>
        <v>4.1846597124502907</v>
      </c>
      <c r="C237" s="15">
        <f t="shared" si="6"/>
        <v>0</v>
      </c>
      <c r="D237" s="14">
        <f t="shared" si="7"/>
        <v>0</v>
      </c>
    </row>
    <row r="238" spans="1:4">
      <c r="A238" s="12">
        <f>Simulation!N234</f>
        <v>0</v>
      </c>
      <c r="B238" s="12">
        <f>Simulation!T234</f>
        <v>4.1846597124502907</v>
      </c>
      <c r="C238" s="15">
        <f t="shared" si="6"/>
        <v>0</v>
      </c>
      <c r="D238" s="14">
        <f t="shared" si="7"/>
        <v>0</v>
      </c>
    </row>
    <row r="239" spans="1:4">
      <c r="A239" s="12">
        <f>Simulation!N235</f>
        <v>0</v>
      </c>
      <c r="B239" s="12">
        <f>Simulation!T235</f>
        <v>4.1846597124502907</v>
      </c>
      <c r="C239" s="15">
        <f t="shared" si="6"/>
        <v>0</v>
      </c>
      <c r="D239" s="14">
        <f t="shared" si="7"/>
        <v>0</v>
      </c>
    </row>
    <row r="240" spans="1:4">
      <c r="A240" s="12">
        <f>Simulation!N236</f>
        <v>0</v>
      </c>
      <c r="B240" s="12">
        <f>Simulation!T236</f>
        <v>4.1846597124502907</v>
      </c>
      <c r="C240" s="15">
        <f t="shared" si="6"/>
        <v>0</v>
      </c>
      <c r="D240" s="14">
        <f t="shared" si="7"/>
        <v>0</v>
      </c>
    </row>
    <row r="241" spans="1:4">
      <c r="A241" s="12">
        <f>Simulation!N237</f>
        <v>0</v>
      </c>
      <c r="B241" s="12">
        <f>Simulation!T237</f>
        <v>4.1846597124502907</v>
      </c>
      <c r="C241" s="15">
        <f t="shared" si="6"/>
        <v>0</v>
      </c>
      <c r="D241" s="14">
        <f t="shared" si="7"/>
        <v>0</v>
      </c>
    </row>
    <row r="242" spans="1:4">
      <c r="A242" s="12">
        <f>Simulation!N238</f>
        <v>0</v>
      </c>
      <c r="B242" s="12">
        <f>Simulation!T238</f>
        <v>4.1846597124502907</v>
      </c>
      <c r="C242" s="15">
        <f t="shared" si="6"/>
        <v>0</v>
      </c>
      <c r="D242" s="14">
        <f t="shared" si="7"/>
        <v>0</v>
      </c>
    </row>
    <row r="243" spans="1:4">
      <c r="A243" s="12">
        <f>Simulation!N239</f>
        <v>0</v>
      </c>
      <c r="B243" s="12">
        <f>Simulation!T239</f>
        <v>4.1846597124502907</v>
      </c>
      <c r="C243" s="15">
        <f t="shared" si="6"/>
        <v>0</v>
      </c>
      <c r="D243" s="14">
        <f t="shared" si="7"/>
        <v>0</v>
      </c>
    </row>
    <row r="244" spans="1:4">
      <c r="A244" s="12">
        <f>Simulation!N240</f>
        <v>0</v>
      </c>
      <c r="B244" s="12">
        <f>Simulation!T240</f>
        <v>4.1846597124502907</v>
      </c>
      <c r="C244" s="15">
        <f t="shared" si="6"/>
        <v>0</v>
      </c>
      <c r="D244" s="14">
        <f t="shared" si="7"/>
        <v>0</v>
      </c>
    </row>
    <row r="245" spans="1:4">
      <c r="A245" s="12">
        <f>Simulation!N241</f>
        <v>0</v>
      </c>
      <c r="B245" s="12">
        <f>Simulation!T241</f>
        <v>4.1846597124502907</v>
      </c>
      <c r="C245" s="15">
        <f t="shared" si="6"/>
        <v>0</v>
      </c>
      <c r="D245" s="14">
        <f t="shared" si="7"/>
        <v>0</v>
      </c>
    </row>
    <row r="246" spans="1:4">
      <c r="A246" s="12">
        <f>Simulation!N242</f>
        <v>0</v>
      </c>
      <c r="B246" s="12">
        <f>Simulation!T242</f>
        <v>4.1846597124502907</v>
      </c>
      <c r="C246" s="15">
        <f t="shared" si="6"/>
        <v>0</v>
      </c>
      <c r="D246" s="14">
        <f t="shared" si="7"/>
        <v>0</v>
      </c>
    </row>
    <row r="247" spans="1:4">
      <c r="A247" s="12">
        <f>Simulation!N243</f>
        <v>0</v>
      </c>
      <c r="B247" s="12">
        <f>Simulation!T243</f>
        <v>4.1846597124502907</v>
      </c>
      <c r="C247" s="15">
        <f t="shared" si="6"/>
        <v>0</v>
      </c>
      <c r="D247" s="14">
        <f t="shared" si="7"/>
        <v>0</v>
      </c>
    </row>
    <row r="248" spans="1:4">
      <c r="A248" s="12">
        <f>Simulation!N244</f>
        <v>0</v>
      </c>
      <c r="B248" s="12">
        <f>Simulation!T244</f>
        <v>4.1846597124502907</v>
      </c>
      <c r="C248" s="15">
        <f t="shared" si="6"/>
        <v>0</v>
      </c>
      <c r="D248" s="14">
        <f t="shared" si="7"/>
        <v>0</v>
      </c>
    </row>
    <row r="249" spans="1:4">
      <c r="A249" s="12">
        <f>Simulation!N245</f>
        <v>0</v>
      </c>
      <c r="B249" s="12">
        <f>Simulation!T245</f>
        <v>4.1846597124502907</v>
      </c>
      <c r="C249" s="15">
        <f t="shared" si="6"/>
        <v>0</v>
      </c>
      <c r="D249" s="14">
        <f t="shared" si="7"/>
        <v>0</v>
      </c>
    </row>
    <row r="250" spans="1:4">
      <c r="A250" s="12">
        <f>Simulation!N246</f>
        <v>0</v>
      </c>
      <c r="B250" s="12">
        <f>Simulation!T246</f>
        <v>4.1846597124502907</v>
      </c>
      <c r="C250" s="15">
        <f t="shared" si="6"/>
        <v>0</v>
      </c>
      <c r="D250" s="14">
        <f t="shared" si="7"/>
        <v>0</v>
      </c>
    </row>
    <row r="251" spans="1:4">
      <c r="A251" s="12">
        <f>Simulation!N247</f>
        <v>0</v>
      </c>
      <c r="B251" s="12">
        <f>Simulation!T247</f>
        <v>4.1846597124502907</v>
      </c>
      <c r="C251" s="15">
        <f t="shared" si="6"/>
        <v>0</v>
      </c>
      <c r="D251" s="14">
        <f t="shared" si="7"/>
        <v>0</v>
      </c>
    </row>
    <row r="252" spans="1:4">
      <c r="A252" s="12">
        <f>Simulation!N248</f>
        <v>0</v>
      </c>
      <c r="B252" s="12">
        <f>Simulation!T248</f>
        <v>4.1846597124502907</v>
      </c>
      <c r="C252" s="15">
        <f t="shared" si="6"/>
        <v>0</v>
      </c>
      <c r="D252" s="14">
        <f t="shared" si="7"/>
        <v>0</v>
      </c>
    </row>
    <row r="253" spans="1:4">
      <c r="A253" s="12">
        <f>Simulation!N249</f>
        <v>0</v>
      </c>
      <c r="B253" s="12">
        <f>Simulation!T249</f>
        <v>4.1846597124502907</v>
      </c>
      <c r="C253" s="15">
        <f t="shared" si="6"/>
        <v>0</v>
      </c>
      <c r="D253" s="14">
        <f t="shared" si="7"/>
        <v>0</v>
      </c>
    </row>
    <row r="254" spans="1:4">
      <c r="A254" s="12">
        <f>Simulation!N250</f>
        <v>618.08843478417134</v>
      </c>
      <c r="B254" s="12">
        <f>Simulation!T250</f>
        <v>27.890842382594585</v>
      </c>
      <c r="C254" s="15">
        <f t="shared" si="6"/>
        <v>1006.5235831010414</v>
      </c>
      <c r="D254" s="14">
        <f t="shared" si="7"/>
        <v>17239.007113069914</v>
      </c>
    </row>
    <row r="255" spans="1:4">
      <c r="A255" s="12">
        <f>Simulation!N251</f>
        <v>1854.2653043525136</v>
      </c>
      <c r="B255" s="12">
        <f>Simulation!T251</f>
        <v>59.522727186847177</v>
      </c>
      <c r="C255" s="15">
        <f t="shared" si="6"/>
        <v>163.5053629241811</v>
      </c>
      <c r="D255" s="14">
        <f t="shared" si="7"/>
        <v>110370.92784301081</v>
      </c>
    </row>
    <row r="256" spans="1:4">
      <c r="A256" s="12">
        <f>Simulation!N252</f>
        <v>2939.3538898625043</v>
      </c>
      <c r="B256" s="12">
        <f>Simulation!T252</f>
        <v>64.326197051442719</v>
      </c>
      <c r="C256" s="15">
        <f t="shared" si="6"/>
        <v>151.9593605441969</v>
      </c>
      <c r="D256" s="14">
        <f t="shared" si="7"/>
        <v>189077.4575232201</v>
      </c>
    </row>
    <row r="257" spans="1:4">
      <c r="A257" s="12">
        <f>Simulation!N253</f>
        <v>3529.9717275451567</v>
      </c>
      <c r="B257" s="12">
        <f>Simulation!T253</f>
        <v>47.009247125723711</v>
      </c>
      <c r="C257" s="15">
        <f t="shared" si="6"/>
        <v>453.77008727188149</v>
      </c>
      <c r="D257" s="14">
        <f t="shared" si="7"/>
        <v>165941.31328698812</v>
      </c>
    </row>
    <row r="258" spans="1:4">
      <c r="A258" s="12">
        <f>Simulation!N254</f>
        <v>4271.6778492861613</v>
      </c>
      <c r="B258" s="12">
        <f>Simulation!T254</f>
        <v>47.092308691563645</v>
      </c>
      <c r="C258" s="15">
        <f t="shared" si="6"/>
        <v>578.47637159104852</v>
      </c>
      <c r="D258" s="14">
        <f t="shared" si="7"/>
        <v>201163.1719094986</v>
      </c>
    </row>
    <row r="259" spans="1:4">
      <c r="A259" s="12">
        <f>Simulation!N255</f>
        <v>4395.2955362429966</v>
      </c>
      <c r="B259" s="12">
        <f>Simulation!T255</f>
        <v>23.431337656262667</v>
      </c>
      <c r="C259" s="15">
        <f t="shared" si="6"/>
        <v>1472.0715452190743</v>
      </c>
      <c r="D259" s="14">
        <f t="shared" si="7"/>
        <v>102987.65380877374</v>
      </c>
    </row>
    <row r="260" spans="1:4">
      <c r="A260" s="12">
        <f>Simulation!N256</f>
        <v>4518.913223199831</v>
      </c>
      <c r="B260" s="12">
        <f>Simulation!T256</f>
        <v>15.556568936572674</v>
      </c>
      <c r="C260" s="15">
        <f t="shared" si="6"/>
        <v>2025.465744282963</v>
      </c>
      <c r="D260" s="14">
        <f t="shared" si="7"/>
        <v>70298.785075097985</v>
      </c>
    </row>
    <row r="261" spans="1:4">
      <c r="A261" s="12">
        <f>Simulation!N257</f>
        <v>4422.7661333445149</v>
      </c>
      <c r="B261" s="12">
        <f>Simulation!T257</f>
        <v>4.4949405667718354</v>
      </c>
      <c r="C261" s="15">
        <f t="shared" si="6"/>
        <v>2732.463473893793</v>
      </c>
      <c r="D261" s="14">
        <f t="shared" si="7"/>
        <v>19880.070910114871</v>
      </c>
    </row>
    <row r="262" spans="1:4">
      <c r="A262" s="12">
        <f>Simulation!N258</f>
        <v>4752.4132985627384</v>
      </c>
      <c r="B262" s="12">
        <f>Simulation!T258</f>
        <v>17.168403021244583</v>
      </c>
      <c r="C262" s="15">
        <f t="shared" si="6"/>
        <v>2300.58555274844</v>
      </c>
      <c r="D262" s="14">
        <f t="shared" si="7"/>
        <v>81591.346833247444</v>
      </c>
    </row>
    <row r="263" spans="1:4">
      <c r="A263" s="12">
        <f>Simulation!N259</f>
        <v>4477.7073275475532</v>
      </c>
      <c r="B263" s="12">
        <f>Simulation!T259</f>
        <v>0</v>
      </c>
      <c r="C263" s="15">
        <f t="shared" si="6"/>
        <v>0</v>
      </c>
      <c r="D263" s="14">
        <f t="shared" si="7"/>
        <v>0</v>
      </c>
    </row>
    <row r="264" spans="1:4">
      <c r="A264" s="12">
        <f>Simulation!N260</f>
        <v>4697.472104359701</v>
      </c>
      <c r="B264" s="12">
        <f>Simulation!T260</f>
        <v>10.847472524215533</v>
      </c>
      <c r="C264" s="15">
        <f t="shared" ref="C264:C327" si="8">IF(OR(A264=0,B264=0),0,($I$7*B264^6+$J$7*B264^5+$K$7*B264^4+$L$7*B264^3+$M$7*B264^2+$N$7*B264+$O$7*A264^6+$P$7*A264^5+$Q$7*A264^4+$R$7*A264^3+$S$7*A264^2+$T$7*A264+$U$7))</f>
        <v>2600.0986477581373</v>
      </c>
      <c r="D264" s="14">
        <f t="shared" ref="D264:D327" si="9">A264*B264</f>
        <v>50955.69958531078</v>
      </c>
    </row>
    <row r="265" spans="1:4">
      <c r="A265" s="12">
        <f>Simulation!N261</f>
        <v>5095.7957623317225</v>
      </c>
      <c r="B265" s="12">
        <f>Simulation!T261</f>
        <v>21.955054684369411</v>
      </c>
      <c r="C265" s="15">
        <f t="shared" si="8"/>
        <v>3205.6452721503792</v>
      </c>
      <c r="D265" s="14">
        <f t="shared" si="9"/>
        <v>111878.47462237088</v>
      </c>
    </row>
    <row r="266" spans="1:4">
      <c r="A266" s="12">
        <f>Simulation!N262</f>
        <v>3131.7234174966129</v>
      </c>
      <c r="B266" s="12">
        <f>Simulation!T262</f>
        <v>36.960964669669991</v>
      </c>
      <c r="C266" s="15">
        <f t="shared" si="8"/>
        <v>696.33245787532906</v>
      </c>
      <c r="D266" s="14">
        <f t="shared" si="9"/>
        <v>115751.51858927048</v>
      </c>
    </row>
    <row r="267" spans="1:4">
      <c r="A267" s="12">
        <f>Simulation!N263</f>
        <v>3321.5248367388326</v>
      </c>
      <c r="B267" s="12">
        <f>Simulation!T263</f>
        <v>37.05975843734192</v>
      </c>
      <c r="C267" s="15">
        <f t="shared" si="8"/>
        <v>706.65591001540452</v>
      </c>
      <c r="D267" s="14">
        <f t="shared" si="9"/>
        <v>123094.90809317269</v>
      </c>
    </row>
    <row r="268" spans="1:4">
      <c r="A268" s="12">
        <f>Simulation!N264</f>
        <v>3226.6241271177223</v>
      </c>
      <c r="B268" s="12">
        <f>Simulation!T264</f>
        <v>8.1331122223377079</v>
      </c>
      <c r="C268" s="15">
        <f t="shared" si="8"/>
        <v>2199.467246028642</v>
      </c>
      <c r="D268" s="14">
        <f t="shared" si="9"/>
        <v>26242.496125150887</v>
      </c>
    </row>
    <row r="269" spans="1:4">
      <c r="A269" s="12">
        <f>Simulation!N265</f>
        <v>3392.7003689546646</v>
      </c>
      <c r="B269" s="12">
        <f>Simulation!T265</f>
        <v>25.067383940157338</v>
      </c>
      <c r="C269" s="15">
        <f t="shared" si="8"/>
        <v>1181.8258833829732</v>
      </c>
      <c r="D269" s="14">
        <f t="shared" si="9"/>
        <v>85046.12274250004</v>
      </c>
    </row>
    <row r="270" spans="1:4">
      <c r="A270" s="12">
        <f>Simulation!N266</f>
        <v>3337.3416216756841</v>
      </c>
      <c r="B270" s="12">
        <f>Simulation!T266</f>
        <v>8.1935069814048269</v>
      </c>
      <c r="C270" s="15">
        <f t="shared" si="8"/>
        <v>2202.4766929131038</v>
      </c>
      <c r="D270" s="14">
        <f t="shared" si="9"/>
        <v>27344.531876532623</v>
      </c>
    </row>
    <row r="271" spans="1:4">
      <c r="A271" s="12">
        <f>Simulation!N267</f>
        <v>3622.0437505390137</v>
      </c>
      <c r="B271" s="12">
        <f>Simulation!T267</f>
        <v>37.228427174110188</v>
      </c>
      <c r="C271" s="15">
        <f t="shared" si="8"/>
        <v>719.50217050283754</v>
      </c>
      <c r="D271" s="14">
        <f t="shared" si="9"/>
        <v>134842.99198838259</v>
      </c>
    </row>
    <row r="272" spans="1:4">
      <c r="A272" s="12">
        <f>Simulation!N268</f>
        <v>3693.2192827548452</v>
      </c>
      <c r="B272" s="12">
        <f>Simulation!T268</f>
        <v>25.241582799442401</v>
      </c>
      <c r="C272" s="15">
        <f t="shared" si="8"/>
        <v>1191.6627554566694</v>
      </c>
      <c r="D272" s="14">
        <f t="shared" si="9"/>
        <v>93222.700322153702</v>
      </c>
    </row>
    <row r="273" spans="1:4">
      <c r="A273" s="12">
        <f>Simulation!N269</f>
        <v>3827.6619547180831</v>
      </c>
      <c r="B273" s="12">
        <f>Simulation!T269</f>
        <v>27.729974164616142</v>
      </c>
      <c r="C273" s="15">
        <f t="shared" si="8"/>
        <v>1089.5135320867284</v>
      </c>
      <c r="D273" s="14">
        <f t="shared" si="9"/>
        <v>106140.96711521657</v>
      </c>
    </row>
    <row r="274" spans="1:4">
      <c r="A274" s="12">
        <f>Simulation!N270</f>
        <v>3859.2955245917865</v>
      </c>
      <c r="B274" s="12">
        <f>Simulation!T270</f>
        <v>18.127675433421576</v>
      </c>
      <c r="C274" s="15">
        <f t="shared" si="8"/>
        <v>1576.8872242843863</v>
      </c>
      <c r="D274" s="14">
        <f t="shared" si="9"/>
        <v>69960.056671456361</v>
      </c>
    </row>
    <row r="275" spans="1:4">
      <c r="A275" s="12">
        <f>Simulation!N271</f>
        <v>3922.5626643391925</v>
      </c>
      <c r="B275" s="12">
        <f>Simulation!T271</f>
        <v>18.168257385125195</v>
      </c>
      <c r="C275" s="15">
        <f t="shared" si="8"/>
        <v>1581.8413635305424</v>
      </c>
      <c r="D275" s="14">
        <f t="shared" si="9"/>
        <v>71266.128094996893</v>
      </c>
    </row>
    <row r="276" spans="1:4">
      <c r="A276" s="12">
        <f>Simulation!N272</f>
        <v>3985.8298040865989</v>
      </c>
      <c r="B276" s="12">
        <f>Simulation!T272</f>
        <v>18.209504614725599</v>
      </c>
      <c r="C276" s="15">
        <f t="shared" si="8"/>
        <v>1588.7403608898821</v>
      </c>
      <c r="D276" s="14">
        <f t="shared" si="9"/>
        <v>72579.986211025753</v>
      </c>
    </row>
    <row r="277" spans="1:4">
      <c r="A277" s="12">
        <f>Simulation!N273</f>
        <v>4120.2724760498368</v>
      </c>
      <c r="B277" s="12">
        <f>Simulation!T273</f>
        <v>25.514949645216436</v>
      </c>
      <c r="C277" s="15">
        <f t="shared" si="8"/>
        <v>1238.209893277357</v>
      </c>
      <c r="D277" s="14">
        <f t="shared" si="9"/>
        <v>105128.54475098284</v>
      </c>
    </row>
    <row r="278" spans="1:4">
      <c r="A278" s="12">
        <f>Simulation!N274</f>
        <v>4064.9137287708563</v>
      </c>
      <c r="B278" s="12">
        <f>Simulation!T274</f>
        <v>8.6410726864640246</v>
      </c>
      <c r="C278" s="15">
        <f t="shared" si="8"/>
        <v>2235.7256782193544</v>
      </c>
      <c r="D278" s="14">
        <f t="shared" si="9"/>
        <v>35125.214994514477</v>
      </c>
    </row>
    <row r="279" spans="1:4">
      <c r="A279" s="12">
        <f>Simulation!N275</f>
        <v>4254.715148013076</v>
      </c>
      <c r="B279" s="12">
        <f>Simulation!T275</f>
        <v>28.012322261996715</v>
      </c>
      <c r="C279" s="15">
        <f t="shared" si="8"/>
        <v>1175.567855479334</v>
      </c>
      <c r="D279" s="14">
        <f t="shared" si="9"/>
        <v>119184.45185914134</v>
      </c>
    </row>
    <row r="280" spans="1:4">
      <c r="A280" s="12">
        <f>Simulation!N276</f>
        <v>4452.4249597237222</v>
      </c>
      <c r="B280" s="12">
        <f>Simulation!T276</f>
        <v>35.367704714614838</v>
      </c>
      <c r="C280" s="15">
        <f t="shared" si="8"/>
        <v>1025.4281493705548</v>
      </c>
      <c r="D280" s="14">
        <f t="shared" si="9"/>
        <v>157472.05123948946</v>
      </c>
    </row>
    <row r="281" spans="1:4">
      <c r="A281" s="12">
        <f>Simulation!N277</f>
        <v>4555.2340618132566</v>
      </c>
      <c r="B281" s="12">
        <f>Simulation!T277</f>
        <v>28.229182066412847</v>
      </c>
      <c r="C281" s="15">
        <f t="shared" si="8"/>
        <v>1408.3556403137245</v>
      </c>
      <c r="D281" s="14">
        <f t="shared" si="9"/>
        <v>128590.53168605173</v>
      </c>
    </row>
    <row r="282" spans="1:4">
      <c r="A282" s="12">
        <f>Simulation!N278</f>
        <v>4681.7683413080686</v>
      </c>
      <c r="B282" s="12">
        <f>Simulation!T278</f>
        <v>28.324982083549354</v>
      </c>
      <c r="C282" s="15">
        <f t="shared" si="8"/>
        <v>1594.9205575440774</v>
      </c>
      <c r="D282" s="14">
        <f t="shared" si="9"/>
        <v>132611.00438687962</v>
      </c>
    </row>
    <row r="283" spans="1:4">
      <c r="A283" s="12">
        <f>Simulation!N279</f>
        <v>4879.4781530187129</v>
      </c>
      <c r="B283" s="12">
        <f>Simulation!T279</f>
        <v>35.692713757126384</v>
      </c>
      <c r="C283" s="15">
        <f t="shared" si="8"/>
        <v>1780.5150447102878</v>
      </c>
      <c r="D283" s="14">
        <f t="shared" si="9"/>
        <v>174161.81699984864</v>
      </c>
    </row>
    <row r="284" spans="1:4">
      <c r="A284" s="12">
        <f>Simulation!N280</f>
        <v>3214.0598608776909</v>
      </c>
      <c r="B284" s="12">
        <f>Simulation!T280</f>
        <v>43.078054269223635</v>
      </c>
      <c r="C284" s="15">
        <f t="shared" si="8"/>
        <v>526.65848723581257</v>
      </c>
      <c r="D284" s="14">
        <f t="shared" si="9"/>
        <v>138455.44511142254</v>
      </c>
    </row>
    <row r="285" spans="1:4">
      <c r="A285" s="12">
        <f>Simulation!N281</f>
        <v>3173.2464023268626</v>
      </c>
      <c r="B285" s="12">
        <f>Simulation!T281</f>
        <v>14.383476902018952</v>
      </c>
      <c r="C285" s="15">
        <f t="shared" si="8"/>
        <v>1758.7846906220548</v>
      </c>
      <c r="D285" s="14">
        <f t="shared" si="9"/>
        <v>45642.316332283168</v>
      </c>
    </row>
    <row r="286" spans="1:4">
      <c r="A286" s="12">
        <f>Simulation!N282</f>
        <v>3112.0262145006213</v>
      </c>
      <c r="B286" s="12">
        <f>Simulation!T282</f>
        <v>0</v>
      </c>
      <c r="C286" s="15">
        <f t="shared" si="8"/>
        <v>0</v>
      </c>
      <c r="D286" s="14">
        <f t="shared" si="9"/>
        <v>0</v>
      </c>
    </row>
    <row r="287" spans="1:4">
      <c r="A287" s="12">
        <f>Simulation!N283</f>
        <v>3193.653131602277</v>
      </c>
      <c r="B287" s="12">
        <f>Simulation!T283</f>
        <v>28.730765585621295</v>
      </c>
      <c r="C287" s="15">
        <f t="shared" si="8"/>
        <v>1004.8305905911511</v>
      </c>
      <c r="D287" s="14">
        <f t="shared" si="9"/>
        <v>91756.099485850384</v>
      </c>
    </row>
    <row r="288" spans="1:4">
      <c r="A288" s="12">
        <f>Simulation!N284</f>
        <v>2943.6706979784567</v>
      </c>
      <c r="B288" s="12">
        <f>Simulation!T284</f>
        <v>0</v>
      </c>
      <c r="C288" s="15">
        <f t="shared" si="8"/>
        <v>0</v>
      </c>
      <c r="D288" s="14">
        <f t="shared" si="9"/>
        <v>0</v>
      </c>
    </row>
    <row r="289" spans="1:4">
      <c r="A289" s="12">
        <f>Simulation!N285</f>
        <v>2958.9757449350163</v>
      </c>
      <c r="B289" s="12">
        <f>Simulation!T285</f>
        <v>0</v>
      </c>
      <c r="C289" s="15">
        <f t="shared" si="8"/>
        <v>0</v>
      </c>
      <c r="D289" s="14">
        <f t="shared" si="9"/>
        <v>0</v>
      </c>
    </row>
    <row r="290" spans="1:4">
      <c r="A290" s="12">
        <f>Simulation!N286</f>
        <v>2979.3824742104302</v>
      </c>
      <c r="B290" s="12">
        <f>Simulation!T286</f>
        <v>14.014245328039234</v>
      </c>
      <c r="C290" s="15">
        <f t="shared" si="8"/>
        <v>1767.9628079316881</v>
      </c>
      <c r="D290" s="14">
        <f t="shared" si="9"/>
        <v>41753.796919645494</v>
      </c>
    </row>
    <row r="291" spans="1:4">
      <c r="A291" s="12">
        <f>Simulation!N287</f>
        <v>2918.1622863841894</v>
      </c>
      <c r="B291" s="12">
        <f>Simulation!T287</f>
        <v>0</v>
      </c>
      <c r="C291" s="15">
        <f t="shared" si="8"/>
        <v>0</v>
      </c>
      <c r="D291" s="14">
        <f t="shared" si="9"/>
        <v>0</v>
      </c>
    </row>
    <row r="292" spans="1:4">
      <c r="A292" s="12">
        <f>Simulation!N288</f>
        <v>2816.1286400071199</v>
      </c>
      <c r="B292" s="12">
        <f>Simulation!T288</f>
        <v>0</v>
      </c>
      <c r="C292" s="15">
        <f t="shared" si="8"/>
        <v>0</v>
      </c>
      <c r="D292" s="14">
        <f t="shared" si="9"/>
        <v>0</v>
      </c>
    </row>
    <row r="293" spans="1:4">
      <c r="A293" s="12">
        <f>Simulation!N289</f>
        <v>2091.6897507299254</v>
      </c>
      <c r="B293" s="12">
        <f>Simulation!T289</f>
        <v>0</v>
      </c>
      <c r="C293" s="15">
        <f t="shared" si="8"/>
        <v>0</v>
      </c>
      <c r="D293" s="14">
        <f t="shared" si="9"/>
        <v>0</v>
      </c>
    </row>
    <row r="294" spans="1:4">
      <c r="A294" s="12">
        <f>Simulation!N290</f>
        <v>2055.977974497951</v>
      </c>
      <c r="B294" s="12">
        <f>Simulation!T290</f>
        <v>0</v>
      </c>
      <c r="C294" s="15">
        <f t="shared" si="8"/>
        <v>0</v>
      </c>
      <c r="D294" s="14">
        <f t="shared" si="9"/>
        <v>0</v>
      </c>
    </row>
    <row r="295" spans="1:4">
      <c r="A295" s="12">
        <f>Simulation!N291</f>
        <v>2214.1301263824093</v>
      </c>
      <c r="B295" s="12">
        <f>Simulation!T291</f>
        <v>27.103400868882343</v>
      </c>
      <c r="C295" s="15">
        <f t="shared" si="8"/>
        <v>1020.1781304992246</v>
      </c>
      <c r="D295" s="14">
        <f t="shared" si="9"/>
        <v>60010.456391211563</v>
      </c>
    </row>
    <row r="296" spans="1:4">
      <c r="A296" s="12">
        <f>Simulation!N292</f>
        <v>2071.2830214545115</v>
      </c>
      <c r="B296" s="12">
        <f>Simulation!T292</f>
        <v>0</v>
      </c>
      <c r="C296" s="15">
        <f t="shared" si="8"/>
        <v>0</v>
      </c>
      <c r="D296" s="14">
        <f t="shared" si="9"/>
        <v>0</v>
      </c>
    </row>
    <row r="297" spans="1:4">
      <c r="A297" s="12">
        <f>Simulation!N293</f>
        <v>2112.0964800053393</v>
      </c>
      <c r="B297" s="12">
        <f>Simulation!T293</f>
        <v>12.647311819236776</v>
      </c>
      <c r="C297" s="15">
        <f t="shared" si="8"/>
        <v>1817.9790923161536</v>
      </c>
      <c r="D297" s="14">
        <f t="shared" si="9"/>
        <v>26712.34277493992</v>
      </c>
    </row>
    <row r="298" spans="1:4">
      <c r="A298" s="12">
        <f>Simulation!N294</f>
        <v>1943.7409634831752</v>
      </c>
      <c r="B298" s="12">
        <f>Simulation!T294</f>
        <v>0</v>
      </c>
      <c r="C298" s="15">
        <f t="shared" si="8"/>
        <v>0</v>
      </c>
      <c r="D298" s="14">
        <f t="shared" si="9"/>
        <v>0</v>
      </c>
    </row>
    <row r="299" spans="1:4">
      <c r="A299" s="12">
        <f>Simulation!N295</f>
        <v>1525.40301333719</v>
      </c>
      <c r="B299" s="12">
        <f>Simulation!T295</f>
        <v>0</v>
      </c>
      <c r="C299" s="15">
        <f t="shared" si="8"/>
        <v>0</v>
      </c>
      <c r="D299" s="14">
        <f t="shared" si="9"/>
        <v>0</v>
      </c>
    </row>
    <row r="300" spans="1:4">
      <c r="A300" s="12">
        <f>Simulation!N296</f>
        <v>1803.1134828010809</v>
      </c>
      <c r="B300" s="12">
        <f>Simulation!T296</f>
        <v>0</v>
      </c>
      <c r="C300" s="15">
        <f t="shared" si="8"/>
        <v>0</v>
      </c>
      <c r="D300" s="14">
        <f t="shared" si="9"/>
        <v>0</v>
      </c>
    </row>
    <row r="301" spans="1:4">
      <c r="A301" s="12">
        <f>Simulation!N297</f>
        <v>1241.6176175428491</v>
      </c>
      <c r="B301" s="12">
        <f>Simulation!T297</f>
        <v>0</v>
      </c>
      <c r="C301" s="15">
        <f t="shared" si="8"/>
        <v>0</v>
      </c>
      <c r="D301" s="14">
        <f t="shared" si="9"/>
        <v>0</v>
      </c>
    </row>
    <row r="302" spans="1:4">
      <c r="A302" s="12">
        <f>Simulation!N298</f>
        <v>1689.4417217434016</v>
      </c>
      <c r="B302" s="12">
        <f>Simulation!T298</f>
        <v>0</v>
      </c>
      <c r="C302" s="15">
        <f t="shared" si="8"/>
        <v>0</v>
      </c>
      <c r="D302" s="14">
        <f t="shared" si="9"/>
        <v>0</v>
      </c>
    </row>
    <row r="303" spans="1:4">
      <c r="A303" s="12">
        <f>Simulation!N299</f>
        <v>563.14724058113393</v>
      </c>
      <c r="B303" s="12">
        <f>Simulation!T299</f>
        <v>0</v>
      </c>
      <c r="C303" s="15">
        <f t="shared" si="8"/>
        <v>0</v>
      </c>
      <c r="D303" s="14">
        <f t="shared" si="9"/>
        <v>0</v>
      </c>
    </row>
    <row r="304" spans="1:4">
      <c r="A304" s="12">
        <f>Simulation!N300</f>
        <v>-192.29417971063097</v>
      </c>
      <c r="B304" s="12">
        <f>Simulation!T300</f>
        <v>0</v>
      </c>
      <c r="C304" s="15">
        <f t="shared" si="8"/>
        <v>0</v>
      </c>
      <c r="D304" s="14">
        <f t="shared" si="9"/>
        <v>0</v>
      </c>
    </row>
    <row r="305" spans="1:4">
      <c r="A305" s="12">
        <f>Simulation!N301</f>
        <v>-109.88238840607492</v>
      </c>
      <c r="B305" s="12">
        <f>Simulation!T301</f>
        <v>0</v>
      </c>
      <c r="C305" s="15">
        <f t="shared" si="8"/>
        <v>0</v>
      </c>
      <c r="D305" s="14">
        <f t="shared" si="9"/>
        <v>0</v>
      </c>
    </row>
    <row r="306" spans="1:4">
      <c r="A306" s="12">
        <f>Simulation!N302</f>
        <v>0</v>
      </c>
      <c r="B306" s="12">
        <f>Simulation!T302</f>
        <v>4.1846597124502907</v>
      </c>
      <c r="C306" s="15">
        <f t="shared" si="8"/>
        <v>0</v>
      </c>
      <c r="D306" s="14">
        <f t="shared" si="9"/>
        <v>0</v>
      </c>
    </row>
    <row r="307" spans="1:4">
      <c r="A307" s="12">
        <f>Simulation!N303</f>
        <v>0</v>
      </c>
      <c r="B307" s="12">
        <f>Simulation!T303</f>
        <v>4.1846597124502907</v>
      </c>
      <c r="C307" s="15">
        <f t="shared" si="8"/>
        <v>0</v>
      </c>
      <c r="D307" s="14">
        <f t="shared" si="9"/>
        <v>0</v>
      </c>
    </row>
    <row r="308" spans="1:4">
      <c r="A308" s="12">
        <f>Simulation!N304</f>
        <v>0</v>
      </c>
      <c r="B308" s="12">
        <f>Simulation!T304</f>
        <v>4.1846597124502907</v>
      </c>
      <c r="C308" s="15">
        <f t="shared" si="8"/>
        <v>0</v>
      </c>
      <c r="D308" s="14">
        <f t="shared" si="9"/>
        <v>0</v>
      </c>
    </row>
    <row r="309" spans="1:4">
      <c r="A309" s="12">
        <f>Simulation!N305</f>
        <v>0</v>
      </c>
      <c r="B309" s="12">
        <f>Simulation!T305</f>
        <v>4.1846597124502907</v>
      </c>
      <c r="C309" s="15">
        <f t="shared" si="8"/>
        <v>0</v>
      </c>
      <c r="D309" s="14">
        <f t="shared" si="9"/>
        <v>0</v>
      </c>
    </row>
    <row r="310" spans="1:4">
      <c r="A310" s="12">
        <f>Simulation!N306</f>
        <v>0</v>
      </c>
      <c r="B310" s="12">
        <f>Simulation!T306</f>
        <v>4.1846597124502907</v>
      </c>
      <c r="C310" s="15">
        <f t="shared" si="8"/>
        <v>0</v>
      </c>
      <c r="D310" s="14">
        <f t="shared" si="9"/>
        <v>0</v>
      </c>
    </row>
    <row r="311" spans="1:4">
      <c r="A311" s="12">
        <f>Simulation!N307</f>
        <v>0</v>
      </c>
      <c r="B311" s="12">
        <f>Simulation!T307</f>
        <v>4.1846597124502907</v>
      </c>
      <c r="C311" s="15">
        <f t="shared" si="8"/>
        <v>0</v>
      </c>
      <c r="D311" s="14">
        <f t="shared" si="9"/>
        <v>0</v>
      </c>
    </row>
    <row r="312" spans="1:4">
      <c r="A312" s="12">
        <f>Simulation!N308</f>
        <v>0</v>
      </c>
      <c r="B312" s="12">
        <f>Simulation!T308</f>
        <v>4.1846597124502907</v>
      </c>
      <c r="C312" s="15">
        <f t="shared" si="8"/>
        <v>0</v>
      </c>
      <c r="D312" s="14">
        <f t="shared" si="9"/>
        <v>0</v>
      </c>
    </row>
    <row r="313" spans="1:4">
      <c r="A313" s="12">
        <f>Simulation!N309</f>
        <v>0</v>
      </c>
      <c r="B313" s="12">
        <f>Simulation!T309</f>
        <v>4.1846597124502907</v>
      </c>
      <c r="C313" s="15">
        <f t="shared" si="8"/>
        <v>0</v>
      </c>
      <c r="D313" s="14">
        <f t="shared" si="9"/>
        <v>0</v>
      </c>
    </row>
    <row r="314" spans="1:4">
      <c r="A314" s="12">
        <f>Simulation!N310</f>
        <v>0</v>
      </c>
      <c r="B314" s="12">
        <f>Simulation!T310</f>
        <v>4.1846597124502907</v>
      </c>
      <c r="C314" s="15">
        <f t="shared" si="8"/>
        <v>0</v>
      </c>
      <c r="D314" s="14">
        <f t="shared" si="9"/>
        <v>0</v>
      </c>
    </row>
    <row r="315" spans="1:4">
      <c r="A315" s="12">
        <f>Simulation!N311</f>
        <v>0</v>
      </c>
      <c r="B315" s="12">
        <f>Simulation!T311</f>
        <v>4.1846597124502907</v>
      </c>
      <c r="C315" s="15">
        <f t="shared" si="8"/>
        <v>0</v>
      </c>
      <c r="D315" s="14">
        <f t="shared" si="9"/>
        <v>0</v>
      </c>
    </row>
    <row r="316" spans="1:4">
      <c r="A316" s="12">
        <f>Simulation!N312</f>
        <v>0</v>
      </c>
      <c r="B316" s="12">
        <f>Simulation!T312</f>
        <v>4.1846597124502907</v>
      </c>
      <c r="C316" s="15">
        <f t="shared" si="8"/>
        <v>0</v>
      </c>
      <c r="D316" s="14">
        <f t="shared" si="9"/>
        <v>0</v>
      </c>
    </row>
    <row r="317" spans="1:4">
      <c r="A317" s="12">
        <f>Simulation!N313</f>
        <v>0</v>
      </c>
      <c r="B317" s="12">
        <f>Simulation!T313</f>
        <v>4.1846597124502907</v>
      </c>
      <c r="C317" s="15">
        <f t="shared" si="8"/>
        <v>0</v>
      </c>
      <c r="D317" s="14">
        <f t="shared" si="9"/>
        <v>0</v>
      </c>
    </row>
    <row r="318" spans="1:4">
      <c r="A318" s="12">
        <f>Simulation!N314</f>
        <v>0</v>
      </c>
      <c r="B318" s="12">
        <f>Simulation!T314</f>
        <v>4.1846597124502907</v>
      </c>
      <c r="C318" s="15">
        <f t="shared" si="8"/>
        <v>0</v>
      </c>
      <c r="D318" s="14">
        <f t="shared" si="9"/>
        <v>0</v>
      </c>
    </row>
    <row r="319" spans="1:4">
      <c r="A319" s="12">
        <f>Simulation!N315</f>
        <v>0</v>
      </c>
      <c r="B319" s="12">
        <f>Simulation!T315</f>
        <v>4.1846597124502907</v>
      </c>
      <c r="C319" s="15">
        <f t="shared" si="8"/>
        <v>0</v>
      </c>
      <c r="D319" s="14">
        <f t="shared" si="9"/>
        <v>0</v>
      </c>
    </row>
    <row r="320" spans="1:4">
      <c r="A320" s="12">
        <f>Simulation!N316</f>
        <v>0</v>
      </c>
      <c r="B320" s="12">
        <f>Simulation!T316</f>
        <v>4.1846597124502907</v>
      </c>
      <c r="C320" s="15">
        <f t="shared" si="8"/>
        <v>0</v>
      </c>
      <c r="D320" s="14">
        <f t="shared" si="9"/>
        <v>0</v>
      </c>
    </row>
    <row r="321" spans="1:4">
      <c r="A321" s="12">
        <f>Simulation!N317</f>
        <v>0</v>
      </c>
      <c r="B321" s="12">
        <f>Simulation!T317</f>
        <v>4.1846597124502907</v>
      </c>
      <c r="C321" s="15">
        <f t="shared" si="8"/>
        <v>0</v>
      </c>
      <c r="D321" s="14">
        <f t="shared" si="9"/>
        <v>0</v>
      </c>
    </row>
    <row r="322" spans="1:4">
      <c r="A322" s="12">
        <f>Simulation!N318</f>
        <v>0</v>
      </c>
      <c r="B322" s="12">
        <f>Simulation!T318</f>
        <v>4.1846597124502907</v>
      </c>
      <c r="C322" s="15">
        <f t="shared" si="8"/>
        <v>0</v>
      </c>
      <c r="D322" s="14">
        <f t="shared" si="9"/>
        <v>0</v>
      </c>
    </row>
    <row r="323" spans="1:4">
      <c r="A323" s="12">
        <f>Simulation!N319</f>
        <v>0</v>
      </c>
      <c r="B323" s="12">
        <f>Simulation!T319</f>
        <v>4.1846597124502907</v>
      </c>
      <c r="C323" s="15">
        <f t="shared" si="8"/>
        <v>0</v>
      </c>
      <c r="D323" s="14">
        <f t="shared" si="9"/>
        <v>0</v>
      </c>
    </row>
    <row r="324" spans="1:4">
      <c r="A324" s="12">
        <f>Simulation!N320</f>
        <v>0</v>
      </c>
      <c r="B324" s="12">
        <f>Simulation!T320</f>
        <v>4.1846597124502907</v>
      </c>
      <c r="C324" s="15">
        <f t="shared" si="8"/>
        <v>0</v>
      </c>
      <c r="D324" s="14">
        <f t="shared" si="9"/>
        <v>0</v>
      </c>
    </row>
    <row r="325" spans="1:4">
      <c r="A325" s="12">
        <f>Simulation!N321</f>
        <v>0</v>
      </c>
      <c r="B325" s="12">
        <f>Simulation!T321</f>
        <v>4.1846597124502907</v>
      </c>
      <c r="C325" s="15">
        <f t="shared" si="8"/>
        <v>0</v>
      </c>
      <c r="D325" s="14">
        <f t="shared" si="9"/>
        <v>0</v>
      </c>
    </row>
    <row r="326" spans="1:4">
      <c r="A326" s="12">
        <f>Simulation!N322</f>
        <v>0</v>
      </c>
      <c r="B326" s="12">
        <f>Simulation!T322</f>
        <v>4.1846597124502907</v>
      </c>
      <c r="C326" s="15">
        <f t="shared" si="8"/>
        <v>0</v>
      </c>
      <c r="D326" s="14">
        <f t="shared" si="9"/>
        <v>0</v>
      </c>
    </row>
    <row r="327" spans="1:4">
      <c r="A327" s="12">
        <f>Simulation!N323</f>
        <v>0</v>
      </c>
      <c r="B327" s="12">
        <f>Simulation!T323</f>
        <v>4.1846597124502907</v>
      </c>
      <c r="C327" s="15">
        <f t="shared" si="8"/>
        <v>0</v>
      </c>
      <c r="D327" s="14">
        <f t="shared" si="9"/>
        <v>0</v>
      </c>
    </row>
    <row r="328" spans="1:4">
      <c r="A328" s="12">
        <f>Simulation!N324</f>
        <v>0</v>
      </c>
      <c r="B328" s="12">
        <f>Simulation!T324</f>
        <v>4.1846597124502907</v>
      </c>
      <c r="C328" s="15">
        <f t="shared" ref="C328:C391" si="10">IF(OR(A328=0,B328=0),0,($I$7*B328^6+$J$7*B328^5+$K$7*B328^4+$L$7*B328^3+$M$7*B328^2+$N$7*B328+$O$7*A328^6+$P$7*A328^5+$Q$7*A328^4+$R$7*A328^3+$S$7*A328^2+$T$7*A328+$U$7))</f>
        <v>0</v>
      </c>
      <c r="D328" s="14">
        <f t="shared" ref="D328:D391" si="11">A328*B328</f>
        <v>0</v>
      </c>
    </row>
    <row r="329" spans="1:4">
      <c r="A329" s="12">
        <f>Simulation!N325</f>
        <v>164.82358260911238</v>
      </c>
      <c r="B329" s="12">
        <f>Simulation!T325</f>
        <v>10.505781733481857</v>
      </c>
      <c r="C329" s="15">
        <f t="shared" si="10"/>
        <v>2443.4815432356299</v>
      </c>
      <c r="D329" s="14">
        <f t="shared" si="11"/>
        <v>1731.6005834218508</v>
      </c>
    </row>
    <row r="330" spans="1:4">
      <c r="A330" s="12">
        <f>Simulation!N326</f>
        <v>1057.6179884084709</v>
      </c>
      <c r="B330" s="12">
        <f>Simulation!T326</f>
        <v>40.538736382731855</v>
      </c>
      <c r="C330" s="15">
        <f t="shared" si="10"/>
        <v>507.16282689386253</v>
      </c>
      <c r="D330" s="14">
        <f t="shared" si="11"/>
        <v>42874.496825726157</v>
      </c>
    </row>
    <row r="331" spans="1:4">
      <c r="A331" s="12">
        <f>Simulation!N327</f>
        <v>2637.1773217457971</v>
      </c>
      <c r="B331" s="12">
        <f>Simulation!T327</f>
        <v>76.939149891371443</v>
      </c>
      <c r="C331" s="15">
        <f t="shared" si="10"/>
        <v>56.727603657792315</v>
      </c>
      <c r="D331" s="14">
        <f t="shared" si="11"/>
        <v>202902.18124792539</v>
      </c>
    </row>
    <row r="332" spans="1:4">
      <c r="A332" s="12">
        <f>Simulation!N328</f>
        <v>3736.0012058065463</v>
      </c>
      <c r="B332" s="12">
        <f>Simulation!T328</f>
        <v>70.712736489582667</v>
      </c>
      <c r="C332" s="15">
        <f t="shared" si="10"/>
        <v>158.10612089850838</v>
      </c>
      <c r="D332" s="14">
        <f t="shared" si="11"/>
        <v>264182.86879096139</v>
      </c>
    </row>
    <row r="333" spans="1:4">
      <c r="A333" s="12">
        <f>Simulation!N329</f>
        <v>4766.1485971134998</v>
      </c>
      <c r="B333" s="12">
        <f>Simulation!T329</f>
        <v>66.097618511208765</v>
      </c>
      <c r="C333" s="15">
        <f t="shared" si="10"/>
        <v>898.45311898660111</v>
      </c>
      <c r="D333" s="14">
        <f t="shared" si="11"/>
        <v>315031.07173974096</v>
      </c>
    </row>
    <row r="334" spans="1:4">
      <c r="A334" s="12">
        <f>Simulation!N330</f>
        <v>5466.6488232022248</v>
      </c>
      <c r="B334" s="12">
        <f>Simulation!T330</f>
        <v>51.99690322948608</v>
      </c>
      <c r="C334" s="15">
        <f t="shared" si="10"/>
        <v>4976.5944596285863</v>
      </c>
      <c r="D334" s="14">
        <f t="shared" si="11"/>
        <v>284248.80984963005</v>
      </c>
    </row>
    <row r="335" spans="1:4">
      <c r="A335" s="12">
        <f>Simulation!N331</f>
        <v>3455.9675087020705</v>
      </c>
      <c r="B335" s="12">
        <f>Simulation!T331</f>
        <v>63.601484790056162</v>
      </c>
      <c r="C335" s="15">
        <f t="shared" si="10"/>
        <v>195.31528983361022</v>
      </c>
      <c r="D335" s="14">
        <f t="shared" si="11"/>
        <v>219804.66493964303</v>
      </c>
    </row>
    <row r="336" spans="1:4">
      <c r="A336" s="12">
        <f>Simulation!N332</f>
        <v>4104.4556911129857</v>
      </c>
      <c r="B336" s="12">
        <f>Simulation!T332</f>
        <v>92.854844822182514</v>
      </c>
      <c r="C336" s="15">
        <f t="shared" si="10"/>
        <v>176.34733499775757</v>
      </c>
      <c r="D336" s="14">
        <f t="shared" si="11"/>
        <v>381118.59627782018</v>
      </c>
    </row>
    <row r="337" spans="1:4">
      <c r="A337" s="12">
        <f>Simulation!N333</f>
        <v>4468.2417446605732</v>
      </c>
      <c r="B337" s="12">
        <f>Simulation!T333</f>
        <v>73.857252735363531</v>
      </c>
      <c r="C337" s="15">
        <f t="shared" si="10"/>
        <v>394.56718992515016</v>
      </c>
      <c r="D337" s="14">
        <f t="shared" si="11"/>
        <v>330012.05981809762</v>
      </c>
    </row>
    <row r="338" spans="1:4">
      <c r="A338" s="12">
        <f>Simulation!N334</f>
        <v>4895.2949379555657</v>
      </c>
      <c r="B338" s="12">
        <f>Simulation!T334</f>
        <v>74.174403182719459</v>
      </c>
      <c r="C338" s="15">
        <f t="shared" si="10"/>
        <v>1192.7729490032671</v>
      </c>
      <c r="D338" s="14">
        <f t="shared" si="11"/>
        <v>363105.5804262418</v>
      </c>
    </row>
    <row r="339" spans="1:4">
      <c r="A339" s="12">
        <f>Simulation!N335</f>
        <v>3249.7716371096644</v>
      </c>
      <c r="B339" s="12">
        <f>Simulation!T335</f>
        <v>68.185809465527669</v>
      </c>
      <c r="C339" s="15">
        <f t="shared" si="10"/>
        <v>143.8722536762798</v>
      </c>
      <c r="D339" s="14">
        <f t="shared" si="11"/>
        <v>221588.30965443549</v>
      </c>
    </row>
    <row r="340" spans="1:4">
      <c r="A340" s="12">
        <f>Simulation!N336</f>
        <v>3402.8221066752694</v>
      </c>
      <c r="B340" s="12">
        <f>Simulation!T336</f>
        <v>68.493744150818429</v>
      </c>
      <c r="C340" s="15">
        <f t="shared" si="10"/>
        <v>151.85498610549257</v>
      </c>
      <c r="D340" s="14">
        <f t="shared" si="11"/>
        <v>233072.02676536489</v>
      </c>
    </row>
    <row r="341" spans="1:4">
      <c r="A341" s="12">
        <f>Simulation!N337</f>
        <v>3509.9574353711919</v>
      </c>
      <c r="B341" s="12">
        <f>Simulation!T337</f>
        <v>57.990067127640202</v>
      </c>
      <c r="C341" s="15">
        <f t="shared" si="10"/>
        <v>262.21365464668088</v>
      </c>
      <c r="D341" s="14">
        <f t="shared" si="11"/>
        <v>203542.66729233527</v>
      </c>
    </row>
    <row r="342" spans="1:4">
      <c r="A342" s="12">
        <f>Simulation!N338</f>
        <v>3617.0927640671152</v>
      </c>
      <c r="B342" s="12">
        <f>Simulation!T338</f>
        <v>54.646788904070128</v>
      </c>
      <c r="C342" s="15">
        <f t="shared" si="10"/>
        <v>316.52279051079677</v>
      </c>
      <c r="D342" s="14">
        <f t="shared" si="11"/>
        <v>197662.50472441519</v>
      </c>
    </row>
    <row r="343" spans="1:4">
      <c r="A343" s="12">
        <f>Simulation!N339</f>
        <v>3867.0751976909355</v>
      </c>
      <c r="B343" s="12">
        <f>Simulation!T339</f>
        <v>87.390976729017339</v>
      </c>
      <c r="C343" s="15">
        <f t="shared" si="10"/>
        <v>129.45709352155973</v>
      </c>
      <c r="D343" s="14">
        <f t="shared" si="11"/>
        <v>337947.47861076868</v>
      </c>
    </row>
    <row r="344" spans="1:4">
      <c r="A344" s="12">
        <f>Simulation!N340</f>
        <v>4117.0576313147576</v>
      </c>
      <c r="B344" s="12">
        <f>Simulation!T340</f>
        <v>98.715522864601994</v>
      </c>
      <c r="C344" s="15">
        <f t="shared" si="10"/>
        <v>193.43334966759903</v>
      </c>
      <c r="D344" s="14">
        <f t="shared" si="11"/>
        <v>406417.49673893605</v>
      </c>
    </row>
    <row r="345" spans="1:4">
      <c r="A345" s="12">
        <f>Simulation!N341</f>
        <v>4290.5148301557738</v>
      </c>
      <c r="B345" s="12">
        <f>Simulation!T341</f>
        <v>84.859930621970676</v>
      </c>
      <c r="C345" s="15">
        <f t="shared" si="10"/>
        <v>241.44936488482745</v>
      </c>
      <c r="D345" s="14">
        <f t="shared" si="11"/>
        <v>364092.79081955529</v>
      </c>
    </row>
    <row r="346" spans="1:4">
      <c r="A346" s="12">
        <f>Simulation!N342</f>
        <v>4484.378758272208</v>
      </c>
      <c r="B346" s="12">
        <f>Simulation!T342</f>
        <v>85.374895387670719</v>
      </c>
      <c r="C346" s="15">
        <f t="shared" si="10"/>
        <v>386.08252042025924</v>
      </c>
      <c r="D346" s="14">
        <f t="shared" si="11"/>
        <v>382853.3673661825</v>
      </c>
    </row>
    <row r="347" spans="1:4">
      <c r="A347" s="12">
        <f>Simulation!N343</f>
        <v>4509.8871698664725</v>
      </c>
      <c r="B347" s="12">
        <f>Simulation!T343</f>
        <v>46.14363993839266</v>
      </c>
      <c r="C347" s="15">
        <f t="shared" si="10"/>
        <v>780.63701185884202</v>
      </c>
      <c r="D347" s="14">
        <f t="shared" si="11"/>
        <v>208102.60972909522</v>
      </c>
    </row>
    <row r="348" spans="1:4">
      <c r="A348" s="12">
        <f>Simulation!N344</f>
        <v>4576.2090400115685</v>
      </c>
      <c r="B348" s="12">
        <f>Simulation!T344</f>
        <v>42.756016541933121</v>
      </c>
      <c r="C348" s="15">
        <f t="shared" si="10"/>
        <v>942.69839300549575</v>
      </c>
      <c r="D348" s="14">
        <f t="shared" si="11"/>
        <v>195660.46941407851</v>
      </c>
    </row>
    <row r="349" spans="1:4">
      <c r="A349" s="12">
        <f>Simulation!N345</f>
        <v>4662.937639432077</v>
      </c>
      <c r="B349" s="12">
        <f>Simulation!T345</f>
        <v>46.574361766641083</v>
      </c>
      <c r="C349" s="15">
        <f t="shared" si="10"/>
        <v>981.63790046701251</v>
      </c>
      <c r="D349" s="14">
        <f t="shared" si="11"/>
        <v>217173.34451419694</v>
      </c>
    </row>
    <row r="350" spans="1:4">
      <c r="A350" s="12">
        <f>Simulation!N346</f>
        <v>4622.1241808812501</v>
      </c>
      <c r="B350" s="12">
        <f>Simulation!T346</f>
        <v>17.879784399436399</v>
      </c>
      <c r="C350" s="15">
        <f t="shared" si="10"/>
        <v>2020.772119787438</v>
      </c>
      <c r="D350" s="14">
        <f t="shared" si="11"/>
        <v>82642.58382157833</v>
      </c>
    </row>
    <row r="351" spans="1:4">
      <c r="A351" s="12">
        <f>Simulation!N347</f>
        <v>4560.9039930550089</v>
      </c>
      <c r="B351" s="12">
        <f>Simulation!T347</f>
        <v>0</v>
      </c>
      <c r="C351" s="15">
        <f t="shared" si="10"/>
        <v>0</v>
      </c>
      <c r="D351" s="14">
        <f t="shared" si="11"/>
        <v>0</v>
      </c>
    </row>
    <row r="352" spans="1:4">
      <c r="A352" s="12">
        <f>Simulation!N348</f>
        <v>4520.0905345041801</v>
      </c>
      <c r="B352" s="12">
        <f>Simulation!T348</f>
        <v>0</v>
      </c>
      <c r="C352" s="15">
        <f t="shared" si="10"/>
        <v>0</v>
      </c>
      <c r="D352" s="14">
        <f t="shared" si="11"/>
        <v>0</v>
      </c>
    </row>
    <row r="353" spans="1:4">
      <c r="A353" s="12">
        <f>Simulation!N349</f>
        <v>4433.3619350836707</v>
      </c>
      <c r="B353" s="12">
        <f>Simulation!T349</f>
        <v>0</v>
      </c>
      <c r="C353" s="15">
        <f t="shared" si="10"/>
        <v>0</v>
      </c>
      <c r="D353" s="14">
        <f t="shared" si="11"/>
        <v>0</v>
      </c>
    </row>
    <row r="354" spans="1:4">
      <c r="A354" s="12">
        <f>Simulation!N350</f>
        <v>4407.8535234894043</v>
      </c>
      <c r="B354" s="12">
        <f>Simulation!T350</f>
        <v>0</v>
      </c>
      <c r="C354" s="15">
        <f t="shared" si="10"/>
        <v>0</v>
      </c>
      <c r="D354" s="14">
        <f t="shared" si="11"/>
        <v>0</v>
      </c>
    </row>
    <row r="355" spans="1:4">
      <c r="A355" s="12">
        <f>Simulation!N351</f>
        <v>4305.8198771123343</v>
      </c>
      <c r="B355" s="12">
        <f>Simulation!T351</f>
        <v>0</v>
      </c>
      <c r="C355" s="15">
        <f t="shared" si="10"/>
        <v>0</v>
      </c>
      <c r="D355" s="14">
        <f t="shared" si="11"/>
        <v>0</v>
      </c>
    </row>
    <row r="356" spans="1:4">
      <c r="A356" s="12">
        <f>Simulation!N352</f>
        <v>4239.4980069672374</v>
      </c>
      <c r="B356" s="12">
        <f>Simulation!T352</f>
        <v>0</v>
      </c>
      <c r="C356" s="15">
        <f t="shared" si="10"/>
        <v>0</v>
      </c>
      <c r="D356" s="14">
        <f t="shared" si="11"/>
        <v>0</v>
      </c>
    </row>
    <row r="357" spans="1:4">
      <c r="A357" s="12">
        <f>Simulation!N353</f>
        <v>4213.9895953729729</v>
      </c>
      <c r="B357" s="12">
        <f>Simulation!T353</f>
        <v>0</v>
      </c>
      <c r="C357" s="15">
        <f t="shared" si="10"/>
        <v>0</v>
      </c>
      <c r="D357" s="14">
        <f t="shared" si="11"/>
        <v>0</v>
      </c>
    </row>
    <row r="358" spans="1:4">
      <c r="A358" s="12">
        <f>Simulation!N354</f>
        <v>4111.9559489959029</v>
      </c>
      <c r="B358" s="12">
        <f>Simulation!T354</f>
        <v>0</v>
      </c>
      <c r="C358" s="15">
        <f t="shared" si="10"/>
        <v>0</v>
      </c>
      <c r="D358" s="14">
        <f t="shared" si="11"/>
        <v>0</v>
      </c>
    </row>
    <row r="359" spans="1:4">
      <c r="A359" s="12">
        <f>Simulation!N355</f>
        <v>4091.5492197204871</v>
      </c>
      <c r="B359" s="12">
        <f>Simulation!T355</f>
        <v>0</v>
      </c>
      <c r="C359" s="15">
        <f t="shared" si="10"/>
        <v>0</v>
      </c>
      <c r="D359" s="14">
        <f t="shared" si="11"/>
        <v>0</v>
      </c>
    </row>
    <row r="360" spans="1:4">
      <c r="A360" s="12">
        <f>Simulation!N356</f>
        <v>4234.3963246483863</v>
      </c>
      <c r="B360" s="12">
        <f>Simulation!T356</f>
        <v>45.404886742064605</v>
      </c>
      <c r="C360" s="15">
        <f t="shared" si="10"/>
        <v>599.31188132640818</v>
      </c>
      <c r="D360" s="14">
        <f t="shared" si="11"/>
        <v>192262.28554167462</v>
      </c>
    </row>
    <row r="361" spans="1:4">
      <c r="A361" s="12">
        <f>Simulation!N357</f>
        <v>4254.8030539238007</v>
      </c>
      <c r="B361" s="12">
        <f>Simulation!T357</f>
        <v>31.164078037551526</v>
      </c>
      <c r="C361" s="15">
        <f t="shared" si="10"/>
        <v>1046.385271732237</v>
      </c>
      <c r="D361" s="14">
        <f t="shared" si="11"/>
        <v>132597.01440689387</v>
      </c>
    </row>
    <row r="362" spans="1:4">
      <c r="A362" s="12">
        <f>Simulation!N358</f>
        <v>4402.7518411705514</v>
      </c>
      <c r="B362" s="12">
        <f>Simulation!T358</f>
        <v>56.569970729786981</v>
      </c>
      <c r="C362" s="15">
        <f t="shared" si="10"/>
        <v>491.38163311604694</v>
      </c>
      <c r="D362" s="14">
        <f t="shared" si="11"/>
        <v>249063.54278553382</v>
      </c>
    </row>
    <row r="363" spans="1:4">
      <c r="A363" s="12">
        <f>Simulation!N359</f>
        <v>4469.0737113156456</v>
      </c>
      <c r="B363" s="12">
        <f>Simulation!T359</f>
        <v>46.03123008153328</v>
      </c>
      <c r="C363" s="15">
        <f t="shared" si="10"/>
        <v>741.46828172937603</v>
      </c>
      <c r="D363" s="14">
        <f t="shared" si="11"/>
        <v>205716.96025690233</v>
      </c>
    </row>
    <row r="364" spans="1:4">
      <c r="A364" s="12">
        <f>Simulation!N360</f>
        <v>4550.7006284173031</v>
      </c>
      <c r="B364" s="12">
        <f>Simulation!T360</f>
        <v>46.257081078343361</v>
      </c>
      <c r="C364" s="15">
        <f t="shared" si="10"/>
        <v>825.34681190205447</v>
      </c>
      <c r="D364" s="14">
        <f t="shared" si="11"/>
        <v>210502.12793196726</v>
      </c>
    </row>
    <row r="365" spans="1:4">
      <c r="A365" s="12">
        <f>Simulation!N361</f>
        <v>4617.0224985623972</v>
      </c>
      <c r="B365" s="12">
        <f>Simulation!T361</f>
        <v>42.871262427291548</v>
      </c>
      <c r="C365" s="15">
        <f t="shared" si="10"/>
        <v>997.24421664998044</v>
      </c>
      <c r="D365" s="14">
        <f t="shared" si="11"/>
        <v>197937.58316857784</v>
      </c>
    </row>
    <row r="366" spans="1:4">
      <c r="A366" s="12">
        <f>Simulation!N362</f>
        <v>4703.7510979829067</v>
      </c>
      <c r="B366" s="12">
        <f>Simulation!T362</f>
        <v>46.691670218180427</v>
      </c>
      <c r="C366" s="15">
        <f t="shared" si="10"/>
        <v>1052.4998459758899</v>
      </c>
      <c r="D366" s="14">
        <f t="shared" si="11"/>
        <v>219625.99505542195</v>
      </c>
    </row>
    <row r="367" spans="1:4">
      <c r="A367" s="12">
        <f>Simulation!N363</f>
        <v>4785.3780150845632</v>
      </c>
      <c r="B367" s="12">
        <f>Simulation!T363</f>
        <v>46.929380970530467</v>
      </c>
      <c r="C367" s="15">
        <f t="shared" si="10"/>
        <v>1220.7759236780566</v>
      </c>
      <c r="D367" s="14">
        <f t="shared" si="11"/>
        <v>224574.82795790434</v>
      </c>
    </row>
    <row r="368" spans="1:4">
      <c r="A368" s="12">
        <f>Simulation!N364</f>
        <v>4790.4796974034134</v>
      </c>
      <c r="B368" s="12">
        <f>Simulation!T364</f>
        <v>29.085475158845473</v>
      </c>
      <c r="C368" s="15">
        <f t="shared" si="10"/>
        <v>1789.1006805411889</v>
      </c>
      <c r="D368" s="14">
        <f t="shared" si="11"/>
        <v>139333.37823778056</v>
      </c>
    </row>
    <row r="369" spans="1:4">
      <c r="A369" s="12">
        <f>Simulation!N365</f>
        <v>4836.3948382730969</v>
      </c>
      <c r="B369" s="12">
        <f>Simulation!T365</f>
        <v>32.793473092875246</v>
      </c>
      <c r="C369" s="15">
        <f t="shared" si="10"/>
        <v>1760.1380590592471</v>
      </c>
      <c r="D369" s="14">
        <f t="shared" si="11"/>
        <v>158602.18399542951</v>
      </c>
    </row>
    <row r="370" spans="1:4">
      <c r="A370" s="12">
        <f>Simulation!N366</f>
        <v>3687.3599352054571</v>
      </c>
      <c r="B370" s="12">
        <f>Simulation!T366</f>
        <v>62.957102686410259</v>
      </c>
      <c r="C370" s="15">
        <f t="shared" si="10"/>
        <v>215.40604306341811</v>
      </c>
      <c r="D370" s="14">
        <f t="shared" si="11"/>
        <v>232145.49808248505</v>
      </c>
    </row>
    <row r="371" spans="1:4">
      <c r="A371" s="12">
        <f>Simulation!N367</f>
        <v>3611.1748125772456</v>
      </c>
      <c r="B371" s="12">
        <f>Simulation!T367</f>
        <v>0</v>
      </c>
      <c r="C371" s="15">
        <f t="shared" si="10"/>
        <v>0</v>
      </c>
      <c r="D371" s="14">
        <f t="shared" si="11"/>
        <v>0</v>
      </c>
    </row>
    <row r="372" spans="1:4">
      <c r="A372" s="12">
        <f>Simulation!N368</f>
        <v>3717.833984256742</v>
      </c>
      <c r="B372" s="12">
        <f>Simulation!T368</f>
        <v>63.123535203017276</v>
      </c>
      <c r="C372" s="15">
        <f t="shared" si="10"/>
        <v>215.7774486205617</v>
      </c>
      <c r="D372" s="14">
        <f t="shared" si="11"/>
        <v>234682.82438420443</v>
      </c>
    </row>
    <row r="373" spans="1:4">
      <c r="A373" s="12">
        <f>Simulation!N369</f>
        <v>3641.6488616285305</v>
      </c>
      <c r="B373" s="12">
        <f>Simulation!T369</f>
        <v>0</v>
      </c>
      <c r="C373" s="15">
        <f t="shared" si="10"/>
        <v>0</v>
      </c>
      <c r="D373" s="14">
        <f t="shared" si="11"/>
        <v>0</v>
      </c>
    </row>
    <row r="374" spans="1:4">
      <c r="A374" s="12">
        <f>Simulation!N370</f>
        <v>3565.4637390003181</v>
      </c>
      <c r="B374" s="12">
        <f>Simulation!T370</f>
        <v>0</v>
      </c>
      <c r="C374" s="15">
        <f t="shared" si="10"/>
        <v>0</v>
      </c>
      <c r="D374" s="14">
        <f t="shared" si="11"/>
        <v>0</v>
      </c>
    </row>
    <row r="375" spans="1:4">
      <c r="A375" s="12">
        <f>Simulation!N371</f>
        <v>3470.2323357150531</v>
      </c>
      <c r="B375" s="12">
        <f>Simulation!T371</f>
        <v>0</v>
      </c>
      <c r="C375" s="15">
        <f t="shared" si="10"/>
        <v>0</v>
      </c>
      <c r="D375" s="14">
        <f t="shared" si="11"/>
        <v>0</v>
      </c>
    </row>
    <row r="376" spans="1:4">
      <c r="A376" s="12">
        <f>Simulation!N372</f>
        <v>3466.4230795836429</v>
      </c>
      <c r="B376" s="12">
        <f>Simulation!T372</f>
        <v>0</v>
      </c>
      <c r="C376" s="15">
        <f t="shared" si="10"/>
        <v>0</v>
      </c>
      <c r="D376" s="14">
        <f t="shared" si="11"/>
        <v>0</v>
      </c>
    </row>
    <row r="377" spans="1:4">
      <c r="A377" s="12">
        <f>Simulation!N373</f>
        <v>3390.2379569554309</v>
      </c>
      <c r="B377" s="12">
        <f>Simulation!T373</f>
        <v>0</v>
      </c>
      <c r="C377" s="15">
        <f t="shared" si="10"/>
        <v>0</v>
      </c>
      <c r="D377" s="14">
        <f t="shared" si="11"/>
        <v>0</v>
      </c>
    </row>
    <row r="378" spans="1:4">
      <c r="A378" s="12">
        <f>Simulation!N374</f>
        <v>3340.7176272470933</v>
      </c>
      <c r="B378" s="12">
        <f>Simulation!T374</f>
        <v>0</v>
      </c>
      <c r="C378" s="15">
        <f t="shared" si="10"/>
        <v>0</v>
      </c>
      <c r="D378" s="14">
        <f t="shared" si="11"/>
        <v>0</v>
      </c>
    </row>
    <row r="379" spans="1:4">
      <c r="A379" s="12">
        <f>Simulation!N375</f>
        <v>3321.6713465900393</v>
      </c>
      <c r="B379" s="12">
        <f>Simulation!T375</f>
        <v>0</v>
      </c>
      <c r="C379" s="15">
        <f t="shared" si="10"/>
        <v>0</v>
      </c>
      <c r="D379" s="14">
        <f t="shared" si="11"/>
        <v>0</v>
      </c>
    </row>
    <row r="380" spans="1:4">
      <c r="A380" s="12">
        <f>Simulation!N376</f>
        <v>3416.9027498753048</v>
      </c>
      <c r="B380" s="12">
        <f>Simulation!T376</f>
        <v>56.819275498726931</v>
      </c>
      <c r="C380" s="15">
        <f t="shared" si="10"/>
        <v>272.56972428719746</v>
      </c>
      <c r="D380" s="14">
        <f t="shared" si="11"/>
        <v>194145.93869752259</v>
      </c>
    </row>
    <row r="381" spans="1:4">
      <c r="A381" s="12">
        <f>Simulation!N377</f>
        <v>3435.9490305323588</v>
      </c>
      <c r="B381" s="12">
        <f>Simulation!T377</f>
        <v>42.752246439527362</v>
      </c>
      <c r="C381" s="15">
        <f t="shared" si="10"/>
        <v>549.74672645523242</v>
      </c>
      <c r="D381" s="14">
        <f t="shared" si="11"/>
        <v>146894.53970697452</v>
      </c>
    </row>
    <row r="382" spans="1:4">
      <c r="A382" s="12">
        <f>Simulation!N378</f>
        <v>3466.423079583642</v>
      </c>
      <c r="B382" s="12">
        <f>Simulation!T378</f>
        <v>42.907974790127774</v>
      </c>
      <c r="C382" s="15">
        <f t="shared" si="10"/>
        <v>547.55876668920428</v>
      </c>
      <c r="D382" s="14">
        <f t="shared" si="11"/>
        <v>148737.19411069198</v>
      </c>
    </row>
    <row r="383" spans="1:4">
      <c r="A383" s="12">
        <f>Simulation!N379</f>
        <v>3588.3192757887814</v>
      </c>
      <c r="B383" s="12">
        <f>Simulation!T379</f>
        <v>81.307116877103482</v>
      </c>
      <c r="C383" s="15">
        <f t="shared" si="10"/>
        <v>111.76018361124807</v>
      </c>
      <c r="D383" s="14">
        <f t="shared" si="11"/>
        <v>291755.8947489218</v>
      </c>
    </row>
    <row r="384" spans="1:4">
      <c r="A384" s="12">
        <f>Simulation!N380</f>
        <v>3714.0247281253319</v>
      </c>
      <c r="B384" s="12">
        <f>Simulation!T380</f>
        <v>96.140313882955354</v>
      </c>
      <c r="C384" s="15">
        <f t="shared" si="10"/>
        <v>129.58576131535483</v>
      </c>
      <c r="D384" s="14">
        <f t="shared" si="11"/>
        <v>357067.50313102733</v>
      </c>
    </row>
    <row r="385" spans="1:4">
      <c r="A385" s="12">
        <f>Simulation!N381</f>
        <v>3748.308033308027</v>
      </c>
      <c r="B385" s="12">
        <f>Simulation!T381</f>
        <v>63.291348902334732</v>
      </c>
      <c r="C385" s="15">
        <f t="shared" si="10"/>
        <v>216.28404270497958</v>
      </c>
      <c r="D385" s="14">
        <f t="shared" si="11"/>
        <v>237235.47152952245</v>
      </c>
    </row>
    <row r="386" spans="1:4">
      <c r="A386" s="12">
        <f>Simulation!N382</f>
        <v>3797.8283630163637</v>
      </c>
      <c r="B386" s="12">
        <f>Simulation!T382</f>
        <v>58.847887604673545</v>
      </c>
      <c r="C386" s="15">
        <f t="shared" si="10"/>
        <v>269.8011737537181</v>
      </c>
      <c r="D386" s="14">
        <f t="shared" si="11"/>
        <v>223494.17664862829</v>
      </c>
    </row>
    <row r="387" spans="1:4">
      <c r="A387" s="12">
        <f>Simulation!N383</f>
        <v>3816.8746436734173</v>
      </c>
      <c r="B387" s="12">
        <f>Simulation!T383</f>
        <v>44.798123329353992</v>
      </c>
      <c r="C387" s="15">
        <f t="shared" si="10"/>
        <v>523.50652958725914</v>
      </c>
      <c r="D387" s="14">
        <f t="shared" si="11"/>
        <v>170988.82101996581</v>
      </c>
    </row>
    <row r="388" spans="1:4">
      <c r="A388" s="12">
        <f>Simulation!N384</f>
        <v>3801.6376191477752</v>
      </c>
      <c r="B388" s="12">
        <f>Simulation!T384</f>
        <v>25.836288359899591</v>
      </c>
      <c r="C388" s="15">
        <f t="shared" si="10"/>
        <v>1172.0030992631891</v>
      </c>
      <c r="D388" s="14">
        <f t="shared" si="11"/>
        <v>98220.205768144064</v>
      </c>
    </row>
    <row r="389" spans="1:4">
      <c r="A389" s="12">
        <f>Simulation!N385</f>
        <v>3801.6376191477752</v>
      </c>
      <c r="B389" s="12">
        <f>Simulation!T385</f>
        <v>25.836288359899591</v>
      </c>
      <c r="C389" s="15">
        <f t="shared" si="10"/>
        <v>1172.0030992631891</v>
      </c>
      <c r="D389" s="14">
        <f t="shared" si="11"/>
        <v>98220.205768144064</v>
      </c>
    </row>
    <row r="390" spans="1:4">
      <c r="A390" s="12">
        <f>Simulation!N386</f>
        <v>3755.9265455708478</v>
      </c>
      <c r="B390" s="12">
        <f>Simulation!T386</f>
        <v>0</v>
      </c>
      <c r="C390" s="15">
        <f t="shared" si="10"/>
        <v>0</v>
      </c>
      <c r="D390" s="14">
        <f t="shared" si="11"/>
        <v>0</v>
      </c>
    </row>
    <row r="391" spans="1:4">
      <c r="A391" s="12">
        <f>Simulation!N387</f>
        <v>3771.1635700964898</v>
      </c>
      <c r="B391" s="12">
        <f>Simulation!T387</f>
        <v>25.664676408128443</v>
      </c>
      <c r="C391" s="15">
        <f t="shared" si="10"/>
        <v>1177.4579077523067</v>
      </c>
      <c r="D391" s="14">
        <f t="shared" si="11"/>
        <v>96785.692708648814</v>
      </c>
    </row>
    <row r="392" spans="1:4">
      <c r="A392" s="12">
        <f>Simulation!N388</f>
        <v>3691.1691913368682</v>
      </c>
      <c r="B392" s="12">
        <f>Simulation!T388</f>
        <v>0</v>
      </c>
      <c r="C392" s="15">
        <f t="shared" ref="C392:C455" si="12">IF(OR(A392=0,B392=0),0,($I$7*B392^6+$J$7*B392^5+$K$7*B392^4+$L$7*B392^3+$M$7*B392^2+$N$7*B392+$O$7*A392^6+$P$7*A392^5+$Q$7*A392^4+$R$7*A392^3+$S$7*A392^2+$T$7*A392+$U$7))</f>
        <v>0</v>
      </c>
      <c r="D392" s="14">
        <f t="shared" ref="D392:D455" si="13">A392*B392</f>
        <v>0</v>
      </c>
    </row>
    <row r="393" spans="1:4">
      <c r="A393" s="12">
        <f>Simulation!N389</f>
        <v>3717.833984256742</v>
      </c>
      <c r="B393" s="12">
        <f>Simulation!T389</f>
        <v>25.36767896342592</v>
      </c>
      <c r="C393" s="15">
        <f t="shared" si="12"/>
        <v>1187.399666440122</v>
      </c>
      <c r="D393" s="14">
        <f t="shared" si="13"/>
        <v>94312.818951939727</v>
      </c>
    </row>
    <row r="394" spans="1:4">
      <c r="A394" s="12">
        <f>Simulation!N390</f>
        <v>3717.833984256742</v>
      </c>
      <c r="B394" s="12">
        <f>Simulation!T390</f>
        <v>25.36767896342592</v>
      </c>
      <c r="C394" s="15">
        <f t="shared" si="12"/>
        <v>1187.399666440122</v>
      </c>
      <c r="D394" s="14">
        <f t="shared" si="13"/>
        <v>94312.818951939727</v>
      </c>
    </row>
    <row r="395" spans="1:4">
      <c r="A395" s="12">
        <f>Simulation!N391</f>
        <v>3672.1229106798146</v>
      </c>
      <c r="B395" s="12">
        <f>Simulation!T391</f>
        <v>0</v>
      </c>
      <c r="C395" s="15">
        <f t="shared" si="12"/>
        <v>0</v>
      </c>
      <c r="D395" s="14">
        <f t="shared" si="13"/>
        <v>0</v>
      </c>
    </row>
    <row r="396" spans="1:4">
      <c r="A396" s="12">
        <f>Simulation!N392</f>
        <v>3733.071008782385</v>
      </c>
      <c r="B396" s="12">
        <f>Simulation!T392</f>
        <v>44.329513932880324</v>
      </c>
      <c r="C396" s="15">
        <f t="shared" si="12"/>
        <v>528.19109158852552</v>
      </c>
      <c r="D396" s="14">
        <f t="shared" si="13"/>
        <v>165485.22329625033</v>
      </c>
    </row>
    <row r="397" spans="1:4">
      <c r="A397" s="12">
        <f>Simulation!N393</f>
        <v>3797.8283630163637</v>
      </c>
      <c r="B397" s="12">
        <f>Simulation!T393</f>
        <v>58.847887604673545</v>
      </c>
      <c r="C397" s="15">
        <f t="shared" si="12"/>
        <v>269.8011737537181</v>
      </c>
      <c r="D397" s="14">
        <f t="shared" si="13"/>
        <v>223494.17664862829</v>
      </c>
    </row>
    <row r="398" spans="1:4">
      <c r="A398" s="12">
        <f>Simulation!N394</f>
        <v>3862.5857172503447</v>
      </c>
      <c r="B398" s="12">
        <f>Simulation!T394</f>
        <v>63.932951433289965</v>
      </c>
      <c r="C398" s="15">
        <f t="shared" si="12"/>
        <v>220.05033016725974</v>
      </c>
      <c r="D398" s="14">
        <f t="shared" si="13"/>
        <v>246946.50506788577</v>
      </c>
    </row>
    <row r="399" spans="1:4">
      <c r="A399" s="12">
        <f>Simulation!N395</f>
        <v>3877.8227417759877</v>
      </c>
      <c r="B399" s="12">
        <f>Simulation!T395</f>
        <v>45.145490781027959</v>
      </c>
      <c r="C399" s="15">
        <f t="shared" si="12"/>
        <v>521.27853309185775</v>
      </c>
      <c r="D399" s="14">
        <f t="shared" si="13"/>
        <v>175066.21083930842</v>
      </c>
    </row>
    <row r="400" spans="1:4">
      <c r="A400" s="12">
        <f>Simulation!N396</f>
        <v>3988.2911695868934</v>
      </c>
      <c r="B400" s="12">
        <f>Simulation!T396</f>
        <v>78.815353073200995</v>
      </c>
      <c r="C400" s="15">
        <f t="shared" si="12"/>
        <v>153.24435963085307</v>
      </c>
      <c r="D400" s="14">
        <f t="shared" si="13"/>
        <v>314338.57668972074</v>
      </c>
    </row>
    <row r="401" spans="1:4">
      <c r="A401" s="12">
        <f>Simulation!N397</f>
        <v>4037.8114992952319</v>
      </c>
      <c r="B401" s="12">
        <f>Simulation!T397</f>
        <v>64.954465533533735</v>
      </c>
      <c r="C401" s="15">
        <f t="shared" si="12"/>
        <v>236.53585736158129</v>
      </c>
      <c r="D401" s="14">
        <f t="shared" si="13"/>
        <v>262273.88786187832</v>
      </c>
    </row>
    <row r="402" spans="1:4">
      <c r="A402" s="12">
        <f>Simulation!N398</f>
        <v>4098.7595973978023</v>
      </c>
      <c r="B402" s="12">
        <f>Simulation!T398</f>
        <v>65.320478951797767</v>
      </c>
      <c r="C402" s="15">
        <f t="shared" si="12"/>
        <v>247.35293379798532</v>
      </c>
      <c r="D402" s="14">
        <f t="shared" si="13"/>
        <v>267732.94001030223</v>
      </c>
    </row>
    <row r="403" spans="1:4">
      <c r="A403" s="12">
        <f>Simulation!N399</f>
        <v>4148.2799271061403</v>
      </c>
      <c r="B403" s="12">
        <f>Simulation!T399</f>
        <v>60.904813956184412</v>
      </c>
      <c r="C403" s="15">
        <f t="shared" si="12"/>
        <v>305.21695187001751</v>
      </c>
      <c r="D403" s="14">
        <f t="shared" si="13"/>
        <v>252650.21719857372</v>
      </c>
    </row>
    <row r="404" spans="1:4">
      <c r="A404" s="12">
        <f>Simulation!N400</f>
        <v>4258.7483549170456</v>
      </c>
      <c r="B404" s="12">
        <f>Simulation!T400</f>
        <v>85.173737874956004</v>
      </c>
      <c r="C404" s="15">
        <f t="shared" si="12"/>
        <v>225.49331226800132</v>
      </c>
      <c r="D404" s="14">
        <f t="shared" si="13"/>
        <v>362733.51605710451</v>
      </c>
    </row>
    <row r="405" spans="1:4">
      <c r="A405" s="12">
        <f>Simulation!N401</f>
        <v>4213.0372813401191</v>
      </c>
      <c r="B405" s="12">
        <f>Simulation!T401</f>
        <v>28.288232966593544</v>
      </c>
      <c r="C405" s="15">
        <f t="shared" si="12"/>
        <v>1145.7467486244932</v>
      </c>
      <c r="D405" s="14">
        <f t="shared" si="13"/>
        <v>119179.3801114932</v>
      </c>
    </row>
    <row r="406" spans="1:4">
      <c r="A406" s="12">
        <f>Simulation!N402</f>
        <v>4304.4594284939749</v>
      </c>
      <c r="B406" s="12">
        <f>Simulation!T402</f>
        <v>66.596562290357966</v>
      </c>
      <c r="C406" s="15">
        <f t="shared" si="12"/>
        <v>317.19197753324988</v>
      </c>
      <c r="D406" s="14">
        <f t="shared" si="13"/>
        <v>286662.20045601763</v>
      </c>
    </row>
    <row r="407" spans="1:4">
      <c r="A407" s="12">
        <f>Simulation!N403</f>
        <v>4308.2686846253837</v>
      </c>
      <c r="B407" s="12">
        <f>Simulation!T403</f>
        <v>43.039940192530345</v>
      </c>
      <c r="C407" s="15">
        <f t="shared" si="12"/>
        <v>693.73394160382304</v>
      </c>
      <c r="D407" s="14">
        <f t="shared" si="13"/>
        <v>185427.6265196279</v>
      </c>
    </row>
    <row r="408" spans="1:4">
      <c r="A408" s="12">
        <f>Simulation!N404</f>
        <v>4296.8409162311518</v>
      </c>
      <c r="B408" s="12">
        <f>Simulation!T404</f>
        <v>28.818563965439633</v>
      </c>
      <c r="C408" s="15">
        <f t="shared" si="12"/>
        <v>1162.410402573807</v>
      </c>
      <c r="D408" s="14">
        <f t="shared" si="13"/>
        <v>123828.78479372569</v>
      </c>
    </row>
    <row r="409" spans="1:4">
      <c r="A409" s="12">
        <f>Simulation!N405</f>
        <v>4296.8409162311518</v>
      </c>
      <c r="B409" s="12">
        <f>Simulation!T405</f>
        <v>28.818563965439633</v>
      </c>
      <c r="C409" s="15">
        <f t="shared" si="12"/>
        <v>1162.410402573807</v>
      </c>
      <c r="D409" s="14">
        <f t="shared" si="13"/>
        <v>123828.78479372569</v>
      </c>
    </row>
    <row r="410" spans="1:4">
      <c r="A410" s="12">
        <f>Simulation!N406</f>
        <v>4388.2630633850067</v>
      </c>
      <c r="B410" s="12">
        <f>Simulation!T406</f>
        <v>67.134489794111047</v>
      </c>
      <c r="C410" s="15">
        <f t="shared" si="12"/>
        <v>366.92347428385619</v>
      </c>
      <c r="D410" s="14">
        <f t="shared" si="13"/>
        <v>294603.80184269522</v>
      </c>
    </row>
    <row r="411" spans="1:4">
      <c r="A411" s="12">
        <f>Simulation!N407</f>
        <v>4312.0779407567943</v>
      </c>
      <c r="B411" s="12">
        <f>Simulation!T407</f>
        <v>0</v>
      </c>
      <c r="C411" s="15">
        <f t="shared" si="12"/>
        <v>0</v>
      </c>
      <c r="D411" s="14">
        <f t="shared" si="13"/>
        <v>0</v>
      </c>
    </row>
    <row r="412" spans="1:4">
      <c r="A412" s="12">
        <f>Simulation!N408</f>
        <v>4418.7371124362917</v>
      </c>
      <c r="B412" s="12">
        <f>Simulation!T408</f>
        <v>67.332689513058398</v>
      </c>
      <c r="C412" s="15">
        <f t="shared" si="12"/>
        <v>389.09713327937061</v>
      </c>
      <c r="D412" s="14">
        <f t="shared" si="13"/>
        <v>297525.45403150102</v>
      </c>
    </row>
    <row r="413" spans="1:4">
      <c r="A413" s="12">
        <f>Simulation!N409</f>
        <v>4388.2630633850076</v>
      </c>
      <c r="B413" s="12">
        <f>Simulation!T409</f>
        <v>29.409019574149209</v>
      </c>
      <c r="C413" s="15">
        <f t="shared" si="12"/>
        <v>1195.9158541099696</v>
      </c>
      <c r="D413" s="14">
        <f t="shared" si="13"/>
        <v>129054.51432760566</v>
      </c>
    </row>
    <row r="414" spans="1:4">
      <c r="A414" s="12">
        <f>Simulation!N410</f>
        <v>4388.2630633850076</v>
      </c>
      <c r="B414" s="12">
        <f>Simulation!T410</f>
        <v>29.409019574149209</v>
      </c>
      <c r="C414" s="15">
        <f t="shared" si="12"/>
        <v>1195.9158541099696</v>
      </c>
      <c r="D414" s="14">
        <f t="shared" si="13"/>
        <v>129054.51432760566</v>
      </c>
    </row>
    <row r="415" spans="1:4">
      <c r="A415" s="12">
        <f>Simulation!N411</f>
        <v>4433.9741369619342</v>
      </c>
      <c r="B415" s="12">
        <f>Simulation!T411</f>
        <v>48.570435445260614</v>
      </c>
      <c r="C415" s="15">
        <f t="shared" si="12"/>
        <v>654.73153316733988</v>
      </c>
      <c r="D415" s="14">
        <f t="shared" si="13"/>
        <v>215360.05458526476</v>
      </c>
    </row>
    <row r="416" spans="1:4">
      <c r="A416" s="12">
        <f>Simulation!N412</f>
        <v>4418.7371124362917</v>
      </c>
      <c r="B416" s="12">
        <f>Simulation!T412</f>
        <v>29.60860047580659</v>
      </c>
      <c r="C416" s="15">
        <f t="shared" si="12"/>
        <v>1211.3863409587066</v>
      </c>
      <c r="D416" s="14">
        <f t="shared" si="13"/>
        <v>130832.62176974543</v>
      </c>
    </row>
    <row r="417" spans="1:4">
      <c r="A417" s="12">
        <f>Simulation!N413</f>
        <v>4464.4481860132191</v>
      </c>
      <c r="B417" s="12">
        <f>Simulation!T413</f>
        <v>48.771397529628814</v>
      </c>
      <c r="C417" s="15">
        <f t="shared" si="12"/>
        <v>678.07235558292996</v>
      </c>
      <c r="D417" s="14">
        <f t="shared" si="13"/>
        <v>217737.37723048095</v>
      </c>
    </row>
    <row r="418" spans="1:4">
      <c r="A418" s="12">
        <f>Simulation!N414</f>
        <v>4449.2111614875757</v>
      </c>
      <c r="B418" s="12">
        <f>Simulation!T414</f>
        <v>29.809562560174413</v>
      </c>
      <c r="C418" s="15">
        <f t="shared" si="12"/>
        <v>1229.316582661042</v>
      </c>
      <c r="D418" s="14">
        <f t="shared" si="13"/>
        <v>132629.03846179016</v>
      </c>
    </row>
    <row r="419" spans="1:4">
      <c r="A419" s="12">
        <f>Simulation!N415</f>
        <v>4494.9222350645023</v>
      </c>
      <c r="B419" s="12">
        <f>Simulation!T415</f>
        <v>48.973740796707069</v>
      </c>
      <c r="C419" s="15">
        <f t="shared" si="12"/>
        <v>704.18809225997393</v>
      </c>
      <c r="D419" s="14">
        <f t="shared" si="13"/>
        <v>220133.15644140413</v>
      </c>
    </row>
    <row r="420" spans="1:4">
      <c r="A420" s="12">
        <f>Simulation!N416</f>
        <v>4513.9685157215563</v>
      </c>
      <c r="B420" s="12">
        <f>Simulation!T416</f>
        <v>44.385945905805777</v>
      </c>
      <c r="C420" s="15">
        <f t="shared" si="12"/>
        <v>826.37281919400448</v>
      </c>
      <c r="D420" s="14">
        <f t="shared" si="13"/>
        <v>200356.7623593274</v>
      </c>
    </row>
    <row r="421" spans="1:4">
      <c r="A421" s="12">
        <f>Simulation!N417</f>
        <v>4468.2574421446297</v>
      </c>
      <c r="B421" s="12">
        <f>Simulation!T417</f>
        <v>0</v>
      </c>
      <c r="C421" s="15">
        <f t="shared" si="12"/>
        <v>0</v>
      </c>
      <c r="D421" s="14">
        <f t="shared" si="13"/>
        <v>0</v>
      </c>
    </row>
    <row r="422" spans="1:4">
      <c r="A422" s="12">
        <f>Simulation!N418</f>
        <v>4479.6852105388607</v>
      </c>
      <c r="B422" s="12">
        <f>Simulation!T418</f>
        <v>30.011905827252669</v>
      </c>
      <c r="C422" s="15">
        <f t="shared" si="12"/>
        <v>1249.907477790106</v>
      </c>
      <c r="D422" s="14">
        <f t="shared" si="13"/>
        <v>134443.89067442884</v>
      </c>
    </row>
    <row r="423" spans="1:4">
      <c r="A423" s="12">
        <f>Simulation!N419</f>
        <v>4388.2630633850067</v>
      </c>
      <c r="B423" s="12">
        <f>Simulation!T419</f>
        <v>0</v>
      </c>
      <c r="C423" s="15">
        <f t="shared" si="12"/>
        <v>0</v>
      </c>
      <c r="D423" s="14">
        <f t="shared" si="13"/>
        <v>0</v>
      </c>
    </row>
    <row r="424" spans="1:4">
      <c r="A424" s="12">
        <f>Simulation!N420</f>
        <v>4418.7371124362917</v>
      </c>
      <c r="B424" s="12">
        <f>Simulation!T420</f>
        <v>29.60860047580659</v>
      </c>
      <c r="C424" s="15">
        <f t="shared" si="12"/>
        <v>1211.3863409587066</v>
      </c>
      <c r="D424" s="14">
        <f t="shared" si="13"/>
        <v>130832.62176974543</v>
      </c>
    </row>
    <row r="425" spans="1:4">
      <c r="A425" s="12">
        <f>Simulation!N421</f>
        <v>4373.0260388593651</v>
      </c>
      <c r="B425" s="12">
        <f>Simulation!T421</f>
        <v>0</v>
      </c>
      <c r="C425" s="15">
        <f t="shared" si="12"/>
        <v>0</v>
      </c>
      <c r="D425" s="14">
        <f t="shared" si="13"/>
        <v>0</v>
      </c>
    </row>
    <row r="426" spans="1:4">
      <c r="A426" s="12">
        <f>Simulation!N422</f>
        <v>4388.2630633850076</v>
      </c>
      <c r="B426" s="12">
        <f>Simulation!T422</f>
        <v>29.409019574149209</v>
      </c>
      <c r="C426" s="15">
        <f t="shared" si="12"/>
        <v>1195.9158541099696</v>
      </c>
      <c r="D426" s="14">
        <f t="shared" si="13"/>
        <v>129054.51432760566</v>
      </c>
    </row>
    <row r="427" spans="1:4">
      <c r="A427" s="12">
        <f>Simulation!N423</f>
        <v>4388.2630633850076</v>
      </c>
      <c r="B427" s="12">
        <f>Simulation!T423</f>
        <v>29.409019574149209</v>
      </c>
      <c r="C427" s="15">
        <f t="shared" si="12"/>
        <v>1195.9158541099696</v>
      </c>
      <c r="D427" s="14">
        <f t="shared" si="13"/>
        <v>129054.51432760566</v>
      </c>
    </row>
    <row r="428" spans="1:4">
      <c r="A428" s="12">
        <f>Simulation!N424</f>
        <v>4388.2630633850076</v>
      </c>
      <c r="B428" s="12">
        <f>Simulation!T424</f>
        <v>29.409019574149209</v>
      </c>
      <c r="C428" s="15">
        <f t="shared" si="12"/>
        <v>1195.9158541099696</v>
      </c>
      <c r="D428" s="14">
        <f t="shared" si="13"/>
        <v>129054.51432760566</v>
      </c>
    </row>
    <row r="429" spans="1:4">
      <c r="A429" s="12">
        <f>Simulation!N425</f>
        <v>4388.2630633850076</v>
      </c>
      <c r="B429" s="12">
        <f>Simulation!T425</f>
        <v>29.409019574149209</v>
      </c>
      <c r="C429" s="15">
        <f t="shared" si="12"/>
        <v>1195.9158541099696</v>
      </c>
      <c r="D429" s="14">
        <f t="shared" si="13"/>
        <v>129054.51432760566</v>
      </c>
    </row>
    <row r="430" spans="1:4">
      <c r="A430" s="12">
        <f>Simulation!N426</f>
        <v>4559.6795892984837</v>
      </c>
      <c r="B430" s="12">
        <f>Simulation!T426</f>
        <v>101.27145081416862</v>
      </c>
      <c r="C430" s="15">
        <f t="shared" si="12"/>
        <v>499.09450756316073</v>
      </c>
      <c r="D430" s="14">
        <f t="shared" si="13"/>
        <v>461765.36725600995</v>
      </c>
    </row>
    <row r="431" spans="1:4">
      <c r="A431" s="12">
        <f>Simulation!N427</f>
        <v>4548.2518209042519</v>
      </c>
      <c r="B431" s="12">
        <f>Simulation!T427</f>
        <v>49.331164984991361</v>
      </c>
      <c r="C431" s="15">
        <f t="shared" si="12"/>
        <v>757.22722340333712</v>
      </c>
      <c r="D431" s="14">
        <f t="shared" si="13"/>
        <v>224370.56097031504</v>
      </c>
    </row>
    <row r="432" spans="1:4">
      <c r="A432" s="12">
        <f>Simulation!N428</f>
        <v>4578.7258699555359</v>
      </c>
      <c r="B432" s="12">
        <f>Simulation!T428</f>
        <v>49.537306504522917</v>
      </c>
      <c r="C432" s="15">
        <f t="shared" si="12"/>
        <v>792.12809604711765</v>
      </c>
      <c r="D432" s="14">
        <f t="shared" si="13"/>
        <v>226817.74682017573</v>
      </c>
    </row>
    <row r="433" spans="1:4">
      <c r="A433" s="12">
        <f>Simulation!N429</f>
        <v>4609.1999190068209</v>
      </c>
      <c r="B433" s="12">
        <f>Simulation!T429</f>
        <v>49.744829206764912</v>
      </c>
      <c r="C433" s="15">
        <f t="shared" si="12"/>
        <v>830.67824468479557</v>
      </c>
      <c r="D433" s="14">
        <f t="shared" si="13"/>
        <v>229283.86275082896</v>
      </c>
    </row>
    <row r="434" spans="1:4">
      <c r="A434" s="12">
        <f>Simulation!N430</f>
        <v>4593.9628944811784</v>
      </c>
      <c r="B434" s="12">
        <f>Simulation!T430</f>
        <v>30.782994237310881</v>
      </c>
      <c r="C434" s="15">
        <f t="shared" si="12"/>
        <v>1354.5696116555264</v>
      </c>
      <c r="D434" s="14">
        <f t="shared" si="13"/>
        <v>141415.93330723414</v>
      </c>
    </row>
    <row r="435" spans="1:4">
      <c r="A435" s="12">
        <f>Simulation!N431</f>
        <v>4685.3850416350342</v>
      </c>
      <c r="B435" s="12">
        <f>Simulation!T431</f>
        <v>69.125853128836113</v>
      </c>
      <c r="C435" s="15">
        <f t="shared" si="12"/>
        <v>712.85487510035455</v>
      </c>
      <c r="D435" s="14">
        <f t="shared" si="13"/>
        <v>323881.23824010906</v>
      </c>
    </row>
    <row r="436" spans="1:4">
      <c r="A436" s="12">
        <f>Simulation!N432</f>
        <v>4563.4888454298944</v>
      </c>
      <c r="B436" s="12">
        <f>Simulation!T432</f>
        <v>0</v>
      </c>
      <c r="C436" s="15">
        <f t="shared" si="12"/>
        <v>0</v>
      </c>
      <c r="D436" s="14">
        <f t="shared" si="13"/>
        <v>0</v>
      </c>
    </row>
    <row r="437" spans="1:4">
      <c r="A437" s="12">
        <f>Simulation!N433</f>
        <v>4548.2518209042519</v>
      </c>
      <c r="B437" s="12">
        <f>Simulation!T433</f>
        <v>0</v>
      </c>
      <c r="C437" s="15">
        <f t="shared" si="12"/>
        <v>0</v>
      </c>
      <c r="D437" s="14">
        <f t="shared" si="13"/>
        <v>0</v>
      </c>
    </row>
    <row r="438" spans="1:4">
      <c r="A438" s="12">
        <f>Simulation!N434</f>
        <v>4517.7777718529669</v>
      </c>
      <c r="B438" s="12">
        <f>Simulation!T434</f>
        <v>0</v>
      </c>
      <c r="C438" s="15">
        <f t="shared" si="12"/>
        <v>0</v>
      </c>
      <c r="D438" s="14">
        <f t="shared" si="13"/>
        <v>0</v>
      </c>
    </row>
    <row r="439" spans="1:4">
      <c r="A439" s="12">
        <f>Simulation!N435</f>
        <v>4487.3037228016819</v>
      </c>
      <c r="B439" s="12">
        <f>Simulation!T435</f>
        <v>0</v>
      </c>
      <c r="C439" s="15">
        <f t="shared" si="12"/>
        <v>0</v>
      </c>
      <c r="D439" s="14">
        <f t="shared" si="13"/>
        <v>0</v>
      </c>
    </row>
    <row r="440" spans="1:4">
      <c r="A440" s="12">
        <f>Simulation!N436</f>
        <v>4502.5407473273253</v>
      </c>
      <c r="B440" s="12">
        <f>Simulation!T436</f>
        <v>30.164569678715072</v>
      </c>
      <c r="C440" s="15">
        <f t="shared" si="12"/>
        <v>1267.2237070997562</v>
      </c>
      <c r="D440" s="14">
        <f t="shared" si="13"/>
        <v>135817.20410400894</v>
      </c>
    </row>
    <row r="441" spans="1:4">
      <c r="A441" s="12">
        <f>Simulation!N437</f>
        <v>4548.2518209042519</v>
      </c>
      <c r="B441" s="12">
        <f>Simulation!T437</f>
        <v>49.331164984991361</v>
      </c>
      <c r="C441" s="15">
        <f t="shared" si="12"/>
        <v>757.22722340333712</v>
      </c>
      <c r="D441" s="14">
        <f t="shared" si="13"/>
        <v>224370.56097031504</v>
      </c>
    </row>
    <row r="442" spans="1:4">
      <c r="A442" s="12">
        <f>Simulation!N438</f>
        <v>4533.0147963786094</v>
      </c>
      <c r="B442" s="12">
        <f>Simulation!T438</f>
        <v>30.369330015536576</v>
      </c>
      <c r="C442" s="15">
        <f t="shared" si="12"/>
        <v>1292.9872206382261</v>
      </c>
      <c r="D442" s="14">
        <f t="shared" si="13"/>
        <v>137664.62231653233</v>
      </c>
    </row>
    <row r="443" spans="1:4">
      <c r="A443" s="12">
        <f>Simulation!N439</f>
        <v>4533.0147963786094</v>
      </c>
      <c r="B443" s="12">
        <f>Simulation!T439</f>
        <v>30.369330015536576</v>
      </c>
      <c r="C443" s="15">
        <f t="shared" si="12"/>
        <v>1292.9872206382261</v>
      </c>
      <c r="D443" s="14">
        <f t="shared" si="13"/>
        <v>137664.62231653233</v>
      </c>
    </row>
    <row r="444" spans="1:4">
      <c r="A444" s="12">
        <f>Simulation!N440</f>
        <v>4578.7258699555359</v>
      </c>
      <c r="B444" s="12">
        <f>Simulation!T440</f>
        <v>49.537306504522917</v>
      </c>
      <c r="C444" s="15">
        <f t="shared" si="12"/>
        <v>792.12809604711765</v>
      </c>
      <c r="D444" s="14">
        <f t="shared" si="13"/>
        <v>226817.74682017573</v>
      </c>
    </row>
    <row r="445" spans="1:4">
      <c r="A445" s="12">
        <f>Simulation!N441</f>
        <v>4609.1999190068209</v>
      </c>
      <c r="B445" s="12">
        <f>Simulation!T441</f>
        <v>49.744829206764912</v>
      </c>
      <c r="C445" s="15">
        <f t="shared" si="12"/>
        <v>830.67824468479557</v>
      </c>
      <c r="D445" s="14">
        <f t="shared" si="13"/>
        <v>229283.86275082896</v>
      </c>
    </row>
    <row r="446" spans="1:4">
      <c r="A446" s="12">
        <f>Simulation!N442</f>
        <v>4639.6739680581068</v>
      </c>
      <c r="B446" s="12">
        <f>Simulation!T442</f>
        <v>49.953733091718469</v>
      </c>
      <c r="C446" s="15">
        <f t="shared" si="12"/>
        <v>873.1396839210538</v>
      </c>
      <c r="D446" s="14">
        <f t="shared" si="13"/>
        <v>231769.035032969</v>
      </c>
    </row>
    <row r="447" spans="1:4">
      <c r="A447" s="12">
        <f>Simulation!N443</f>
        <v>4624.4369435324643</v>
      </c>
      <c r="B447" s="12">
        <f>Simulation!T443</f>
        <v>30.991898122263692</v>
      </c>
      <c r="C447" s="15">
        <f t="shared" si="12"/>
        <v>1390.8882707221292</v>
      </c>
      <c r="D447" s="14">
        <f t="shared" si="13"/>
        <v>143320.07862679064</v>
      </c>
    </row>
    <row r="448" spans="1:4">
      <c r="A448" s="12">
        <f>Simulation!N444</f>
        <v>4704.4313222920864</v>
      </c>
      <c r="B448" s="12">
        <f>Simulation!T444</f>
        <v>64.544014588373187</v>
      </c>
      <c r="C448" s="15">
        <f t="shared" si="12"/>
        <v>783.91310281051847</v>
      </c>
      <c r="D448" s="14">
        <f t="shared" si="13"/>
        <v>303642.88389602018</v>
      </c>
    </row>
    <row r="449" spans="1:4">
      <c r="A449" s="12">
        <f>Simulation!N445</f>
        <v>4723.4776029491386</v>
      </c>
      <c r="B449" s="12">
        <f>Simulation!T445</f>
        <v>50.53534049868896</v>
      </c>
      <c r="C449" s="15">
        <f t="shared" si="12"/>
        <v>1012.3680394722905</v>
      </c>
      <c r="D449" s="14">
        <f t="shared" si="13"/>
        <v>238702.54900296585</v>
      </c>
    </row>
    <row r="450" spans="1:4">
      <c r="A450" s="12">
        <f>Simulation!N446</f>
        <v>4708.2405784234979</v>
      </c>
      <c r="B450" s="12">
        <f>Simulation!T446</f>
        <v>31.573505529234552</v>
      </c>
      <c r="C450" s="15">
        <f t="shared" si="12"/>
        <v>1512.4460953595553</v>
      </c>
      <c r="D450" s="14">
        <f t="shared" si="13"/>
        <v>148655.65993582079</v>
      </c>
    </row>
    <row r="451" spans="1:4">
      <c r="A451" s="12">
        <f>Simulation!N447</f>
        <v>4708.2405784234979</v>
      </c>
      <c r="B451" s="12">
        <f>Simulation!T447</f>
        <v>31.573505529234552</v>
      </c>
      <c r="C451" s="15">
        <f t="shared" si="12"/>
        <v>1512.4460953595553</v>
      </c>
      <c r="D451" s="14">
        <f t="shared" si="13"/>
        <v>148655.65993582079</v>
      </c>
    </row>
    <row r="452" spans="1:4">
      <c r="A452" s="12">
        <f>Simulation!N448</f>
        <v>4708.2405784234979</v>
      </c>
      <c r="B452" s="12">
        <f>Simulation!T448</f>
        <v>31.573505529234552</v>
      </c>
      <c r="C452" s="15">
        <f t="shared" si="12"/>
        <v>1512.4460953595553</v>
      </c>
      <c r="D452" s="14">
        <f t="shared" si="13"/>
        <v>148655.65993582079</v>
      </c>
    </row>
    <row r="453" spans="1:4">
      <c r="A453" s="12">
        <f>Simulation!N449</f>
        <v>4628.2461996638749</v>
      </c>
      <c r="B453" s="12">
        <f>Simulation!T449</f>
        <v>0</v>
      </c>
      <c r="C453" s="15">
        <f t="shared" si="12"/>
        <v>0</v>
      </c>
      <c r="D453" s="14">
        <f t="shared" si="13"/>
        <v>0</v>
      </c>
    </row>
    <row r="454" spans="1:4">
      <c r="A454" s="12">
        <f>Simulation!N450</f>
        <v>4609.1999190068218</v>
      </c>
      <c r="B454" s="12">
        <f>Simulation!T450</f>
        <v>0</v>
      </c>
      <c r="C454" s="15">
        <f t="shared" si="12"/>
        <v>0</v>
      </c>
      <c r="D454" s="14">
        <f t="shared" si="13"/>
        <v>0</v>
      </c>
    </row>
    <row r="455" spans="1:4">
      <c r="A455" s="12">
        <f>Simulation!N451</f>
        <v>4578.7258699555359</v>
      </c>
      <c r="B455" s="12">
        <f>Simulation!T451</f>
        <v>0</v>
      </c>
      <c r="C455" s="15">
        <f t="shared" si="12"/>
        <v>0</v>
      </c>
      <c r="D455" s="14">
        <f t="shared" si="13"/>
        <v>0</v>
      </c>
    </row>
    <row r="456" spans="1:4">
      <c r="A456" s="12">
        <f>Simulation!N452</f>
        <v>4593.9628944811784</v>
      </c>
      <c r="B456" s="12">
        <f>Simulation!T452</f>
        <v>30.782994237310881</v>
      </c>
      <c r="C456" s="15">
        <f t="shared" ref="C456:C519" si="14">IF(OR(A456=0,B456=0),0,($I$7*B456^6+$J$7*B456^5+$K$7*B456^4+$L$7*B456^3+$M$7*B456^2+$N$7*B456+$O$7*A456^6+$P$7*A456^5+$Q$7*A456^4+$R$7*A456^3+$S$7*A456^2+$T$7*A456+$U$7))</f>
        <v>1354.5696116555264</v>
      </c>
      <c r="D456" s="14">
        <f t="shared" ref="D456:D519" si="15">A456*B456</f>
        <v>141415.93330723414</v>
      </c>
    </row>
    <row r="457" spans="1:4">
      <c r="A457" s="12">
        <f>Simulation!N453</f>
        <v>4593.9628944811784</v>
      </c>
      <c r="B457" s="12">
        <f>Simulation!T453</f>
        <v>30.782994237310881</v>
      </c>
      <c r="C457" s="15">
        <f t="shared" si="14"/>
        <v>1354.5696116555264</v>
      </c>
      <c r="D457" s="14">
        <f t="shared" si="15"/>
        <v>141415.93330723414</v>
      </c>
    </row>
    <row r="458" spans="1:4">
      <c r="A458" s="12">
        <f>Simulation!N454</f>
        <v>4502.5407473273253</v>
      </c>
      <c r="B458" s="12">
        <f>Simulation!T454</f>
        <v>0</v>
      </c>
      <c r="C458" s="15">
        <f t="shared" si="14"/>
        <v>0</v>
      </c>
      <c r="D458" s="14">
        <f t="shared" si="15"/>
        <v>0</v>
      </c>
    </row>
    <row r="459" spans="1:4">
      <c r="A459" s="12">
        <f>Simulation!N455</f>
        <v>4453.0204176189873</v>
      </c>
      <c r="B459" s="12">
        <f>Simulation!T455</f>
        <v>0</v>
      </c>
      <c r="C459" s="15">
        <f t="shared" si="14"/>
        <v>0</v>
      </c>
      <c r="D459" s="14">
        <f t="shared" si="15"/>
        <v>0</v>
      </c>
    </row>
    <row r="460" spans="1:4">
      <c r="A460" s="12">
        <f>Simulation!N456</f>
        <v>4513.9685157215563</v>
      </c>
      <c r="B460" s="12">
        <f>Simulation!T456</f>
        <v>44.385945905805777</v>
      </c>
      <c r="C460" s="15">
        <f t="shared" si="14"/>
        <v>826.37281919400448</v>
      </c>
      <c r="D460" s="14">
        <f t="shared" si="15"/>
        <v>200356.7623593274</v>
      </c>
    </row>
    <row r="461" spans="1:4">
      <c r="A461" s="12">
        <f>Simulation!N457</f>
        <v>4468.2574421446297</v>
      </c>
      <c r="B461" s="12">
        <f>Simulation!T457</f>
        <v>0</v>
      </c>
      <c r="C461" s="15">
        <f t="shared" si="14"/>
        <v>0</v>
      </c>
      <c r="D461" s="14">
        <f t="shared" si="15"/>
        <v>0</v>
      </c>
    </row>
    <row r="462" spans="1:4">
      <c r="A462" s="12">
        <f>Simulation!N458</f>
        <v>4479.6852105388607</v>
      </c>
      <c r="B462" s="12">
        <f>Simulation!T458</f>
        <v>30.011905827252669</v>
      </c>
      <c r="C462" s="15">
        <f t="shared" si="14"/>
        <v>1249.907477790106</v>
      </c>
      <c r="D462" s="14">
        <f t="shared" si="15"/>
        <v>134443.89067442884</v>
      </c>
    </row>
    <row r="463" spans="1:4">
      <c r="A463" s="12">
        <f>Simulation!N459</f>
        <v>4479.6852105388607</v>
      </c>
      <c r="B463" s="12">
        <f>Simulation!T459</f>
        <v>30.011905827252669</v>
      </c>
      <c r="C463" s="15">
        <f t="shared" si="14"/>
        <v>1249.907477790106</v>
      </c>
      <c r="D463" s="14">
        <f t="shared" si="15"/>
        <v>134443.89067442884</v>
      </c>
    </row>
    <row r="464" spans="1:4">
      <c r="A464" s="12">
        <f>Simulation!N460</f>
        <v>4433.9741369619342</v>
      </c>
      <c r="B464" s="12">
        <f>Simulation!T460</f>
        <v>0</v>
      </c>
      <c r="C464" s="15">
        <f t="shared" si="14"/>
        <v>0</v>
      </c>
      <c r="D464" s="14">
        <f t="shared" si="15"/>
        <v>0</v>
      </c>
    </row>
    <row r="465" spans="1:4">
      <c r="A465" s="12">
        <f>Simulation!N461</f>
        <v>4403.5000879106501</v>
      </c>
      <c r="B465" s="12">
        <f>Simulation!T461</f>
        <v>0</v>
      </c>
      <c r="C465" s="15">
        <f t="shared" si="14"/>
        <v>0</v>
      </c>
      <c r="D465" s="14">
        <f t="shared" si="15"/>
        <v>0</v>
      </c>
    </row>
    <row r="466" spans="1:4">
      <c r="A466" s="12">
        <f>Simulation!N462</f>
        <v>4418.7371124362917</v>
      </c>
      <c r="B466" s="12">
        <f>Simulation!T462</f>
        <v>29.60860047580659</v>
      </c>
      <c r="C466" s="15">
        <f t="shared" si="14"/>
        <v>1211.3863409587066</v>
      </c>
      <c r="D466" s="14">
        <f t="shared" si="15"/>
        <v>130832.62176974543</v>
      </c>
    </row>
    <row r="467" spans="1:4">
      <c r="A467" s="12">
        <f>Simulation!N463</f>
        <v>4418.7371124362917</v>
      </c>
      <c r="B467" s="12">
        <f>Simulation!T463</f>
        <v>29.60860047580659</v>
      </c>
      <c r="C467" s="15">
        <f t="shared" si="14"/>
        <v>1211.3863409587066</v>
      </c>
      <c r="D467" s="14">
        <f t="shared" si="15"/>
        <v>130832.62176974543</v>
      </c>
    </row>
    <row r="468" spans="1:4">
      <c r="A468" s="12">
        <f>Simulation!N464</f>
        <v>4464.4481860132191</v>
      </c>
      <c r="B468" s="12">
        <f>Simulation!T464</f>
        <v>48.771397529628814</v>
      </c>
      <c r="C468" s="15">
        <f t="shared" si="14"/>
        <v>678.07235558292996</v>
      </c>
      <c r="D468" s="14">
        <f t="shared" si="15"/>
        <v>217737.37723048095</v>
      </c>
    </row>
    <row r="469" spans="1:4">
      <c r="A469" s="12">
        <f>Simulation!N465</f>
        <v>4529.2055402471979</v>
      </c>
      <c r="B469" s="12">
        <f>Simulation!T465</f>
        <v>63.347780875260185</v>
      </c>
      <c r="C469" s="15">
        <f t="shared" si="14"/>
        <v>531.37215603816549</v>
      </c>
      <c r="D469" s="14">
        <f t="shared" si="15"/>
        <v>286915.12010259391</v>
      </c>
    </row>
    <row r="470" spans="1:4">
      <c r="A470" s="12">
        <f>Simulation!N466</f>
        <v>4548.2518209042519</v>
      </c>
      <c r="B470" s="12">
        <f>Simulation!T466</f>
        <v>49.331164984991361</v>
      </c>
      <c r="C470" s="15">
        <f t="shared" si="14"/>
        <v>757.22722340333712</v>
      </c>
      <c r="D470" s="14">
        <f t="shared" si="15"/>
        <v>224370.56097031504</v>
      </c>
    </row>
    <row r="471" spans="1:4">
      <c r="A471" s="12">
        <f>Simulation!N467</f>
        <v>4578.7258699555359</v>
      </c>
      <c r="B471" s="12">
        <f>Simulation!T467</f>
        <v>49.537306504522917</v>
      </c>
      <c r="C471" s="15">
        <f t="shared" si="14"/>
        <v>792.12809604711765</v>
      </c>
      <c r="D471" s="14">
        <f t="shared" si="15"/>
        <v>226817.74682017573</v>
      </c>
    </row>
    <row r="472" spans="1:4">
      <c r="A472" s="12">
        <f>Simulation!N468</f>
        <v>4563.4888454298944</v>
      </c>
      <c r="B472" s="12">
        <f>Simulation!T468</f>
        <v>30.57547153506852</v>
      </c>
      <c r="C472" s="15">
        <f t="shared" si="14"/>
        <v>1322.0212757168065</v>
      </c>
      <c r="D472" s="14">
        <f t="shared" si="15"/>
        <v>139530.82329404444</v>
      </c>
    </row>
    <row r="473" spans="1:4">
      <c r="A473" s="12">
        <f>Simulation!N469</f>
        <v>4609.1999190068209</v>
      </c>
      <c r="B473" s="12">
        <f>Simulation!T469</f>
        <v>49.744829206764912</v>
      </c>
      <c r="C473" s="15">
        <f t="shared" si="14"/>
        <v>830.67824468479557</v>
      </c>
      <c r="D473" s="14">
        <f t="shared" si="15"/>
        <v>229283.86275082896</v>
      </c>
    </row>
    <row r="474" spans="1:4">
      <c r="A474" s="12">
        <f>Simulation!N470</f>
        <v>4685.3850416350342</v>
      </c>
      <c r="B474" s="12">
        <f>Simulation!T470</f>
        <v>69.125853128836113</v>
      </c>
      <c r="C474" s="15">
        <f t="shared" si="14"/>
        <v>712.85487510035455</v>
      </c>
      <c r="D474" s="14">
        <f t="shared" si="15"/>
        <v>323881.23824010906</v>
      </c>
    </row>
    <row r="475" spans="1:4">
      <c r="A475" s="12">
        <f>Simulation!N471</f>
        <v>4654.9109925837492</v>
      </c>
      <c r="B475" s="12">
        <f>Simulation!T471</f>
        <v>31.202183189926924</v>
      </c>
      <c r="C475" s="15">
        <f t="shared" si="14"/>
        <v>1431.2459785964729</v>
      </c>
      <c r="D475" s="14">
        <f t="shared" si="15"/>
        <v>145243.38552340271</v>
      </c>
    </row>
    <row r="476" spans="1:4">
      <c r="A476" s="12">
        <f>Simulation!N472</f>
        <v>4654.9109925837492</v>
      </c>
      <c r="B476" s="12">
        <f>Simulation!T472</f>
        <v>31.202183189926924</v>
      </c>
      <c r="C476" s="15">
        <f t="shared" si="14"/>
        <v>1431.2459785964729</v>
      </c>
      <c r="D476" s="14">
        <f t="shared" si="15"/>
        <v>145243.38552340271</v>
      </c>
    </row>
    <row r="477" spans="1:4">
      <c r="A477" s="12">
        <f>Simulation!N473</f>
        <v>4689.1942977664439</v>
      </c>
      <c r="B477" s="12">
        <f>Simulation!T473</f>
        <v>45.582179618918772</v>
      </c>
      <c r="C477" s="15">
        <f t="shared" si="14"/>
        <v>1050.4970943006247</v>
      </c>
      <c r="D477" s="14">
        <f t="shared" si="15"/>
        <v>213743.69674879973</v>
      </c>
    </row>
    <row r="478" spans="1:4">
      <c r="A478" s="12">
        <f>Simulation!N474</f>
        <v>4677.7665293722121</v>
      </c>
      <c r="B478" s="12">
        <f>Simulation!T474</f>
        <v>31.360803391828071</v>
      </c>
      <c r="C478" s="15">
        <f t="shared" si="14"/>
        <v>1464.3339002164266</v>
      </c>
      <c r="D478" s="14">
        <f t="shared" si="15"/>
        <v>146698.5164405159</v>
      </c>
    </row>
    <row r="479" spans="1:4">
      <c r="A479" s="12">
        <f>Simulation!N475</f>
        <v>4643.4832241895174</v>
      </c>
      <c r="B479" s="12">
        <f>Simulation!T475</f>
        <v>0</v>
      </c>
      <c r="C479" s="15">
        <f t="shared" si="14"/>
        <v>0</v>
      </c>
      <c r="D479" s="14">
        <f t="shared" si="15"/>
        <v>0</v>
      </c>
    </row>
    <row r="480" spans="1:4">
      <c r="A480" s="12">
        <f>Simulation!N476</f>
        <v>4609.1999190068218</v>
      </c>
      <c r="B480" s="12">
        <f>Simulation!T476</f>
        <v>0</v>
      </c>
      <c r="C480" s="15">
        <f t="shared" si="14"/>
        <v>0</v>
      </c>
      <c r="D480" s="14">
        <f t="shared" si="15"/>
        <v>0</v>
      </c>
    </row>
    <row r="481" spans="1:4">
      <c r="A481" s="12">
        <f>Simulation!N477</f>
        <v>4533.0147963786094</v>
      </c>
      <c r="B481" s="12">
        <f>Simulation!T477</f>
        <v>0</v>
      </c>
      <c r="C481" s="15">
        <f t="shared" si="14"/>
        <v>0</v>
      </c>
      <c r="D481" s="14">
        <f t="shared" si="15"/>
        <v>0</v>
      </c>
    </row>
    <row r="482" spans="1:4">
      <c r="A482" s="12">
        <f>Simulation!N478</f>
        <v>4472.0666982760395</v>
      </c>
      <c r="B482" s="12">
        <f>Simulation!T478</f>
        <v>0</v>
      </c>
      <c r="C482" s="15">
        <f t="shared" si="14"/>
        <v>0</v>
      </c>
      <c r="D482" s="14">
        <f t="shared" si="15"/>
        <v>0</v>
      </c>
    </row>
    <row r="483" spans="1:4">
      <c r="A483" s="12">
        <f>Simulation!N479</f>
        <v>4502.5407473273253</v>
      </c>
      <c r="B483" s="12">
        <f>Simulation!T479</f>
        <v>30.164569678715072</v>
      </c>
      <c r="C483" s="15">
        <f t="shared" si="14"/>
        <v>1267.2237070997562</v>
      </c>
      <c r="D483" s="14">
        <f t="shared" si="15"/>
        <v>135817.20410400894</v>
      </c>
    </row>
    <row r="484" spans="1:4">
      <c r="A484" s="12">
        <f>Simulation!N480</f>
        <v>4502.5407473273253</v>
      </c>
      <c r="B484" s="12">
        <f>Simulation!T480</f>
        <v>30.164569678715072</v>
      </c>
      <c r="C484" s="15">
        <f t="shared" si="14"/>
        <v>1267.2237070997562</v>
      </c>
      <c r="D484" s="14">
        <f t="shared" si="15"/>
        <v>135817.20410400894</v>
      </c>
    </row>
    <row r="485" spans="1:4">
      <c r="A485" s="12">
        <f>Simulation!N481</f>
        <v>4593.9628944811793</v>
      </c>
      <c r="B485" s="12">
        <f>Simulation!T481</f>
        <v>68.499141473977701</v>
      </c>
      <c r="C485" s="15">
        <f t="shared" si="14"/>
        <v>571.09235007037023</v>
      </c>
      <c r="D485" s="14">
        <f t="shared" si="15"/>
        <v>314682.51423527038</v>
      </c>
    </row>
    <row r="486" spans="1:4">
      <c r="A486" s="12">
        <f>Simulation!N482</f>
        <v>4517.7777718529669</v>
      </c>
      <c r="B486" s="12">
        <f>Simulation!T482</f>
        <v>0</v>
      </c>
      <c r="C486" s="15">
        <f t="shared" si="14"/>
        <v>0</v>
      </c>
      <c r="D486" s="14">
        <f t="shared" si="15"/>
        <v>0</v>
      </c>
    </row>
    <row r="487" spans="1:4">
      <c r="A487" s="12">
        <f>Simulation!N483</f>
        <v>4578.7258699555359</v>
      </c>
      <c r="B487" s="12">
        <f>Simulation!T483</f>
        <v>49.537306504522917</v>
      </c>
      <c r="C487" s="15">
        <f t="shared" si="14"/>
        <v>792.12809604711765</v>
      </c>
      <c r="D487" s="14">
        <f t="shared" si="15"/>
        <v>226817.74682017573</v>
      </c>
    </row>
    <row r="488" spans="1:4">
      <c r="A488" s="12">
        <f>Simulation!N484</f>
        <v>4437.7833930933439</v>
      </c>
      <c r="B488" s="12">
        <f>Simulation!T484</f>
        <v>0</v>
      </c>
      <c r="C488" s="15">
        <f t="shared" si="14"/>
        <v>0</v>
      </c>
      <c r="D488" s="14">
        <f t="shared" si="15"/>
        <v>0</v>
      </c>
    </row>
    <row r="489" spans="1:4">
      <c r="A489" s="12">
        <f>Simulation!N485</f>
        <v>4388.2630633850067</v>
      </c>
      <c r="B489" s="12">
        <f>Simulation!T485</f>
        <v>0</v>
      </c>
      <c r="C489" s="15">
        <f t="shared" si="14"/>
        <v>0</v>
      </c>
      <c r="D489" s="14">
        <f t="shared" si="15"/>
        <v>0</v>
      </c>
    </row>
    <row r="490" spans="1:4">
      <c r="A490" s="12">
        <f>Simulation!N486</f>
        <v>4373.0260388593651</v>
      </c>
      <c r="B490" s="12">
        <f>Simulation!T486</f>
        <v>0</v>
      </c>
      <c r="C490" s="15">
        <f t="shared" si="14"/>
        <v>0</v>
      </c>
      <c r="D490" s="14">
        <f t="shared" si="15"/>
        <v>0</v>
      </c>
    </row>
    <row r="491" spans="1:4">
      <c r="A491" s="12">
        <f>Simulation!N487</f>
        <v>4296.8409162311518</v>
      </c>
      <c r="B491" s="12">
        <f>Simulation!T487</f>
        <v>0</v>
      </c>
      <c r="C491" s="15">
        <f t="shared" si="14"/>
        <v>0</v>
      </c>
      <c r="D491" s="14">
        <f t="shared" si="15"/>
        <v>0</v>
      </c>
    </row>
    <row r="492" spans="1:4">
      <c r="A492" s="12">
        <f>Simulation!N488</f>
        <v>4247.3205865228147</v>
      </c>
      <c r="B492" s="12">
        <f>Simulation!T488</f>
        <v>0</v>
      </c>
      <c r="C492" s="15">
        <f t="shared" si="14"/>
        <v>0</v>
      </c>
      <c r="D492" s="14">
        <f t="shared" si="15"/>
        <v>0</v>
      </c>
    </row>
    <row r="493" spans="1:4">
      <c r="A493" s="12">
        <f>Simulation!N489</f>
        <v>4182.5632322888341</v>
      </c>
      <c r="B493" s="12">
        <f>Simulation!T489</f>
        <v>0</v>
      </c>
      <c r="C493" s="15">
        <f t="shared" si="14"/>
        <v>0</v>
      </c>
      <c r="D493" s="14">
        <f t="shared" si="15"/>
        <v>0</v>
      </c>
    </row>
    <row r="494" spans="1:4">
      <c r="A494" s="12">
        <f>Simulation!N490</f>
        <v>4075.9040606093386</v>
      </c>
      <c r="B494" s="12">
        <f>Simulation!T490</f>
        <v>0</v>
      </c>
      <c r="C494" s="15">
        <f t="shared" si="14"/>
        <v>0</v>
      </c>
      <c r="D494" s="14">
        <f t="shared" si="15"/>
        <v>0</v>
      </c>
    </row>
    <row r="495" spans="1:4">
      <c r="A495" s="12">
        <f>Simulation!N491</f>
        <v>3950.1986082727876</v>
      </c>
      <c r="B495" s="12">
        <f>Simulation!T491</f>
        <v>0</v>
      </c>
      <c r="C495" s="15">
        <f t="shared" si="14"/>
        <v>0</v>
      </c>
      <c r="D495" s="14">
        <f t="shared" si="15"/>
        <v>0</v>
      </c>
    </row>
    <row r="496" spans="1:4">
      <c r="A496" s="12">
        <f>Simulation!N492</f>
        <v>3618.7933248400659</v>
      </c>
      <c r="B496" s="12">
        <f>Simulation!T492</f>
        <v>0</v>
      </c>
      <c r="C496" s="15">
        <f t="shared" si="14"/>
        <v>0</v>
      </c>
      <c r="D496" s="14">
        <f t="shared" si="15"/>
        <v>0</v>
      </c>
    </row>
    <row r="497" spans="1:4">
      <c r="A497" s="12">
        <f>Simulation!N493</f>
        <v>3394.0472130868407</v>
      </c>
      <c r="B497" s="12">
        <f>Simulation!T493</f>
        <v>0</v>
      </c>
      <c r="C497" s="15">
        <f t="shared" si="14"/>
        <v>0</v>
      </c>
      <c r="D497" s="14">
        <f t="shared" si="15"/>
        <v>0</v>
      </c>
    </row>
    <row r="498" spans="1:4">
      <c r="A498" s="12">
        <f>Simulation!N494</f>
        <v>3157.8733329393858</v>
      </c>
      <c r="B498" s="12">
        <f>Simulation!T494</f>
        <v>0</v>
      </c>
      <c r="C498" s="15">
        <f t="shared" si="14"/>
        <v>0</v>
      </c>
      <c r="D498" s="14">
        <f t="shared" si="15"/>
        <v>0</v>
      </c>
    </row>
    <row r="499" spans="1:4">
      <c r="A499" s="12">
        <f>Simulation!N495</f>
        <v>2613.1497061476698</v>
      </c>
      <c r="B499" s="12">
        <f>Simulation!T495</f>
        <v>0</v>
      </c>
      <c r="C499" s="15">
        <f t="shared" si="14"/>
        <v>0</v>
      </c>
      <c r="D499" s="14">
        <f t="shared" si="15"/>
        <v>0</v>
      </c>
    </row>
    <row r="500" spans="1:4">
      <c r="A500" s="12">
        <f>Simulation!N496</f>
        <v>1965.5761638078682</v>
      </c>
      <c r="B500" s="12">
        <f>Simulation!T496</f>
        <v>0</v>
      </c>
      <c r="C500" s="15">
        <f t="shared" si="14"/>
        <v>0</v>
      </c>
      <c r="D500" s="14">
        <f t="shared" si="15"/>
        <v>0</v>
      </c>
    </row>
    <row r="501" spans="1:4">
      <c r="A501" s="12">
        <f>Simulation!N497</f>
        <v>1329.4303898622982</v>
      </c>
      <c r="B501" s="12">
        <f>Simulation!T497</f>
        <v>0</v>
      </c>
      <c r="C501" s="15">
        <f t="shared" si="14"/>
        <v>0</v>
      </c>
      <c r="D501" s="14">
        <f t="shared" si="15"/>
        <v>0</v>
      </c>
    </row>
    <row r="502" spans="1:4">
      <c r="A502" s="12">
        <f>Simulation!N498</f>
        <v>1428.4710492789736</v>
      </c>
      <c r="B502" s="12">
        <f>Simulation!T498</f>
        <v>0</v>
      </c>
      <c r="C502" s="15">
        <f t="shared" si="14"/>
        <v>0</v>
      </c>
      <c r="D502" s="14">
        <f t="shared" si="15"/>
        <v>0</v>
      </c>
    </row>
    <row r="503" spans="1:4">
      <c r="A503" s="12">
        <f>Simulation!N499</f>
        <v>2419.9680953382926</v>
      </c>
      <c r="B503" s="12">
        <f>Simulation!T499</f>
        <v>0</v>
      </c>
      <c r="C503" s="15">
        <f t="shared" si="14"/>
        <v>0</v>
      </c>
      <c r="D503" s="14">
        <f t="shared" si="15"/>
        <v>0</v>
      </c>
    </row>
    <row r="504" spans="1:4">
      <c r="A504" s="12">
        <f>Simulation!N500</f>
        <v>3123.8150250281874</v>
      </c>
      <c r="B504" s="12">
        <f>Simulation!T500</f>
        <v>73.056736316127839</v>
      </c>
      <c r="C504" s="15">
        <f t="shared" si="14"/>
        <v>106.20749763260937</v>
      </c>
      <c r="D504" s="14">
        <f t="shared" si="15"/>
        <v>228215.73058384258</v>
      </c>
    </row>
    <row r="505" spans="1:4">
      <c r="A505" s="12">
        <f>Simulation!N501</f>
        <v>3645.7689279442911</v>
      </c>
      <c r="B505" s="12">
        <f>Simulation!T501</f>
        <v>82.956102418169451</v>
      </c>
      <c r="C505" s="15">
        <f t="shared" si="14"/>
        <v>113.25215435316022</v>
      </c>
      <c r="D505" s="14">
        <f t="shared" si="15"/>
        <v>302438.78057952644</v>
      </c>
    </row>
    <row r="506" spans="1:4">
      <c r="A506" s="12">
        <f>Simulation!N502</f>
        <v>4230.9899706077986</v>
      </c>
      <c r="B506" s="12">
        <f>Simulation!T502</f>
        <v>92.936674003486445</v>
      </c>
      <c r="C506" s="15">
        <f t="shared" si="14"/>
        <v>219.48656229765584</v>
      </c>
      <c r="D506" s="14">
        <f t="shared" si="15"/>
        <v>393214.13561039767</v>
      </c>
    </row>
    <row r="507" spans="1:4">
      <c r="A507" s="12">
        <f>Simulation!N503</f>
        <v>4499.8753145342753</v>
      </c>
      <c r="B507" s="12">
        <f>Simulation!T503</f>
        <v>64.260109907868937</v>
      </c>
      <c r="C507" s="15">
        <f t="shared" si="14"/>
        <v>490.33960703672892</v>
      </c>
      <c r="D507" s="14">
        <f t="shared" si="15"/>
        <v>289162.48228367884</v>
      </c>
    </row>
    <row r="508" spans="1:4">
      <c r="A508" s="12">
        <f>Simulation!N504</f>
        <v>4768.7606584607529</v>
      </c>
      <c r="B508" s="12">
        <f>Simulation!T504</f>
        <v>54.841074447303271</v>
      </c>
      <c r="C508" s="15">
        <f t="shared" si="14"/>
        <v>1035.2620467429406</v>
      </c>
      <c r="D508" s="14">
        <f t="shared" si="15"/>
        <v>261523.95829201711</v>
      </c>
    </row>
    <row r="509" spans="1:4">
      <c r="A509" s="12">
        <f>Simulation!N505</f>
        <v>4974.3788626398236</v>
      </c>
      <c r="B509" s="12">
        <f>Simulation!T505</f>
        <v>45.385656601757312</v>
      </c>
      <c r="C509" s="15">
        <f t="shared" si="14"/>
        <v>1826.1672191006492</v>
      </c>
      <c r="D509" s="14">
        <f t="shared" si="15"/>
        <v>225765.45086681115</v>
      </c>
    </row>
    <row r="510" spans="1:4">
      <c r="A510" s="12">
        <f>Simulation!N506</f>
        <v>3254.8733194285187</v>
      </c>
      <c r="B510" s="12">
        <f>Simulation!T506</f>
        <v>43.158752171051802</v>
      </c>
      <c r="C510" s="15">
        <f t="shared" si="14"/>
        <v>527.49025224888646</v>
      </c>
      <c r="D510" s="14">
        <f t="shared" si="15"/>
        <v>140476.27094138417</v>
      </c>
    </row>
    <row r="511" spans="1:4">
      <c r="A511" s="12">
        <f>Simulation!N507</f>
        <v>3152.8396730514492</v>
      </c>
      <c r="B511" s="12">
        <f>Simulation!T507</f>
        <v>0</v>
      </c>
      <c r="C511" s="15">
        <f t="shared" si="14"/>
        <v>0</v>
      </c>
      <c r="D511" s="14">
        <f t="shared" si="15"/>
        <v>0</v>
      </c>
    </row>
    <row r="512" spans="1:4">
      <c r="A512" s="12">
        <f>Simulation!N508</f>
        <v>3173.2464023268626</v>
      </c>
      <c r="B512" s="12">
        <f>Simulation!T508</f>
        <v>14.383476902018952</v>
      </c>
      <c r="C512" s="15">
        <f t="shared" si="14"/>
        <v>1758.7846906220548</v>
      </c>
      <c r="D512" s="14">
        <f t="shared" si="15"/>
        <v>45642.316332283168</v>
      </c>
    </row>
    <row r="513" spans="1:4">
      <c r="A513" s="12">
        <f>Simulation!N509</f>
        <v>3050.8060266743801</v>
      </c>
      <c r="B513" s="12">
        <f>Simulation!T509</f>
        <v>0</v>
      </c>
      <c r="C513" s="15">
        <f t="shared" si="14"/>
        <v>0</v>
      </c>
      <c r="D513" s="14">
        <f t="shared" si="15"/>
        <v>0</v>
      </c>
    </row>
    <row r="514" spans="1:4">
      <c r="A514" s="12">
        <f>Simulation!N510</f>
        <v>3045.7043443555262</v>
      </c>
      <c r="B514" s="12">
        <f>Simulation!T510</f>
        <v>0</v>
      </c>
      <c r="C514" s="15">
        <f t="shared" si="14"/>
        <v>0</v>
      </c>
      <c r="D514" s="14">
        <f t="shared" si="15"/>
        <v>0</v>
      </c>
    </row>
    <row r="515" spans="1:4">
      <c r="A515" s="12">
        <f>Simulation!N511</f>
        <v>3061.0093913120863</v>
      </c>
      <c r="B515" s="12">
        <f>Simulation!T511</f>
        <v>14.166875225426677</v>
      </c>
      <c r="C515" s="15">
        <f t="shared" si="14"/>
        <v>1764.3088630320544</v>
      </c>
      <c r="D515" s="14">
        <f t="shared" si="15"/>
        <v>43364.93811057759</v>
      </c>
    </row>
    <row r="516" spans="1:4">
      <c r="A516" s="12">
        <f>Simulation!N512</f>
        <v>2999.7892034858451</v>
      </c>
      <c r="B516" s="12">
        <f>Simulation!T512</f>
        <v>0</v>
      </c>
      <c r="C516" s="15">
        <f t="shared" si="14"/>
        <v>0</v>
      </c>
      <c r="D516" s="14">
        <f t="shared" si="15"/>
        <v>0</v>
      </c>
    </row>
    <row r="517" spans="1:4">
      <c r="A517" s="12">
        <f>Simulation!N513</f>
        <v>3081.4161205875002</v>
      </c>
      <c r="B517" s="12">
        <f>Simulation!T513</f>
        <v>28.514163909029026</v>
      </c>
      <c r="C517" s="15">
        <f t="shared" si="14"/>
        <v>1005.6250891216332</v>
      </c>
      <c r="D517" s="14">
        <f t="shared" si="15"/>
        <v>87864.00433435633</v>
      </c>
    </row>
    <row r="518" spans="1:4">
      <c r="A518" s="12">
        <f>Simulation!N514</f>
        <v>2877.3488278333612</v>
      </c>
      <c r="B518" s="12">
        <f>Simulation!T514</f>
        <v>0</v>
      </c>
      <c r="C518" s="15">
        <f t="shared" si="14"/>
        <v>0</v>
      </c>
      <c r="D518" s="14">
        <f t="shared" si="15"/>
        <v>0</v>
      </c>
    </row>
    <row r="519" spans="1:4">
      <c r="A519" s="12">
        <f>Simulation!N515</f>
        <v>2938.5690156596033</v>
      </c>
      <c r="B519" s="12">
        <f>Simulation!T515</f>
        <v>13.939477303981196</v>
      </c>
      <c r="C519" s="15">
        <f t="shared" si="14"/>
        <v>1769.726276766718</v>
      </c>
      <c r="D519" s="14">
        <f t="shared" si="15"/>
        <v>40962.116099969404</v>
      </c>
    </row>
    <row r="520" spans="1:4">
      <c r="A520" s="12">
        <f>Simulation!N516</f>
        <v>2816.1286400071199</v>
      </c>
      <c r="B520" s="12">
        <f>Simulation!T516</f>
        <v>0</v>
      </c>
      <c r="C520" s="15">
        <f t="shared" ref="C520:C583" si="16">IF(OR(A520=0,B520=0),0,($I$7*B520^6+$J$7*B520^5+$K$7*B520^4+$L$7*B520^3+$M$7*B520^2+$N$7*B520+$O$7*A520^6+$P$7*A520^5+$Q$7*A520^4+$R$7*A520^3+$S$7*A520^2+$T$7*A520+$U$7))</f>
        <v>0</v>
      </c>
      <c r="D520" s="14">
        <f t="shared" ref="D520:D583" si="17">A520*B520</f>
        <v>0</v>
      </c>
    </row>
    <row r="521" spans="1:4">
      <c r="A521" s="12">
        <f>Simulation!N517</f>
        <v>2918.1622863841881</v>
      </c>
      <c r="B521" s="12">
        <f>Simulation!T517</f>
        <v>28.213029246615815</v>
      </c>
      <c r="C521" s="15">
        <f t="shared" si="16"/>
        <v>1006.0644185722886</v>
      </c>
      <c r="D521" s="14">
        <f t="shared" si="17"/>
        <v>82330.197932128372</v>
      </c>
    </row>
    <row r="522" spans="1:4">
      <c r="A522" s="12">
        <f>Simulation!N518</f>
        <v>2836.5353692825338</v>
      </c>
      <c r="B522" s="12">
        <f>Simulation!T518</f>
        <v>0</v>
      </c>
      <c r="C522" s="15">
        <f t="shared" si="16"/>
        <v>0</v>
      </c>
      <c r="D522" s="14">
        <f t="shared" si="17"/>
        <v>0</v>
      </c>
    </row>
    <row r="523" spans="1:4">
      <c r="A523" s="12">
        <f>Simulation!N519</f>
        <v>2918.1622863841881</v>
      </c>
      <c r="B523" s="12">
        <f>Simulation!T519</f>
        <v>28.213029246615815</v>
      </c>
      <c r="C523" s="15">
        <f t="shared" si="16"/>
        <v>1006.0644185722886</v>
      </c>
      <c r="D523" s="14">
        <f t="shared" si="17"/>
        <v>82330.197932128372</v>
      </c>
    </row>
    <row r="524" spans="1:4">
      <c r="A524" s="12">
        <f>Simulation!N520</f>
        <v>2897.7555571087751</v>
      </c>
      <c r="B524" s="12">
        <f>Simulation!T520</f>
        <v>13.865740563013613</v>
      </c>
      <c r="C524" s="15">
        <f t="shared" si="16"/>
        <v>1771.4722423718558</v>
      </c>
      <c r="D524" s="14">
        <f t="shared" si="17"/>
        <v>40179.526769901255</v>
      </c>
    </row>
    <row r="525" spans="1:4">
      <c r="A525" s="12">
        <f>Simulation!N521</f>
        <v>2958.9757449350172</v>
      </c>
      <c r="B525" s="12">
        <f>Simulation!T521</f>
        <v>28.286765987583681</v>
      </c>
      <c r="C525" s="15">
        <f t="shared" si="16"/>
        <v>1005.9828454161179</v>
      </c>
      <c r="D525" s="14">
        <f t="shared" si="17"/>
        <v>83699.854459912938</v>
      </c>
    </row>
    <row r="526" spans="1:4">
      <c r="A526" s="12">
        <f>Simulation!N522</f>
        <v>2877.3488278333612</v>
      </c>
      <c r="B526" s="12">
        <f>Simulation!T522</f>
        <v>0</v>
      </c>
      <c r="C526" s="15">
        <f t="shared" si="16"/>
        <v>0</v>
      </c>
      <c r="D526" s="14">
        <f t="shared" si="17"/>
        <v>0</v>
      </c>
    </row>
    <row r="527" spans="1:4">
      <c r="A527" s="12">
        <f>Simulation!N523</f>
        <v>2897.7555571087751</v>
      </c>
      <c r="B527" s="12">
        <f>Simulation!T523</f>
        <v>13.865740563013613</v>
      </c>
      <c r="C527" s="15">
        <f t="shared" si="16"/>
        <v>1771.4722423718558</v>
      </c>
      <c r="D527" s="14">
        <f t="shared" si="17"/>
        <v>40179.526769901255</v>
      </c>
    </row>
    <row r="528" spans="1:4">
      <c r="A528" s="12">
        <f>Simulation!N524</f>
        <v>2836.5353692825338</v>
      </c>
      <c r="B528" s="12">
        <f>Simulation!T524</f>
        <v>0</v>
      </c>
      <c r="C528" s="15">
        <f t="shared" si="16"/>
        <v>0</v>
      </c>
      <c r="D528" s="14">
        <f t="shared" si="17"/>
        <v>0</v>
      </c>
    </row>
    <row r="529" spans="1:4">
      <c r="A529" s="12">
        <f>Simulation!N525</f>
        <v>2627.3663942095409</v>
      </c>
      <c r="B529" s="12">
        <f>Simulation!T525</f>
        <v>0</v>
      </c>
      <c r="C529" s="15">
        <f t="shared" si="16"/>
        <v>0</v>
      </c>
      <c r="D529" s="14">
        <f t="shared" si="17"/>
        <v>0</v>
      </c>
    </row>
    <row r="530" spans="1:4">
      <c r="A530" s="12">
        <f>Simulation!N526</f>
        <v>2351.8755489914533</v>
      </c>
      <c r="B530" s="12">
        <f>Simulation!T526</f>
        <v>0</v>
      </c>
      <c r="C530" s="15">
        <f t="shared" si="16"/>
        <v>0</v>
      </c>
      <c r="D530" s="14">
        <f t="shared" si="17"/>
        <v>0</v>
      </c>
    </row>
    <row r="531" spans="1:4">
      <c r="A531" s="12">
        <f>Simulation!N527</f>
        <v>2239.6385379766766</v>
      </c>
      <c r="B531" s="12">
        <f>Simulation!T527</f>
        <v>0</v>
      </c>
      <c r="C531" s="15">
        <f t="shared" si="16"/>
        <v>0</v>
      </c>
      <c r="D531" s="14">
        <f t="shared" si="17"/>
        <v>0</v>
      </c>
    </row>
    <row r="532" spans="1:4">
      <c r="A532" s="12">
        <f>Simulation!N528</f>
        <v>1964.1476927585882</v>
      </c>
      <c r="B532" s="12">
        <f>Simulation!T528</f>
        <v>0</v>
      </c>
      <c r="C532" s="15">
        <f t="shared" si="16"/>
        <v>0</v>
      </c>
      <c r="D532" s="14">
        <f t="shared" si="17"/>
        <v>0</v>
      </c>
    </row>
    <row r="533" spans="1:4">
      <c r="A533" s="12">
        <f>Simulation!N529</f>
        <v>1668.2501182650874</v>
      </c>
      <c r="B533" s="12">
        <f>Simulation!T529</f>
        <v>0</v>
      </c>
      <c r="C533" s="15">
        <f t="shared" si="16"/>
        <v>0</v>
      </c>
      <c r="D533" s="14">
        <f t="shared" si="17"/>
        <v>0</v>
      </c>
    </row>
    <row r="534" spans="1:4">
      <c r="A534" s="12">
        <f>Simulation!N530</f>
        <v>2325.0673857171828</v>
      </c>
      <c r="B534" s="12">
        <f>Simulation!T530</f>
        <v>0</v>
      </c>
      <c r="C534" s="15">
        <f t="shared" si="16"/>
        <v>0</v>
      </c>
      <c r="D534" s="14">
        <f t="shared" si="17"/>
        <v>0</v>
      </c>
    </row>
    <row r="535" spans="1:4">
      <c r="A535" s="12">
        <f>Simulation!N531</f>
        <v>1866.3806225484871</v>
      </c>
      <c r="B535" s="12">
        <f>Simulation!T531</f>
        <v>0</v>
      </c>
      <c r="C535" s="15">
        <f t="shared" si="16"/>
        <v>0</v>
      </c>
      <c r="D535" s="14">
        <f t="shared" si="17"/>
        <v>0</v>
      </c>
    </row>
    <row r="536" spans="1:4">
      <c r="A536" s="12">
        <f>Simulation!N532</f>
        <v>1526.3197464061782</v>
      </c>
      <c r="B536" s="12">
        <f>Simulation!T532</f>
        <v>0</v>
      </c>
      <c r="C536" s="15">
        <f t="shared" si="16"/>
        <v>0</v>
      </c>
      <c r="D536" s="14">
        <f t="shared" si="17"/>
        <v>0</v>
      </c>
    </row>
    <row r="537" spans="1:4">
      <c r="A537" s="12">
        <f>Simulation!N533</f>
        <v>1977.8829913093482</v>
      </c>
      <c r="B537" s="12">
        <f>Simulation!T533</f>
        <v>0</v>
      </c>
      <c r="C537" s="15">
        <f t="shared" si="16"/>
        <v>0</v>
      </c>
      <c r="D537" s="14">
        <f t="shared" si="17"/>
        <v>0</v>
      </c>
    </row>
    <row r="538" spans="1:4">
      <c r="A538" s="12">
        <f>Simulation!N534</f>
        <v>1854.2653043525136</v>
      </c>
      <c r="B538" s="12">
        <f>Simulation!T534</f>
        <v>0</v>
      </c>
      <c r="C538" s="15">
        <f t="shared" si="16"/>
        <v>0</v>
      </c>
      <c r="D538" s="14">
        <f t="shared" si="17"/>
        <v>0</v>
      </c>
    </row>
    <row r="539" spans="1:4">
      <c r="A539" s="12">
        <f>Simulation!N535</f>
        <v>1057.6179884084706</v>
      </c>
      <c r="B539" s="12">
        <f>Simulation!T535</f>
        <v>0</v>
      </c>
      <c r="C539" s="15">
        <f t="shared" si="16"/>
        <v>0</v>
      </c>
      <c r="D539" s="14">
        <f t="shared" si="17"/>
        <v>0</v>
      </c>
    </row>
    <row r="540" spans="1:4">
      <c r="A540" s="12">
        <f>Simulation!N536</f>
        <v>879.05910724859916</v>
      </c>
      <c r="B540" s="12">
        <f>Simulation!T536</f>
        <v>0</v>
      </c>
      <c r="C540" s="15">
        <f t="shared" si="16"/>
        <v>0</v>
      </c>
      <c r="D540" s="14">
        <f t="shared" si="17"/>
        <v>0</v>
      </c>
    </row>
    <row r="541" spans="1:4">
      <c r="A541" s="12">
        <f>Simulation!N537</f>
        <v>920.26500290087756</v>
      </c>
      <c r="B541" s="12">
        <f>Simulation!T537</f>
        <v>0</v>
      </c>
      <c r="C541" s="15">
        <f t="shared" si="16"/>
        <v>0</v>
      </c>
      <c r="D541" s="14">
        <f t="shared" si="17"/>
        <v>0</v>
      </c>
    </row>
    <row r="542" spans="1:4">
      <c r="A542" s="12">
        <f>Simulation!N538</f>
        <v>302.17656811670594</v>
      </c>
      <c r="B542" s="12">
        <f>Simulation!T538</f>
        <v>0</v>
      </c>
      <c r="C542" s="15">
        <f t="shared" si="16"/>
        <v>0</v>
      </c>
      <c r="D542" s="14">
        <f t="shared" si="17"/>
        <v>0</v>
      </c>
    </row>
    <row r="543" spans="1:4">
      <c r="A543" s="12">
        <f>Simulation!N539</f>
        <v>68.676492753796879</v>
      </c>
      <c r="B543" s="12">
        <f>Simulation!T539</f>
        <v>0</v>
      </c>
      <c r="C543" s="15">
        <f t="shared" si="16"/>
        <v>0</v>
      </c>
      <c r="D543" s="14">
        <f t="shared" si="17"/>
        <v>0</v>
      </c>
    </row>
    <row r="544" spans="1:4">
      <c r="A544" s="12">
        <f>Simulation!N540</f>
        <v>-109.88238840607492</v>
      </c>
      <c r="B544" s="12">
        <f>Simulation!T540</f>
        <v>0</v>
      </c>
      <c r="C544" s="15">
        <f t="shared" si="16"/>
        <v>0</v>
      </c>
      <c r="D544" s="14">
        <f t="shared" si="17"/>
        <v>0</v>
      </c>
    </row>
    <row r="545" spans="1:4">
      <c r="A545" s="12">
        <f>Simulation!N541</f>
        <v>0</v>
      </c>
      <c r="B545" s="12">
        <f>Simulation!T541</f>
        <v>4.1846597124502907</v>
      </c>
      <c r="C545" s="15">
        <f t="shared" si="16"/>
        <v>0</v>
      </c>
      <c r="D545" s="14">
        <f t="shared" si="17"/>
        <v>0</v>
      </c>
    </row>
    <row r="546" spans="1:4">
      <c r="A546" s="12">
        <f>Simulation!N542</f>
        <v>0</v>
      </c>
      <c r="B546" s="12">
        <f>Simulation!T542</f>
        <v>4.1846597124502907</v>
      </c>
      <c r="C546" s="15">
        <f t="shared" si="16"/>
        <v>0</v>
      </c>
      <c r="D546" s="14">
        <f t="shared" si="17"/>
        <v>0</v>
      </c>
    </row>
    <row r="547" spans="1:4">
      <c r="A547" s="12">
        <f>Simulation!N543</f>
        <v>329.64716521822476</v>
      </c>
      <c r="B547" s="12">
        <f>Simulation!T543</f>
        <v>16.827286802518454</v>
      </c>
      <c r="C547" s="15">
        <f t="shared" si="16"/>
        <v>1780.1071400691301</v>
      </c>
      <c r="D547" s="14">
        <f t="shared" si="17"/>
        <v>5547.0673927642538</v>
      </c>
    </row>
    <row r="548" spans="1:4">
      <c r="A548" s="12">
        <f>Simulation!N544</f>
        <v>673.02962898720864</v>
      </c>
      <c r="B548" s="12">
        <f>Simulation!T544</f>
        <v>21.571539839586887</v>
      </c>
      <c r="C548" s="15">
        <f t="shared" si="16"/>
        <v>1290.2872826216862</v>
      </c>
      <c r="D548" s="14">
        <f t="shared" si="17"/>
        <v>14518.285454919953</v>
      </c>
    </row>
    <row r="549" spans="1:4">
      <c r="A549" s="12">
        <f>Simulation!N545</f>
        <v>1304.8533623221397</v>
      </c>
      <c r="B549" s="12">
        <f>Simulation!T545</f>
        <v>34.226364614565114</v>
      </c>
      <c r="C549" s="15">
        <f t="shared" si="16"/>
        <v>717.36991077669063</v>
      </c>
      <c r="D549" s="14">
        <f t="shared" si="17"/>
        <v>44660.386947378793</v>
      </c>
    </row>
    <row r="550" spans="1:4">
      <c r="A550" s="12">
        <f>Simulation!N546</f>
        <v>2321.2654550783323</v>
      </c>
      <c r="B550" s="12">
        <f>Simulation!T546</f>
        <v>53.228861425423304</v>
      </c>
      <c r="C550" s="15">
        <f t="shared" si="16"/>
        <v>259.85933402885257</v>
      </c>
      <c r="D550" s="14">
        <f t="shared" si="17"/>
        <v>123558.3172399867</v>
      </c>
    </row>
    <row r="551" spans="1:4">
      <c r="A551" s="12">
        <f>Simulation!N547</f>
        <v>3008.0303826162999</v>
      </c>
      <c r="B551" s="12">
        <f>Simulation!T547</f>
        <v>46.961258392843973</v>
      </c>
      <c r="C551" s="15">
        <f t="shared" si="16"/>
        <v>419.12669422917861</v>
      </c>
      <c r="D551" s="14">
        <f t="shared" si="17"/>
        <v>141260.89205156939</v>
      </c>
    </row>
    <row r="552" spans="1:4">
      <c r="A552" s="12">
        <f>Simulation!N548</f>
        <v>3255.2657565299692</v>
      </c>
      <c r="B552" s="12">
        <f>Simulation!T548</f>
        <v>28.035634528494587</v>
      </c>
      <c r="C552" s="15">
        <f t="shared" si="16"/>
        <v>1038.8296250237963</v>
      </c>
      <c r="D552" s="14">
        <f t="shared" si="17"/>
        <v>91263.441043197658</v>
      </c>
    </row>
    <row r="553" spans="1:4">
      <c r="A553" s="12">
        <f>Simulation!N549</f>
        <v>3049.2362782685786</v>
      </c>
      <c r="B553" s="12">
        <f>Simulation!T549</f>
        <v>4.3321451646356133</v>
      </c>
      <c r="C553" s="15">
        <f t="shared" si="16"/>
        <v>2488.8901806447029</v>
      </c>
      <c r="D553" s="14">
        <f t="shared" si="17"/>
        <v>13209.734198732716</v>
      </c>
    </row>
    <row r="554" spans="1:4">
      <c r="A554" s="12">
        <f>Simulation!N550</f>
        <v>2760.795008702632</v>
      </c>
      <c r="B554" s="12">
        <f>Simulation!T550</f>
        <v>0</v>
      </c>
      <c r="C554" s="15">
        <f t="shared" si="16"/>
        <v>0</v>
      </c>
      <c r="D554" s="14">
        <f t="shared" si="17"/>
        <v>0</v>
      </c>
    </row>
    <row r="555" spans="1:4">
      <c r="A555" s="12">
        <f>Simulation!N551</f>
        <v>2197.6477681214983</v>
      </c>
      <c r="B555" s="12">
        <f>Simulation!T551</f>
        <v>0</v>
      </c>
      <c r="C555" s="15">
        <f t="shared" si="16"/>
        <v>0</v>
      </c>
      <c r="D555" s="14">
        <f t="shared" si="17"/>
        <v>0</v>
      </c>
    </row>
    <row r="556" spans="1:4">
      <c r="A556" s="12">
        <f>Simulation!N552</f>
        <v>2582.2361275427597</v>
      </c>
      <c r="B556" s="12">
        <f>Simulation!T552</f>
        <v>10.606906406808793</v>
      </c>
      <c r="C556" s="15">
        <f t="shared" si="16"/>
        <v>1972.8719646558484</v>
      </c>
      <c r="D556" s="14">
        <f t="shared" si="17"/>
        <v>27389.536925126427</v>
      </c>
    </row>
    <row r="557" spans="1:4">
      <c r="A557" s="12">
        <f>Simulation!N553</f>
        <v>2856.9420985579468</v>
      </c>
      <c r="B557" s="12">
        <f>Simulation!T553</f>
        <v>16.946223208079147</v>
      </c>
      <c r="C557" s="15">
        <f t="shared" si="16"/>
        <v>1576.1794988962392</v>
      </c>
      <c r="D557" s="14">
        <f t="shared" si="17"/>
        <v>48414.378494721015</v>
      </c>
    </row>
    <row r="558" spans="1:4">
      <c r="A558" s="12">
        <f>Simulation!N554</f>
        <v>2911.8832927609851</v>
      </c>
      <c r="B558" s="12">
        <f>Simulation!T554</f>
        <v>10.635060435178296</v>
      </c>
      <c r="C558" s="15">
        <f t="shared" si="16"/>
        <v>1992.2780284643468</v>
      </c>
      <c r="D558" s="14">
        <f t="shared" si="17"/>
        <v>30968.054798699053</v>
      </c>
    </row>
    <row r="559" spans="1:4">
      <c r="A559" s="12">
        <f>Simulation!N555</f>
        <v>2856.9420985579482</v>
      </c>
      <c r="B559" s="12">
        <f>Simulation!T555</f>
        <v>4.3141299381492155</v>
      </c>
      <c r="C559" s="15">
        <f t="shared" si="16"/>
        <v>2475.9391254443508</v>
      </c>
      <c r="D559" s="14">
        <f t="shared" si="17"/>
        <v>12325.219438947692</v>
      </c>
    </row>
    <row r="560" spans="1:4">
      <c r="A560" s="12">
        <f>Simulation!N556</f>
        <v>796.64731594404293</v>
      </c>
      <c r="B560" s="12">
        <f>Simulation!T556</f>
        <v>0</v>
      </c>
      <c r="C560" s="15">
        <f t="shared" si="16"/>
        <v>0</v>
      </c>
      <c r="D560" s="14">
        <f t="shared" si="17"/>
        <v>0</v>
      </c>
    </row>
    <row r="561" spans="1:4">
      <c r="A561" s="12">
        <f>Simulation!N557</f>
        <v>41.205895652278009</v>
      </c>
      <c r="B561" s="12">
        <f>Simulation!T557</f>
        <v>0</v>
      </c>
      <c r="C561" s="15">
        <f t="shared" si="16"/>
        <v>0</v>
      </c>
      <c r="D561" s="14">
        <f t="shared" si="17"/>
        <v>0</v>
      </c>
    </row>
    <row r="562" spans="1:4">
      <c r="A562" s="12">
        <f>Simulation!N558</f>
        <v>-260.97067246442788</v>
      </c>
      <c r="B562" s="12">
        <f>Simulation!T558</f>
        <v>0</v>
      </c>
      <c r="C562" s="15">
        <f t="shared" si="16"/>
        <v>0</v>
      </c>
      <c r="D562" s="14">
        <f t="shared" si="17"/>
        <v>0</v>
      </c>
    </row>
    <row r="563" spans="1:4">
      <c r="A563" s="12">
        <f>Simulation!N559</f>
        <v>0</v>
      </c>
      <c r="B563" s="12">
        <f>Simulation!T559</f>
        <v>4.1846597124502907</v>
      </c>
      <c r="C563" s="15">
        <f t="shared" si="16"/>
        <v>0</v>
      </c>
      <c r="D563" s="14">
        <f t="shared" si="17"/>
        <v>0</v>
      </c>
    </row>
    <row r="564" spans="1:4">
      <c r="A564" s="12">
        <f>Simulation!N560</f>
        <v>0</v>
      </c>
      <c r="B564" s="12">
        <f>Simulation!T560</f>
        <v>4.1846597124502907</v>
      </c>
      <c r="C564" s="15">
        <f t="shared" si="16"/>
        <v>0</v>
      </c>
      <c r="D564" s="14">
        <f t="shared" si="17"/>
        <v>0</v>
      </c>
    </row>
    <row r="565" spans="1:4">
      <c r="A565" s="12">
        <f>Simulation!N561</f>
        <v>0</v>
      </c>
      <c r="B565" s="12">
        <f>Simulation!T561</f>
        <v>4.1846597124502907</v>
      </c>
      <c r="C565" s="15">
        <f t="shared" si="16"/>
        <v>0</v>
      </c>
      <c r="D565" s="14">
        <f t="shared" si="17"/>
        <v>0</v>
      </c>
    </row>
    <row r="566" spans="1:4">
      <c r="A566" s="12">
        <f>Simulation!N562</f>
        <v>0</v>
      </c>
      <c r="B566" s="12">
        <f>Simulation!T562</f>
        <v>4.1846597124502907</v>
      </c>
      <c r="C566" s="15">
        <f t="shared" si="16"/>
        <v>0</v>
      </c>
      <c r="D566" s="14">
        <f t="shared" si="17"/>
        <v>0</v>
      </c>
    </row>
    <row r="567" spans="1:4">
      <c r="A567" s="12">
        <f>Simulation!N563</f>
        <v>0</v>
      </c>
      <c r="B567" s="12">
        <f>Simulation!T563</f>
        <v>4.1846597124502907</v>
      </c>
      <c r="C567" s="15">
        <f t="shared" si="16"/>
        <v>0</v>
      </c>
      <c r="D567" s="14">
        <f t="shared" si="17"/>
        <v>0</v>
      </c>
    </row>
    <row r="568" spans="1:4">
      <c r="A568" s="12">
        <f>Simulation!N564</f>
        <v>0</v>
      </c>
      <c r="B568" s="12">
        <f>Simulation!T564</f>
        <v>4.1846597124502907</v>
      </c>
      <c r="C568" s="15">
        <f t="shared" si="16"/>
        <v>0</v>
      </c>
      <c r="D568" s="14">
        <f t="shared" si="17"/>
        <v>0</v>
      </c>
    </row>
    <row r="569" spans="1:4">
      <c r="A569" s="12">
        <f>Simulation!N565</f>
        <v>0</v>
      </c>
      <c r="B569" s="12">
        <f>Simulation!T565</f>
        <v>4.1846597124502907</v>
      </c>
      <c r="C569" s="15">
        <f t="shared" si="16"/>
        <v>0</v>
      </c>
      <c r="D569" s="14">
        <f t="shared" si="17"/>
        <v>0</v>
      </c>
    </row>
    <row r="570" spans="1:4">
      <c r="A570" s="12">
        <f>Simulation!N566</f>
        <v>0</v>
      </c>
      <c r="B570" s="12">
        <f>Simulation!T566</f>
        <v>4.1846597124502907</v>
      </c>
      <c r="C570" s="15">
        <f t="shared" si="16"/>
        <v>0</v>
      </c>
      <c r="D570" s="14">
        <f t="shared" si="17"/>
        <v>0</v>
      </c>
    </row>
    <row r="571" spans="1:4">
      <c r="A571" s="12">
        <f>Simulation!N567</f>
        <v>0</v>
      </c>
      <c r="B571" s="12">
        <f>Simulation!T567</f>
        <v>4.1846597124502907</v>
      </c>
      <c r="C571" s="15">
        <f t="shared" si="16"/>
        <v>0</v>
      </c>
      <c r="D571" s="14">
        <f t="shared" si="17"/>
        <v>0</v>
      </c>
    </row>
    <row r="572" spans="1:4">
      <c r="A572" s="12">
        <f>Simulation!N568</f>
        <v>0</v>
      </c>
      <c r="B572" s="12">
        <f>Simulation!T568</f>
        <v>4.1846597124502907</v>
      </c>
      <c r="C572" s="15">
        <f t="shared" si="16"/>
        <v>0</v>
      </c>
      <c r="D572" s="14">
        <f t="shared" si="17"/>
        <v>0</v>
      </c>
    </row>
    <row r="573" spans="1:4">
      <c r="A573" s="12">
        <f>Simulation!N569</f>
        <v>0</v>
      </c>
      <c r="B573" s="12">
        <f>Simulation!T569</f>
        <v>4.1846597124502907</v>
      </c>
      <c r="C573" s="15">
        <f t="shared" si="16"/>
        <v>0</v>
      </c>
      <c r="D573" s="14">
        <f t="shared" si="17"/>
        <v>0</v>
      </c>
    </row>
    <row r="574" spans="1:4">
      <c r="A574" s="12">
        <f>Simulation!N570</f>
        <v>0</v>
      </c>
      <c r="B574" s="12">
        <f>Simulation!T570</f>
        <v>4.1846597124502907</v>
      </c>
      <c r="C574" s="15">
        <f t="shared" si="16"/>
        <v>0</v>
      </c>
      <c r="D574" s="14">
        <f t="shared" si="17"/>
        <v>0</v>
      </c>
    </row>
    <row r="575" spans="1:4">
      <c r="A575" s="12">
        <f>Simulation!N571</f>
        <v>0</v>
      </c>
      <c r="B575" s="12">
        <f>Simulation!T571</f>
        <v>4.1846597124502907</v>
      </c>
      <c r="C575" s="15">
        <f t="shared" si="16"/>
        <v>0</v>
      </c>
      <c r="D575" s="14">
        <f t="shared" si="17"/>
        <v>0</v>
      </c>
    </row>
    <row r="576" spans="1:4">
      <c r="A576" s="12">
        <f>Simulation!N572</f>
        <v>0</v>
      </c>
      <c r="B576" s="12">
        <f>Simulation!T572</f>
        <v>4.1846597124502907</v>
      </c>
      <c r="C576" s="15">
        <f t="shared" si="16"/>
        <v>0</v>
      </c>
      <c r="D576" s="14">
        <f t="shared" si="17"/>
        <v>0</v>
      </c>
    </row>
    <row r="577" spans="1:4">
      <c r="A577" s="12">
        <f>Simulation!N573</f>
        <v>0</v>
      </c>
      <c r="B577" s="12">
        <f>Simulation!T573</f>
        <v>4.1846597124502907</v>
      </c>
      <c r="C577" s="15">
        <f t="shared" si="16"/>
        <v>0</v>
      </c>
      <c r="D577" s="14">
        <f t="shared" si="17"/>
        <v>0</v>
      </c>
    </row>
    <row r="578" spans="1:4">
      <c r="A578" s="12">
        <f>Simulation!N574</f>
        <v>0</v>
      </c>
      <c r="B578" s="12">
        <f>Simulation!T574</f>
        <v>4.1846597124502907</v>
      </c>
      <c r="C578" s="15">
        <f t="shared" si="16"/>
        <v>0</v>
      </c>
      <c r="D578" s="14">
        <f t="shared" si="17"/>
        <v>0</v>
      </c>
    </row>
    <row r="579" spans="1:4">
      <c r="A579" s="12">
        <f>Simulation!N575</f>
        <v>0</v>
      </c>
      <c r="B579" s="12">
        <f>Simulation!T575</f>
        <v>4.1846597124502907</v>
      </c>
      <c r="C579" s="15">
        <f t="shared" si="16"/>
        <v>0</v>
      </c>
      <c r="D579" s="14">
        <f t="shared" si="17"/>
        <v>0</v>
      </c>
    </row>
    <row r="580" spans="1:4">
      <c r="A580" s="12">
        <f>Simulation!N576</f>
        <v>0</v>
      </c>
      <c r="B580" s="12">
        <f>Simulation!T576</f>
        <v>4.1846597124502907</v>
      </c>
      <c r="C580" s="15">
        <f t="shared" si="16"/>
        <v>0</v>
      </c>
      <c r="D580" s="14">
        <f t="shared" si="17"/>
        <v>0</v>
      </c>
    </row>
    <row r="581" spans="1:4">
      <c r="A581" s="12">
        <f>Simulation!N577</f>
        <v>0</v>
      </c>
      <c r="B581" s="12">
        <f>Simulation!T577</f>
        <v>4.1846597124502907</v>
      </c>
      <c r="C581" s="15">
        <f t="shared" si="16"/>
        <v>0</v>
      </c>
      <c r="D581" s="14">
        <f t="shared" si="17"/>
        <v>0</v>
      </c>
    </row>
    <row r="582" spans="1:4">
      <c r="A582" s="12">
        <f>Simulation!N578</f>
        <v>0</v>
      </c>
      <c r="B582" s="12">
        <f>Simulation!T578</f>
        <v>4.1846597124502907</v>
      </c>
      <c r="C582" s="15">
        <f t="shared" si="16"/>
        <v>0</v>
      </c>
      <c r="D582" s="14">
        <f t="shared" si="17"/>
        <v>0</v>
      </c>
    </row>
    <row r="583" spans="1:4">
      <c r="A583" s="12">
        <f>Simulation!N579</f>
        <v>0</v>
      </c>
      <c r="B583" s="12">
        <f>Simulation!T579</f>
        <v>4.1846597124502907</v>
      </c>
      <c r="C583" s="15">
        <f t="shared" si="16"/>
        <v>0</v>
      </c>
      <c r="D583" s="14">
        <f t="shared" si="17"/>
        <v>0</v>
      </c>
    </row>
    <row r="584" spans="1:4">
      <c r="A584" s="12">
        <f>Simulation!N580</f>
        <v>0</v>
      </c>
      <c r="B584" s="12">
        <f>Simulation!T580</f>
        <v>4.1846597124502907</v>
      </c>
      <c r="C584" s="15">
        <f t="shared" ref="C584:C647" si="18">IF(OR(A584=0,B584=0),0,($I$7*B584^6+$J$7*B584^5+$K$7*B584^4+$L$7*B584^3+$M$7*B584^2+$N$7*B584+$O$7*A584^6+$P$7*A584^5+$Q$7*A584^4+$R$7*A584^3+$S$7*A584^2+$T$7*A584+$U$7))</f>
        <v>0</v>
      </c>
      <c r="D584" s="14">
        <f t="shared" ref="D584:D647" si="19">A584*B584</f>
        <v>0</v>
      </c>
    </row>
    <row r="585" spans="1:4">
      <c r="A585" s="12">
        <f>Simulation!N581</f>
        <v>0</v>
      </c>
      <c r="B585" s="12">
        <f>Simulation!T581</f>
        <v>4.1846597124502907</v>
      </c>
      <c r="C585" s="15">
        <f t="shared" si="18"/>
        <v>0</v>
      </c>
      <c r="D585" s="14">
        <f t="shared" si="19"/>
        <v>0</v>
      </c>
    </row>
    <row r="586" spans="1:4">
      <c r="A586" s="12">
        <f>Simulation!N582</f>
        <v>0</v>
      </c>
      <c r="B586" s="12">
        <f>Simulation!T582</f>
        <v>4.1846597124502907</v>
      </c>
      <c r="C586" s="15">
        <f t="shared" si="18"/>
        <v>0</v>
      </c>
      <c r="D586" s="14">
        <f t="shared" si="19"/>
        <v>0</v>
      </c>
    </row>
    <row r="587" spans="1:4">
      <c r="A587" s="12">
        <f>Simulation!N583</f>
        <v>0</v>
      </c>
      <c r="B587" s="12">
        <f>Simulation!T583</f>
        <v>4.1846597124502907</v>
      </c>
      <c r="C587" s="15">
        <f t="shared" si="18"/>
        <v>0</v>
      </c>
      <c r="D587" s="14">
        <f t="shared" si="19"/>
        <v>0</v>
      </c>
    </row>
    <row r="588" spans="1:4">
      <c r="A588" s="12">
        <f>Simulation!N584</f>
        <v>164.82358260911238</v>
      </c>
      <c r="B588" s="12">
        <f>Simulation!T584</f>
        <v>10.505781733481857</v>
      </c>
      <c r="C588" s="15">
        <f t="shared" si="18"/>
        <v>2443.4815432356299</v>
      </c>
      <c r="D588" s="14">
        <f t="shared" si="19"/>
        <v>1731.6005834218508</v>
      </c>
    </row>
    <row r="589" spans="1:4">
      <c r="A589" s="12">
        <f>Simulation!N585</f>
        <v>563.14724058113393</v>
      </c>
      <c r="B589" s="12">
        <f>Simulation!T585</f>
        <v>21.569911885565528</v>
      </c>
      <c r="C589" s="15">
        <f t="shared" si="18"/>
        <v>1331.3832409181973</v>
      </c>
      <c r="D589" s="14">
        <f t="shared" si="19"/>
        <v>12147.03635793443</v>
      </c>
    </row>
    <row r="590" spans="1:4">
      <c r="A590" s="12">
        <f>Simulation!N586</f>
        <v>1236.1768695683427</v>
      </c>
      <c r="B590" s="12">
        <f>Simulation!T586</f>
        <v>35.803975754037985</v>
      </c>
      <c r="C590" s="15">
        <f t="shared" si="18"/>
        <v>659.84299436319816</v>
      </c>
      <c r="D590" s="14">
        <f t="shared" si="19"/>
        <v>44260.046665727517</v>
      </c>
    </row>
    <row r="591" spans="1:4">
      <c r="A591" s="12">
        <f>Simulation!N587</f>
        <v>2032.8241855123856</v>
      </c>
      <c r="B591" s="12">
        <f>Simulation!T587</f>
        <v>45.315249243973604</v>
      </c>
      <c r="C591" s="15">
        <f t="shared" si="18"/>
        <v>413.19946637520297</v>
      </c>
      <c r="D591" s="14">
        <f t="shared" si="19"/>
        <v>92117.934635671394</v>
      </c>
    </row>
    <row r="592" spans="1:4">
      <c r="A592" s="12">
        <f>Simulation!N588</f>
        <v>3447.5599362406001</v>
      </c>
      <c r="B592" s="12">
        <f>Simulation!T588</f>
        <v>72.264132781211543</v>
      </c>
      <c r="C592" s="15">
        <f t="shared" si="18"/>
        <v>132.11601011626226</v>
      </c>
      <c r="D592" s="14">
        <f t="shared" si="19"/>
        <v>249134.92900367593</v>
      </c>
    </row>
    <row r="593" spans="1:4">
      <c r="A593" s="12">
        <f>Simulation!N589</f>
        <v>4422.7661333445139</v>
      </c>
      <c r="B593" s="12">
        <f>Simulation!T589</f>
        <v>64.474867558393541</v>
      </c>
      <c r="C593" s="15">
        <f t="shared" si="18"/>
        <v>416.09741605635645</v>
      </c>
      <c r="D593" s="14">
        <f t="shared" si="19"/>
        <v>285157.26068913582</v>
      </c>
    </row>
    <row r="594" spans="1:4">
      <c r="A594" s="12">
        <f>Simulation!N590</f>
        <v>5013.3839710271668</v>
      </c>
      <c r="B594" s="12">
        <f>Simulation!T590</f>
        <v>47.192822882132603</v>
      </c>
      <c r="C594" s="15">
        <f t="shared" si="18"/>
        <v>1938.8731141992921</v>
      </c>
      <c r="D594" s="14">
        <f t="shared" si="19"/>
        <v>236595.7417848077</v>
      </c>
    </row>
    <row r="595" spans="1:4">
      <c r="A595" s="12">
        <f>Simulation!N591</f>
        <v>3218.7157346492968</v>
      </c>
      <c r="B595" s="12">
        <f>Simulation!T591</f>
        <v>63.47705703342384</v>
      </c>
      <c r="C595" s="15">
        <f t="shared" si="18"/>
        <v>180.93744430800689</v>
      </c>
      <c r="D595" s="14">
        <f t="shared" si="19"/>
        <v>204314.60226271211</v>
      </c>
    </row>
    <row r="596" spans="1:4">
      <c r="A596" s="12">
        <f>Simulation!N592</f>
        <v>3226.6241271177223</v>
      </c>
      <c r="B596" s="12">
        <f>Simulation!T592</f>
        <v>27.383946498553094</v>
      </c>
      <c r="C596" s="15">
        <f t="shared" si="18"/>
        <v>1065.156749186568</v>
      </c>
      <c r="D596" s="14">
        <f t="shared" si="19"/>
        <v>88357.702467932279</v>
      </c>
    </row>
    <row r="597" spans="1:4">
      <c r="A597" s="12">
        <f>Simulation!N593</f>
        <v>3519.2346484494783</v>
      </c>
      <c r="B597" s="12">
        <f>Simulation!T593</f>
        <v>44.387240798163816</v>
      </c>
      <c r="C597" s="15">
        <f t="shared" si="18"/>
        <v>513.65461692451936</v>
      </c>
      <c r="D597" s="14">
        <f t="shared" si="19"/>
        <v>156209.11576596837</v>
      </c>
    </row>
    <row r="598" spans="1:4">
      <c r="A598" s="12">
        <f>Simulation!N594</f>
        <v>3851.3871321233587</v>
      </c>
      <c r="B598" s="12">
        <f>Simulation!T594</f>
        <v>54.206815132459795</v>
      </c>
      <c r="C598" s="15">
        <f t="shared" si="18"/>
        <v>340.75638351983253</v>
      </c>
      <c r="D598" s="14">
        <f t="shared" si="19"/>
        <v>208771.43027454542</v>
      </c>
    </row>
    <row r="599" spans="1:4">
      <c r="A599" s="12">
        <f>Simulation!N595</f>
        <v>3985.8298040865989</v>
      </c>
      <c r="B599" s="12">
        <f>Simulation!T595</f>
        <v>37.452688195128104</v>
      </c>
      <c r="C599" s="15">
        <f t="shared" si="18"/>
        <v>746.80498060743412</v>
      </c>
      <c r="D599" s="14">
        <f t="shared" si="19"/>
        <v>149280.04085130393</v>
      </c>
    </row>
    <row r="600" spans="1:4">
      <c r="A600" s="12">
        <f>Simulation!N596</f>
        <v>3796.0283848443805</v>
      </c>
      <c r="B600" s="12">
        <f>Simulation!T596</f>
        <v>0</v>
      </c>
      <c r="C600" s="15">
        <f t="shared" si="18"/>
        <v>0</v>
      </c>
      <c r="D600" s="14">
        <f t="shared" si="19"/>
        <v>0</v>
      </c>
    </row>
    <row r="601" spans="1:4">
      <c r="A601" s="12">
        <f>Simulation!N597</f>
        <v>2831.2045036964332</v>
      </c>
      <c r="B601" s="12">
        <f>Simulation!T597</f>
        <v>0</v>
      </c>
      <c r="C601" s="15">
        <f t="shared" si="18"/>
        <v>0</v>
      </c>
      <c r="D601" s="14">
        <f t="shared" si="19"/>
        <v>0</v>
      </c>
    </row>
    <row r="602" spans="1:4">
      <c r="A602" s="12">
        <f>Simulation!N598</f>
        <v>2427.8764878067182</v>
      </c>
      <c r="B602" s="12">
        <f>Simulation!T598</f>
        <v>0</v>
      </c>
      <c r="C602" s="15">
        <f t="shared" si="18"/>
        <v>0</v>
      </c>
      <c r="D602" s="14">
        <f t="shared" si="19"/>
        <v>0</v>
      </c>
    </row>
    <row r="603" spans="1:4">
      <c r="A603" s="12">
        <f>Simulation!N599</f>
        <v>1842.65544514321</v>
      </c>
      <c r="B603" s="12">
        <f>Simulation!T599</f>
        <v>0</v>
      </c>
      <c r="C603" s="15">
        <f t="shared" si="18"/>
        <v>0</v>
      </c>
      <c r="D603" s="14">
        <f t="shared" si="19"/>
        <v>0</v>
      </c>
    </row>
    <row r="604" spans="1:4">
      <c r="A604" s="12">
        <f>Simulation!N600</f>
        <v>2119.4491815381125</v>
      </c>
      <c r="B604" s="12">
        <f>Simulation!T600</f>
        <v>7.6412223774054961</v>
      </c>
      <c r="C604" s="15">
        <f t="shared" si="18"/>
        <v>2178.286329483818</v>
      </c>
      <c r="D604" s="14">
        <f t="shared" si="19"/>
        <v>16195.18251374279</v>
      </c>
    </row>
    <row r="605" spans="1:4">
      <c r="A605" s="12">
        <f>Simulation!N601</f>
        <v>2665.1282618594919</v>
      </c>
      <c r="B605" s="12">
        <f>Simulation!T601</f>
        <v>63.2231079862621</v>
      </c>
      <c r="C605" s="15">
        <f t="shared" si="18"/>
        <v>143.58165428555367</v>
      </c>
      <c r="D605" s="14">
        <f t="shared" si="19"/>
        <v>168497.69189678167</v>
      </c>
    </row>
    <row r="606" spans="1:4">
      <c r="A606" s="12">
        <f>Simulation!N602</f>
        <v>3123.8150250281874</v>
      </c>
      <c r="B606" s="12">
        <f>Simulation!T602</f>
        <v>73.056736316127839</v>
      </c>
      <c r="C606" s="15">
        <f t="shared" si="18"/>
        <v>106.20749763260937</v>
      </c>
      <c r="D606" s="14">
        <f t="shared" si="19"/>
        <v>228215.73058384258</v>
      </c>
    </row>
    <row r="607" spans="1:4">
      <c r="A607" s="12">
        <f>Simulation!N603</f>
        <v>3550.8682183231808</v>
      </c>
      <c r="B607" s="12">
        <f>Simulation!T603</f>
        <v>73.278460965164371</v>
      </c>
      <c r="C607" s="15">
        <f t="shared" si="18"/>
        <v>133.29361951551437</v>
      </c>
      <c r="D607" s="14">
        <f t="shared" si="19"/>
        <v>260202.15812883797</v>
      </c>
    </row>
    <row r="608" spans="1:4">
      <c r="A608" s="12">
        <f>Simulation!N604</f>
        <v>3883.020701997063</v>
      </c>
      <c r="B608" s="12">
        <f>Simulation!T604</f>
        <v>63.849030537461303</v>
      </c>
      <c r="C608" s="15">
        <f t="shared" si="18"/>
        <v>223.04378835570787</v>
      </c>
      <c r="D608" s="14">
        <f t="shared" si="19"/>
        <v>247927.10737940492</v>
      </c>
    </row>
    <row r="609" spans="1:4">
      <c r="A609" s="12">
        <f>Simulation!N605</f>
        <v>4151.9060459235398</v>
      </c>
      <c r="B609" s="12">
        <f>Simulation!T605</f>
        <v>54.399184394300974</v>
      </c>
      <c r="C609" s="15">
        <f t="shared" si="18"/>
        <v>393.89906763912404</v>
      </c>
      <c r="D609" s="14">
        <f t="shared" si="19"/>
        <v>225860.3025800077</v>
      </c>
    </row>
    <row r="610" spans="1:4">
      <c r="A610" s="12">
        <f>Simulation!N606</f>
        <v>4547.325669344832</v>
      </c>
      <c r="B610" s="12">
        <f>Simulation!T606</f>
        <v>64.294350929619057</v>
      </c>
      <c r="C610" s="15">
        <f t="shared" si="18"/>
        <v>543.89323888295257</v>
      </c>
      <c r="D610" s="14">
        <f t="shared" si="19"/>
        <v>292367.3523761215</v>
      </c>
    </row>
    <row r="611" spans="1:4">
      <c r="A611" s="12">
        <f>Simulation!N607</f>
        <v>4650.1347714343656</v>
      </c>
      <c r="B611" s="12">
        <f>Simulation!T607</f>
        <v>37.91896484103416</v>
      </c>
      <c r="C611" s="15">
        <f t="shared" si="18"/>
        <v>1189.3624125939514</v>
      </c>
      <c r="D611" s="14">
        <f t="shared" si="19"/>
        <v>176328.29690409012</v>
      </c>
    </row>
    <row r="612" spans="1:4">
      <c r="A612" s="12">
        <f>Simulation!N608</f>
        <v>4911.1117228924168</v>
      </c>
      <c r="B612" s="12">
        <f>Simulation!T608</f>
        <v>45.334929162127693</v>
      </c>
      <c r="C612" s="15">
        <f t="shared" si="18"/>
        <v>1606.4920028994384</v>
      </c>
      <c r="D612" s="14">
        <f t="shared" si="19"/>
        <v>222644.90206462261</v>
      </c>
    </row>
    <row r="613" spans="1:4">
      <c r="A613" s="12">
        <f>Simulation!N609</f>
        <v>3152.8396730514492</v>
      </c>
      <c r="B613" s="12">
        <f>Simulation!T609</f>
        <v>28.651098966883591</v>
      </c>
      <c r="C613" s="15">
        <f t="shared" si="18"/>
        <v>1005.1938390363284</v>
      </c>
      <c r="D613" s="14">
        <f t="shared" si="19"/>
        <v>90332.32149931397</v>
      </c>
    </row>
    <row r="614" spans="1:4">
      <c r="A614" s="12">
        <f>Simulation!N610</f>
        <v>3254.8733194285187</v>
      </c>
      <c r="B614" s="12">
        <f>Simulation!T610</f>
        <v>43.158752171051802</v>
      </c>
      <c r="C614" s="15">
        <f t="shared" si="18"/>
        <v>527.49025224888646</v>
      </c>
      <c r="D614" s="14">
        <f t="shared" si="19"/>
        <v>140476.27094138417</v>
      </c>
    </row>
    <row r="615" spans="1:4">
      <c r="A615" s="12">
        <f>Simulation!N611</f>
        <v>3152.8396730514492</v>
      </c>
      <c r="B615" s="12">
        <f>Simulation!T611</f>
        <v>0</v>
      </c>
      <c r="C615" s="15">
        <f t="shared" si="18"/>
        <v>0</v>
      </c>
      <c r="D615" s="14">
        <f t="shared" si="19"/>
        <v>0</v>
      </c>
    </row>
    <row r="616" spans="1:4">
      <c r="A616" s="12">
        <f>Simulation!N612</f>
        <v>3173.2464023268626</v>
      </c>
      <c r="B616" s="12">
        <f>Simulation!T612</f>
        <v>14.383476902018952</v>
      </c>
      <c r="C616" s="15">
        <f t="shared" si="18"/>
        <v>1758.7846906220548</v>
      </c>
      <c r="D616" s="14">
        <f t="shared" si="19"/>
        <v>45642.316332283168</v>
      </c>
    </row>
    <row r="617" spans="1:4">
      <c r="A617" s="12">
        <f>Simulation!N613</f>
        <v>3050.8060266743801</v>
      </c>
      <c r="B617" s="12">
        <f>Simulation!T613</f>
        <v>0</v>
      </c>
      <c r="C617" s="15">
        <f t="shared" si="18"/>
        <v>0</v>
      </c>
      <c r="D617" s="14">
        <f t="shared" si="19"/>
        <v>0</v>
      </c>
    </row>
    <row r="618" spans="1:4">
      <c r="A618" s="12">
        <f>Simulation!N614</f>
        <v>3091.619485225207</v>
      </c>
      <c r="B618" s="12">
        <f>Simulation!T614</f>
        <v>14.225174947634002</v>
      </c>
      <c r="C618" s="15">
        <f t="shared" si="18"/>
        <v>1762.8713973845897</v>
      </c>
      <c r="D618" s="14">
        <f t="shared" si="19"/>
        <v>43978.828048842748</v>
      </c>
    </row>
    <row r="619" spans="1:4">
      <c r="A619" s="12">
        <f>Simulation!N615</f>
        <v>3091.619485225207</v>
      </c>
      <c r="B619" s="12">
        <f>Simulation!T615</f>
        <v>14.225174947634002</v>
      </c>
      <c r="C619" s="15">
        <f t="shared" si="18"/>
        <v>1762.8713973845897</v>
      </c>
      <c r="D619" s="14">
        <f t="shared" si="19"/>
        <v>43978.828048842748</v>
      </c>
    </row>
    <row r="620" spans="1:4">
      <c r="A620" s="12">
        <f>Simulation!N616</f>
        <v>3152.8396730514492</v>
      </c>
      <c r="B620" s="12">
        <f>Simulation!T616</f>
        <v>28.651098966883591</v>
      </c>
      <c r="C620" s="15">
        <f t="shared" si="18"/>
        <v>1005.1938390363284</v>
      </c>
      <c r="D620" s="14">
        <f t="shared" si="19"/>
        <v>90332.32149931397</v>
      </c>
    </row>
    <row r="621" spans="1:4">
      <c r="A621" s="12">
        <f>Simulation!N617</f>
        <v>3193.653131602277</v>
      </c>
      <c r="B621" s="12">
        <f>Simulation!T617</f>
        <v>28.730765585621295</v>
      </c>
      <c r="C621" s="15">
        <f t="shared" si="18"/>
        <v>1004.8305905911511</v>
      </c>
      <c r="D621" s="14">
        <f t="shared" si="19"/>
        <v>91756.099485850384</v>
      </c>
    </row>
    <row r="622" spans="1:4">
      <c r="A622" s="12">
        <f>Simulation!N618</f>
        <v>3356.9069658055873</v>
      </c>
      <c r="B622" s="12">
        <f>Simulation!T618</f>
        <v>57.670530507581681</v>
      </c>
      <c r="C622" s="15">
        <f t="shared" si="18"/>
        <v>257.11746959483025</v>
      </c>
      <c r="D622" s="14">
        <f t="shared" si="19"/>
        <v>193594.60558260459</v>
      </c>
    </row>
    <row r="623" spans="1:4">
      <c r="A623" s="12">
        <f>Simulation!N619</f>
        <v>3341.6019188490268</v>
      </c>
      <c r="B623" s="12">
        <f>Simulation!T619</f>
        <v>25.451878100011541</v>
      </c>
      <c r="C623" s="15">
        <f t="shared" si="18"/>
        <v>1160.5136884487547</v>
      </c>
      <c r="D623" s="14">
        <f t="shared" si="19"/>
        <v>85050.044697310092</v>
      </c>
    </row>
    <row r="624" spans="1:4">
      <c r="A624" s="12">
        <f>Simulation!N620</f>
        <v>3326.2968718924667</v>
      </c>
      <c r="B624" s="12">
        <f>Simulation!T620</f>
        <v>14.691411587309707</v>
      </c>
      <c r="C624" s="15">
        <f t="shared" si="18"/>
        <v>1749.8205388814276</v>
      </c>
      <c r="D624" s="14">
        <f t="shared" si="19"/>
        <v>48867.996406553015</v>
      </c>
    </row>
    <row r="625" spans="1:4">
      <c r="A625" s="12">
        <f>Simulation!N621</f>
        <v>3326.2968718924667</v>
      </c>
      <c r="B625" s="12">
        <f>Simulation!T621</f>
        <v>14.691411587309707</v>
      </c>
      <c r="C625" s="15">
        <f t="shared" si="18"/>
        <v>1749.8205388814276</v>
      </c>
      <c r="D625" s="14">
        <f t="shared" si="19"/>
        <v>48867.996406553015</v>
      </c>
    </row>
    <row r="626" spans="1:4">
      <c r="A626" s="12">
        <f>Simulation!N622</f>
        <v>3096.7211675440608</v>
      </c>
      <c r="B626" s="12">
        <f>Simulation!T622</f>
        <v>0</v>
      </c>
      <c r="C626" s="15">
        <f t="shared" si="18"/>
        <v>0</v>
      </c>
      <c r="D626" s="14">
        <f t="shared" si="19"/>
        <v>0</v>
      </c>
    </row>
    <row r="627" spans="1:4">
      <c r="A627" s="12">
        <f>Simulation!N623</f>
        <v>2530.4344301513247</v>
      </c>
      <c r="B627" s="12">
        <f>Simulation!T623</f>
        <v>0</v>
      </c>
      <c r="C627" s="15">
        <f t="shared" si="18"/>
        <v>0</v>
      </c>
      <c r="D627" s="14">
        <f t="shared" si="19"/>
        <v>0</v>
      </c>
    </row>
    <row r="628" spans="1:4">
      <c r="A628" s="12">
        <f>Simulation!N624</f>
        <v>2040.6729275413909</v>
      </c>
      <c r="B628" s="12">
        <f>Simulation!T624</f>
        <v>0</v>
      </c>
      <c r="C628" s="15">
        <f t="shared" si="18"/>
        <v>0</v>
      </c>
      <c r="D628" s="14">
        <f t="shared" si="19"/>
        <v>0</v>
      </c>
    </row>
    <row r="629" spans="1:4">
      <c r="A629" s="12">
        <f>Simulation!N625</f>
        <v>1617.2332950765519</v>
      </c>
      <c r="B629" s="12">
        <f>Simulation!T625</f>
        <v>0</v>
      </c>
      <c r="C629" s="15">
        <f t="shared" si="18"/>
        <v>0</v>
      </c>
      <c r="D629" s="14">
        <f t="shared" si="19"/>
        <v>0</v>
      </c>
    </row>
    <row r="630" spans="1:4">
      <c r="A630" s="12">
        <f>Simulation!N626</f>
        <v>1850.5638376116356</v>
      </c>
      <c r="B630" s="12">
        <f>Simulation!T626</f>
        <v>0</v>
      </c>
      <c r="C630" s="15">
        <f t="shared" si="18"/>
        <v>0</v>
      </c>
      <c r="D630" s="14">
        <f t="shared" si="19"/>
        <v>0</v>
      </c>
    </row>
    <row r="631" spans="1:4">
      <c r="A631" s="12">
        <f>Simulation!N627</f>
        <v>1186.2588702638684</v>
      </c>
      <c r="B631" s="12">
        <f>Simulation!T627</f>
        <v>0</v>
      </c>
      <c r="C631" s="15">
        <f t="shared" si="18"/>
        <v>0</v>
      </c>
      <c r="D631" s="14">
        <f t="shared" si="19"/>
        <v>0</v>
      </c>
    </row>
    <row r="632" spans="1:4">
      <c r="A632" s="12">
        <f>Simulation!N628</f>
        <v>576.88253913189317</v>
      </c>
      <c r="B632" s="12">
        <f>Simulation!T628</f>
        <v>0</v>
      </c>
      <c r="C632" s="15">
        <f t="shared" si="18"/>
        <v>0</v>
      </c>
      <c r="D632" s="14">
        <f t="shared" si="19"/>
        <v>0</v>
      </c>
    </row>
    <row r="633" spans="1:4">
      <c r="A633" s="12">
        <f>Simulation!N629</f>
        <v>1881.735901454033</v>
      </c>
      <c r="B633" s="12">
        <f>Simulation!T629</f>
        <v>27.932690377143729</v>
      </c>
      <c r="C633" s="15">
        <f t="shared" si="18"/>
        <v>980.42913257595865</v>
      </c>
      <c r="D633" s="14">
        <f t="shared" si="19"/>
        <v>52561.946306870945</v>
      </c>
    </row>
    <row r="634" spans="1:4">
      <c r="A634" s="12">
        <f>Simulation!N630</f>
        <v>3282.7363536314879</v>
      </c>
      <c r="B634" s="12">
        <f>Simulation!T630</f>
        <v>65.933434560054295</v>
      </c>
      <c r="C634" s="15">
        <f t="shared" si="18"/>
        <v>163.40248490437443</v>
      </c>
      <c r="D634" s="14">
        <f t="shared" si="19"/>
        <v>216442.08255007296</v>
      </c>
    </row>
    <row r="635" spans="1:4">
      <c r="A635" s="12">
        <f>Simulation!N631</f>
        <v>4477.7073275475532</v>
      </c>
      <c r="B635" s="12">
        <f>Simulation!T631</f>
        <v>70.795798055422608</v>
      </c>
      <c r="C635" s="15">
        <f t="shared" si="18"/>
        <v>419.17286941822204</v>
      </c>
      <c r="D635" s="14">
        <f t="shared" si="19"/>
        <v>317002.86371234263</v>
      </c>
    </row>
    <row r="636" spans="1:4">
      <c r="A636" s="12">
        <f>Simulation!N632</f>
        <v>5178.2075536362809</v>
      </c>
      <c r="B636" s="12">
        <f>Simulation!T632</f>
        <v>53.530128681376588</v>
      </c>
      <c r="C636" s="15">
        <f t="shared" si="18"/>
        <v>2637.3640002287593</v>
      </c>
      <c r="D636" s="14">
        <f t="shared" si="19"/>
        <v>277190.11668502638</v>
      </c>
    </row>
    <row r="637" spans="1:4">
      <c r="A637" s="12">
        <f>Simulation!N633</f>
        <v>3376.8835840178126</v>
      </c>
      <c r="B637" s="12">
        <f>Simulation!T633</f>
        <v>73.184469672309675</v>
      </c>
      <c r="C637" s="15">
        <f t="shared" si="18"/>
        <v>123.28188588232661</v>
      </c>
      <c r="D637" s="14">
        <f t="shared" si="19"/>
        <v>247135.43424147202</v>
      </c>
    </row>
    <row r="638" spans="1:4">
      <c r="A638" s="12">
        <f>Simulation!N634</f>
        <v>3519.2346484494783</v>
      </c>
      <c r="B638" s="12">
        <f>Simulation!T634</f>
        <v>44.387240798163816</v>
      </c>
      <c r="C638" s="15">
        <f t="shared" si="18"/>
        <v>513.65461692451936</v>
      </c>
      <c r="D638" s="14">
        <f t="shared" si="19"/>
        <v>156209.11576596837</v>
      </c>
    </row>
    <row r="639" spans="1:4">
      <c r="A639" s="12">
        <f>Simulation!N635</f>
        <v>3590.4101806653098</v>
      </c>
      <c r="B639" s="12">
        <f>Simulation!T635</f>
        <v>27.58621176910869</v>
      </c>
      <c r="C639" s="15">
        <f t="shared" si="18"/>
        <v>1079.1805475642395</v>
      </c>
      <c r="D639" s="14">
        <f t="shared" si="19"/>
        <v>99045.815581797026</v>
      </c>
    </row>
    <row r="640" spans="1:4">
      <c r="A640" s="12">
        <f>Simulation!N636</f>
        <v>3527.1430409179029</v>
      </c>
      <c r="B640" s="12">
        <f>Simulation!T636</f>
        <v>8.3017809591058835</v>
      </c>
      <c r="C640" s="15">
        <f t="shared" si="18"/>
        <v>2205.9153137683625</v>
      </c>
      <c r="D640" s="14">
        <f t="shared" si="19"/>
        <v>29281.568937135071</v>
      </c>
    </row>
    <row r="641" spans="1:4">
      <c r="A641" s="12">
        <f>Simulation!N637</f>
        <v>3527.1430409179029</v>
      </c>
      <c r="B641" s="12">
        <f>Simulation!T637</f>
        <v>8.3017809591058835</v>
      </c>
      <c r="C641" s="15">
        <f t="shared" si="18"/>
        <v>2205.9153137683625</v>
      </c>
      <c r="D641" s="14">
        <f t="shared" si="19"/>
        <v>29281.568937135071</v>
      </c>
    </row>
    <row r="642" spans="1:4">
      <c r="A642" s="12">
        <f>Simulation!N638</f>
        <v>3527.1430409179029</v>
      </c>
      <c r="B642" s="12">
        <f>Simulation!T638</f>
        <v>8.3017809591058835</v>
      </c>
      <c r="C642" s="15">
        <f t="shared" si="18"/>
        <v>2205.9153137683625</v>
      </c>
      <c r="D642" s="14">
        <f t="shared" si="19"/>
        <v>29281.568937135071</v>
      </c>
    </row>
    <row r="643" spans="1:4">
      <c r="A643" s="12">
        <f>Simulation!N639</f>
        <v>3693.2192827548452</v>
      </c>
      <c r="B643" s="12">
        <f>Simulation!T639</f>
        <v>25.241582799442401</v>
      </c>
      <c r="C643" s="15">
        <f t="shared" si="18"/>
        <v>1191.6627554566694</v>
      </c>
      <c r="D643" s="14">
        <f t="shared" si="19"/>
        <v>93222.700322153702</v>
      </c>
    </row>
    <row r="644" spans="1:4">
      <c r="A644" s="12">
        <f>Simulation!N640</f>
        <v>3637.8605354758647</v>
      </c>
      <c r="B644" s="12">
        <f>Simulation!T640</f>
        <v>8.3677058406899913</v>
      </c>
      <c r="C644" s="15">
        <f t="shared" si="18"/>
        <v>2207.4411124185663</v>
      </c>
      <c r="D644" s="14">
        <f t="shared" si="19"/>
        <v>30440.546850317012</v>
      </c>
    </row>
    <row r="645" spans="1:4">
      <c r="A645" s="12">
        <f>Simulation!N641</f>
        <v>3566.6850032600319</v>
      </c>
      <c r="B645" s="12">
        <f>Simulation!T641</f>
        <v>0</v>
      </c>
      <c r="C645" s="15">
        <f t="shared" si="18"/>
        <v>0</v>
      </c>
      <c r="D645" s="14">
        <f t="shared" si="19"/>
        <v>0</v>
      </c>
    </row>
    <row r="646" spans="1:4">
      <c r="A646" s="12">
        <f>Simulation!N642</f>
        <v>3495.5094710442008</v>
      </c>
      <c r="B646" s="12">
        <f>Simulation!T642</f>
        <v>0</v>
      </c>
      <c r="C646" s="15">
        <f t="shared" si="18"/>
        <v>0</v>
      </c>
      <c r="D646" s="14">
        <f t="shared" si="19"/>
        <v>0</v>
      </c>
    </row>
    <row r="647" spans="1:4">
      <c r="A647" s="12">
        <f>Simulation!N643</f>
        <v>3432.2423312967926</v>
      </c>
      <c r="B647" s="12">
        <f>Simulation!T643</f>
        <v>0</v>
      </c>
      <c r="C647" s="15">
        <f t="shared" si="18"/>
        <v>0</v>
      </c>
      <c r="D647" s="14">
        <f t="shared" si="19"/>
        <v>0</v>
      </c>
    </row>
    <row r="648" spans="1:4">
      <c r="A648" s="12">
        <f>Simulation!N644</f>
        <v>3653.6773204127157</v>
      </c>
      <c r="B648" s="12">
        <f>Simulation!T644</f>
        <v>27.623633650802603</v>
      </c>
      <c r="C648" s="15">
        <f t="shared" ref="C648:C711" si="20">IF(OR(A648=0,B648=0),0,($I$7*B648^6+$J$7*B648^5+$K$7*B648^4+$L$7*B648^3+$M$7*B648^2+$N$7*B648+$O$7*A648^6+$P$7*A648^5+$Q$7*A648^4+$R$7*A648^3+$S$7*A648^2+$T$7*A648+$U$7))</f>
        <v>1081.3306133168226</v>
      </c>
      <c r="D648" s="14">
        <f t="shared" ref="D648:D711" si="21">A648*B648</f>
        <v>100927.84377732698</v>
      </c>
    </row>
    <row r="649" spans="1:4">
      <c r="A649" s="12">
        <f>Simulation!N645</f>
        <v>3851.3871321233605</v>
      </c>
      <c r="B649" s="12">
        <f>Simulation!T645</f>
        <v>34.961635718367248</v>
      </c>
      <c r="C649" s="15">
        <f t="shared" si="20"/>
        <v>811.33197584740628</v>
      </c>
      <c r="D649" s="14">
        <f t="shared" si="21"/>
        <v>134650.79392370407</v>
      </c>
    </row>
    <row r="650" spans="1:4">
      <c r="A650" s="12">
        <f>Simulation!N646</f>
        <v>4049.0969438340057</v>
      </c>
      <c r="B650" s="12">
        <f>Simulation!T646</f>
        <v>37.493935424728413</v>
      </c>
      <c r="C650" s="15">
        <f t="shared" si="20"/>
        <v>757.40741088265895</v>
      </c>
      <c r="D650" s="14">
        <f t="shared" si="21"/>
        <v>151816.57934057739</v>
      </c>
    </row>
    <row r="651" spans="1:4">
      <c r="A651" s="12">
        <f>Simulation!N647</f>
        <v>4025.3717664287278</v>
      </c>
      <c r="B651" s="12">
        <f>Simulation!T647</f>
        <v>15.830322774295261</v>
      </c>
      <c r="C651" s="15">
        <f t="shared" si="20"/>
        <v>1737.8196660391532</v>
      </c>
      <c r="D651" s="14">
        <f t="shared" si="21"/>
        <v>63722.934349101837</v>
      </c>
    </row>
    <row r="652" spans="1:4">
      <c r="A652" s="12">
        <f>Simulation!N648</f>
        <v>4096.5472986445602</v>
      </c>
      <c r="B652" s="12">
        <f>Simulation!T648</f>
        <v>18.283288091465433</v>
      </c>
      <c r="C652" s="15">
        <f t="shared" si="20"/>
        <v>1607.4775581468075</v>
      </c>
      <c r="D652" s="14">
        <f t="shared" si="21"/>
        <v>74898.354441432981</v>
      </c>
    </row>
    <row r="653" spans="1:4">
      <c r="A653" s="12">
        <f>Simulation!N649</f>
        <v>4254.715148013076</v>
      </c>
      <c r="B653" s="12">
        <f>Simulation!T649</f>
        <v>28.012322261996715</v>
      </c>
      <c r="C653" s="15">
        <f t="shared" si="20"/>
        <v>1175.567855479334</v>
      </c>
      <c r="D653" s="14">
        <f t="shared" si="21"/>
        <v>119184.45185914134</v>
      </c>
    </row>
    <row r="654" spans="1:4">
      <c r="A654" s="12">
        <f>Simulation!N650</f>
        <v>4286.3487178867799</v>
      </c>
      <c r="B654" s="12">
        <f>Simulation!T650</f>
        <v>18.414514156605513</v>
      </c>
      <c r="C654" s="15">
        <f t="shared" si="20"/>
        <v>1671.138024168391</v>
      </c>
      <c r="D654" s="14">
        <f t="shared" si="21"/>
        <v>78931.029145673994</v>
      </c>
    </row>
    <row r="655" spans="1:4">
      <c r="A655" s="12">
        <f>Simulation!N651</f>
        <v>4349.615857634185</v>
      </c>
      <c r="B655" s="12">
        <f>Simulation!T651</f>
        <v>18.459586734112211</v>
      </c>
      <c r="C655" s="15">
        <f t="shared" si="20"/>
        <v>1705.4242206990311</v>
      </c>
      <c r="D655" s="14">
        <f t="shared" si="21"/>
        <v>80292.111184068111</v>
      </c>
    </row>
    <row r="656" spans="1:4">
      <c r="A656" s="12">
        <f>Simulation!N652</f>
        <v>4484.0585295974251</v>
      </c>
      <c r="B656" s="12">
        <f>Simulation!T652</f>
        <v>25.771726123439695</v>
      </c>
      <c r="C656" s="15">
        <f t="shared" si="20"/>
        <v>1437.7535459926712</v>
      </c>
      <c r="D656" s="14">
        <f t="shared" si="21"/>
        <v>115561.92834625854</v>
      </c>
    </row>
    <row r="657" spans="1:4">
      <c r="A657" s="12">
        <f>Simulation!N653</f>
        <v>4713.4019111817715</v>
      </c>
      <c r="B657" s="12">
        <f>Simulation!T653</f>
        <v>37.967197488550667</v>
      </c>
      <c r="C657" s="15">
        <f t="shared" si="20"/>
        <v>1301.3301539458025</v>
      </c>
      <c r="D657" s="14">
        <f t="shared" si="21"/>
        <v>178954.66120475048</v>
      </c>
    </row>
    <row r="658" spans="1:4">
      <c r="A658" s="12">
        <f>Simulation!N654</f>
        <v>4808.3026208028832</v>
      </c>
      <c r="B658" s="12">
        <f>Simulation!T654</f>
        <v>28.423443212272996</v>
      </c>
      <c r="C658" s="15">
        <f t="shared" si="20"/>
        <v>1860.6151241253956</v>
      </c>
      <c r="D658" s="14">
        <f t="shared" si="21"/>
        <v>136668.51648981418</v>
      </c>
    </row>
    <row r="659" spans="1:4">
      <c r="A659" s="12">
        <f>Simulation!N655</f>
        <v>3061.0093913120863</v>
      </c>
      <c r="B659" s="12">
        <f>Simulation!T655</f>
        <v>14.166875225426677</v>
      </c>
      <c r="C659" s="15">
        <f t="shared" si="20"/>
        <v>1764.3088630320544</v>
      </c>
      <c r="D659" s="14">
        <f t="shared" si="21"/>
        <v>43364.93811057759</v>
      </c>
    </row>
    <row r="660" spans="1:4">
      <c r="A660" s="12">
        <f>Simulation!N656</f>
        <v>2999.7892034858451</v>
      </c>
      <c r="B660" s="12">
        <f>Simulation!T656</f>
        <v>0</v>
      </c>
      <c r="C660" s="15">
        <f t="shared" si="20"/>
        <v>0</v>
      </c>
      <c r="D660" s="14">
        <f t="shared" si="21"/>
        <v>0</v>
      </c>
    </row>
    <row r="661" spans="1:4">
      <c r="A661" s="12">
        <f>Simulation!N657</f>
        <v>3020.195932761259</v>
      </c>
      <c r="B661" s="12">
        <f>Simulation!T657</f>
        <v>14.090044635187725</v>
      </c>
      <c r="C661" s="15">
        <f t="shared" si="20"/>
        <v>1766.1631778986048</v>
      </c>
      <c r="D661" s="14">
        <f t="shared" si="21"/>
        <v>42554.695499618567</v>
      </c>
    </row>
    <row r="662" spans="1:4">
      <c r="A662" s="12">
        <f>Simulation!N658</f>
        <v>2897.7555571087751</v>
      </c>
      <c r="B662" s="12">
        <f>Simulation!T658</f>
        <v>0</v>
      </c>
      <c r="C662" s="15">
        <f t="shared" si="20"/>
        <v>0</v>
      </c>
      <c r="D662" s="14">
        <f t="shared" si="21"/>
        <v>0</v>
      </c>
    </row>
    <row r="663" spans="1:4">
      <c r="A663" s="12">
        <f>Simulation!N659</f>
        <v>2877.3488278333612</v>
      </c>
      <c r="B663" s="12">
        <f>Simulation!T659</f>
        <v>0</v>
      </c>
      <c r="C663" s="15">
        <f t="shared" si="20"/>
        <v>0</v>
      </c>
      <c r="D663" s="14">
        <f t="shared" si="21"/>
        <v>0</v>
      </c>
    </row>
    <row r="664" spans="1:4">
      <c r="A664" s="12">
        <f>Simulation!N660</f>
        <v>2836.5353692825338</v>
      </c>
      <c r="B664" s="12">
        <f>Simulation!T660</f>
        <v>0</v>
      </c>
      <c r="C664" s="15">
        <f t="shared" si="20"/>
        <v>0</v>
      </c>
      <c r="D664" s="14">
        <f t="shared" si="21"/>
        <v>0</v>
      </c>
    </row>
    <row r="665" spans="1:4">
      <c r="A665" s="12">
        <f>Simulation!N661</f>
        <v>2749.8067698620234</v>
      </c>
      <c r="B665" s="12">
        <f>Simulation!T661</f>
        <v>0</v>
      </c>
      <c r="C665" s="15">
        <f t="shared" si="20"/>
        <v>0</v>
      </c>
      <c r="D665" s="14">
        <f t="shared" si="21"/>
        <v>0</v>
      </c>
    </row>
    <row r="666" spans="1:4">
      <c r="A666" s="12">
        <f>Simulation!N662</f>
        <v>2540.6377947890319</v>
      </c>
      <c r="B666" s="12">
        <f>Simulation!T662</f>
        <v>0</v>
      </c>
      <c r="C666" s="15">
        <f t="shared" si="20"/>
        <v>0</v>
      </c>
      <c r="D666" s="14">
        <f t="shared" si="21"/>
        <v>0</v>
      </c>
    </row>
    <row r="667" spans="1:4">
      <c r="A667" s="12">
        <f>Simulation!N663</f>
        <v>2453.9091953685224</v>
      </c>
      <c r="B667" s="12">
        <f>Simulation!T663</f>
        <v>0</v>
      </c>
      <c r="C667" s="15">
        <f t="shared" si="20"/>
        <v>0</v>
      </c>
      <c r="D667" s="14">
        <f t="shared" si="21"/>
        <v>0</v>
      </c>
    </row>
    <row r="668" spans="1:4">
      <c r="A668" s="12">
        <f>Simulation!N664</f>
        <v>2571.2478887021525</v>
      </c>
      <c r="B668" s="12">
        <f>Simulation!T664</f>
        <v>27.627905003168653</v>
      </c>
      <c r="C668" s="15">
        <f t="shared" si="20"/>
        <v>1008.9138892718247</v>
      </c>
      <c r="D668" s="14">
        <f t="shared" si="21"/>
        <v>71038.192408661038</v>
      </c>
    </row>
    <row r="669" spans="1:4">
      <c r="A669" s="12">
        <f>Simulation!N665</f>
        <v>2780.4168637751445</v>
      </c>
      <c r="B669" s="12">
        <f>Simulation!T665</f>
        <v>67.33190706663035</v>
      </c>
      <c r="C669" s="15">
        <f t="shared" si="20"/>
        <v>115.428246120533</v>
      </c>
      <c r="D669" s="14">
        <f t="shared" si="21"/>
        <v>187210.76987819985</v>
      </c>
    </row>
    <row r="670" spans="1:4">
      <c r="A670" s="12">
        <f>Simulation!N666</f>
        <v>2933.4673333407504</v>
      </c>
      <c r="B670" s="12">
        <f>Simulation!T666</f>
        <v>67.595367668645494</v>
      </c>
      <c r="C670" s="15">
        <f t="shared" si="20"/>
        <v>124.5141598483242</v>
      </c>
      <c r="D670" s="14">
        <f t="shared" si="21"/>
        <v>198288.80294112908</v>
      </c>
    </row>
    <row r="671" spans="1:4">
      <c r="A671" s="12">
        <f>Simulation!N667</f>
        <v>3101.8228498629146</v>
      </c>
      <c r="B671" s="12">
        <f>Simulation!T667</f>
        <v>71.479199369597112</v>
      </c>
      <c r="C671" s="15">
        <f t="shared" si="20"/>
        <v>112.53427812834707</v>
      </c>
      <c r="D671" s="14">
        <f t="shared" si="21"/>
        <v>221715.81389452316</v>
      </c>
    </row>
    <row r="672" spans="1:4">
      <c r="A672" s="12">
        <f>Simulation!N668</f>
        <v>3188.5514492834232</v>
      </c>
      <c r="B672" s="12">
        <f>Simulation!T668</f>
        <v>53.758854163187628</v>
      </c>
      <c r="C672" s="15">
        <f t="shared" si="20"/>
        <v>303.46284741895943</v>
      </c>
      <c r="D672" s="14">
        <f t="shared" si="21"/>
        <v>171412.8723538481</v>
      </c>
    </row>
    <row r="673" spans="1:4">
      <c r="A673" s="12">
        <f>Simulation!N669</f>
        <v>3377.3136950810012</v>
      </c>
      <c r="B673" s="12">
        <f>Simulation!T669</f>
        <v>72.017819191184017</v>
      </c>
      <c r="C673" s="15">
        <f t="shared" si="20"/>
        <v>129.03318241396846</v>
      </c>
      <c r="D673" s="14">
        <f t="shared" si="21"/>
        <v>243226.76704425312</v>
      </c>
    </row>
    <row r="674" spans="1:4">
      <c r="A674" s="12">
        <f>Simulation!N670</f>
        <v>3402.8221066752699</v>
      </c>
      <c r="B674" s="12">
        <f>Simulation!T670</f>
        <v>39.88373199703139</v>
      </c>
      <c r="C674" s="15">
        <f t="shared" si="20"/>
        <v>626.16200779322935</v>
      </c>
      <c r="D674" s="14">
        <f t="shared" si="21"/>
        <v>135717.24493621022</v>
      </c>
    </row>
    <row r="675" spans="1:4">
      <c r="A675" s="12">
        <f>Simulation!N671</f>
        <v>3550.7708939220202</v>
      </c>
      <c r="B675" s="12">
        <f>Simulation!T671</f>
        <v>58.077726190328939</v>
      </c>
      <c r="C675" s="15">
        <f t="shared" si="20"/>
        <v>263.43359322323158</v>
      </c>
      <c r="D675" s="14">
        <f t="shared" si="21"/>
        <v>206220.6997417926</v>
      </c>
    </row>
    <row r="676" spans="1:4">
      <c r="A676" s="12">
        <f>Simulation!N672</f>
        <v>3550.7708939220202</v>
      </c>
      <c r="B676" s="12">
        <f>Simulation!T672</f>
        <v>29.471839168903596</v>
      </c>
      <c r="C676" s="15">
        <f t="shared" si="20"/>
        <v>996.92845197785573</v>
      </c>
      <c r="D676" s="14">
        <f t="shared" si="21"/>
        <v>104647.74871129383</v>
      </c>
    </row>
    <row r="677" spans="1:4">
      <c r="A677" s="12">
        <f>Simulation!N673</f>
        <v>3637.4994933425291</v>
      </c>
      <c r="B677" s="12">
        <f>Simulation!T673</f>
        <v>40.389995311654978</v>
      </c>
      <c r="C677" s="15">
        <f t="shared" si="20"/>
        <v>625.61193666111103</v>
      </c>
      <c r="D677" s="14">
        <f t="shared" si="21"/>
        <v>146918.5874822521</v>
      </c>
    </row>
    <row r="678" spans="1:4">
      <c r="A678" s="12">
        <f>Simulation!N674</f>
        <v>3724.2280927630381</v>
      </c>
      <c r="B678" s="12">
        <f>Simulation!T674</f>
        <v>44.160901514202131</v>
      </c>
      <c r="C678" s="15">
        <f t="shared" si="20"/>
        <v>531.6926412639441</v>
      </c>
      <c r="D678" s="14">
        <f t="shared" si="21"/>
        <v>164465.27002093336</v>
      </c>
    </row>
    <row r="679" spans="1:4">
      <c r="A679" s="12">
        <f>Simulation!N675</f>
        <v>3683.4146342122103</v>
      </c>
      <c r="B679" s="12">
        <f>Simulation!T675</f>
        <v>15.46632414699744</v>
      </c>
      <c r="C679" s="15">
        <f t="shared" si="20"/>
        <v>1722.6978012969012</v>
      </c>
      <c r="D679" s="14">
        <f t="shared" si="21"/>
        <v>56968.884700520051</v>
      </c>
    </row>
    <row r="680" spans="1:4">
      <c r="A680" s="12">
        <f>Simulation!N676</f>
        <v>3805.8550098646942</v>
      </c>
      <c r="B680" s="12">
        <f>Simulation!T676</f>
        <v>44.349110678210288</v>
      </c>
      <c r="C680" s="15">
        <f t="shared" si="20"/>
        <v>533.37531858556031</v>
      </c>
      <c r="D680" s="14">
        <f t="shared" si="21"/>
        <v>168786.28505771043</v>
      </c>
    </row>
    <row r="681" spans="1:4">
      <c r="A681" s="12">
        <f>Simulation!N677</f>
        <v>3765.0415513138664</v>
      </c>
      <c r="B681" s="12">
        <f>Simulation!T677</f>
        <v>15.654533311005606</v>
      </c>
      <c r="C681" s="15">
        <f t="shared" si="20"/>
        <v>1716.692444886623</v>
      </c>
      <c r="D681" s="14">
        <f t="shared" si="21"/>
        <v>58939.968382363142</v>
      </c>
    </row>
    <row r="682" spans="1:4">
      <c r="A682" s="12">
        <f>Simulation!N678</f>
        <v>3872.1768800097898</v>
      </c>
      <c r="B682" s="12">
        <f>Simulation!T678</f>
        <v>40.930355423457634</v>
      </c>
      <c r="C682" s="15">
        <f t="shared" si="20"/>
        <v>628.70324657496712</v>
      </c>
      <c r="D682" s="14">
        <f t="shared" si="21"/>
        <v>158489.57596129595</v>
      </c>
    </row>
    <row r="683" spans="1:4">
      <c r="A683" s="12">
        <f>Simulation!N679</f>
        <v>3836.4651037778149</v>
      </c>
      <c r="B683" s="12">
        <f>Simulation!T679</f>
        <v>15.822600227153309</v>
      </c>
      <c r="C683" s="15">
        <f t="shared" si="20"/>
        <v>1712.3757902356629</v>
      </c>
      <c r="D683" s="14">
        <f t="shared" si="21"/>
        <v>60702.853622500596</v>
      </c>
    </row>
    <row r="684" spans="1:4">
      <c r="A684" s="12">
        <f>Simulation!N680</f>
        <v>3958.9054794302983</v>
      </c>
      <c r="B684" s="12">
        <f>Simulation!T680</f>
        <v>44.713121381544283</v>
      </c>
      <c r="C684" s="15">
        <f t="shared" si="20"/>
        <v>541.94961558177783</v>
      </c>
      <c r="D684" s="14">
        <f t="shared" si="21"/>
        <v>177015.02123982771</v>
      </c>
    </row>
    <row r="685" spans="1:4">
      <c r="A685" s="12">
        <f>Simulation!N681</f>
        <v>3856.8718330532283</v>
      </c>
      <c r="B685" s="12">
        <f>Simulation!T681</f>
        <v>0</v>
      </c>
      <c r="C685" s="15">
        <f t="shared" si="20"/>
        <v>0</v>
      </c>
      <c r="D685" s="14">
        <f t="shared" si="21"/>
        <v>0</v>
      </c>
    </row>
    <row r="686" spans="1:4">
      <c r="A686" s="12">
        <f>Simulation!N682</f>
        <v>3816.0583745024019</v>
      </c>
      <c r="B686" s="12">
        <f>Simulation!T682</f>
        <v>0</v>
      </c>
      <c r="C686" s="15">
        <f t="shared" si="20"/>
        <v>0</v>
      </c>
      <c r="D686" s="14">
        <f t="shared" si="21"/>
        <v>0</v>
      </c>
    </row>
    <row r="687" spans="1:4">
      <c r="A687" s="12">
        <f>Simulation!N683</f>
        <v>3836.4651037778149</v>
      </c>
      <c r="B687" s="12">
        <f>Simulation!T683</f>
        <v>15.822600227153309</v>
      </c>
      <c r="C687" s="15">
        <f t="shared" si="20"/>
        <v>1712.3757902356629</v>
      </c>
      <c r="D687" s="14">
        <f t="shared" si="21"/>
        <v>60702.853622500596</v>
      </c>
    </row>
    <row r="688" spans="1:4">
      <c r="A688" s="12">
        <f>Simulation!N684</f>
        <v>3775.2449159515736</v>
      </c>
      <c r="B688" s="12">
        <f>Simulation!T684</f>
        <v>0</v>
      </c>
      <c r="C688" s="15">
        <f t="shared" si="20"/>
        <v>0</v>
      </c>
      <c r="D688" s="14">
        <f t="shared" si="21"/>
        <v>0</v>
      </c>
    </row>
    <row r="689" spans="1:4">
      <c r="A689" s="12">
        <f>Simulation!N685</f>
        <v>3749.736504357305</v>
      </c>
      <c r="B689" s="12">
        <f>Simulation!T685</f>
        <v>0</v>
      </c>
      <c r="C689" s="15">
        <f t="shared" si="20"/>
        <v>0</v>
      </c>
      <c r="D689" s="14">
        <f t="shared" si="21"/>
        <v>0</v>
      </c>
    </row>
    <row r="690" spans="1:4">
      <c r="A690" s="12">
        <f>Simulation!N686</f>
        <v>3642.6011756613825</v>
      </c>
      <c r="B690" s="12">
        <f>Simulation!T686</f>
        <v>0</v>
      </c>
      <c r="C690" s="15">
        <f t="shared" si="20"/>
        <v>0</v>
      </c>
      <c r="D690" s="14">
        <f t="shared" si="21"/>
        <v>0</v>
      </c>
    </row>
    <row r="691" spans="1:4">
      <c r="A691" s="12">
        <f>Simulation!N687</f>
        <v>3622.1944463859691</v>
      </c>
      <c r="B691" s="12">
        <f>Simulation!T687</f>
        <v>0</v>
      </c>
      <c r="C691" s="15">
        <f t="shared" si="20"/>
        <v>0</v>
      </c>
      <c r="D691" s="14">
        <f t="shared" si="21"/>
        <v>0</v>
      </c>
    </row>
    <row r="692" spans="1:4">
      <c r="A692" s="12">
        <f>Simulation!N688</f>
        <v>3703.8213634876233</v>
      </c>
      <c r="B692" s="12">
        <f>Simulation!T688</f>
        <v>29.813612830599642</v>
      </c>
      <c r="C692" s="15">
        <f t="shared" si="20"/>
        <v>992.23697472739332</v>
      </c>
      <c r="D692" s="14">
        <f t="shared" si="21"/>
        <v>110424.29612472367</v>
      </c>
    </row>
    <row r="693" spans="1:4">
      <c r="A693" s="12">
        <f>Simulation!N689</f>
        <v>3622.1944463859691</v>
      </c>
      <c r="B693" s="12">
        <f>Simulation!T689</f>
        <v>0</v>
      </c>
      <c r="C693" s="15">
        <f t="shared" si="20"/>
        <v>0</v>
      </c>
      <c r="D693" s="14">
        <f t="shared" si="21"/>
        <v>0</v>
      </c>
    </row>
    <row r="694" spans="1:4">
      <c r="A694" s="12">
        <f>Simulation!N690</f>
        <v>3642.6011756613839</v>
      </c>
      <c r="B694" s="12">
        <f>Simulation!T690</f>
        <v>15.373766489629041</v>
      </c>
      <c r="C694" s="15">
        <f t="shared" si="20"/>
        <v>1725.9255374446038</v>
      </c>
      <c r="D694" s="14">
        <f t="shared" si="21"/>
        <v>56000.499889466329</v>
      </c>
    </row>
    <row r="695" spans="1:4">
      <c r="A695" s="12">
        <f>Simulation!N691</f>
        <v>3642.6011756613839</v>
      </c>
      <c r="B695" s="12">
        <f>Simulation!T691</f>
        <v>15.373766489629041</v>
      </c>
      <c r="C695" s="15">
        <f t="shared" si="20"/>
        <v>1725.9255374446038</v>
      </c>
      <c r="D695" s="14">
        <f t="shared" si="21"/>
        <v>56000.499889466329</v>
      </c>
    </row>
    <row r="696" spans="1:4">
      <c r="A696" s="12">
        <f>Simulation!N692</f>
        <v>3703.8213634876233</v>
      </c>
      <c r="B696" s="12">
        <f>Simulation!T692</f>
        <v>29.813612830599642</v>
      </c>
      <c r="C696" s="15">
        <f t="shared" si="20"/>
        <v>992.23697472739332</v>
      </c>
      <c r="D696" s="14">
        <f t="shared" si="21"/>
        <v>110424.29612472367</v>
      </c>
    </row>
    <row r="697" spans="1:4">
      <c r="A697" s="12">
        <f>Simulation!N693</f>
        <v>3683.4146342122103</v>
      </c>
      <c r="B697" s="12">
        <f>Simulation!T693</f>
        <v>15.46632414699744</v>
      </c>
      <c r="C697" s="15">
        <f t="shared" si="20"/>
        <v>1722.6978012969012</v>
      </c>
      <c r="D697" s="14">
        <f t="shared" si="21"/>
        <v>56968.884700520051</v>
      </c>
    </row>
    <row r="698" spans="1:4">
      <c r="A698" s="12">
        <f>Simulation!N694</f>
        <v>3622.1944463859691</v>
      </c>
      <c r="B698" s="12">
        <f>Simulation!T694</f>
        <v>0</v>
      </c>
      <c r="C698" s="15">
        <f t="shared" si="20"/>
        <v>0</v>
      </c>
      <c r="D698" s="14">
        <f t="shared" si="21"/>
        <v>0</v>
      </c>
    </row>
    <row r="699" spans="1:4">
      <c r="A699" s="12">
        <f>Simulation!N695</f>
        <v>3642.6011756613839</v>
      </c>
      <c r="B699" s="12">
        <f>Simulation!T695</f>
        <v>15.373766489629041</v>
      </c>
      <c r="C699" s="15">
        <f t="shared" si="20"/>
        <v>1725.9255374446038</v>
      </c>
      <c r="D699" s="14">
        <f t="shared" si="21"/>
        <v>56000.499889466329</v>
      </c>
    </row>
    <row r="700" spans="1:4">
      <c r="A700" s="12">
        <f>Simulation!N696</f>
        <v>3520.1608000088995</v>
      </c>
      <c r="B700" s="12">
        <f>Simulation!T696</f>
        <v>0</v>
      </c>
      <c r="C700" s="15">
        <f t="shared" si="20"/>
        <v>0</v>
      </c>
      <c r="D700" s="14">
        <f t="shared" si="21"/>
        <v>0</v>
      </c>
    </row>
    <row r="701" spans="1:4">
      <c r="A701" s="12">
        <f>Simulation!N697</f>
        <v>3515.0591176900462</v>
      </c>
      <c r="B701" s="12">
        <f>Simulation!T697</f>
        <v>0</v>
      </c>
      <c r="C701" s="15">
        <f t="shared" si="20"/>
        <v>0</v>
      </c>
      <c r="D701" s="14">
        <f t="shared" si="21"/>
        <v>0</v>
      </c>
    </row>
    <row r="702" spans="1:4">
      <c r="A702" s="12">
        <f>Simulation!N698</f>
        <v>3469.1439768203641</v>
      </c>
      <c r="B702" s="12">
        <f>Simulation!T698</f>
        <v>0</v>
      </c>
      <c r="C702" s="15">
        <f t="shared" si="20"/>
        <v>0</v>
      </c>
      <c r="D702" s="14">
        <f t="shared" si="21"/>
        <v>0</v>
      </c>
    </row>
    <row r="703" spans="1:4">
      <c r="A703" s="12">
        <f>Simulation!N699</f>
        <v>3428.3305182695367</v>
      </c>
      <c r="B703" s="12">
        <f>Simulation!T699</f>
        <v>0</v>
      </c>
      <c r="C703" s="15">
        <f t="shared" si="20"/>
        <v>0</v>
      </c>
      <c r="D703" s="14">
        <f t="shared" si="21"/>
        <v>0</v>
      </c>
    </row>
    <row r="704" spans="1:4">
      <c r="A704" s="12">
        <f>Simulation!N700</f>
        <v>3387.5170597187098</v>
      </c>
      <c r="B704" s="12">
        <f>Simulation!T700</f>
        <v>0</v>
      </c>
      <c r="C704" s="15">
        <f t="shared" si="20"/>
        <v>0</v>
      </c>
      <c r="D704" s="14">
        <f t="shared" si="21"/>
        <v>0</v>
      </c>
    </row>
    <row r="705" spans="1:4">
      <c r="A705" s="12">
        <f>Simulation!N701</f>
        <v>3346.7036011678815</v>
      </c>
      <c r="B705" s="12">
        <f>Simulation!T701</f>
        <v>0</v>
      </c>
      <c r="C705" s="15">
        <f t="shared" si="20"/>
        <v>0</v>
      </c>
      <c r="D705" s="14">
        <f t="shared" si="21"/>
        <v>0</v>
      </c>
    </row>
    <row r="706" spans="1:4">
      <c r="A706" s="12">
        <f>Simulation!N702</f>
        <v>2953.8740626161634</v>
      </c>
      <c r="B706" s="12">
        <f>Simulation!T702</f>
        <v>0</v>
      </c>
      <c r="C706" s="15">
        <f t="shared" si="20"/>
        <v>0</v>
      </c>
      <c r="D706" s="14">
        <f t="shared" si="21"/>
        <v>0</v>
      </c>
    </row>
    <row r="707" spans="1:4">
      <c r="A707" s="12">
        <f>Simulation!N703</f>
        <v>2923.2639687030419</v>
      </c>
      <c r="B707" s="12">
        <f>Simulation!T703</f>
        <v>0</v>
      </c>
      <c r="C707" s="15">
        <f t="shared" si="20"/>
        <v>0</v>
      </c>
      <c r="D707" s="14">
        <f t="shared" si="21"/>
        <v>0</v>
      </c>
    </row>
    <row r="708" spans="1:4">
      <c r="A708" s="12">
        <f>Simulation!N704</f>
        <v>2856.9420985579472</v>
      </c>
      <c r="B708" s="12">
        <f>Simulation!T704</f>
        <v>0</v>
      </c>
      <c r="C708" s="15">
        <f t="shared" si="20"/>
        <v>0</v>
      </c>
      <c r="D708" s="14">
        <f t="shared" si="21"/>
        <v>0</v>
      </c>
    </row>
    <row r="709" spans="1:4">
      <c r="A709" s="12">
        <f>Simulation!N705</f>
        <v>2377.3839605857206</v>
      </c>
      <c r="B709" s="12">
        <f>Simulation!T705</f>
        <v>0</v>
      </c>
      <c r="C709" s="15">
        <f t="shared" si="20"/>
        <v>0</v>
      </c>
      <c r="D709" s="14">
        <f t="shared" si="21"/>
        <v>0</v>
      </c>
    </row>
    <row r="710" spans="1:4">
      <c r="A710" s="12">
        <f>Simulation!N706</f>
        <v>1953.9443281208819</v>
      </c>
      <c r="B710" s="12">
        <f>Simulation!T706</f>
        <v>0</v>
      </c>
      <c r="C710" s="15">
        <f t="shared" si="20"/>
        <v>0</v>
      </c>
      <c r="D710" s="14">
        <f t="shared" si="21"/>
        <v>0</v>
      </c>
    </row>
    <row r="711" spans="1:4">
      <c r="A711" s="12">
        <f>Simulation!N707</f>
        <v>1510.0979663806293</v>
      </c>
      <c r="B711" s="12">
        <f>Simulation!T707</f>
        <v>0</v>
      </c>
      <c r="C711" s="15">
        <f t="shared" si="20"/>
        <v>0</v>
      </c>
      <c r="D711" s="14">
        <f t="shared" si="21"/>
        <v>0</v>
      </c>
    </row>
    <row r="712" spans="1:4">
      <c r="A712" s="12">
        <f>Simulation!N708</f>
        <v>1842.65544514321</v>
      </c>
      <c r="B712" s="12">
        <f>Simulation!T708</f>
        <v>0</v>
      </c>
      <c r="C712" s="15">
        <f t="shared" ref="C712:C775" si="22">IF(OR(A712=0,B712=0),0,($I$7*B712^6+$J$7*B712^5+$K$7*B712^4+$L$7*B712^3+$M$7*B712^2+$N$7*B712+$O$7*A712^6+$P$7*A712^5+$Q$7*A712^4+$R$7*A712^3+$S$7*A712^2+$T$7*A712+$U$7))</f>
        <v>0</v>
      </c>
      <c r="D712" s="14">
        <f t="shared" ref="D712:D775" si="23">A712*B712</f>
        <v>0</v>
      </c>
    </row>
    <row r="713" spans="1:4">
      <c r="A713" s="12">
        <f>Simulation!N709</f>
        <v>2048.2736493222801</v>
      </c>
      <c r="B713" s="12">
        <f>Simulation!T709</f>
        <v>0</v>
      </c>
      <c r="C713" s="15">
        <f t="shared" si="22"/>
        <v>0</v>
      </c>
      <c r="D713" s="14">
        <f t="shared" si="23"/>
        <v>0</v>
      </c>
    </row>
    <row r="714" spans="1:4">
      <c r="A714" s="12">
        <f>Simulation!N710</f>
        <v>1882.1974074853388</v>
      </c>
      <c r="B714" s="12">
        <f>Simulation!T710</f>
        <v>0</v>
      </c>
      <c r="C714" s="15">
        <f t="shared" si="22"/>
        <v>0</v>
      </c>
      <c r="D714" s="14">
        <f t="shared" si="23"/>
        <v>0</v>
      </c>
    </row>
    <row r="715" spans="1:4">
      <c r="A715" s="12">
        <f>Simulation!N711</f>
        <v>2040.3652568538541</v>
      </c>
      <c r="B715" s="12">
        <f>Simulation!T711</f>
        <v>17.245454572487578</v>
      </c>
      <c r="C715" s="15">
        <f t="shared" si="22"/>
        <v>1526.5005424703804</v>
      </c>
      <c r="D715" s="14">
        <f t="shared" si="23"/>
        <v>35187.026348355088</v>
      </c>
    </row>
    <row r="716" spans="1:4">
      <c r="A716" s="12">
        <f>Simulation!N712</f>
        <v>2720.4870091384732</v>
      </c>
      <c r="B716" s="12">
        <f>Simulation!T712</f>
        <v>80.096984945014611</v>
      </c>
      <c r="C716" s="15">
        <f t="shared" si="22"/>
        <v>54.016853516115589</v>
      </c>
      <c r="D716" s="14">
        <f t="shared" si="23"/>
        <v>217902.80701407211</v>
      </c>
    </row>
    <row r="717" spans="1:4">
      <c r="A717" s="12">
        <f>Simulation!N713</f>
        <v>3313.6164442704062</v>
      </c>
      <c r="B717" s="12">
        <f>Simulation!T713</f>
        <v>92.40370324842803</v>
      </c>
      <c r="C717" s="15">
        <f t="shared" si="22"/>
        <v>97.403029410870658</v>
      </c>
      <c r="D717" s="14">
        <f t="shared" si="23"/>
        <v>306190.43059547385</v>
      </c>
    </row>
    <row r="718" spans="1:4">
      <c r="A718" s="12">
        <f>Simulation!N714</f>
        <v>3772.3032074391035</v>
      </c>
      <c r="B718" s="12">
        <f>Simulation!T714</f>
        <v>83.02895034786691</v>
      </c>
      <c r="C718" s="15">
        <f t="shared" si="22"/>
        <v>121.79418199520842</v>
      </c>
      <c r="D718" s="14">
        <f t="shared" si="23"/>
        <v>313210.37570756039</v>
      </c>
    </row>
    <row r="719" spans="1:4">
      <c r="A719" s="12">
        <f>Simulation!N715</f>
        <v>4072.8221212392828</v>
      </c>
      <c r="B719" s="12">
        <f>Simulation!T715</f>
        <v>63.968780558881818</v>
      </c>
      <c r="C719" s="15">
        <f t="shared" si="22"/>
        <v>253.1412332499749</v>
      </c>
      <c r="D719" s="14">
        <f t="shared" si="23"/>
        <v>260533.46452891524</v>
      </c>
    </row>
    <row r="720" spans="1:4">
      <c r="A720" s="12">
        <f>Simulation!N716</f>
        <v>4151.9060459235398</v>
      </c>
      <c r="B720" s="12">
        <f>Simulation!T716</f>
        <v>35.157165050217834</v>
      </c>
      <c r="C720" s="15">
        <f t="shared" si="22"/>
        <v>860.83583371675741</v>
      </c>
      <c r="D720" s="14">
        <f t="shared" si="23"/>
        <v>145969.24612953118</v>
      </c>
    </row>
    <row r="721" spans="1:4">
      <c r="A721" s="12">
        <f>Simulation!N717</f>
        <v>4254.715148013076</v>
      </c>
      <c r="B721" s="12">
        <f>Simulation!T717</f>
        <v>28.012322261996715</v>
      </c>
      <c r="C721" s="15">
        <f t="shared" si="22"/>
        <v>1175.567855479334</v>
      </c>
      <c r="D721" s="14">
        <f t="shared" si="23"/>
        <v>119184.45185914134</v>
      </c>
    </row>
    <row r="722" spans="1:4">
      <c r="A722" s="12">
        <f>Simulation!N718</f>
        <v>4191.4480082656692</v>
      </c>
      <c r="B722" s="12">
        <f>Simulation!T718</f>
        <v>8.7278914519939033</v>
      </c>
      <c r="C722" s="15">
        <f t="shared" si="22"/>
        <v>2266.2160781840885</v>
      </c>
      <c r="D722" s="14">
        <f t="shared" si="23"/>
        <v>36582.503242818806</v>
      </c>
    </row>
    <row r="723" spans="1:4">
      <c r="A723" s="12">
        <f>Simulation!N719</f>
        <v>4286.3487178867799</v>
      </c>
      <c r="B723" s="12">
        <f>Simulation!T719</f>
        <v>18.414514156605513</v>
      </c>
      <c r="C723" s="15">
        <f t="shared" si="22"/>
        <v>1671.138024168391</v>
      </c>
      <c r="D723" s="14">
        <f t="shared" si="23"/>
        <v>78931.029145673994</v>
      </c>
    </row>
    <row r="724" spans="1:4">
      <c r="A724" s="12">
        <f>Simulation!N720</f>
        <v>4349.615857634185</v>
      </c>
      <c r="B724" s="12">
        <f>Simulation!T720</f>
        <v>18.459586734112211</v>
      </c>
      <c r="C724" s="15">
        <f t="shared" si="22"/>
        <v>1705.4242206990311</v>
      </c>
      <c r="D724" s="14">
        <f t="shared" si="23"/>
        <v>80292.111184068111</v>
      </c>
    </row>
    <row r="725" spans="1:4">
      <c r="A725" s="12">
        <f>Simulation!N721</f>
        <v>4317.982287760482</v>
      </c>
      <c r="B725" s="12">
        <f>Simulation!T721</f>
        <v>8.8173713291109035</v>
      </c>
      <c r="C725" s="15">
        <f t="shared" si="22"/>
        <v>2318.8170112371226</v>
      </c>
      <c r="D725" s="14">
        <f t="shared" si="23"/>
        <v>38073.253223707979</v>
      </c>
    </row>
    <row r="726" spans="1:4">
      <c r="A726" s="12">
        <f>Simulation!N722</f>
        <v>4389.1578199763162</v>
      </c>
      <c r="B726" s="12">
        <f>Simulation!T722</f>
        <v>16.083273904612032</v>
      </c>
      <c r="C726" s="15">
        <f t="shared" si="22"/>
        <v>1873.6849974770794</v>
      </c>
      <c r="D726" s="14">
        <f t="shared" si="23"/>
        <v>70592.027429248919</v>
      </c>
    </row>
    <row r="727" spans="1:4">
      <c r="A727" s="12">
        <f>Simulation!N723</f>
        <v>4555.2340618132566</v>
      </c>
      <c r="B727" s="12">
        <f>Simulation!T723</f>
        <v>28.229182066412847</v>
      </c>
      <c r="C727" s="15">
        <f t="shared" si="22"/>
        <v>1408.3556403137245</v>
      </c>
      <c r="D727" s="14">
        <f t="shared" si="23"/>
        <v>128590.53168605173</v>
      </c>
    </row>
    <row r="728" spans="1:4">
      <c r="A728" s="12">
        <f>Simulation!N724</f>
        <v>4586.8676316869596</v>
      </c>
      <c r="B728" s="12">
        <f>Simulation!T724</f>
        <v>18.63453403103145</v>
      </c>
      <c r="C728" s="15">
        <f t="shared" si="22"/>
        <v>1926.4453428000979</v>
      </c>
      <c r="D728" s="14">
        <f t="shared" si="23"/>
        <v>85474.140978507276</v>
      </c>
    </row>
    <row r="729" spans="1:4">
      <c r="A729" s="12">
        <f>Simulation!N725</f>
        <v>4555.2340618132566</v>
      </c>
      <c r="B729" s="12">
        <f>Simulation!T725</f>
        <v>8.992318626029947</v>
      </c>
      <c r="C729" s="15">
        <f t="shared" si="22"/>
        <v>2514.9162606092486</v>
      </c>
      <c r="D729" s="14">
        <f t="shared" si="23"/>
        <v>40962.116099969397</v>
      </c>
    </row>
    <row r="730" spans="1:4">
      <c r="A730" s="12">
        <f>Simulation!N726</f>
        <v>4650.1347714343647</v>
      </c>
      <c r="B730" s="12">
        <f>Simulation!T726</f>
        <v>18.682766678547853</v>
      </c>
      <c r="C730" s="15">
        <f t="shared" si="22"/>
        <v>2018.7224226652179</v>
      </c>
      <c r="D730" s="14">
        <f t="shared" si="23"/>
        <v>86877.382958510687</v>
      </c>
    </row>
    <row r="731" spans="1:4">
      <c r="A731" s="12">
        <f>Simulation!N727</f>
        <v>4523.6004919395536</v>
      </c>
      <c r="B731" s="12">
        <f>Simulation!T727</f>
        <v>0</v>
      </c>
      <c r="C731" s="15">
        <f t="shared" si="22"/>
        <v>0</v>
      </c>
      <c r="D731" s="14">
        <f t="shared" si="23"/>
        <v>0</v>
      </c>
    </row>
    <row r="732" spans="1:4">
      <c r="A732" s="12">
        <f>Simulation!N728</f>
        <v>4555.2340618132566</v>
      </c>
      <c r="B732" s="12">
        <f>Simulation!T728</f>
        <v>8.992318626029947</v>
      </c>
      <c r="C732" s="15">
        <f t="shared" si="22"/>
        <v>2514.9162606092486</v>
      </c>
      <c r="D732" s="14">
        <f t="shared" si="23"/>
        <v>40962.116099969397</v>
      </c>
    </row>
    <row r="733" spans="1:4">
      <c r="A733" s="12">
        <f>Simulation!N729</f>
        <v>4365.4326425710378</v>
      </c>
      <c r="B733" s="12">
        <f>Simulation!T729</f>
        <v>0</v>
      </c>
      <c r="C733" s="15">
        <f t="shared" si="22"/>
        <v>0</v>
      </c>
      <c r="D733" s="14">
        <f t="shared" si="23"/>
        <v>0</v>
      </c>
    </row>
    <row r="734" spans="1:4">
      <c r="A734" s="12">
        <f>Simulation!N730</f>
        <v>4428.6997823184438</v>
      </c>
      <c r="B734" s="12">
        <f>Simulation!T730</f>
        <v>8.8978491646870914</v>
      </c>
      <c r="C734" s="15">
        <f t="shared" si="22"/>
        <v>2390.98532845929</v>
      </c>
      <c r="D734" s="14">
        <f t="shared" si="23"/>
        <v>39405.902658752071</v>
      </c>
    </row>
    <row r="735" spans="1:4">
      <c r="A735" s="12">
        <f>Simulation!N731</f>
        <v>4333.7990726973349</v>
      </c>
      <c r="B735" s="12">
        <f>Simulation!T731</f>
        <v>0</v>
      </c>
      <c r="C735" s="15">
        <f t="shared" si="22"/>
        <v>0</v>
      </c>
      <c r="D735" s="14">
        <f t="shared" si="23"/>
        <v>0</v>
      </c>
    </row>
    <row r="736" spans="1:4">
      <c r="A736" s="12">
        <f>Simulation!N732</f>
        <v>4104.4556911129848</v>
      </c>
      <c r="B736" s="12">
        <f>Simulation!T732</f>
        <v>0</v>
      </c>
      <c r="C736" s="15">
        <f t="shared" si="22"/>
        <v>0</v>
      </c>
      <c r="D736" s="14">
        <f t="shared" si="23"/>
        <v>0</v>
      </c>
    </row>
    <row r="737" spans="1:4">
      <c r="A737" s="12">
        <f>Simulation!N733</f>
        <v>3740.6696375653996</v>
      </c>
      <c r="B737" s="12">
        <f>Simulation!T733</f>
        <v>0</v>
      </c>
      <c r="C737" s="15">
        <f t="shared" si="22"/>
        <v>0</v>
      </c>
      <c r="D737" s="14">
        <f t="shared" si="23"/>
        <v>0</v>
      </c>
    </row>
    <row r="738" spans="1:4">
      <c r="A738" s="12">
        <f>Simulation!N734</f>
        <v>2965.647175659672</v>
      </c>
      <c r="B738" s="12">
        <f>Simulation!T734</f>
        <v>0</v>
      </c>
      <c r="C738" s="15">
        <f t="shared" si="22"/>
        <v>0</v>
      </c>
      <c r="D738" s="14">
        <f t="shared" si="23"/>
        <v>0</v>
      </c>
    </row>
    <row r="739" spans="1:4">
      <c r="A739" s="12">
        <f>Simulation!N735</f>
        <v>2277.6170309066283</v>
      </c>
      <c r="B739" s="12">
        <f>Simulation!T735</f>
        <v>0</v>
      </c>
      <c r="C739" s="15">
        <f t="shared" si="22"/>
        <v>0</v>
      </c>
      <c r="D739" s="14">
        <f t="shared" si="23"/>
        <v>0</v>
      </c>
    </row>
    <row r="740" spans="1:4">
      <c r="A740" s="12">
        <f>Simulation!N736</f>
        <v>2253.8918535013509</v>
      </c>
      <c r="B740" s="12">
        <f>Simulation!T736</f>
        <v>0</v>
      </c>
      <c r="C740" s="15">
        <f t="shared" si="22"/>
        <v>0</v>
      </c>
      <c r="D740" s="14">
        <f t="shared" si="23"/>
        <v>0</v>
      </c>
    </row>
    <row r="741" spans="1:4">
      <c r="A741" s="12">
        <f>Simulation!N737</f>
        <v>2182.7163212855185</v>
      </c>
      <c r="B741" s="12">
        <f>Simulation!T737</f>
        <v>0</v>
      </c>
      <c r="C741" s="15">
        <f t="shared" si="22"/>
        <v>0</v>
      </c>
      <c r="D741" s="14">
        <f t="shared" si="23"/>
        <v>0</v>
      </c>
    </row>
    <row r="742" spans="1:4">
      <c r="A742" s="12">
        <f>Simulation!N738</f>
        <v>2245.9834610329249</v>
      </c>
      <c r="B742" s="12">
        <f>Simulation!T738</f>
        <v>7.6871265522833632</v>
      </c>
      <c r="C742" s="15">
        <f t="shared" si="22"/>
        <v>2176.6911318775637</v>
      </c>
      <c r="D742" s="14">
        <f t="shared" si="23"/>
        <v>17265.159099295484</v>
      </c>
    </row>
    <row r="743" spans="1:4">
      <c r="A743" s="12">
        <f>Simulation!N739</f>
        <v>2151.0827514118159</v>
      </c>
      <c r="B743" s="12">
        <f>Simulation!T739</f>
        <v>0</v>
      </c>
      <c r="C743" s="15">
        <f t="shared" si="22"/>
        <v>0</v>
      </c>
      <c r="D743" s="14">
        <f t="shared" si="23"/>
        <v>0</v>
      </c>
    </row>
    <row r="744" spans="1:4">
      <c r="A744" s="12">
        <f>Simulation!N740</f>
        <v>2182.7163212855189</v>
      </c>
      <c r="B744" s="12">
        <f>Simulation!T740</f>
        <v>7.6638418258960401</v>
      </c>
      <c r="C744" s="15">
        <f t="shared" si="22"/>
        <v>2177.3875067043427</v>
      </c>
      <c r="D744" s="14">
        <f t="shared" si="23"/>
        <v>16727.992637133899</v>
      </c>
    </row>
    <row r="745" spans="1:4">
      <c r="A745" s="12">
        <f>Simulation!N741</f>
        <v>1731.9379505852485</v>
      </c>
      <c r="B745" s="12">
        <f>Simulation!T741</f>
        <v>0</v>
      </c>
      <c r="C745" s="15">
        <f t="shared" si="22"/>
        <v>0</v>
      </c>
      <c r="D745" s="14">
        <f t="shared" si="23"/>
        <v>0</v>
      </c>
    </row>
    <row r="746" spans="1:4">
      <c r="A746" s="12">
        <f>Simulation!N742</f>
        <v>1826.7947072509955</v>
      </c>
      <c r="B746" s="12">
        <f>Simulation!T742</f>
        <v>0</v>
      </c>
      <c r="C746" s="15">
        <f t="shared" si="22"/>
        <v>0</v>
      </c>
      <c r="D746" s="14">
        <f t="shared" si="23"/>
        <v>0</v>
      </c>
    </row>
    <row r="747" spans="1:4">
      <c r="A747" s="12">
        <f>Simulation!N743</f>
        <v>576.88253913189328</v>
      </c>
      <c r="B747" s="12">
        <f>Simulation!T743</f>
        <v>0</v>
      </c>
      <c r="C747" s="15">
        <f t="shared" si="22"/>
        <v>0</v>
      </c>
      <c r="D747" s="14">
        <f t="shared" si="23"/>
        <v>0</v>
      </c>
    </row>
    <row r="748" spans="1:4">
      <c r="A748" s="12">
        <f>Simulation!N744</f>
        <v>-82.411791304556203</v>
      </c>
      <c r="B748" s="12">
        <f>Simulation!T744</f>
        <v>0</v>
      </c>
      <c r="C748" s="15">
        <f t="shared" si="22"/>
        <v>0</v>
      </c>
      <c r="D748" s="14">
        <f t="shared" si="23"/>
        <v>0</v>
      </c>
    </row>
    <row r="749" spans="1:4">
      <c r="A749" s="12">
        <f>Simulation!N745</f>
        <v>-164.82358260911232</v>
      </c>
      <c r="B749" s="12">
        <f>Simulation!T745</f>
        <v>0</v>
      </c>
      <c r="C749" s="15">
        <f t="shared" si="22"/>
        <v>0</v>
      </c>
      <c r="D749" s="14">
        <f t="shared" si="23"/>
        <v>0</v>
      </c>
    </row>
    <row r="750" spans="1:4">
      <c r="A750" s="12">
        <f>Simulation!N746</f>
        <v>0</v>
      </c>
      <c r="B750" s="12">
        <f>Simulation!T746</f>
        <v>4.1846597124502907</v>
      </c>
      <c r="C750" s="15">
        <f t="shared" si="22"/>
        <v>0</v>
      </c>
      <c r="D750" s="14">
        <f t="shared" si="23"/>
        <v>0</v>
      </c>
    </row>
    <row r="751" spans="1:4">
      <c r="A751" s="12">
        <f>Simulation!N747</f>
        <v>0</v>
      </c>
      <c r="B751" s="12">
        <f>Simulation!T747</f>
        <v>4.1846597124502907</v>
      </c>
      <c r="C751" s="15">
        <f t="shared" si="22"/>
        <v>0</v>
      </c>
      <c r="D751" s="14">
        <f t="shared" si="23"/>
        <v>0</v>
      </c>
    </row>
    <row r="752" spans="1:4">
      <c r="A752" s="12">
        <f>Simulation!N748</f>
        <v>0</v>
      </c>
      <c r="B752" s="12">
        <f>Simulation!T748</f>
        <v>4.1846597124502907</v>
      </c>
      <c r="C752" s="15">
        <f t="shared" si="22"/>
        <v>0</v>
      </c>
      <c r="D752" s="14">
        <f t="shared" si="23"/>
        <v>0</v>
      </c>
    </row>
    <row r="753" spans="1:4">
      <c r="A753" s="12">
        <f>Simulation!N749</f>
        <v>0</v>
      </c>
      <c r="B753" s="12">
        <f>Simulation!T749</f>
        <v>4.1846597124502907</v>
      </c>
      <c r="C753" s="15">
        <f t="shared" si="22"/>
        <v>0</v>
      </c>
      <c r="D753" s="14">
        <f t="shared" si="23"/>
        <v>0</v>
      </c>
    </row>
    <row r="754" spans="1:4">
      <c r="A754" s="12">
        <f>Simulation!N750</f>
        <v>0</v>
      </c>
      <c r="B754" s="12">
        <f>Simulation!T750</f>
        <v>4.1846597124502907</v>
      </c>
      <c r="C754" s="15">
        <f t="shared" si="22"/>
        <v>0</v>
      </c>
      <c r="D754" s="14">
        <f t="shared" si="23"/>
        <v>0</v>
      </c>
    </row>
    <row r="755" spans="1:4">
      <c r="A755" s="12">
        <f>Simulation!N751</f>
        <v>0</v>
      </c>
      <c r="B755" s="12">
        <f>Simulation!T751</f>
        <v>4.1846597124502907</v>
      </c>
      <c r="C755" s="15">
        <f t="shared" si="22"/>
        <v>0</v>
      </c>
      <c r="D755" s="14">
        <f t="shared" si="23"/>
        <v>0</v>
      </c>
    </row>
    <row r="756" spans="1:4">
      <c r="A756" s="12">
        <f>Simulation!N752</f>
        <v>0</v>
      </c>
      <c r="B756" s="12">
        <f>Simulation!T752</f>
        <v>4.1846597124502907</v>
      </c>
      <c r="C756" s="15">
        <f t="shared" si="22"/>
        <v>0</v>
      </c>
      <c r="D756" s="14">
        <f t="shared" si="23"/>
        <v>0</v>
      </c>
    </row>
    <row r="757" spans="1:4">
      <c r="A757" s="12">
        <f>Simulation!N753</f>
        <v>0</v>
      </c>
      <c r="B757" s="12">
        <f>Simulation!T753</f>
        <v>4.1846597124502907</v>
      </c>
      <c r="C757" s="15">
        <f t="shared" si="22"/>
        <v>0</v>
      </c>
      <c r="D757" s="14">
        <f t="shared" si="23"/>
        <v>0</v>
      </c>
    </row>
    <row r="758" spans="1:4">
      <c r="A758" s="12">
        <f>Simulation!N754</f>
        <v>0</v>
      </c>
      <c r="B758" s="12">
        <f>Simulation!T754</f>
        <v>4.1846597124502907</v>
      </c>
      <c r="C758" s="15">
        <f t="shared" si="22"/>
        <v>0</v>
      </c>
      <c r="D758" s="14">
        <f t="shared" si="23"/>
        <v>0</v>
      </c>
    </row>
    <row r="759" spans="1:4">
      <c r="A759" s="12">
        <f>Simulation!N755</f>
        <v>0</v>
      </c>
      <c r="B759" s="12">
        <f>Simulation!T755</f>
        <v>4.1846597124502907</v>
      </c>
      <c r="C759" s="15">
        <f t="shared" si="22"/>
        <v>0</v>
      </c>
      <c r="D759" s="14">
        <f t="shared" si="23"/>
        <v>0</v>
      </c>
    </row>
    <row r="760" spans="1:4">
      <c r="A760" s="12">
        <f>Simulation!N756</f>
        <v>0</v>
      </c>
      <c r="B760" s="12">
        <f>Simulation!T756</f>
        <v>4.1846597124502907</v>
      </c>
      <c r="C760" s="15">
        <f t="shared" si="22"/>
        <v>0</v>
      </c>
      <c r="D760" s="14">
        <f t="shared" si="23"/>
        <v>0</v>
      </c>
    </row>
    <row r="761" spans="1:4">
      <c r="A761" s="12">
        <f>Simulation!N757</f>
        <v>0</v>
      </c>
      <c r="B761" s="12">
        <f>Simulation!T757</f>
        <v>4.1846597124502907</v>
      </c>
      <c r="C761" s="15">
        <f t="shared" si="22"/>
        <v>0</v>
      </c>
      <c r="D761" s="14">
        <f t="shared" si="23"/>
        <v>0</v>
      </c>
    </row>
    <row r="762" spans="1:4">
      <c r="A762" s="12">
        <f>Simulation!N758</f>
        <v>0</v>
      </c>
      <c r="B762" s="12">
        <f>Simulation!T758</f>
        <v>4.1846597124502907</v>
      </c>
      <c r="C762" s="15">
        <f t="shared" si="22"/>
        <v>0</v>
      </c>
      <c r="D762" s="14">
        <f t="shared" si="23"/>
        <v>0</v>
      </c>
    </row>
    <row r="763" spans="1:4">
      <c r="A763" s="12">
        <f>Simulation!N759</f>
        <v>0</v>
      </c>
      <c r="B763" s="12">
        <f>Simulation!T759</f>
        <v>4.1846597124502907</v>
      </c>
      <c r="C763" s="15">
        <f t="shared" si="22"/>
        <v>0</v>
      </c>
      <c r="D763" s="14">
        <f t="shared" si="23"/>
        <v>0</v>
      </c>
    </row>
    <row r="764" spans="1:4">
      <c r="A764" s="12">
        <f>Simulation!N760</f>
        <v>0</v>
      </c>
      <c r="B764" s="12">
        <f>Simulation!T760</f>
        <v>4.1846597124502907</v>
      </c>
      <c r="C764" s="15">
        <f t="shared" si="22"/>
        <v>0</v>
      </c>
      <c r="D764" s="14">
        <f t="shared" si="23"/>
        <v>0</v>
      </c>
    </row>
    <row r="765" spans="1:4">
      <c r="A765" s="12">
        <f>Simulation!N761</f>
        <v>0</v>
      </c>
      <c r="B765" s="12">
        <f>Simulation!T761</f>
        <v>4.1846597124502907</v>
      </c>
      <c r="C765" s="15">
        <f t="shared" si="22"/>
        <v>0</v>
      </c>
      <c r="D765" s="14">
        <f t="shared" si="23"/>
        <v>0</v>
      </c>
    </row>
    <row r="766" spans="1:4">
      <c r="A766" s="12">
        <f>Simulation!N762</f>
        <v>0</v>
      </c>
      <c r="B766" s="12">
        <f>Simulation!T762</f>
        <v>4.1846597124502907</v>
      </c>
      <c r="C766" s="15">
        <f t="shared" si="22"/>
        <v>0</v>
      </c>
      <c r="D766" s="14">
        <f t="shared" si="23"/>
        <v>0</v>
      </c>
    </row>
    <row r="767" spans="1:4">
      <c r="A767" s="12">
        <f>Simulation!N763</f>
        <v>0</v>
      </c>
      <c r="B767" s="12">
        <f>Simulation!T763</f>
        <v>4.1846597124502907</v>
      </c>
      <c r="C767" s="15">
        <f t="shared" si="22"/>
        <v>0</v>
      </c>
      <c r="D767" s="14">
        <f t="shared" si="23"/>
        <v>0</v>
      </c>
    </row>
    <row r="768" spans="1:4">
      <c r="A768" s="12">
        <f>Simulation!N764</f>
        <v>0</v>
      </c>
      <c r="B768" s="12">
        <f>Simulation!T764</f>
        <v>4.1846597124502907</v>
      </c>
      <c r="C768" s="15">
        <f t="shared" si="22"/>
        <v>0</v>
      </c>
      <c r="D768" s="14">
        <f t="shared" si="23"/>
        <v>0</v>
      </c>
    </row>
    <row r="769" spans="1:4">
      <c r="A769" s="12">
        <f>Simulation!N765</f>
        <v>0</v>
      </c>
      <c r="B769" s="12">
        <f>Simulation!T765</f>
        <v>4.1846597124502907</v>
      </c>
      <c r="C769" s="15">
        <f t="shared" si="22"/>
        <v>0</v>
      </c>
      <c r="D769" s="14">
        <f t="shared" si="23"/>
        <v>0</v>
      </c>
    </row>
    <row r="770" spans="1:4">
      <c r="A770" s="12">
        <f>Simulation!N766</f>
        <v>0</v>
      </c>
      <c r="B770" s="12">
        <f>Simulation!T766</f>
        <v>4.1846597124502907</v>
      </c>
      <c r="C770" s="15">
        <f t="shared" si="22"/>
        <v>0</v>
      </c>
      <c r="D770" s="14">
        <f t="shared" si="23"/>
        <v>0</v>
      </c>
    </row>
    <row r="771" spans="1:4">
      <c r="A771" s="12">
        <f>Simulation!N767</f>
        <v>0</v>
      </c>
      <c r="B771" s="12">
        <f>Simulation!T767</f>
        <v>4.1846597124502907</v>
      </c>
      <c r="C771" s="15">
        <f t="shared" si="22"/>
        <v>0</v>
      </c>
      <c r="D771" s="14">
        <f t="shared" si="23"/>
        <v>0</v>
      </c>
    </row>
    <row r="772" spans="1:4">
      <c r="A772" s="12">
        <f>Simulation!N768</f>
        <v>0</v>
      </c>
      <c r="B772" s="12">
        <f>Simulation!T768</f>
        <v>4.1846597124502907</v>
      </c>
      <c r="C772" s="15">
        <f t="shared" si="22"/>
        <v>0</v>
      </c>
      <c r="D772" s="14">
        <f t="shared" si="23"/>
        <v>0</v>
      </c>
    </row>
    <row r="773" spans="1:4">
      <c r="A773" s="12">
        <f>Simulation!N769</f>
        <v>0</v>
      </c>
      <c r="B773" s="12">
        <f>Simulation!T769</f>
        <v>4.1846597124502907</v>
      </c>
      <c r="C773" s="15">
        <f t="shared" si="22"/>
        <v>0</v>
      </c>
      <c r="D773" s="14">
        <f t="shared" si="23"/>
        <v>0</v>
      </c>
    </row>
    <row r="774" spans="1:4">
      <c r="A774" s="12">
        <f>Simulation!N770</f>
        <v>0</v>
      </c>
      <c r="B774" s="12">
        <f>Simulation!T770</f>
        <v>4.1846597124502907</v>
      </c>
      <c r="C774" s="15">
        <f t="shared" si="22"/>
        <v>0</v>
      </c>
      <c r="D774" s="14">
        <f t="shared" si="23"/>
        <v>0</v>
      </c>
    </row>
    <row r="775" spans="1:4">
      <c r="A775" s="12">
        <f>Simulation!N771</f>
        <v>0</v>
      </c>
      <c r="B775" s="12">
        <f>Simulation!T771</f>
        <v>4.1846597124502907</v>
      </c>
      <c r="C775" s="15">
        <f t="shared" si="22"/>
        <v>0</v>
      </c>
      <c r="D775" s="14">
        <f t="shared" si="23"/>
        <v>0</v>
      </c>
    </row>
    <row r="776" spans="1:4">
      <c r="A776" s="12">
        <f>Simulation!N772</f>
        <v>0</v>
      </c>
      <c r="B776" s="12">
        <f>Simulation!T772</f>
        <v>4.1846597124502907</v>
      </c>
      <c r="C776" s="15">
        <f t="shared" ref="C776:C839" si="24">IF(OR(A776=0,B776=0),0,($I$7*B776^6+$J$7*B776^5+$K$7*B776^4+$L$7*B776^3+$M$7*B776^2+$N$7*B776+$O$7*A776^6+$P$7*A776^5+$Q$7*A776^4+$R$7*A776^3+$S$7*A776^2+$T$7*A776+$U$7))</f>
        <v>0</v>
      </c>
      <c r="D776" s="14">
        <f t="shared" ref="D776:D839" si="25">A776*B776</f>
        <v>0</v>
      </c>
    </row>
    <row r="777" spans="1:4">
      <c r="A777" s="12">
        <f>Simulation!N773</f>
        <v>0</v>
      </c>
      <c r="B777" s="12">
        <f>Simulation!T773</f>
        <v>4.1846597124502907</v>
      </c>
      <c r="C777" s="15">
        <f t="shared" si="24"/>
        <v>0</v>
      </c>
      <c r="D777" s="14">
        <f t="shared" si="25"/>
        <v>0</v>
      </c>
    </row>
    <row r="778" spans="1:4">
      <c r="A778" s="12">
        <f>Simulation!N774</f>
        <v>0</v>
      </c>
      <c r="B778" s="12">
        <f>Simulation!T774</f>
        <v>4.1846597124502907</v>
      </c>
      <c r="C778" s="15">
        <f t="shared" si="24"/>
        <v>0</v>
      </c>
      <c r="D778" s="14">
        <f t="shared" si="25"/>
        <v>0</v>
      </c>
    </row>
    <row r="779" spans="1:4">
      <c r="A779" s="12">
        <f>Simulation!N775</f>
        <v>618.08843478417134</v>
      </c>
      <c r="B779" s="12">
        <f>Simulation!T775</f>
        <v>27.890842382594585</v>
      </c>
      <c r="C779" s="15">
        <f t="shared" si="24"/>
        <v>1006.5235831010414</v>
      </c>
      <c r="D779" s="14">
        <f t="shared" si="25"/>
        <v>17239.007113069914</v>
      </c>
    </row>
    <row r="780" spans="1:4">
      <c r="A780" s="12">
        <f>Simulation!N776</f>
        <v>2019.0888869616263</v>
      </c>
      <c r="B780" s="12">
        <f>Simulation!T776</f>
        <v>65.848637307941601</v>
      </c>
      <c r="C780" s="15">
        <f t="shared" si="24"/>
        <v>100.50353314747281</v>
      </c>
      <c r="D780" s="14">
        <f t="shared" si="25"/>
        <v>132954.25181003162</v>
      </c>
    </row>
    <row r="781" spans="1:4">
      <c r="A781" s="12">
        <f>Simulation!N777</f>
        <v>3049.2362782685782</v>
      </c>
      <c r="B781" s="12">
        <f>Simulation!T777</f>
        <v>64.334815631555756</v>
      </c>
      <c r="C781" s="15">
        <f t="shared" si="24"/>
        <v>160.23605635375316</v>
      </c>
      <c r="D781" s="14">
        <f t="shared" si="25"/>
        <v>196172.05377946023</v>
      </c>
    </row>
    <row r="782" spans="1:4">
      <c r="A782" s="12">
        <f>Simulation!N778</f>
        <v>3475.0305333421193</v>
      </c>
      <c r="B782" s="12">
        <f>Simulation!T778</f>
        <v>40.688316628694686</v>
      </c>
      <c r="C782" s="15">
        <f t="shared" si="24"/>
        <v>607.68461062421375</v>
      </c>
      <c r="D782" s="14">
        <f t="shared" si="25"/>
        <v>141393.1426350059</v>
      </c>
    </row>
    <row r="783" spans="1:4">
      <c r="A783" s="12">
        <f>Simulation!N779</f>
        <v>4436.5014318952735</v>
      </c>
      <c r="B783" s="12">
        <f>Simulation!T779</f>
        <v>53.427028916773651</v>
      </c>
      <c r="C783" s="15">
        <f t="shared" si="24"/>
        <v>567.2182588355372</v>
      </c>
      <c r="D783" s="14">
        <f t="shared" si="25"/>
        <v>237029.09029117649</v>
      </c>
    </row>
    <row r="784" spans="1:4">
      <c r="A784" s="12">
        <f>Simulation!N780</f>
        <v>5123.2663594332435</v>
      </c>
      <c r="B784" s="12">
        <f>Simulation!T780</f>
        <v>47.209198184347549</v>
      </c>
      <c r="C784" s="15">
        <f t="shared" si="24"/>
        <v>2451.1102110377451</v>
      </c>
      <c r="D784" s="14">
        <f t="shared" si="25"/>
        <v>241865.29691368475</v>
      </c>
    </row>
    <row r="785" spans="1:4">
      <c r="A785" s="12">
        <f>Simulation!N781</f>
        <v>3187.0821647755934</v>
      </c>
      <c r="B785" s="12">
        <f>Simulation!T781</f>
        <v>53.834841628422353</v>
      </c>
      <c r="C785" s="15">
        <f t="shared" si="24"/>
        <v>302.12219129013101</v>
      </c>
      <c r="D785" s="14">
        <f t="shared" si="25"/>
        <v>171576.06359746354</v>
      </c>
    </row>
    <row r="786" spans="1:4">
      <c r="A786" s="12">
        <f>Simulation!N782</f>
        <v>3487.6010785757749</v>
      </c>
      <c r="B786" s="12">
        <f>Simulation!T782</f>
        <v>53.994030155161546</v>
      </c>
      <c r="C786" s="15">
        <f t="shared" si="24"/>
        <v>319.29555944159256</v>
      </c>
      <c r="D786" s="14">
        <f t="shared" si="25"/>
        <v>188309.63780579431</v>
      </c>
    </row>
    <row r="787" spans="1:4">
      <c r="A787" s="12">
        <f>Simulation!N783</f>
        <v>3242.4409120545743</v>
      </c>
      <c r="B787" s="12">
        <f>Simulation!T783</f>
        <v>0</v>
      </c>
      <c r="C787" s="15">
        <f t="shared" si="24"/>
        <v>0</v>
      </c>
      <c r="D787" s="14">
        <f t="shared" si="25"/>
        <v>0</v>
      </c>
    </row>
    <row r="788" spans="1:4">
      <c r="A788" s="12">
        <f>Simulation!N784</f>
        <v>3274.0744819282777</v>
      </c>
      <c r="B788" s="12">
        <f>Simulation!T784</f>
        <v>8.1587462112980376</v>
      </c>
      <c r="C788" s="15">
        <f t="shared" si="24"/>
        <v>2200.8516271923709</v>
      </c>
      <c r="D788" s="14">
        <f t="shared" si="25"/>
        <v>26712.34277493992</v>
      </c>
    </row>
    <row r="789" spans="1:4">
      <c r="A789" s="12">
        <f>Simulation!N785</f>
        <v>3013.0975304702274</v>
      </c>
      <c r="B789" s="12">
        <f>Simulation!T785</f>
        <v>0</v>
      </c>
      <c r="C789" s="15">
        <f t="shared" si="24"/>
        <v>0</v>
      </c>
      <c r="D789" s="14">
        <f t="shared" si="25"/>
        <v>0</v>
      </c>
    </row>
    <row r="790" spans="1:4">
      <c r="A790" s="12">
        <f>Simulation!N786</f>
        <v>2815.3877187595808</v>
      </c>
      <c r="B790" s="12">
        <f>Simulation!T786</f>
        <v>0</v>
      </c>
      <c r="C790" s="15">
        <f t="shared" si="24"/>
        <v>0</v>
      </c>
      <c r="D790" s="14">
        <f t="shared" si="25"/>
        <v>0</v>
      </c>
    </row>
    <row r="791" spans="1:4">
      <c r="A791" s="12">
        <f>Simulation!N787</f>
        <v>2554.4107673015305</v>
      </c>
      <c r="B791" s="12">
        <f>Simulation!T787</f>
        <v>0</v>
      </c>
      <c r="C791" s="15">
        <f t="shared" si="24"/>
        <v>0</v>
      </c>
      <c r="D791" s="14">
        <f t="shared" si="25"/>
        <v>0</v>
      </c>
    </row>
    <row r="792" spans="1:4">
      <c r="A792" s="12">
        <f>Simulation!N788</f>
        <v>2673.0366543279179</v>
      </c>
      <c r="B792" s="12">
        <f>Simulation!T788</f>
        <v>7.8616996303854654</v>
      </c>
      <c r="C792" s="15">
        <f t="shared" si="24"/>
        <v>2180.1866236241267</v>
      </c>
      <c r="D792" s="14">
        <f t="shared" si="25"/>
        <v>21014.611277336593</v>
      </c>
    </row>
    <row r="793" spans="1:4">
      <c r="A793" s="12">
        <f>Simulation!N789</f>
        <v>2578.1359447068085</v>
      </c>
      <c r="B793" s="12">
        <f>Simulation!T789</f>
        <v>0</v>
      </c>
      <c r="C793" s="15">
        <f t="shared" si="24"/>
        <v>0</v>
      </c>
      <c r="D793" s="14">
        <f t="shared" si="25"/>
        <v>0</v>
      </c>
    </row>
    <row r="794" spans="1:4">
      <c r="A794" s="12">
        <f>Simulation!N790</f>
        <v>2704.6702242016204</v>
      </c>
      <c r="B794" s="12">
        <f>Simulation!T790</f>
        <v>17.503915035386825</v>
      </c>
      <c r="C794" s="15">
        <f t="shared" si="24"/>
        <v>1532.7412410813331</v>
      </c>
      <c r="D794" s="14">
        <f t="shared" si="25"/>
        <v>47342.317803165795</v>
      </c>
    </row>
    <row r="795" spans="1:4">
      <c r="A795" s="12">
        <f>Simulation!N791</f>
        <v>2673.0366543279179</v>
      </c>
      <c r="B795" s="12">
        <f>Simulation!T791</f>
        <v>7.8616996303854654</v>
      </c>
      <c r="C795" s="15">
        <f t="shared" si="24"/>
        <v>2180.1866236241267</v>
      </c>
      <c r="D795" s="14">
        <f t="shared" si="25"/>
        <v>21014.611277336593</v>
      </c>
    </row>
    <row r="796" spans="1:4">
      <c r="A796" s="12">
        <f>Simulation!N792</f>
        <v>2673.0366543279179</v>
      </c>
      <c r="B796" s="12">
        <f>Simulation!T792</f>
        <v>7.8616996303854654</v>
      </c>
      <c r="C796" s="15">
        <f t="shared" si="24"/>
        <v>2180.1866236241267</v>
      </c>
      <c r="D796" s="14">
        <f t="shared" si="25"/>
        <v>21014.611277336593</v>
      </c>
    </row>
    <row r="797" spans="1:4">
      <c r="A797" s="12">
        <f>Simulation!N793</f>
        <v>2767.9373639490277</v>
      </c>
      <c r="B797" s="12">
        <f>Simulation!T793</f>
        <v>17.532355665474338</v>
      </c>
      <c r="C797" s="15">
        <f t="shared" si="24"/>
        <v>1535.1829282070339</v>
      </c>
      <c r="D797" s="14">
        <f t="shared" si="25"/>
        <v>48528.462324509841</v>
      </c>
    </row>
    <row r="798" spans="1:4">
      <c r="A798" s="12">
        <f>Simulation!N794</f>
        <v>3187.0821647755934</v>
      </c>
      <c r="B798" s="12">
        <f>Simulation!T794</f>
        <v>53.834841628422353</v>
      </c>
      <c r="C798" s="15">
        <f t="shared" si="24"/>
        <v>302.12219129013101</v>
      </c>
      <c r="D798" s="14">
        <f t="shared" si="25"/>
        <v>171576.06359746354</v>
      </c>
    </row>
    <row r="799" spans="1:4">
      <c r="A799" s="12">
        <f>Simulation!N795</f>
        <v>3321.5248367388326</v>
      </c>
      <c r="B799" s="12">
        <f>Simulation!T795</f>
        <v>37.05975843734192</v>
      </c>
      <c r="C799" s="15">
        <f t="shared" si="24"/>
        <v>706.65591001540452</v>
      </c>
      <c r="D799" s="14">
        <f t="shared" si="25"/>
        <v>123094.90809317269</v>
      </c>
    </row>
    <row r="800" spans="1:4">
      <c r="A800" s="12">
        <f>Simulation!N796</f>
        <v>3392.7003689546646</v>
      </c>
      <c r="B800" s="12">
        <f>Simulation!T796</f>
        <v>25.067383940157338</v>
      </c>
      <c r="C800" s="15">
        <f t="shared" si="24"/>
        <v>1181.8258833829732</v>
      </c>
      <c r="D800" s="14">
        <f t="shared" si="25"/>
        <v>85046.12274250004</v>
      </c>
    </row>
    <row r="801" spans="1:4">
      <c r="A801" s="12">
        <f>Simulation!N797</f>
        <v>3622.0437505390137</v>
      </c>
      <c r="B801" s="12">
        <f>Simulation!T797</f>
        <v>37.228427174110188</v>
      </c>
      <c r="C801" s="15">
        <f t="shared" si="24"/>
        <v>719.50217050283754</v>
      </c>
      <c r="D801" s="14">
        <f t="shared" si="25"/>
        <v>134842.99198838259</v>
      </c>
    </row>
    <row r="802" spans="1:4">
      <c r="A802" s="12">
        <f>Simulation!N798</f>
        <v>3527.1430409179029</v>
      </c>
      <c r="B802" s="12">
        <f>Simulation!T798</f>
        <v>8.3017809591058835</v>
      </c>
      <c r="C802" s="15">
        <f t="shared" si="24"/>
        <v>2205.9153137683625</v>
      </c>
      <c r="D802" s="14">
        <f t="shared" si="25"/>
        <v>29281.568937135071</v>
      </c>
    </row>
    <row r="803" spans="1:4">
      <c r="A803" s="12">
        <f>Simulation!N799</f>
        <v>3622.0437505390119</v>
      </c>
      <c r="B803" s="12">
        <f>Simulation!T799</f>
        <v>17.981418245801102</v>
      </c>
      <c r="C803" s="15">
        <f t="shared" si="24"/>
        <v>1567.5570391435922</v>
      </c>
      <c r="D803" s="14">
        <f t="shared" si="25"/>
        <v>65129.483583032044</v>
      </c>
    </row>
    <row r="804" spans="1:4">
      <c r="A804" s="12">
        <f>Simulation!N800</f>
        <v>3495.5094710442008</v>
      </c>
      <c r="B804" s="12">
        <f>Simulation!T800</f>
        <v>0</v>
      </c>
      <c r="C804" s="15">
        <f t="shared" si="24"/>
        <v>0</v>
      </c>
      <c r="D804" s="14">
        <f t="shared" si="25"/>
        <v>0</v>
      </c>
    </row>
    <row r="805" spans="1:4">
      <c r="A805" s="12">
        <f>Simulation!N801</f>
        <v>3622.0437505390119</v>
      </c>
      <c r="B805" s="12">
        <f>Simulation!T801</f>
        <v>17.981418245801102</v>
      </c>
      <c r="C805" s="15">
        <f t="shared" si="24"/>
        <v>1567.5570391435922</v>
      </c>
      <c r="D805" s="14">
        <f t="shared" si="25"/>
        <v>65129.483583032044</v>
      </c>
    </row>
    <row r="806" spans="1:4">
      <c r="A806" s="12">
        <f>Simulation!N802</f>
        <v>3495.5094710442008</v>
      </c>
      <c r="B806" s="12">
        <f>Simulation!T802</f>
        <v>0</v>
      </c>
      <c r="C806" s="15">
        <f t="shared" si="24"/>
        <v>0</v>
      </c>
      <c r="D806" s="14">
        <f t="shared" si="25"/>
        <v>0</v>
      </c>
    </row>
    <row r="807" spans="1:4">
      <c r="A807" s="12">
        <f>Simulation!N803</f>
        <v>3883.0207019970635</v>
      </c>
      <c r="B807" s="12">
        <f>Simulation!T803</f>
        <v>44.603851123368557</v>
      </c>
      <c r="C807" s="15">
        <f t="shared" si="24"/>
        <v>534.7680758373499</v>
      </c>
      <c r="D807" s="14">
        <f t="shared" si="25"/>
        <v>173197.67730083509</v>
      </c>
    </row>
    <row r="808" spans="1:4">
      <c r="A808" s="12">
        <f>Simulation!N804</f>
        <v>4215.1731856709466</v>
      </c>
      <c r="B808" s="12">
        <f>Simulation!T804</f>
        <v>54.441595860220652</v>
      </c>
      <c r="C808" s="15">
        <f t="shared" si="24"/>
        <v>415.90857501868959</v>
      </c>
      <c r="D808" s="14">
        <f t="shared" si="25"/>
        <v>229480.75505513651</v>
      </c>
    </row>
    <row r="809" spans="1:4">
      <c r="A809" s="12">
        <f>Simulation!N805</f>
        <v>4515.6920994711281</v>
      </c>
      <c r="B809" s="12">
        <f>Simulation!T805</f>
        <v>54.652135524617648</v>
      </c>
      <c r="C809" s="15">
        <f t="shared" si="24"/>
        <v>625.31802389158656</v>
      </c>
      <c r="D809" s="14">
        <f t="shared" si="25"/>
        <v>246792.21660774128</v>
      </c>
    </row>
    <row r="810" spans="1:4">
      <c r="A810" s="12">
        <f>Simulation!N806</f>
        <v>4839.9361906765853</v>
      </c>
      <c r="B810" s="12">
        <f>Simulation!T806</f>
        <v>57.300526223966955</v>
      </c>
      <c r="C810" s="15">
        <f t="shared" si="24"/>
        <v>1176.1964340522754</v>
      </c>
      <c r="D810" s="14">
        <f t="shared" si="25"/>
        <v>277330.89061619039</v>
      </c>
    </row>
    <row r="811" spans="1:4">
      <c r="A811" s="12">
        <f>Simulation!N807</f>
        <v>3081.4161205875002</v>
      </c>
      <c r="B811" s="12">
        <f>Simulation!T807</f>
        <v>28.514163909029026</v>
      </c>
      <c r="C811" s="15">
        <f t="shared" si="24"/>
        <v>1005.6250891216332</v>
      </c>
      <c r="D811" s="14">
        <f t="shared" si="25"/>
        <v>87864.00433435633</v>
      </c>
    </row>
    <row r="812" spans="1:4">
      <c r="A812" s="12">
        <f>Simulation!N808</f>
        <v>2938.5690156596029</v>
      </c>
      <c r="B812" s="12">
        <f>Simulation!T808</f>
        <v>0</v>
      </c>
      <c r="C812" s="15">
        <f t="shared" si="24"/>
        <v>0</v>
      </c>
      <c r="D812" s="14">
        <f t="shared" si="25"/>
        <v>0</v>
      </c>
    </row>
    <row r="813" spans="1:4">
      <c r="A813" s="12">
        <f>Simulation!N809</f>
        <v>2734.5017229054647</v>
      </c>
      <c r="B813" s="12">
        <f>Simulation!T809</f>
        <v>0</v>
      </c>
      <c r="C813" s="15">
        <f t="shared" si="24"/>
        <v>0</v>
      </c>
      <c r="D813" s="14">
        <f t="shared" si="25"/>
        <v>0</v>
      </c>
    </row>
    <row r="814" spans="1:4">
      <c r="A814" s="12">
        <f>Simulation!N810</f>
        <v>2418.197419136548</v>
      </c>
      <c r="B814" s="12">
        <f>Simulation!T810</f>
        <v>0</v>
      </c>
      <c r="C814" s="15">
        <f t="shared" si="24"/>
        <v>0</v>
      </c>
      <c r="D814" s="14">
        <f t="shared" si="25"/>
        <v>0</v>
      </c>
    </row>
    <row r="815" spans="1:4">
      <c r="A815" s="12">
        <f>Simulation!N811</f>
        <v>2367.1805959480134</v>
      </c>
      <c r="B815" s="12">
        <f>Simulation!T811</f>
        <v>0</v>
      </c>
      <c r="C815" s="15">
        <f t="shared" si="24"/>
        <v>0</v>
      </c>
      <c r="D815" s="14">
        <f t="shared" si="25"/>
        <v>0</v>
      </c>
    </row>
    <row r="816" spans="1:4">
      <c r="A816" s="12">
        <f>Simulation!N812</f>
        <v>2367.180595948013</v>
      </c>
      <c r="B816" s="12">
        <f>Simulation!T812</f>
        <v>0</v>
      </c>
      <c r="C816" s="15">
        <f t="shared" si="24"/>
        <v>0</v>
      </c>
      <c r="D816" s="14">
        <f t="shared" si="25"/>
        <v>0</v>
      </c>
    </row>
    <row r="817" spans="1:4">
      <c r="A817" s="12">
        <f>Simulation!N813</f>
        <v>2510.0277008759113</v>
      </c>
      <c r="B817" s="12">
        <f>Simulation!T813</f>
        <v>41.848345866645076</v>
      </c>
      <c r="C817" s="15">
        <f t="shared" si="24"/>
        <v>511.28602171609873</v>
      </c>
      <c r="D817" s="14">
        <f t="shared" si="25"/>
        <v>105040.50736111509</v>
      </c>
    </row>
    <row r="818" spans="1:4">
      <c r="A818" s="12">
        <f>Simulation!N814</f>
        <v>2346.7738666725991</v>
      </c>
      <c r="B818" s="12">
        <f>Simulation!T814</f>
        <v>0</v>
      </c>
      <c r="C818" s="15">
        <f t="shared" si="24"/>
        <v>0</v>
      </c>
      <c r="D818" s="14">
        <f t="shared" si="25"/>
        <v>0</v>
      </c>
    </row>
    <row r="819" spans="1:4">
      <c r="A819" s="12">
        <f>Simulation!N815</f>
        <v>2326.3671373971861</v>
      </c>
      <c r="B819" s="12">
        <f>Simulation!T815</f>
        <v>0</v>
      </c>
      <c r="C819" s="15">
        <f t="shared" si="24"/>
        <v>0</v>
      </c>
      <c r="D819" s="14">
        <f t="shared" si="25"/>
        <v>0</v>
      </c>
    </row>
    <row r="820" spans="1:4">
      <c r="A820" s="12">
        <f>Simulation!N816</f>
        <v>1948.8426458020278</v>
      </c>
      <c r="B820" s="12">
        <f>Simulation!T816</f>
        <v>0</v>
      </c>
      <c r="C820" s="15">
        <f t="shared" si="24"/>
        <v>0</v>
      </c>
      <c r="D820" s="14">
        <f t="shared" si="25"/>
        <v>0</v>
      </c>
    </row>
    <row r="821" spans="1:4">
      <c r="A821" s="12">
        <f>Simulation!N817</f>
        <v>1836.605634787252</v>
      </c>
      <c r="B821" s="12">
        <f>Simulation!T817</f>
        <v>0</v>
      </c>
      <c r="C821" s="15">
        <f t="shared" si="24"/>
        <v>0</v>
      </c>
      <c r="D821" s="14">
        <f t="shared" si="25"/>
        <v>0</v>
      </c>
    </row>
    <row r="822" spans="1:4">
      <c r="A822" s="12">
        <f>Simulation!N818</f>
        <v>1688.6568475405013</v>
      </c>
      <c r="B822" s="12">
        <f>Simulation!T818</f>
        <v>0</v>
      </c>
      <c r="C822" s="15">
        <f t="shared" si="24"/>
        <v>0</v>
      </c>
      <c r="D822" s="14">
        <f t="shared" si="25"/>
        <v>0</v>
      </c>
    </row>
    <row r="823" spans="1:4">
      <c r="A823" s="12">
        <f>Simulation!N819</f>
        <v>2190.6247137539444</v>
      </c>
      <c r="B823" s="12">
        <f>Simulation!T819</f>
        <v>0</v>
      </c>
      <c r="C823" s="15">
        <f t="shared" si="24"/>
        <v>0</v>
      </c>
      <c r="D823" s="14">
        <f t="shared" si="25"/>
        <v>0</v>
      </c>
    </row>
    <row r="824" spans="1:4">
      <c r="A824" s="12">
        <f>Simulation!N820</f>
        <v>1921.739369827467</v>
      </c>
      <c r="B824" s="12">
        <f>Simulation!T820</f>
        <v>0</v>
      </c>
      <c r="C824" s="15">
        <f t="shared" si="24"/>
        <v>0</v>
      </c>
      <c r="D824" s="14">
        <f t="shared" si="25"/>
        <v>0</v>
      </c>
    </row>
    <row r="825" spans="1:4">
      <c r="A825" s="12">
        <f>Simulation!N821</f>
        <v>1146.7169079217397</v>
      </c>
      <c r="B825" s="12">
        <f>Simulation!T821</f>
        <v>0</v>
      </c>
      <c r="C825" s="15">
        <f t="shared" si="24"/>
        <v>0</v>
      </c>
      <c r="D825" s="14">
        <f t="shared" si="25"/>
        <v>0</v>
      </c>
    </row>
    <row r="826" spans="1:4">
      <c r="A826" s="12">
        <f>Simulation!N822</f>
        <v>1579.5593333373267</v>
      </c>
      <c r="B826" s="12">
        <f>Simulation!T822</f>
        <v>0</v>
      </c>
      <c r="C826" s="15">
        <f t="shared" si="24"/>
        <v>0</v>
      </c>
      <c r="D826" s="14">
        <f t="shared" si="25"/>
        <v>0</v>
      </c>
    </row>
    <row r="827" spans="1:4">
      <c r="A827" s="12">
        <f>Simulation!N823</f>
        <v>947.7356000023957</v>
      </c>
      <c r="B827" s="12">
        <f>Simulation!T823</f>
        <v>0</v>
      </c>
      <c r="C827" s="15">
        <f t="shared" si="24"/>
        <v>0</v>
      </c>
      <c r="D827" s="14">
        <f t="shared" si="25"/>
        <v>0</v>
      </c>
    </row>
    <row r="828" spans="1:4">
      <c r="A828" s="12">
        <f>Simulation!N824</f>
        <v>1263.6474666698612</v>
      </c>
      <c r="B828" s="12">
        <f>Simulation!T824</f>
        <v>4.209988761782661</v>
      </c>
      <c r="C828" s="15">
        <f t="shared" si="24"/>
        <v>2432.4398601847824</v>
      </c>
      <c r="D828" s="14">
        <f t="shared" si="25"/>
        <v>5319.9416335352453</v>
      </c>
    </row>
    <row r="829" spans="1:4">
      <c r="A829" s="12">
        <f>Simulation!N825</f>
        <v>1263.6474666698612</v>
      </c>
      <c r="B829" s="12">
        <f>Simulation!T825</f>
        <v>4.209988761782661</v>
      </c>
      <c r="C829" s="15">
        <f t="shared" si="24"/>
        <v>2432.4398601847824</v>
      </c>
      <c r="D829" s="14">
        <f t="shared" si="25"/>
        <v>5319.9416335352453</v>
      </c>
    </row>
    <row r="830" spans="1:4">
      <c r="A830" s="12">
        <f>Simulation!N826</f>
        <v>1098.8238840607492</v>
      </c>
      <c r="B830" s="12">
        <f>Simulation!T826</f>
        <v>0</v>
      </c>
      <c r="C830" s="15">
        <f t="shared" si="24"/>
        <v>0</v>
      </c>
      <c r="D830" s="14">
        <f t="shared" si="25"/>
        <v>0</v>
      </c>
    </row>
    <row r="831" spans="1:4">
      <c r="A831" s="12">
        <f>Simulation!N827</f>
        <v>1648.2358260911237</v>
      </c>
      <c r="B831" s="12">
        <f>Simulation!T827</f>
        <v>23.182356452995482</v>
      </c>
      <c r="C831" s="15">
        <f t="shared" si="24"/>
        <v>1197.8444895545244</v>
      </c>
      <c r="D831" s="14">
        <f t="shared" si="25"/>
        <v>38209.990439041903</v>
      </c>
    </row>
    <row r="832" spans="1:4">
      <c r="A832" s="12">
        <f>Simulation!N828</f>
        <v>1153.7650782637861</v>
      </c>
      <c r="B832" s="12">
        <f>Simulation!T828</f>
        <v>0</v>
      </c>
      <c r="C832" s="15">
        <f t="shared" si="24"/>
        <v>0</v>
      </c>
      <c r="D832" s="14">
        <f t="shared" si="25"/>
        <v>0</v>
      </c>
    </row>
    <row r="833" spans="1:4">
      <c r="A833" s="12">
        <f>Simulation!N829</f>
        <v>810.38261449480262</v>
      </c>
      <c r="B833" s="12">
        <f>Simulation!T829</f>
        <v>0</v>
      </c>
      <c r="C833" s="15">
        <f t="shared" si="24"/>
        <v>0</v>
      </c>
      <c r="D833" s="14">
        <f t="shared" si="25"/>
        <v>0</v>
      </c>
    </row>
    <row r="834" spans="1:4">
      <c r="A834" s="12">
        <f>Simulation!N830</f>
        <v>467.00015072581817</v>
      </c>
      <c r="B834" s="12">
        <f>Simulation!T830</f>
        <v>0</v>
      </c>
      <c r="C834" s="15">
        <f t="shared" si="24"/>
        <v>0</v>
      </c>
      <c r="D834" s="14">
        <f t="shared" si="25"/>
        <v>0</v>
      </c>
    </row>
    <row r="835" spans="1:4">
      <c r="A835" s="12">
        <f>Simulation!N831</f>
        <v>631.82373333493058</v>
      </c>
      <c r="B835" s="12">
        <f>Simulation!T831</f>
        <v>4.1909919747833824</v>
      </c>
      <c r="C835" s="15">
        <f t="shared" si="24"/>
        <v>2472.4231249416421</v>
      </c>
      <c r="D835" s="14">
        <f t="shared" si="25"/>
        <v>2647.9681958843698</v>
      </c>
    </row>
    <row r="836" spans="1:4">
      <c r="A836" s="12">
        <f>Simulation!N832</f>
        <v>467.00015072581829</v>
      </c>
      <c r="B836" s="12">
        <f>Simulation!T832</f>
        <v>0</v>
      </c>
      <c r="C836" s="15">
        <f t="shared" si="24"/>
        <v>0</v>
      </c>
      <c r="D836" s="14">
        <f t="shared" si="25"/>
        <v>0</v>
      </c>
    </row>
    <row r="837" spans="1:4">
      <c r="A837" s="12">
        <f>Simulation!N833</f>
        <v>1016.412092756193</v>
      </c>
      <c r="B837" s="12">
        <f>Simulation!T833</f>
        <v>23.158954613938409</v>
      </c>
      <c r="C837" s="15">
        <f t="shared" si="24"/>
        <v>1174.0656570252941</v>
      </c>
      <c r="D837" s="14">
        <f t="shared" si="25"/>
        <v>23539.041525198831</v>
      </c>
    </row>
    <row r="838" spans="1:4">
      <c r="A838" s="12">
        <f>Simulation!N834</f>
        <v>2087.765379715423</v>
      </c>
      <c r="B838" s="12">
        <f>Simulation!T834</f>
        <v>51.636179741002657</v>
      </c>
      <c r="C838" s="15">
        <f t="shared" si="24"/>
        <v>283.43302968463922</v>
      </c>
      <c r="D838" s="14">
        <f t="shared" si="25"/>
        <v>107804.22840402824</v>
      </c>
    </row>
    <row r="839" spans="1:4">
      <c r="A839" s="12">
        <f>Simulation!N835</f>
        <v>1057.6179884084706</v>
      </c>
      <c r="B839" s="12">
        <f>Simulation!T835</f>
        <v>0</v>
      </c>
      <c r="C839" s="15">
        <f t="shared" si="24"/>
        <v>0</v>
      </c>
      <c r="D839" s="14">
        <f t="shared" si="25"/>
        <v>0</v>
      </c>
    </row>
    <row r="840" spans="1:4">
      <c r="A840" s="12">
        <f>Simulation!N836</f>
        <v>480.73544927657775</v>
      </c>
      <c r="B840" s="12">
        <f>Simulation!T836</f>
        <v>0</v>
      </c>
      <c r="C840" s="15">
        <f t="shared" ref="C840:C903" si="26">IF(OR(A840=0,B840=0),0,($I$7*B840^6+$J$7*B840^5+$K$7*B840^4+$L$7*B840^3+$M$7*B840^2+$N$7*B840+$O$7*A840^6+$P$7*A840^5+$Q$7*A840^4+$R$7*A840^3+$S$7*A840^2+$T$7*A840+$U$7))</f>
        <v>0</v>
      </c>
      <c r="D840" s="14">
        <f t="shared" ref="D840:D903" si="27">A840*B840</f>
        <v>0</v>
      </c>
    </row>
    <row r="841" spans="1:4">
      <c r="A841" s="12">
        <f>Simulation!N837</f>
        <v>576.88253913189305</v>
      </c>
      <c r="B841" s="12">
        <f>Simulation!T837</f>
        <v>0</v>
      </c>
      <c r="C841" s="15">
        <f t="shared" si="26"/>
        <v>0</v>
      </c>
      <c r="D841" s="14">
        <f t="shared" si="27"/>
        <v>0</v>
      </c>
    </row>
    <row r="842" spans="1:4">
      <c r="A842" s="12">
        <f>Simulation!N838</f>
        <v>631.82373333493058</v>
      </c>
      <c r="B842" s="12">
        <f>Simulation!T838</f>
        <v>4.1909919747833824</v>
      </c>
      <c r="C842" s="15">
        <f t="shared" si="26"/>
        <v>2472.4231249416421</v>
      </c>
      <c r="D842" s="14">
        <f t="shared" si="27"/>
        <v>2647.9681958843698</v>
      </c>
    </row>
    <row r="843" spans="1:4">
      <c r="A843" s="12">
        <f>Simulation!N839</f>
        <v>961.47089855315551</v>
      </c>
      <c r="B843" s="12">
        <f>Simulation!T839</f>
        <v>16.838024116909359</v>
      </c>
      <c r="C843" s="15">
        <f t="shared" si="26"/>
        <v>1520.9191887561269</v>
      </c>
      <c r="D843" s="14">
        <f t="shared" si="27"/>
        <v>16189.270177544544</v>
      </c>
    </row>
    <row r="844" spans="1:4">
      <c r="A844" s="12">
        <f>Simulation!N840</f>
        <v>1304.8533623221397</v>
      </c>
      <c r="B844" s="12">
        <f>Simulation!T840</f>
        <v>21.588334100557258</v>
      </c>
      <c r="C844" s="15">
        <f t="shared" si="26"/>
        <v>1265.9994877473091</v>
      </c>
      <c r="D844" s="14">
        <f t="shared" si="27"/>
        <v>28169.610338045844</v>
      </c>
    </row>
    <row r="845" spans="1:4">
      <c r="A845" s="12">
        <f>Simulation!N841</f>
        <v>865.32380869783992</v>
      </c>
      <c r="B845" s="12">
        <f>Simulation!T841</f>
        <v>0</v>
      </c>
      <c r="C845" s="15">
        <f t="shared" si="26"/>
        <v>0</v>
      </c>
      <c r="D845" s="14">
        <f t="shared" si="27"/>
        <v>0</v>
      </c>
    </row>
    <row r="846" spans="1:4">
      <c r="A846" s="12">
        <f>Simulation!N842</f>
        <v>1085.0885855099896</v>
      </c>
      <c r="B846" s="12">
        <f>Simulation!T842</f>
        <v>8.9426426264488885</v>
      </c>
      <c r="C846" s="15">
        <f t="shared" si="26"/>
        <v>2050.9523646798975</v>
      </c>
      <c r="D846" s="14">
        <f t="shared" si="27"/>
        <v>9703.5594382547624</v>
      </c>
    </row>
    <row r="847" spans="1:4">
      <c r="A847" s="12">
        <f>Simulation!N843</f>
        <v>1208.706272466824</v>
      </c>
      <c r="B847" s="12">
        <f>Simulation!T843</f>
        <v>10.526705730756431</v>
      </c>
      <c r="C847" s="15">
        <f t="shared" si="26"/>
        <v>1940.9774403906918</v>
      </c>
      <c r="D847" s="14">
        <f t="shared" si="27"/>
        <v>12723.69524517776</v>
      </c>
    </row>
    <row r="848" spans="1:4">
      <c r="A848" s="12">
        <f>Simulation!N844</f>
        <v>865.32380869783992</v>
      </c>
      <c r="B848" s="12">
        <f>Simulation!T844</f>
        <v>0</v>
      </c>
      <c r="C848" s="15">
        <f t="shared" si="26"/>
        <v>0</v>
      </c>
      <c r="D848" s="14">
        <f t="shared" si="27"/>
        <v>0</v>
      </c>
    </row>
    <row r="849" spans="1:4">
      <c r="A849" s="12">
        <f>Simulation!N845</f>
        <v>961.47089855315551</v>
      </c>
      <c r="B849" s="12">
        <f>Simulation!T845</f>
        <v>4.1993232688927078</v>
      </c>
      <c r="C849" s="15">
        <f t="shared" si="26"/>
        <v>2423.8046400651215</v>
      </c>
      <c r="D849" s="14">
        <f t="shared" si="27"/>
        <v>4037.5271166574462</v>
      </c>
    </row>
    <row r="850" spans="1:4">
      <c r="A850" s="12">
        <f>Simulation!N846</f>
        <v>961.47089855315551</v>
      </c>
      <c r="B850" s="12">
        <f>Simulation!T846</f>
        <v>4.1993232688927078</v>
      </c>
      <c r="C850" s="15">
        <f t="shared" si="26"/>
        <v>2423.8046400651215</v>
      </c>
      <c r="D850" s="14">
        <f t="shared" si="27"/>
        <v>4037.5271166574462</v>
      </c>
    </row>
    <row r="851" spans="1:4">
      <c r="A851" s="12">
        <f>Simulation!N847</f>
        <v>1414.7357507282143</v>
      </c>
      <c r="B851" s="12">
        <f>Simulation!T847</f>
        <v>21.592547628612543</v>
      </c>
      <c r="C851" s="15">
        <f t="shared" si="26"/>
        <v>1271.0800910597045</v>
      </c>
      <c r="D851" s="14">
        <f t="shared" si="27"/>
        <v>30547.749079499888</v>
      </c>
    </row>
    <row r="852" spans="1:4">
      <c r="A852" s="12">
        <f>Simulation!N848</f>
        <v>1758.1182144971979</v>
      </c>
      <c r="B852" s="12">
        <f>Simulation!T848</f>
        <v>23.187719125065847</v>
      </c>
      <c r="C852" s="15">
        <f t="shared" si="26"/>
        <v>1199.6854258663088</v>
      </c>
      <c r="D852" s="14">
        <f t="shared" si="27"/>
        <v>40766.751346423291</v>
      </c>
    </row>
    <row r="853" spans="1:4">
      <c r="A853" s="12">
        <f>Simulation!N849</f>
        <v>645.55903188569039</v>
      </c>
      <c r="B853" s="12">
        <f>Simulation!T849</f>
        <v>0</v>
      </c>
      <c r="C853" s="15">
        <f t="shared" si="26"/>
        <v>0</v>
      </c>
      <c r="D853" s="14">
        <f t="shared" si="27"/>
        <v>0</v>
      </c>
    </row>
    <row r="854" spans="1:4">
      <c r="A854" s="12">
        <f>Simulation!N850</f>
        <v>-151.08828405835297</v>
      </c>
      <c r="B854" s="12">
        <f>Simulation!T850</f>
        <v>0</v>
      </c>
      <c r="C854" s="15">
        <f t="shared" si="26"/>
        <v>0</v>
      </c>
      <c r="D854" s="14">
        <f t="shared" si="27"/>
        <v>0</v>
      </c>
    </row>
    <row r="855" spans="1:4">
      <c r="A855" s="12">
        <f>Simulation!N851</f>
        <v>1332.3239594236584</v>
      </c>
      <c r="B855" s="12">
        <f>Simulation!T851</f>
        <v>46.865604123838821</v>
      </c>
      <c r="C855" s="15">
        <f t="shared" si="26"/>
        <v>361.17497488147364</v>
      </c>
      <c r="D855" s="14">
        <f t="shared" si="27"/>
        <v>62440.167247054669</v>
      </c>
    </row>
    <row r="856" spans="1:4">
      <c r="A856" s="12">
        <f>Simulation!N852</f>
        <v>1085.0885855099896</v>
      </c>
      <c r="B856" s="12">
        <f>Simulation!T852</f>
        <v>8.9426426264488885</v>
      </c>
      <c r="C856" s="15">
        <f t="shared" si="26"/>
        <v>2050.9523646798975</v>
      </c>
      <c r="D856" s="14">
        <f t="shared" si="27"/>
        <v>9703.5594382547624</v>
      </c>
    </row>
    <row r="857" spans="1:4">
      <c r="A857" s="12">
        <f>Simulation!N853</f>
        <v>425.79425507354017</v>
      </c>
      <c r="B857" s="12">
        <f>Simulation!T853</f>
        <v>0</v>
      </c>
      <c r="C857" s="15">
        <f t="shared" si="26"/>
        <v>0</v>
      </c>
      <c r="D857" s="14">
        <f t="shared" si="27"/>
        <v>0</v>
      </c>
    </row>
    <row r="858" spans="1:4">
      <c r="A858" s="12">
        <f>Simulation!N854</f>
        <v>-315.91186666746529</v>
      </c>
      <c r="B858" s="12">
        <f>Simulation!T854</f>
        <v>0</v>
      </c>
      <c r="C858" s="15">
        <f t="shared" si="26"/>
        <v>0</v>
      </c>
      <c r="D858" s="14">
        <f t="shared" si="27"/>
        <v>0</v>
      </c>
    </row>
    <row r="859" spans="1:4">
      <c r="A859" s="12">
        <f>Simulation!N855</f>
        <v>494.47074782733705</v>
      </c>
      <c r="B859" s="12">
        <f>Simulation!T855</f>
        <v>23.149174919560064</v>
      </c>
      <c r="C859" s="15">
        <f t="shared" si="26"/>
        <v>1288.5593408441896</v>
      </c>
      <c r="D859" s="14">
        <f t="shared" si="27"/>
        <v>11446.5898340607</v>
      </c>
    </row>
    <row r="860" spans="1:4">
      <c r="A860" s="12">
        <f>Simulation!N856</f>
        <v>2678.3832173980763</v>
      </c>
      <c r="B860" s="12">
        <f>Simulation!T856</f>
        <v>94.31490965611215</v>
      </c>
      <c r="C860" s="15">
        <f t="shared" si="26"/>
        <v>55.339763122883596</v>
      </c>
      <c r="D860" s="14">
        <f t="shared" si="27"/>
        <v>252611.47117334657</v>
      </c>
    </row>
    <row r="861" spans="1:4">
      <c r="A861" s="12">
        <f>Simulation!N857</f>
        <v>4738.6780000119807</v>
      </c>
      <c r="B861" s="12">
        <f>Simulation!T857</f>
        <v>113.44867223019281</v>
      </c>
      <c r="C861" s="15">
        <f t="shared" si="26"/>
        <v>842.23898446552812</v>
      </c>
      <c r="D861" s="14">
        <f t="shared" si="27"/>
        <v>537596.72722778481</v>
      </c>
    </row>
    <row r="862" spans="1:4">
      <c r="A862" s="12">
        <f>Simulation!N858</f>
        <v>5851.2371826234885</v>
      </c>
      <c r="B862" s="12">
        <f>Simulation!T858</f>
        <v>83.619367446865112</v>
      </c>
      <c r="C862" s="15">
        <f t="shared" si="26"/>
        <v>10492.528469397123</v>
      </c>
      <c r="D862" s="14">
        <f t="shared" si="27"/>
        <v>489276.75199255324</v>
      </c>
    </row>
    <row r="863" spans="1:4">
      <c r="A863" s="12">
        <f>Simulation!N859</f>
        <v>4159.8144383919662</v>
      </c>
      <c r="B863" s="12">
        <f>Simulation!T859</f>
        <v>128.97323591713089</v>
      </c>
      <c r="C863" s="15">
        <f t="shared" si="26"/>
        <v>333.84709967234994</v>
      </c>
      <c r="D863" s="14">
        <f t="shared" si="27"/>
        <v>536504.72893421445</v>
      </c>
    </row>
    <row r="864" spans="1:4">
      <c r="A864" s="12">
        <f>Simulation!N860</f>
        <v>4594.7760241553842</v>
      </c>
      <c r="B864" s="12">
        <f>Simulation!T860</f>
        <v>93.186756122873135</v>
      </c>
      <c r="C864" s="15">
        <f t="shared" si="26"/>
        <v>524.9334143066153</v>
      </c>
      <c r="D864" s="14">
        <f t="shared" si="27"/>
        <v>428172.27280219243</v>
      </c>
    </row>
    <row r="865" spans="1:4">
      <c r="A865" s="12">
        <f>Simulation!N861</f>
        <v>5124.638319539913</v>
      </c>
      <c r="B865" s="12">
        <f>Simulation!T861</f>
        <v>91.186179775514034</v>
      </c>
      <c r="C865" s="15">
        <f t="shared" si="26"/>
        <v>2117.8277055579238</v>
      </c>
      <c r="D865" s="14">
        <f t="shared" si="27"/>
        <v>467296.19109005464</v>
      </c>
    </row>
    <row r="866" spans="1:4">
      <c r="A866" s="12">
        <f>Simulation!N862</f>
        <v>3606.8893994294081</v>
      </c>
      <c r="B866" s="12">
        <f>Simulation!T862</f>
        <v>126.13968837475126</v>
      </c>
      <c r="C866" s="15">
        <f t="shared" si="26"/>
        <v>243.98901336178096</v>
      </c>
      <c r="D866" s="14">
        <f t="shared" si="27"/>
        <v>454971.90484621923</v>
      </c>
    </row>
    <row r="867" spans="1:4">
      <c r="A867" s="12">
        <f>Simulation!N863</f>
        <v>4030.3290318942477</v>
      </c>
      <c r="B867" s="12">
        <f>Simulation!T863</f>
        <v>152.12184272137586</v>
      </c>
      <c r="C867" s="15">
        <f t="shared" si="26"/>
        <v>395.19085428119433</v>
      </c>
      <c r="D867" s="14">
        <f t="shared" si="27"/>
        <v>613101.07910521177</v>
      </c>
    </row>
    <row r="868" spans="1:4">
      <c r="A868" s="12">
        <f>Simulation!N864</f>
        <v>4310.9215594311881</v>
      </c>
      <c r="B868" s="12">
        <f>Simulation!T864</f>
        <v>127.79634797677862</v>
      </c>
      <c r="C868" s="15">
        <f t="shared" si="26"/>
        <v>394.57860916851314</v>
      </c>
      <c r="D868" s="14">
        <f t="shared" si="27"/>
        <v>550920.0317096652</v>
      </c>
    </row>
    <row r="869" spans="1:4">
      <c r="A869" s="12">
        <f>Simulation!N865</f>
        <v>4627.225863200103</v>
      </c>
      <c r="B869" s="12">
        <f>Simulation!T865</f>
        <v>128.64054986910634</v>
      </c>
      <c r="C869" s="15">
        <f t="shared" si="26"/>
        <v>711.65157849575553</v>
      </c>
      <c r="D869" s="14">
        <f t="shared" si="27"/>
        <v>595248.87941061147</v>
      </c>
    </row>
    <row r="870" spans="1:4">
      <c r="A870" s="12">
        <f>Simulation!N866</f>
        <v>4821.0897913165354</v>
      </c>
      <c r="B870" s="12">
        <f>Simulation!T866</f>
        <v>100.61234251631892</v>
      </c>
      <c r="C870" s="15">
        <f t="shared" si="26"/>
        <v>984.51158903350733</v>
      </c>
      <c r="D870" s="14">
        <f t="shared" si="27"/>
        <v>485061.13738586777</v>
      </c>
    </row>
    <row r="871" spans="1:4">
      <c r="A871" s="12">
        <f>Simulation!N867</f>
        <v>3729.2617526509744</v>
      </c>
      <c r="B871" s="12">
        <f>Simulation!T867</f>
        <v>115.10214885241014</v>
      </c>
      <c r="C871" s="15">
        <f t="shared" si="26"/>
        <v>200.4513040284728</v>
      </c>
      <c r="D871" s="14">
        <f t="shared" si="27"/>
        <v>429246.04136323236</v>
      </c>
    </row>
    <row r="872" spans="1:4">
      <c r="A872" s="12">
        <f>Simulation!N868</f>
        <v>3828.3024120676491</v>
      </c>
      <c r="B872" s="12">
        <f>Simulation!T868</f>
        <v>96.771557543582375</v>
      </c>
      <c r="C872" s="15">
        <f t="shared" si="26"/>
        <v>140.12883485161365</v>
      </c>
      <c r="D872" s="14">
        <f t="shared" si="27"/>
        <v>370470.78716363973</v>
      </c>
    </row>
    <row r="873" spans="1:4">
      <c r="A873" s="12">
        <f>Simulation!N869</f>
        <v>3999.7189379811271</v>
      </c>
      <c r="B873" s="12">
        <f>Simulation!T869</f>
        <v>121.3457228413609</v>
      </c>
      <c r="C873" s="15">
        <f t="shared" si="26"/>
        <v>259.14654836821501</v>
      </c>
      <c r="D873" s="14">
        <f t="shared" si="27"/>
        <v>485348.78569160018</v>
      </c>
    </row>
    <row r="874" spans="1:4">
      <c r="A874" s="12">
        <f>Simulation!N870</f>
        <v>4094.9503412663898</v>
      </c>
      <c r="B874" s="12">
        <f>Simulation!T870</f>
        <v>98.319992847855076</v>
      </c>
      <c r="C874" s="15">
        <f t="shared" si="26"/>
        <v>186.43669149430389</v>
      </c>
      <c r="D874" s="14">
        <f t="shared" si="27"/>
        <v>402615.48826563318</v>
      </c>
    </row>
    <row r="875" spans="1:4">
      <c r="A875" s="12">
        <f>Simulation!N871</f>
        <v>4209.2280252087094</v>
      </c>
      <c r="B875" s="12">
        <f>Simulation!T871</f>
        <v>99.015979448034315</v>
      </c>
      <c r="C875" s="15">
        <f t="shared" si="26"/>
        <v>224.96096053545079</v>
      </c>
      <c r="D875" s="14">
        <f t="shared" si="27"/>
        <v>416780.83563615562</v>
      </c>
    </row>
    <row r="876" spans="1:4">
      <c r="A876" s="12">
        <f>Simulation!N872</f>
        <v>4289.2224039683333</v>
      </c>
      <c r="B876" s="12">
        <f>Simulation!T872</f>
        <v>85.365376976029552</v>
      </c>
      <c r="C876" s="15">
        <f t="shared" si="26"/>
        <v>240.65148872892678</v>
      </c>
      <c r="D876" s="14">
        <f t="shared" si="27"/>
        <v>366151.08744878846</v>
      </c>
    </row>
    <row r="877" spans="1:4">
      <c r="A877" s="12">
        <f>Simulation!N873</f>
        <v>4369.2167827279536</v>
      </c>
      <c r="B877" s="12">
        <f>Simulation!T873</f>
        <v>81.159047484964873</v>
      </c>
      <c r="C877" s="15">
        <f t="shared" si="26"/>
        <v>292.56519227659737</v>
      </c>
      <c r="D877" s="14">
        <f t="shared" si="27"/>
        <v>354601.47234152345</v>
      </c>
    </row>
    <row r="878" spans="1:4">
      <c r="A878" s="12">
        <f>Simulation!N874</f>
        <v>4464.4481860132191</v>
      </c>
      <c r="B878" s="12">
        <f>Simulation!T874</f>
        <v>86.494105384169799</v>
      </c>
      <c r="C878" s="15">
        <f t="shared" si="26"/>
        <v>366.66236866378858</v>
      </c>
      <c r="D878" s="14">
        <f t="shared" si="27"/>
        <v>386148.45188319305</v>
      </c>
    </row>
    <row r="879" spans="1:4">
      <c r="A879" s="12">
        <f>Simulation!N875</f>
        <v>4544.4425647728403</v>
      </c>
      <c r="B879" s="12">
        <f>Simulation!T875</f>
        <v>82.3096158447146</v>
      </c>
      <c r="C879" s="15">
        <f t="shared" si="26"/>
        <v>454.32447888765455</v>
      </c>
      <c r="D879" s="14">
        <f t="shared" si="27"/>
        <v>374051.32173482201</v>
      </c>
    </row>
    <row r="880" spans="1:4">
      <c r="A880" s="12">
        <f>Simulation!N876</f>
        <v>4639.6739680581068</v>
      </c>
      <c r="B880" s="12">
        <f>Simulation!T876</f>
        <v>87.668499145674105</v>
      </c>
      <c r="C880" s="15">
        <f t="shared" si="26"/>
        <v>585.54958433610227</v>
      </c>
      <c r="D880" s="14">
        <f t="shared" si="27"/>
        <v>406753.25330490852</v>
      </c>
    </row>
    <row r="881" spans="1:4">
      <c r="A881" s="12">
        <f>Simulation!N877</f>
        <v>4685.3850416350342</v>
      </c>
      <c r="B881" s="12">
        <f>Simulation!T877</f>
        <v>69.125853128836113</v>
      </c>
      <c r="C881" s="15">
        <f t="shared" si="26"/>
        <v>712.85487510035455</v>
      </c>
      <c r="D881" s="14">
        <f t="shared" si="27"/>
        <v>323881.23824010906</v>
      </c>
    </row>
    <row r="882" spans="1:4">
      <c r="A882" s="12">
        <f>Simulation!N878</f>
        <v>4734.9053713433705</v>
      </c>
      <c r="B882" s="12">
        <f>Simulation!T878</f>
        <v>64.756716725779683</v>
      </c>
      <c r="C882" s="15">
        <f t="shared" si="26"/>
        <v>842.53689339340053</v>
      </c>
      <c r="D882" s="14">
        <f t="shared" si="27"/>
        <v>306616.92585545528</v>
      </c>
    </row>
    <row r="883" spans="1:4">
      <c r="A883" s="12">
        <f>Simulation!N879</f>
        <v>4708.2405784234979</v>
      </c>
      <c r="B883" s="12">
        <f>Simulation!T879</f>
        <v>31.573505529234552</v>
      </c>
      <c r="C883" s="15">
        <f t="shared" si="26"/>
        <v>1512.4460953595553</v>
      </c>
      <c r="D883" s="14">
        <f t="shared" si="27"/>
        <v>148655.65993582079</v>
      </c>
    </row>
    <row r="884" spans="1:4">
      <c r="A884" s="12">
        <f>Simulation!N880</f>
        <v>4708.2405784234979</v>
      </c>
      <c r="B884" s="12">
        <f>Simulation!T880</f>
        <v>31.573505529234552</v>
      </c>
      <c r="C884" s="15">
        <f t="shared" si="26"/>
        <v>1512.4460953595553</v>
      </c>
      <c r="D884" s="14">
        <f t="shared" si="27"/>
        <v>148655.65993582079</v>
      </c>
    </row>
    <row r="885" spans="1:4">
      <c r="A885" s="12">
        <f>Simulation!N881</f>
        <v>4708.2405784234979</v>
      </c>
      <c r="B885" s="12">
        <f>Simulation!T881</f>
        <v>31.573505529234552</v>
      </c>
      <c r="C885" s="15">
        <f t="shared" si="26"/>
        <v>1512.4460953595553</v>
      </c>
      <c r="D885" s="14">
        <f t="shared" si="27"/>
        <v>148655.65993582079</v>
      </c>
    </row>
    <row r="886" spans="1:4">
      <c r="A886" s="12">
        <f>Simulation!N882</f>
        <v>4799.6627255773519</v>
      </c>
      <c r="B886" s="12">
        <f>Simulation!T882</f>
        <v>69.92672329108801</v>
      </c>
      <c r="C886" s="15">
        <f t="shared" si="26"/>
        <v>949.7185461482859</v>
      </c>
      <c r="D886" s="14">
        <f t="shared" si="27"/>
        <v>335624.68730199675</v>
      </c>
    </row>
    <row r="887" spans="1:4">
      <c r="A887" s="12">
        <f>Simulation!N883</f>
        <v>4860.6108236799209</v>
      </c>
      <c r="B887" s="12">
        <f>Simulation!T883</f>
        <v>70.361795844873257</v>
      </c>
      <c r="C887" s="15">
        <f t="shared" si="26"/>
        <v>1108.6019839240253</v>
      </c>
      <c r="D887" s="14">
        <f t="shared" si="27"/>
        <v>342001.30645714782</v>
      </c>
    </row>
    <row r="888" spans="1:4">
      <c r="A888" s="12">
        <f>Simulation!N884</f>
        <v>4008.9281286284927</v>
      </c>
      <c r="B888" s="12">
        <f>Simulation!T884</f>
        <v>0</v>
      </c>
      <c r="C888" s="15">
        <f t="shared" si="26"/>
        <v>0</v>
      </c>
      <c r="D888" s="14">
        <f t="shared" si="27"/>
        <v>0</v>
      </c>
    </row>
    <row r="889" spans="1:4">
      <c r="A889" s="12">
        <f>Simulation!N885</f>
        <v>4021.6954156623415</v>
      </c>
      <c r="B889" s="12">
        <f>Simulation!T885</f>
        <v>38.452600818783104</v>
      </c>
      <c r="C889" s="15">
        <f t="shared" si="26"/>
        <v>722.26942195028278</v>
      </c>
      <c r="D889" s="14">
        <f t="shared" si="27"/>
        <v>154644.648433194</v>
      </c>
    </row>
    <row r="890" spans="1:4">
      <c r="A890" s="12">
        <f>Simulation!N886</f>
        <v>3983.393554560796</v>
      </c>
      <c r="B890" s="12">
        <f>Simulation!T886</f>
        <v>0</v>
      </c>
      <c r="C890" s="15">
        <f t="shared" si="26"/>
        <v>0</v>
      </c>
      <c r="D890" s="14">
        <f t="shared" si="27"/>
        <v>0</v>
      </c>
    </row>
    <row r="891" spans="1:4">
      <c r="A891" s="12">
        <f>Simulation!N887</f>
        <v>3919.5571193915512</v>
      </c>
      <c r="B891" s="12">
        <f>Simulation!T887</f>
        <v>0</v>
      </c>
      <c r="C891" s="15">
        <f t="shared" si="26"/>
        <v>0</v>
      </c>
      <c r="D891" s="14">
        <f t="shared" si="27"/>
        <v>0</v>
      </c>
    </row>
    <row r="892" spans="1:4">
      <c r="A892" s="12">
        <f>Simulation!N888</f>
        <v>3945.0916934592492</v>
      </c>
      <c r="B892" s="12">
        <f>Simulation!T888</f>
        <v>37.681167254561892</v>
      </c>
      <c r="C892" s="15">
        <f t="shared" si="26"/>
        <v>733.41011526714101</v>
      </c>
      <c r="D892" s="14">
        <f t="shared" si="27"/>
        <v>148655.65993582079</v>
      </c>
    </row>
    <row r="893" spans="1:4">
      <c r="A893" s="12">
        <f>Simulation!N889</f>
        <v>3983.3935545607942</v>
      </c>
      <c r="B893" s="12">
        <f>Simulation!T889</f>
        <v>60.45306738179363</v>
      </c>
      <c r="C893" s="15">
        <f t="shared" si="26"/>
        <v>272.30081118568341</v>
      </c>
      <c r="D893" s="14">
        <f t="shared" si="27"/>
        <v>240808.35896206612</v>
      </c>
    </row>
    <row r="894" spans="1:4">
      <c r="A894" s="12">
        <f>Simulation!N890</f>
        <v>3970.6262675269463</v>
      </c>
      <c r="B894" s="12">
        <f>Simulation!T890</f>
        <v>37.936663413652248</v>
      </c>
      <c r="C894" s="15">
        <f t="shared" si="26"/>
        <v>729.26102254929174</v>
      </c>
      <c r="D894" s="14">
        <f t="shared" si="27"/>
        <v>150632.31225257608</v>
      </c>
    </row>
    <row r="895" spans="1:4">
      <c r="A895" s="12">
        <f>Simulation!N891</f>
        <v>4008.9281286284931</v>
      </c>
      <c r="B895" s="12">
        <f>Simulation!T891</f>
        <v>60.710211903201149</v>
      </c>
      <c r="C895" s="15">
        <f t="shared" si="26"/>
        <v>273.7570740019637</v>
      </c>
      <c r="D895" s="14">
        <f t="shared" si="27"/>
        <v>243382.87619373944</v>
      </c>
    </row>
    <row r="896" spans="1:4">
      <c r="A896" s="12">
        <f>Simulation!N892</f>
        <v>4101.4909596238958</v>
      </c>
      <c r="B896" s="12">
        <f>Simulation!T892</f>
        <v>100.82956564951299</v>
      </c>
      <c r="C896" s="15">
        <f t="shared" si="26"/>
        <v>195.64268443004403</v>
      </c>
      <c r="D896" s="14">
        <f t="shared" si="27"/>
        <v>413551.55197428161</v>
      </c>
    </row>
    <row r="897" spans="1:4">
      <c r="A897" s="12">
        <f>Simulation!N893</f>
        <v>4142.9846424839043</v>
      </c>
      <c r="B897" s="12">
        <f>Simulation!T893</f>
        <v>84.470562795912812</v>
      </c>
      <c r="C897" s="15">
        <f t="shared" si="26"/>
        <v>181.23860429720662</v>
      </c>
      <c r="D897" s="14">
        <f t="shared" si="27"/>
        <v>349960.24440543901</v>
      </c>
    </row>
    <row r="898" spans="1:4">
      <c r="A898" s="12">
        <f>Simulation!N894</f>
        <v>4155.7519295177535</v>
      </c>
      <c r="B898" s="12">
        <f>Simulation!T894</f>
        <v>62.22078143250048</v>
      </c>
      <c r="C898" s="15">
        <f t="shared" si="26"/>
        <v>293.31442191207316</v>
      </c>
      <c r="D898" s="14">
        <f t="shared" si="27"/>
        <v>258574.13249421629</v>
      </c>
    </row>
    <row r="899" spans="1:4">
      <c r="A899" s="12">
        <f>Simulation!N895</f>
        <v>4248.3147605131553</v>
      </c>
      <c r="B899" s="12">
        <f>Simulation!T895</f>
        <v>102.36619990794533</v>
      </c>
      <c r="C899" s="15">
        <f t="shared" si="26"/>
        <v>252.11065643384427</v>
      </c>
      <c r="D899" s="14">
        <f t="shared" si="27"/>
        <v>434883.83804656455</v>
      </c>
    </row>
    <row r="900" spans="1:4">
      <c r="A900" s="12">
        <f>Simulation!N896</f>
        <v>4213.2047211700719</v>
      </c>
      <c r="B900" s="12">
        <f>Simulation!T896</f>
        <v>40.446088995556664</v>
      </c>
      <c r="C900" s="15">
        <f t="shared" si="26"/>
        <v>718.18427122132198</v>
      </c>
      <c r="D900" s="14">
        <f t="shared" si="27"/>
        <v>170407.65310894424</v>
      </c>
    </row>
    <row r="901" spans="1:4">
      <c r="A901" s="12">
        <f>Simulation!N897</f>
        <v>4289.8084433731647</v>
      </c>
      <c r="B901" s="12">
        <f>Simulation!T897</f>
        <v>86.02615322098778</v>
      </c>
      <c r="C901" s="15">
        <f t="shared" si="26"/>
        <v>240.92127411817637</v>
      </c>
      <c r="D901" s="14">
        <f t="shared" si="27"/>
        <v>369035.71843830694</v>
      </c>
    </row>
    <row r="902" spans="1:4">
      <c r="A902" s="12">
        <f>Simulation!N898</f>
        <v>4225.9720082039212</v>
      </c>
      <c r="B902" s="12">
        <f>Simulation!T898</f>
        <v>0</v>
      </c>
      <c r="C902" s="15">
        <f t="shared" si="26"/>
        <v>0</v>
      </c>
      <c r="D902" s="14">
        <f t="shared" si="27"/>
        <v>0</v>
      </c>
    </row>
    <row r="903" spans="1:4">
      <c r="A903" s="12">
        <f>Simulation!N899</f>
        <v>4277.0411563393154</v>
      </c>
      <c r="B903" s="12">
        <f>Simulation!T899</f>
        <v>63.509749252846404</v>
      </c>
      <c r="C903" s="15">
        <f t="shared" si="26"/>
        <v>329.75232346697157</v>
      </c>
      <c r="D903" s="14">
        <f t="shared" si="27"/>
        <v>271633.81138321414</v>
      </c>
    </row>
    <row r="904" spans="1:4">
      <c r="A904" s="12">
        <f>Simulation!N900</f>
        <v>4302.575730407013</v>
      </c>
      <c r="B904" s="12">
        <f>Simulation!T900</f>
        <v>63.785849940895666</v>
      </c>
      <c r="C904" s="15">
        <f t="shared" ref="C904:C967" si="28">IF(OR(A904=0,B904=0),0,($I$7*B904^6+$J$7*B904^5+$K$7*B904^4+$L$7*B904^3+$M$7*B904^2+$N$7*B904+$O$7*A904^6+$P$7*A904^5+$Q$7*A904^4+$R$7*A904^3+$S$7*A904^2+$T$7*A904+$U$7))</f>
        <v>340.57268042428404</v>
      </c>
      <c r="D904" s="14">
        <f t="shared" ref="D904:D967" si="29">A904*B904</f>
        <v>274443.44989908132</v>
      </c>
    </row>
    <row r="905" spans="1:4">
      <c r="A905" s="12">
        <f>Simulation!N901</f>
        <v>4213.2047211700719</v>
      </c>
      <c r="B905" s="12">
        <f>Simulation!T901</f>
        <v>0</v>
      </c>
      <c r="C905" s="15">
        <f t="shared" si="28"/>
        <v>0</v>
      </c>
      <c r="D905" s="14">
        <f t="shared" si="29"/>
        <v>0</v>
      </c>
    </row>
    <row r="906" spans="1:4">
      <c r="A906" s="12">
        <f>Simulation!N902</f>
        <v>4238.7392952377695</v>
      </c>
      <c r="B906" s="12">
        <f>Simulation!T902</f>
        <v>40.718892958972489</v>
      </c>
      <c r="C906" s="15">
        <f t="shared" si="28"/>
        <v>721.2164904862293</v>
      </c>
      <c r="D906" s="14">
        <f t="shared" si="29"/>
        <v>172596.77164377723</v>
      </c>
    </row>
    <row r="907" spans="1:4">
      <c r="A907" s="12">
        <f>Simulation!N903</f>
        <v>4200.4374341362236</v>
      </c>
      <c r="B907" s="12">
        <f>Simulation!T903</f>
        <v>0</v>
      </c>
      <c r="C907" s="15">
        <f t="shared" si="28"/>
        <v>0</v>
      </c>
      <c r="D907" s="14">
        <f t="shared" si="29"/>
        <v>0</v>
      </c>
    </row>
    <row r="908" spans="1:4">
      <c r="A908" s="12">
        <f>Simulation!N904</f>
        <v>4184.4783253439118</v>
      </c>
      <c r="B908" s="12">
        <f>Simulation!T904</f>
        <v>0</v>
      </c>
      <c r="C908" s="15">
        <f t="shared" si="28"/>
        <v>0</v>
      </c>
      <c r="D908" s="14">
        <f t="shared" si="29"/>
        <v>0</v>
      </c>
    </row>
    <row r="909" spans="1:4">
      <c r="A909" s="12">
        <f>Simulation!N905</f>
        <v>4194.0537906192985</v>
      </c>
      <c r="B909" s="12">
        <f>Simulation!T905</f>
        <v>40.242567760765127</v>
      </c>
      <c r="C909" s="15">
        <f t="shared" si="28"/>
        <v>716.56724246669364</v>
      </c>
      <c r="D909" s="14">
        <f t="shared" si="29"/>
        <v>168779.49386129095</v>
      </c>
    </row>
    <row r="910" spans="1:4">
      <c r="A910" s="12">
        <f>Simulation!N906</f>
        <v>4261.0820475470045</v>
      </c>
      <c r="B910" s="12">
        <f>Simulation!T906</f>
        <v>80.12259990322022</v>
      </c>
      <c r="C910" s="15">
        <f t="shared" si="28"/>
        <v>231.70508913073354</v>
      </c>
      <c r="D910" s="14">
        <f t="shared" si="29"/>
        <v>341408.97205040307</v>
      </c>
    </row>
    <row r="911" spans="1:4">
      <c r="A911" s="12">
        <f>Simulation!N907</f>
        <v>4200.4374341362236</v>
      </c>
      <c r="B911" s="12">
        <f>Simulation!T907</f>
        <v>0</v>
      </c>
      <c r="C911" s="15">
        <f t="shared" si="28"/>
        <v>0</v>
      </c>
      <c r="D911" s="14">
        <f t="shared" si="29"/>
        <v>0</v>
      </c>
    </row>
    <row r="912" spans="1:4">
      <c r="A912" s="12">
        <f>Simulation!N908</f>
        <v>4184.4783253439118</v>
      </c>
      <c r="B912" s="12">
        <f>Simulation!T908</f>
        <v>0</v>
      </c>
      <c r="C912" s="15">
        <f t="shared" si="28"/>
        <v>0</v>
      </c>
      <c r="D912" s="14">
        <f t="shared" si="29"/>
        <v>0</v>
      </c>
    </row>
    <row r="913" spans="1:4">
      <c r="A913" s="12">
        <f>Simulation!N909</f>
        <v>4155.7519295177526</v>
      </c>
      <c r="B913" s="12">
        <f>Simulation!T909</f>
        <v>0</v>
      </c>
      <c r="C913" s="15">
        <f t="shared" si="28"/>
        <v>0</v>
      </c>
      <c r="D913" s="14">
        <f t="shared" si="29"/>
        <v>0</v>
      </c>
    </row>
    <row r="914" spans="1:4">
      <c r="A914" s="12">
        <f>Simulation!N910</f>
        <v>4168.5192165516009</v>
      </c>
      <c r="B914" s="12">
        <f>Simulation!T910</f>
        <v>39.972648431403535</v>
      </c>
      <c r="C914" s="15">
        <f t="shared" si="28"/>
        <v>715.22598911799105</v>
      </c>
      <c r="D914" s="14">
        <f t="shared" si="29"/>
        <v>166626.75312276685</v>
      </c>
    </row>
    <row r="915" spans="1:4">
      <c r="A915" s="12">
        <f>Simulation!N911</f>
        <v>4091.9154943485091</v>
      </c>
      <c r="B915" s="12">
        <f>Simulation!T911</f>
        <v>0</v>
      </c>
      <c r="C915" s="15">
        <f t="shared" si="28"/>
        <v>0</v>
      </c>
      <c r="D915" s="14">
        <f t="shared" si="29"/>
        <v>0</v>
      </c>
    </row>
    <row r="916" spans="1:4">
      <c r="A916" s="12">
        <f>Simulation!N912</f>
        <v>4117.4500684162067</v>
      </c>
      <c r="B916" s="12">
        <f>Simulation!T912</f>
        <v>39.437754859630495</v>
      </c>
      <c r="C916" s="15">
        <f t="shared" si="28"/>
        <v>715.06761986864512</v>
      </c>
      <c r="D916" s="14">
        <f t="shared" si="29"/>
        <v>162382.98644496716</v>
      </c>
    </row>
    <row r="917" spans="1:4">
      <c r="A917" s="12">
        <f>Simulation!N913</f>
        <v>4079.1482073146603</v>
      </c>
      <c r="B917" s="12">
        <f>Simulation!T913</f>
        <v>0</v>
      </c>
      <c r="C917" s="15">
        <f t="shared" si="28"/>
        <v>0</v>
      </c>
      <c r="D917" s="14">
        <f t="shared" si="29"/>
        <v>0</v>
      </c>
    </row>
    <row r="918" spans="1:4">
      <c r="A918" s="12">
        <f>Simulation!N914</f>
        <v>4053.6136332469632</v>
      </c>
      <c r="B918" s="12">
        <f>Simulation!T914</f>
        <v>0</v>
      </c>
      <c r="C918" s="15">
        <f t="shared" si="28"/>
        <v>0</v>
      </c>
      <c r="D918" s="14">
        <f t="shared" si="29"/>
        <v>0</v>
      </c>
    </row>
    <row r="919" spans="1:4">
      <c r="A919" s="12">
        <f>Simulation!N915</f>
        <v>4066.380920280812</v>
      </c>
      <c r="B919" s="12">
        <f>Simulation!T915</f>
        <v>38.909454737124314</v>
      </c>
      <c r="C919" s="15">
        <f t="shared" si="28"/>
        <v>717.83212824107795</v>
      </c>
      <c r="D919" s="14">
        <f t="shared" si="29"/>
        <v>158220.66436157216</v>
      </c>
    </row>
    <row r="920" spans="1:4">
      <c r="A920" s="12">
        <f>Simulation!N916</f>
        <v>4066.380920280812</v>
      </c>
      <c r="B920" s="12">
        <f>Simulation!T916</f>
        <v>38.909454737124314</v>
      </c>
      <c r="C920" s="15">
        <f t="shared" si="28"/>
        <v>717.83212824107795</v>
      </c>
      <c r="D920" s="14">
        <f t="shared" si="29"/>
        <v>158220.66436157216</v>
      </c>
    </row>
    <row r="921" spans="1:4">
      <c r="A921" s="12">
        <f>Simulation!N917</f>
        <v>4142.9846424839043</v>
      </c>
      <c r="B921" s="12">
        <f>Simulation!T917</f>
        <v>84.470562795912812</v>
      </c>
      <c r="C921" s="15">
        <f t="shared" si="28"/>
        <v>181.23860429720662</v>
      </c>
      <c r="D921" s="14">
        <f t="shared" si="29"/>
        <v>349960.24440543901</v>
      </c>
    </row>
    <row r="922" spans="1:4">
      <c r="A922" s="12">
        <f>Simulation!N918</f>
        <v>4117.4500684162067</v>
      </c>
      <c r="B922" s="12">
        <f>Simulation!T918</f>
        <v>39.437754859630495</v>
      </c>
      <c r="C922" s="15">
        <f t="shared" si="28"/>
        <v>715.06761986864512</v>
      </c>
      <c r="D922" s="14">
        <f t="shared" si="29"/>
        <v>162382.98644496716</v>
      </c>
    </row>
    <row r="923" spans="1:4">
      <c r="A923" s="12">
        <f>Simulation!N919</f>
        <v>4155.7519295177535</v>
      </c>
      <c r="B923" s="12">
        <f>Simulation!T919</f>
        <v>62.22078143250048</v>
      </c>
      <c r="C923" s="15">
        <f t="shared" si="28"/>
        <v>293.31442191207316</v>
      </c>
      <c r="D923" s="14">
        <f t="shared" si="29"/>
        <v>258574.13249421629</v>
      </c>
    </row>
    <row r="924" spans="1:4">
      <c r="A924" s="12">
        <f>Simulation!N920</f>
        <v>4104.6827813823575</v>
      </c>
      <c r="B924" s="12">
        <f>Simulation!T920</f>
        <v>0</v>
      </c>
      <c r="C924" s="15">
        <f t="shared" si="28"/>
        <v>0</v>
      </c>
      <c r="D924" s="14">
        <f t="shared" si="29"/>
        <v>0</v>
      </c>
    </row>
    <row r="925" spans="1:4">
      <c r="A925" s="12">
        <f>Simulation!N921</f>
        <v>4079.1482073146603</v>
      </c>
      <c r="B925" s="12">
        <f>Simulation!T921</f>
        <v>0</v>
      </c>
      <c r="C925" s="15">
        <f t="shared" si="28"/>
        <v>0</v>
      </c>
      <c r="D925" s="14">
        <f t="shared" si="29"/>
        <v>0</v>
      </c>
    </row>
    <row r="926" spans="1:4">
      <c r="A926" s="12">
        <f>Simulation!N922</f>
        <v>4168.5192165516019</v>
      </c>
      <c r="B926" s="12">
        <f>Simulation!T922</f>
        <v>84.737185400641863</v>
      </c>
      <c r="C926" s="15">
        <f t="shared" si="28"/>
        <v>189.3611474749523</v>
      </c>
      <c r="D926" s="14">
        <f t="shared" si="29"/>
        <v>353228.58569907147</v>
      </c>
    </row>
    <row r="927" spans="1:4">
      <c r="A927" s="12">
        <f>Simulation!N923</f>
        <v>4181.2865035854493</v>
      </c>
      <c r="B927" s="12">
        <f>Simulation!T923</f>
        <v>62.489052399544462</v>
      </c>
      <c r="C927" s="15">
        <f t="shared" si="28"/>
        <v>299.16999662300259</v>
      </c>
      <c r="D927" s="14">
        <f t="shared" si="29"/>
        <v>261284.63142005919</v>
      </c>
    </row>
    <row r="928" spans="1:4">
      <c r="A928" s="12">
        <f>Simulation!N924</f>
        <v>4168.5192165516009</v>
      </c>
      <c r="B928" s="12">
        <f>Simulation!T924</f>
        <v>39.972648431403535</v>
      </c>
      <c r="C928" s="15">
        <f t="shared" si="28"/>
        <v>715.22598911799105</v>
      </c>
      <c r="D928" s="14">
        <f t="shared" si="29"/>
        <v>166626.75312276685</v>
      </c>
    </row>
    <row r="929" spans="1:4">
      <c r="A929" s="12">
        <f>Simulation!N925</f>
        <v>4168.5192165516009</v>
      </c>
      <c r="B929" s="12">
        <f>Simulation!T925</f>
        <v>39.972648431403535</v>
      </c>
      <c r="C929" s="15">
        <f t="shared" si="28"/>
        <v>715.22598911799105</v>
      </c>
      <c r="D929" s="14">
        <f t="shared" si="29"/>
        <v>166626.75312276685</v>
      </c>
    </row>
    <row r="930" spans="1:4">
      <c r="A930" s="12">
        <f>Simulation!N926</f>
        <v>4053.6136332469628</v>
      </c>
      <c r="B930" s="12">
        <f>Simulation!T926</f>
        <v>0</v>
      </c>
      <c r="C930" s="15">
        <f t="shared" si="28"/>
        <v>0</v>
      </c>
      <c r="D930" s="14">
        <f t="shared" si="29"/>
        <v>0</v>
      </c>
    </row>
    <row r="931" spans="1:4">
      <c r="A931" s="12">
        <f>Simulation!N927</f>
        <v>4024.8872374208036</v>
      </c>
      <c r="B931" s="12">
        <f>Simulation!T927</f>
        <v>0</v>
      </c>
      <c r="C931" s="15">
        <f t="shared" si="28"/>
        <v>0</v>
      </c>
      <c r="D931" s="14">
        <f t="shared" si="29"/>
        <v>0</v>
      </c>
    </row>
    <row r="932" spans="1:4">
      <c r="A932" s="12">
        <f>Simulation!N928</f>
        <v>4008.9281286284927</v>
      </c>
      <c r="B932" s="12">
        <f>Simulation!T928</f>
        <v>0</v>
      </c>
      <c r="C932" s="15">
        <f t="shared" si="28"/>
        <v>0</v>
      </c>
      <c r="D932" s="14">
        <f t="shared" si="29"/>
        <v>0</v>
      </c>
    </row>
    <row r="933" spans="1:4">
      <c r="A933" s="12">
        <f>Simulation!N929</f>
        <v>4059.9972767638874</v>
      </c>
      <c r="B933" s="12">
        <f>Simulation!T929</f>
        <v>61.229446032964958</v>
      </c>
      <c r="C933" s="15">
        <f t="shared" si="28"/>
        <v>278.19475169987163</v>
      </c>
      <c r="D933" s="14">
        <f t="shared" si="29"/>
        <v>248591.38415159914</v>
      </c>
    </row>
    <row r="934" spans="1:4">
      <c r="A934" s="12">
        <f>Simulation!N930</f>
        <v>4114.2582466577451</v>
      </c>
      <c r="B934" s="12">
        <f>Simulation!T930</f>
        <v>78.576487561466337</v>
      </c>
      <c r="C934" s="15">
        <f t="shared" si="28"/>
        <v>181.09155453935273</v>
      </c>
      <c r="D934" s="14">
        <f t="shared" si="29"/>
        <v>323283.96194316261</v>
      </c>
    </row>
    <row r="935" spans="1:4">
      <c r="A935" s="12">
        <f>Simulation!N931</f>
        <v>4168.5192165516019</v>
      </c>
      <c r="B935" s="12">
        <f>Simulation!T931</f>
        <v>84.737185400641863</v>
      </c>
      <c r="C935" s="15">
        <f t="shared" si="28"/>
        <v>189.3611474749523</v>
      </c>
      <c r="D935" s="14">
        <f t="shared" si="29"/>
        <v>353228.58569907147</v>
      </c>
    </row>
    <row r="936" spans="1:4">
      <c r="A936" s="12">
        <f>Simulation!N932</f>
        <v>4181.2865035854493</v>
      </c>
      <c r="B936" s="12">
        <f>Simulation!T932</f>
        <v>62.489052399544462</v>
      </c>
      <c r="C936" s="15">
        <f t="shared" si="28"/>
        <v>299.16999662300259</v>
      </c>
      <c r="D936" s="14">
        <f t="shared" si="29"/>
        <v>261284.63142005919</v>
      </c>
    </row>
    <row r="937" spans="1:4">
      <c r="A937" s="12">
        <f>Simulation!N933</f>
        <v>4091.9154943485091</v>
      </c>
      <c r="B937" s="12">
        <f>Simulation!T933</f>
        <v>0</v>
      </c>
      <c r="C937" s="15">
        <f t="shared" si="28"/>
        <v>0</v>
      </c>
      <c r="D937" s="14">
        <f t="shared" si="29"/>
        <v>0</v>
      </c>
    </row>
    <row r="938" spans="1:4">
      <c r="A938" s="12">
        <f>Simulation!N934</f>
        <v>4079.1482073146603</v>
      </c>
      <c r="B938" s="12">
        <f>Simulation!T934</f>
        <v>0</v>
      </c>
      <c r="C938" s="15">
        <f t="shared" si="28"/>
        <v>0</v>
      </c>
      <c r="D938" s="14">
        <f t="shared" si="29"/>
        <v>0</v>
      </c>
    </row>
    <row r="939" spans="1:4">
      <c r="A939" s="12">
        <f>Simulation!N935</f>
        <v>4024.8872374208036</v>
      </c>
      <c r="B939" s="12">
        <f>Simulation!T935</f>
        <v>0</v>
      </c>
      <c r="C939" s="15">
        <f t="shared" si="28"/>
        <v>0</v>
      </c>
      <c r="D939" s="14">
        <f t="shared" si="29"/>
        <v>0</v>
      </c>
    </row>
    <row r="940" spans="1:4">
      <c r="A940" s="12">
        <f>Simulation!N936</f>
        <v>4075.9563855561992</v>
      </c>
      <c r="B940" s="12">
        <f>Simulation!T936</f>
        <v>55.796757713230676</v>
      </c>
      <c r="C940" s="15">
        <f t="shared" si="28"/>
        <v>351.69001804186883</v>
      </c>
      <c r="D940" s="14">
        <f t="shared" si="29"/>
        <v>227425.15089457468</v>
      </c>
    </row>
    <row r="941" spans="1:4">
      <c r="A941" s="12">
        <f>Simulation!N937</f>
        <v>4037.6545244546514</v>
      </c>
      <c r="B941" s="12">
        <f>Simulation!T937</f>
        <v>0</v>
      </c>
      <c r="C941" s="15">
        <f t="shared" si="28"/>
        <v>0</v>
      </c>
      <c r="D941" s="14">
        <f t="shared" si="29"/>
        <v>0</v>
      </c>
    </row>
    <row r="942" spans="1:4">
      <c r="A942" s="12">
        <f>Simulation!N938</f>
        <v>4047.2299897300386</v>
      </c>
      <c r="B942" s="12">
        <f>Simulation!T938</f>
        <v>38.713042064823597</v>
      </c>
      <c r="C942" s="15">
        <f t="shared" si="28"/>
        <v>719.52247655392421</v>
      </c>
      <c r="D942" s="14">
        <f t="shared" si="29"/>
        <v>156680.58483843456</v>
      </c>
    </row>
    <row r="943" spans="1:4">
      <c r="A943" s="12">
        <f>Simulation!N939</f>
        <v>4047.2299897300386</v>
      </c>
      <c r="B943" s="12">
        <f>Simulation!T939</f>
        <v>38.713042064823597</v>
      </c>
      <c r="C943" s="15">
        <f t="shared" si="28"/>
        <v>719.52247655392421</v>
      </c>
      <c r="D943" s="14">
        <f t="shared" si="29"/>
        <v>156680.58483843456</v>
      </c>
    </row>
    <row r="944" spans="1:4">
      <c r="A944" s="12">
        <f>Simulation!N940</f>
        <v>4047.2299897300386</v>
      </c>
      <c r="B944" s="12">
        <f>Simulation!T940</f>
        <v>38.713042064823597</v>
      </c>
      <c r="C944" s="15">
        <f t="shared" si="28"/>
        <v>719.52247655392421</v>
      </c>
      <c r="D944" s="14">
        <f t="shared" si="29"/>
        <v>156680.58483843456</v>
      </c>
    </row>
    <row r="945" spans="1:4">
      <c r="A945" s="12">
        <f>Simulation!N941</f>
        <v>4075.9563855561992</v>
      </c>
      <c r="B945" s="12">
        <f>Simulation!T941</f>
        <v>55.796757713230676</v>
      </c>
      <c r="C945" s="15">
        <f t="shared" si="28"/>
        <v>351.69001804186883</v>
      </c>
      <c r="D945" s="14">
        <f t="shared" si="29"/>
        <v>227425.15089457468</v>
      </c>
    </row>
    <row r="946" spans="1:4">
      <c r="A946" s="12">
        <f>Simulation!N942</f>
        <v>4142.9846424839043</v>
      </c>
      <c r="B946" s="12">
        <f>Simulation!T942</f>
        <v>84.470562795912812</v>
      </c>
      <c r="C946" s="15">
        <f t="shared" si="28"/>
        <v>181.23860429720662</v>
      </c>
      <c r="D946" s="14">
        <f t="shared" si="29"/>
        <v>349960.24440543901</v>
      </c>
    </row>
    <row r="947" spans="1:4">
      <c r="A947" s="12">
        <f>Simulation!N943</f>
        <v>4194.0537906192985</v>
      </c>
      <c r="B947" s="12">
        <f>Simulation!T943</f>
        <v>85.005456367686278</v>
      </c>
      <c r="C947" s="15">
        <f t="shared" si="28"/>
        <v>198.34019296746737</v>
      </c>
      <c r="D947" s="14">
        <f t="shared" si="29"/>
        <v>356517.45650221803</v>
      </c>
    </row>
    <row r="948" spans="1:4">
      <c r="A948" s="12">
        <f>Simulation!N944</f>
        <v>4130.217355450055</v>
      </c>
      <c r="B948" s="12">
        <f>Simulation!T944</f>
        <v>0</v>
      </c>
      <c r="C948" s="15">
        <f t="shared" si="28"/>
        <v>0</v>
      </c>
      <c r="D948" s="14">
        <f t="shared" si="29"/>
        <v>0</v>
      </c>
    </row>
    <row r="949" spans="1:4">
      <c r="A949" s="12">
        <f>Simulation!N945</f>
        <v>4028.0790591792661</v>
      </c>
      <c r="B949" s="12">
        <f>Simulation!T945</f>
        <v>0</v>
      </c>
      <c r="C949" s="15">
        <f t="shared" si="28"/>
        <v>0</v>
      </c>
      <c r="D949" s="14">
        <f t="shared" si="29"/>
        <v>0</v>
      </c>
    </row>
    <row r="950" spans="1:4">
      <c r="A950" s="12">
        <f>Simulation!N946</f>
        <v>3999.3526633531055</v>
      </c>
      <c r="B950" s="12">
        <f>Simulation!T946</f>
        <v>0</v>
      </c>
      <c r="C950" s="15">
        <f t="shared" si="28"/>
        <v>0</v>
      </c>
      <c r="D950" s="14">
        <f t="shared" si="29"/>
        <v>0</v>
      </c>
    </row>
    <row r="951" spans="1:4">
      <c r="A951" s="12">
        <f>Simulation!N947</f>
        <v>3724.8559921253595</v>
      </c>
      <c r="B951" s="12">
        <f>Simulation!T947</f>
        <v>0</v>
      </c>
      <c r="C951" s="15">
        <f t="shared" si="28"/>
        <v>0</v>
      </c>
      <c r="D951" s="14">
        <f t="shared" si="29"/>
        <v>0</v>
      </c>
    </row>
    <row r="952" spans="1:4">
      <c r="A952" s="12">
        <f>Simulation!N948</f>
        <v>3383.3310639699057</v>
      </c>
      <c r="B952" s="12">
        <f>Simulation!T948</f>
        <v>0</v>
      </c>
      <c r="C952" s="15">
        <f t="shared" si="28"/>
        <v>0</v>
      </c>
      <c r="D952" s="14">
        <f t="shared" si="29"/>
        <v>0</v>
      </c>
    </row>
    <row r="953" spans="1:4">
      <c r="A953" s="12">
        <f>Simulation!N949</f>
        <v>3089.6834621913863</v>
      </c>
      <c r="B953" s="12">
        <f>Simulation!T949</f>
        <v>0</v>
      </c>
      <c r="C953" s="15">
        <f t="shared" si="28"/>
        <v>0</v>
      </c>
      <c r="D953" s="14">
        <f t="shared" si="29"/>
        <v>0</v>
      </c>
    </row>
    <row r="954" spans="1:4">
      <c r="A954" s="12">
        <f>Simulation!N950</f>
        <v>3092.8752839498475</v>
      </c>
      <c r="B954" s="12">
        <f>Simulation!T950</f>
        <v>0</v>
      </c>
      <c r="C954" s="15">
        <f t="shared" si="28"/>
        <v>0</v>
      </c>
      <c r="D954" s="14">
        <f t="shared" si="29"/>
        <v>0</v>
      </c>
    </row>
    <row r="955" spans="1:4">
      <c r="A955" s="12">
        <f>Simulation!N951</f>
        <v>3025.8470270221428</v>
      </c>
      <c r="B955" s="12">
        <f>Simulation!T951</f>
        <v>0</v>
      </c>
      <c r="C955" s="15">
        <f t="shared" si="28"/>
        <v>0</v>
      </c>
      <c r="D955" s="14">
        <f t="shared" si="29"/>
        <v>0</v>
      </c>
    </row>
    <row r="956" spans="1:4">
      <c r="A956" s="12">
        <f>Simulation!N952</f>
        <v>2882.2150478913441</v>
      </c>
      <c r="B956" s="12">
        <f>Simulation!T952</f>
        <v>0</v>
      </c>
      <c r="C956" s="15">
        <f t="shared" si="28"/>
        <v>0</v>
      </c>
      <c r="D956" s="14">
        <f t="shared" si="29"/>
        <v>0</v>
      </c>
    </row>
    <row r="957" spans="1:4">
      <c r="A957" s="12">
        <f>Simulation!N953</f>
        <v>2760.9258210697826</v>
      </c>
      <c r="B957" s="12">
        <f>Simulation!T953</f>
        <v>0</v>
      </c>
      <c r="C957" s="15">
        <f t="shared" si="28"/>
        <v>0</v>
      </c>
      <c r="D957" s="14">
        <f t="shared" si="29"/>
        <v>0</v>
      </c>
    </row>
    <row r="958" spans="1:4">
      <c r="A958" s="12">
        <f>Simulation!N954</f>
        <v>2524.7310109435812</v>
      </c>
      <c r="B958" s="12">
        <f>Simulation!T954</f>
        <v>0</v>
      </c>
      <c r="C958" s="15">
        <f t="shared" si="28"/>
        <v>0</v>
      </c>
      <c r="D958" s="14">
        <f t="shared" si="29"/>
        <v>0</v>
      </c>
    </row>
    <row r="959" spans="1:4">
      <c r="A959" s="12">
        <f>Simulation!N955</f>
        <v>2508.7719021512703</v>
      </c>
      <c r="B959" s="12">
        <f>Simulation!T955</f>
        <v>0</v>
      </c>
      <c r="C959" s="15">
        <f t="shared" si="28"/>
        <v>0</v>
      </c>
      <c r="D959" s="14">
        <f t="shared" si="29"/>
        <v>0</v>
      </c>
    </row>
    <row r="960" spans="1:4">
      <c r="A960" s="12">
        <f>Simulation!N956</f>
        <v>2183.2060827881278</v>
      </c>
      <c r="B960" s="12">
        <f>Simulation!T956</f>
        <v>0</v>
      </c>
      <c r="C960" s="15">
        <f t="shared" si="28"/>
        <v>0</v>
      </c>
      <c r="D960" s="14">
        <f t="shared" si="29"/>
        <v>0</v>
      </c>
    </row>
    <row r="961" spans="1:4">
      <c r="A961" s="12">
        <f>Simulation!N957</f>
        <v>1969.3540249711621</v>
      </c>
      <c r="B961" s="12">
        <f>Simulation!T957</f>
        <v>0</v>
      </c>
      <c r="C961" s="15">
        <f t="shared" si="28"/>
        <v>0</v>
      </c>
      <c r="D961" s="14">
        <f t="shared" si="29"/>
        <v>0</v>
      </c>
    </row>
    <row r="962" spans="1:4">
      <c r="A962" s="12">
        <f>Simulation!N958</f>
        <v>1755.5019671541963</v>
      </c>
      <c r="B962" s="12">
        <f>Simulation!T958</f>
        <v>0</v>
      </c>
      <c r="C962" s="15">
        <f t="shared" si="28"/>
        <v>0</v>
      </c>
      <c r="D962" s="14">
        <f t="shared" si="29"/>
        <v>0</v>
      </c>
    </row>
    <row r="963" spans="1:4">
      <c r="A963" s="12">
        <f>Simulation!N959</f>
        <v>1698.9282346091261</v>
      </c>
      <c r="B963" s="12">
        <f>Simulation!T959</f>
        <v>0</v>
      </c>
      <c r="C963" s="15">
        <f t="shared" si="28"/>
        <v>0</v>
      </c>
      <c r="D963" s="14">
        <f t="shared" si="29"/>
        <v>0</v>
      </c>
    </row>
    <row r="964" spans="1:4">
      <c r="A964" s="12">
        <f>Simulation!N960</f>
        <v>1913.1308695700538</v>
      </c>
      <c r="B964" s="12">
        <f>Simulation!T960</f>
        <v>0</v>
      </c>
      <c r="C964" s="15">
        <f t="shared" si="28"/>
        <v>0</v>
      </c>
      <c r="D964" s="14">
        <f t="shared" si="29"/>
        <v>0</v>
      </c>
    </row>
    <row r="965" spans="1:4">
      <c r="A965" s="12">
        <f>Simulation!N961</f>
        <v>1882.5207756569323</v>
      </c>
      <c r="B965" s="12">
        <f>Simulation!T961</f>
        <v>0</v>
      </c>
      <c r="C965" s="15">
        <f t="shared" si="28"/>
        <v>0</v>
      </c>
      <c r="D965" s="14">
        <f t="shared" si="29"/>
        <v>0</v>
      </c>
    </row>
    <row r="966" spans="1:4">
      <c r="A966" s="12">
        <f>Simulation!N962</f>
        <v>1545.8097426126039</v>
      </c>
      <c r="B966" s="12">
        <f>Simulation!T962</f>
        <v>0</v>
      </c>
      <c r="C966" s="15">
        <f t="shared" si="28"/>
        <v>0</v>
      </c>
      <c r="D966" s="14">
        <f t="shared" si="29"/>
        <v>0</v>
      </c>
    </row>
    <row r="967" spans="1:4">
      <c r="A967" s="12">
        <f>Simulation!N963</f>
        <v>2253.8918535013509</v>
      </c>
      <c r="B967" s="12">
        <f>Simulation!T963</f>
        <v>0</v>
      </c>
      <c r="C967" s="15">
        <f t="shared" si="28"/>
        <v>0</v>
      </c>
      <c r="D967" s="14">
        <f t="shared" si="29"/>
        <v>0</v>
      </c>
    </row>
    <row r="968" spans="1:4">
      <c r="A968" s="12">
        <f>Simulation!N964</f>
        <v>1637.0372409641388</v>
      </c>
      <c r="B968" s="12">
        <f>Simulation!T964</f>
        <v>0</v>
      </c>
      <c r="C968" s="15">
        <f t="shared" ref="C968:C1031" si="30">IF(OR(A968=0,B968=0),0,($I$7*B968^6+$J$7*B968^5+$K$7*B968^4+$L$7*B968^3+$M$7*B968^2+$N$7*B968+$O$7*A968^6+$P$7*A968^5+$Q$7*A968^4+$R$7*A968^3+$S$7*A968^2+$T$7*A968+$U$7))</f>
        <v>0</v>
      </c>
      <c r="D968" s="14">
        <f t="shared" ref="D968:D1031" si="31">A968*B968</f>
        <v>0</v>
      </c>
    </row>
    <row r="969" spans="1:4">
      <c r="A969" s="12">
        <f>Simulation!N965</f>
        <v>2321.2654550783318</v>
      </c>
      <c r="B969" s="12">
        <f>Simulation!T965</f>
        <v>0</v>
      </c>
      <c r="C969" s="15">
        <f t="shared" si="30"/>
        <v>0</v>
      </c>
      <c r="D969" s="14">
        <f t="shared" si="31"/>
        <v>0</v>
      </c>
    </row>
    <row r="970" spans="1:4">
      <c r="A970" s="12">
        <f>Simulation!N966</f>
        <v>2142.7065739184609</v>
      </c>
      <c r="B970" s="12">
        <f>Simulation!T966</f>
        <v>0</v>
      </c>
      <c r="C970" s="15">
        <f t="shared" si="30"/>
        <v>0</v>
      </c>
      <c r="D970" s="14">
        <f t="shared" si="31"/>
        <v>0</v>
      </c>
    </row>
    <row r="971" spans="1:4">
      <c r="A971" s="12">
        <f>Simulation!N967</f>
        <v>1236.1768695683422</v>
      </c>
      <c r="B971" s="12">
        <f>Simulation!T967</f>
        <v>0</v>
      </c>
      <c r="C971" s="15">
        <f t="shared" si="30"/>
        <v>0</v>
      </c>
      <c r="D971" s="14">
        <f t="shared" si="31"/>
        <v>0</v>
      </c>
    </row>
    <row r="972" spans="1:4">
      <c r="A972" s="12">
        <f>Simulation!N968</f>
        <v>-302.17656811670594</v>
      </c>
      <c r="B972" s="12">
        <f>Simulation!T968</f>
        <v>0</v>
      </c>
      <c r="C972" s="15">
        <f t="shared" si="30"/>
        <v>0</v>
      </c>
      <c r="D972" s="14">
        <f t="shared" si="31"/>
        <v>0</v>
      </c>
    </row>
    <row r="973" spans="1:4">
      <c r="A973" s="12">
        <f>Simulation!N969</f>
        <v>-164.82358260911232</v>
      </c>
      <c r="B973" s="12">
        <f>Simulation!T969</f>
        <v>0</v>
      </c>
      <c r="C973" s="15">
        <f t="shared" si="30"/>
        <v>0</v>
      </c>
      <c r="D973" s="14">
        <f t="shared" si="31"/>
        <v>0</v>
      </c>
    </row>
    <row r="974" spans="1:4">
      <c r="A974" s="12">
        <f>Simulation!N970</f>
        <v>0</v>
      </c>
      <c r="B974" s="12">
        <f>Simulation!T970</f>
        <v>4.1846597124502907</v>
      </c>
      <c r="C974" s="15">
        <f t="shared" si="30"/>
        <v>0</v>
      </c>
      <c r="D974" s="14">
        <f t="shared" si="31"/>
        <v>0</v>
      </c>
    </row>
    <row r="975" spans="1:4">
      <c r="A975" s="12">
        <f>Simulation!N971</f>
        <v>0</v>
      </c>
      <c r="B975" s="12">
        <f>Simulation!T971</f>
        <v>4.1846597124502907</v>
      </c>
      <c r="C975" s="15">
        <f t="shared" si="30"/>
        <v>0</v>
      </c>
      <c r="D975" s="14">
        <f t="shared" si="31"/>
        <v>0</v>
      </c>
    </row>
    <row r="976" spans="1:4">
      <c r="A976" s="12">
        <f>Simulation!N972</f>
        <v>494.47074782733705</v>
      </c>
      <c r="B976" s="12">
        <f>Simulation!T972</f>
        <v>23.149174919560064</v>
      </c>
      <c r="C976" s="15">
        <f t="shared" si="30"/>
        <v>1288.5593408441896</v>
      </c>
      <c r="D976" s="14">
        <f t="shared" si="31"/>
        <v>11446.5898340607</v>
      </c>
    </row>
    <row r="977" spans="1:4">
      <c r="A977" s="12">
        <f>Simulation!N973</f>
        <v>1112.5591826115085</v>
      </c>
      <c r="B977" s="12">
        <f>Simulation!T973</f>
        <v>34.220582983739256</v>
      </c>
      <c r="C977" s="15">
        <f t="shared" si="30"/>
        <v>708.48713081765982</v>
      </c>
      <c r="D977" s="14">
        <f t="shared" si="31"/>
        <v>38072.423832878245</v>
      </c>
    </row>
    <row r="978" spans="1:4">
      <c r="A978" s="12">
        <f>Simulation!N974</f>
        <v>1634.5005275403639</v>
      </c>
      <c r="B978" s="12">
        <f>Simulation!T974</f>
        <v>34.239005198730965</v>
      </c>
      <c r="C978" s="15">
        <f t="shared" si="30"/>
        <v>729.96190653353369</v>
      </c>
      <c r="D978" s="14">
        <f t="shared" si="31"/>
        <v>55963.672059783028</v>
      </c>
    </row>
    <row r="979" spans="1:4">
      <c r="A979" s="12">
        <f>Simulation!N975</f>
        <v>2774.5303072533911</v>
      </c>
      <c r="B979" s="12">
        <f>Simulation!T975</f>
        <v>57.997031022305571</v>
      </c>
      <c r="C979" s="15">
        <f t="shared" si="30"/>
        <v>210.49285542235884</v>
      </c>
      <c r="D979" s="14">
        <f t="shared" si="31"/>
        <v>160914.52030210194</v>
      </c>
    </row>
    <row r="980" spans="1:4">
      <c r="A980" s="12">
        <f>Simulation!N976</f>
        <v>3584.9129217481932</v>
      </c>
      <c r="B980" s="12">
        <f>Simulation!T976</f>
        <v>53.330177622752771</v>
      </c>
      <c r="C980" s="15">
        <f t="shared" si="30"/>
        <v>335.8116631251487</v>
      </c>
      <c r="D980" s="14">
        <f t="shared" si="31"/>
        <v>191184.04287893276</v>
      </c>
    </row>
    <row r="981" spans="1:4">
      <c r="A981" s="12">
        <f>Simulation!N977</f>
        <v>4436.5014318952735</v>
      </c>
      <c r="B981" s="12">
        <f>Simulation!T977</f>
        <v>53.427028916773651</v>
      </c>
      <c r="C981" s="15">
        <f t="shared" si="30"/>
        <v>567.2182588355372</v>
      </c>
      <c r="D981" s="14">
        <f t="shared" si="31"/>
        <v>237029.09029117649</v>
      </c>
    </row>
    <row r="982" spans="1:4">
      <c r="A982" s="12">
        <f>Simulation!N978</f>
        <v>4958.4427768241294</v>
      </c>
      <c r="B982" s="12">
        <f>Simulation!T978</f>
        <v>40.87189238510355</v>
      </c>
      <c r="C982" s="15">
        <f t="shared" si="30"/>
        <v>1882.6801349496873</v>
      </c>
      <c r="D982" s="14">
        <f t="shared" si="31"/>
        <v>202660.93957204983</v>
      </c>
    </row>
    <row r="983" spans="1:4">
      <c r="A983" s="12">
        <f>Simulation!N979</f>
        <v>3123.8150250281883</v>
      </c>
      <c r="B983" s="12">
        <f>Simulation!T979</f>
        <v>53.803240928325458</v>
      </c>
      <c r="C983" s="15">
        <f t="shared" si="30"/>
        <v>297.95148316250197</v>
      </c>
      <c r="D983" s="14">
        <f t="shared" si="31"/>
        <v>168071.37240711463</v>
      </c>
    </row>
    <row r="984" spans="1:4">
      <c r="A984" s="12">
        <f>Simulation!N980</f>
        <v>3519.2346484494774</v>
      </c>
      <c r="B984" s="12">
        <f>Simulation!T980</f>
        <v>63.636245560162855</v>
      </c>
      <c r="C984" s="15">
        <f t="shared" si="30"/>
        <v>198.71389134665151</v>
      </c>
      <c r="D984" s="14">
        <f t="shared" si="31"/>
        <v>223950.88027256433</v>
      </c>
    </row>
    <row r="985" spans="1:4">
      <c r="A985" s="12">
        <f>Simulation!N981</f>
        <v>3977.9214116181734</v>
      </c>
      <c r="B985" s="12">
        <f>Simulation!T981</f>
        <v>73.530497338372854</v>
      </c>
      <c r="C985" s="15">
        <f t="shared" si="30"/>
        <v>169.41625181133168</v>
      </c>
      <c r="D985" s="14">
        <f t="shared" si="31"/>
        <v>292498.53976924648</v>
      </c>
    </row>
    <row r="986" spans="1:4">
      <c r="A986" s="12">
        <f>Simulation!N982</f>
        <v>4404.9746049131645</v>
      </c>
      <c r="B986" s="12">
        <f>Simulation!T982</f>
        <v>73.812845435753346</v>
      </c>
      <c r="C986" s="15">
        <f t="shared" si="30"/>
        <v>339.98124431668475</v>
      </c>
      <c r="D986" s="14">
        <f t="shared" si="31"/>
        <v>325143.7096608741</v>
      </c>
    </row>
    <row r="987" spans="1:4">
      <c r="A987" s="12">
        <f>Simulation!N983</f>
        <v>4547.325669344832</v>
      </c>
      <c r="B987" s="12">
        <f>Simulation!T983</f>
        <v>45.056156933442509</v>
      </c>
      <c r="C987" s="15">
        <f t="shared" si="30"/>
        <v>848.96839091491347</v>
      </c>
      <c r="D987" s="14">
        <f t="shared" si="31"/>
        <v>204885.01898547224</v>
      </c>
    </row>
    <row r="988" spans="1:4">
      <c r="A988" s="12">
        <f>Simulation!N984</f>
        <v>4808.3026208028814</v>
      </c>
      <c r="B988" s="12">
        <f>Simulation!T984</f>
        <v>47.658310818965546</v>
      </c>
      <c r="C988" s="15">
        <f t="shared" si="30"/>
        <v>1260.7946769181326</v>
      </c>
      <c r="D988" s="14">
        <f t="shared" si="31"/>
        <v>229155.58081387036</v>
      </c>
    </row>
    <row r="989" spans="1:4">
      <c r="A989" s="12">
        <f>Simulation!N985</f>
        <v>3188.5514492834232</v>
      </c>
      <c r="B989" s="12">
        <f>Simulation!T985</f>
        <v>53.758854163187628</v>
      </c>
      <c r="C989" s="15">
        <f t="shared" si="30"/>
        <v>303.46284741895943</v>
      </c>
      <c r="D989" s="14">
        <f t="shared" si="31"/>
        <v>171412.8723538481</v>
      </c>
    </row>
    <row r="990" spans="1:4">
      <c r="A990" s="12">
        <f>Simulation!N986</f>
        <v>3423.2288359506829</v>
      </c>
      <c r="B990" s="12">
        <f>Simulation!T986</f>
        <v>82.841032834420758</v>
      </c>
      <c r="C990" s="15">
        <f t="shared" si="30"/>
        <v>100.20357375801905</v>
      </c>
      <c r="D990" s="14">
        <f t="shared" si="31"/>
        <v>283583.81239872647</v>
      </c>
    </row>
    <row r="991" spans="1:4">
      <c r="A991" s="12">
        <f>Simulation!N987</f>
        <v>3571.1776231974341</v>
      </c>
      <c r="B991" s="12">
        <f>Simulation!T987</f>
        <v>72.425014873931431</v>
      </c>
      <c r="C991" s="15">
        <f t="shared" si="30"/>
        <v>138.56310001700149</v>
      </c>
      <c r="D991" s="14">
        <f t="shared" si="31"/>
        <v>258642.59247752526</v>
      </c>
    </row>
    <row r="992" spans="1:4">
      <c r="A992" s="12">
        <f>Simulation!N988</f>
        <v>3657.9062226179435</v>
      </c>
      <c r="B992" s="12">
        <f>Simulation!T988</f>
        <v>54.737283995257478</v>
      </c>
      <c r="C992" s="15">
        <f t="shared" si="30"/>
        <v>317.58674775953477</v>
      </c>
      <c r="D992" s="14">
        <f t="shared" si="31"/>
        <v>200223.85173545789</v>
      </c>
    </row>
    <row r="993" spans="1:4">
      <c r="A993" s="12">
        <f>Simulation!N989</f>
        <v>3724.2280927630381</v>
      </c>
      <c r="B993" s="12">
        <f>Simulation!T989</f>
        <v>44.160901514202131</v>
      </c>
      <c r="C993" s="15">
        <f t="shared" si="30"/>
        <v>531.6926412639441</v>
      </c>
      <c r="D993" s="14">
        <f t="shared" si="31"/>
        <v>164465.27002093336</v>
      </c>
    </row>
    <row r="994" spans="1:4">
      <c r="A994" s="12">
        <f>Simulation!N990</f>
        <v>3805.8550098646942</v>
      </c>
      <c r="B994" s="12">
        <f>Simulation!T990</f>
        <v>44.349110678210288</v>
      </c>
      <c r="C994" s="15">
        <f t="shared" si="30"/>
        <v>533.37531858556031</v>
      </c>
      <c r="D994" s="14">
        <f t="shared" si="31"/>
        <v>168786.28505771043</v>
      </c>
    </row>
    <row r="995" spans="1:4">
      <c r="A995" s="12">
        <f>Simulation!N991</f>
        <v>3933.3970678360301</v>
      </c>
      <c r="B995" s="12">
        <f>Simulation!T991</f>
        <v>55.375100359107741</v>
      </c>
      <c r="C995" s="15">
        <f t="shared" si="30"/>
        <v>332.20005848945402</v>
      </c>
      <c r="D995" s="14">
        <f t="shared" si="31"/>
        <v>217812.25738364027</v>
      </c>
    </row>
    <row r="996" spans="1:4">
      <c r="A996" s="12">
        <f>Simulation!N992</f>
        <v>3877.2785623286427</v>
      </c>
      <c r="B996" s="12">
        <f>Simulation!T992</f>
        <v>15.920056479201373</v>
      </c>
      <c r="C996" s="15">
        <f t="shared" si="30"/>
        <v>1710.5317905164793</v>
      </c>
      <c r="D996" s="14">
        <f t="shared" si="31"/>
        <v>61726.493697868689</v>
      </c>
    </row>
    <row r="997" spans="1:4">
      <c r="A997" s="12">
        <f>Simulation!N993</f>
        <v>3877.2785623286427</v>
      </c>
      <c r="B997" s="12">
        <f>Simulation!T993</f>
        <v>15.920056479201373</v>
      </c>
      <c r="C997" s="15">
        <f t="shared" si="30"/>
        <v>1710.5317905164793</v>
      </c>
      <c r="D997" s="14">
        <f t="shared" si="31"/>
        <v>61726.493697868689</v>
      </c>
    </row>
    <row r="998" spans="1:4">
      <c r="A998" s="12">
        <f>Simulation!N994</f>
        <v>3877.2785623286427</v>
      </c>
      <c r="B998" s="12">
        <f>Simulation!T994</f>
        <v>15.920056479201373</v>
      </c>
      <c r="C998" s="15">
        <f t="shared" si="30"/>
        <v>1710.5317905164793</v>
      </c>
      <c r="D998" s="14">
        <f t="shared" si="31"/>
        <v>61726.493697868689</v>
      </c>
    </row>
    <row r="999" spans="1:4">
      <c r="A999" s="12">
        <f>Simulation!N995</f>
        <v>3877.2785623286427</v>
      </c>
      <c r="B999" s="12">
        <f>Simulation!T995</f>
        <v>15.920056479201373</v>
      </c>
      <c r="C999" s="15">
        <f t="shared" si="30"/>
        <v>1710.5317905164793</v>
      </c>
      <c r="D999" s="14">
        <f t="shared" si="31"/>
        <v>61726.493697868689</v>
      </c>
    </row>
    <row r="1000" spans="1:4">
      <c r="A1000" s="12">
        <f>Simulation!N996</f>
        <v>3754.8381866761592</v>
      </c>
      <c r="B1000" s="12">
        <f>Simulation!T996</f>
        <v>0</v>
      </c>
      <c r="C1000" s="15">
        <f t="shared" si="30"/>
        <v>0</v>
      </c>
      <c r="D1000" s="14">
        <f t="shared" si="31"/>
        <v>0</v>
      </c>
    </row>
    <row r="1001" spans="1:4">
      <c r="A1001" s="12">
        <f>Simulation!N997</f>
        <v>3749.736504357305</v>
      </c>
      <c r="B1001" s="12">
        <f>Simulation!T997</f>
        <v>0</v>
      </c>
      <c r="C1001" s="15">
        <f t="shared" si="30"/>
        <v>0</v>
      </c>
      <c r="D1001" s="14">
        <f t="shared" si="31"/>
        <v>0</v>
      </c>
    </row>
    <row r="1002" spans="1:4">
      <c r="A1002" s="12">
        <f>Simulation!N998</f>
        <v>3642.6011756613825</v>
      </c>
      <c r="B1002" s="12">
        <f>Simulation!T998</f>
        <v>0</v>
      </c>
      <c r="C1002" s="15">
        <f t="shared" si="30"/>
        <v>0</v>
      </c>
      <c r="D1002" s="14">
        <f t="shared" si="31"/>
        <v>0</v>
      </c>
    </row>
    <row r="1003" spans="1:4">
      <c r="A1003" s="12">
        <f>Simulation!N999</f>
        <v>3622.1944463859691</v>
      </c>
      <c r="B1003" s="12">
        <f>Simulation!T999</f>
        <v>0</v>
      </c>
      <c r="C1003" s="15">
        <f t="shared" si="30"/>
        <v>0</v>
      </c>
      <c r="D1003" s="14">
        <f t="shared" si="31"/>
        <v>0</v>
      </c>
    </row>
    <row r="1004" spans="1:4">
      <c r="A1004" s="12">
        <f>Simulation!N1000</f>
        <v>3520.1608000088995</v>
      </c>
      <c r="B1004" s="12">
        <f>Simulation!T1000</f>
        <v>0</v>
      </c>
      <c r="C1004" s="15">
        <f t="shared" si="30"/>
        <v>0</v>
      </c>
      <c r="D1004" s="14">
        <f t="shared" si="31"/>
        <v>0</v>
      </c>
    </row>
    <row r="1005" spans="1:4">
      <c r="A1005" s="12">
        <f>Simulation!N1001</f>
        <v>3560.9742585597278</v>
      </c>
      <c r="B1005" s="12">
        <f>Simulation!T1001</f>
        <v>15.191745024163607</v>
      </c>
      <c r="C1005" s="15">
        <f t="shared" si="30"/>
        <v>1732.5047106012535</v>
      </c>
      <c r="D1005" s="14">
        <f t="shared" si="31"/>
        <v>54097.412973649436</v>
      </c>
    </row>
    <row r="1006" spans="1:4">
      <c r="A1006" s="12">
        <f>Simulation!N1002</f>
        <v>3392.6187420375622</v>
      </c>
      <c r="B1006" s="12">
        <f>Simulation!T1002</f>
        <v>0</v>
      </c>
      <c r="C1006" s="15">
        <f t="shared" si="30"/>
        <v>0</v>
      </c>
      <c r="D1006" s="14">
        <f t="shared" si="31"/>
        <v>0</v>
      </c>
    </row>
    <row r="1007" spans="1:4">
      <c r="A1007" s="12">
        <f>Simulation!N1003</f>
        <v>3096.7211675440608</v>
      </c>
      <c r="B1007" s="12">
        <f>Simulation!T1003</f>
        <v>0</v>
      </c>
      <c r="C1007" s="15">
        <f t="shared" si="30"/>
        <v>0</v>
      </c>
      <c r="D1007" s="14">
        <f t="shared" si="31"/>
        <v>0</v>
      </c>
    </row>
    <row r="1008" spans="1:4">
      <c r="A1008" s="12">
        <f>Simulation!N1004</f>
        <v>2800.8235930505593</v>
      </c>
      <c r="B1008" s="12">
        <f>Simulation!T1004</f>
        <v>0</v>
      </c>
      <c r="C1008" s="15">
        <f t="shared" si="30"/>
        <v>0</v>
      </c>
      <c r="D1008" s="14">
        <f t="shared" si="31"/>
        <v>0</v>
      </c>
    </row>
    <row r="1009" spans="1:4">
      <c r="A1009" s="12">
        <f>Simulation!N1005</f>
        <v>2464.1125600062287</v>
      </c>
      <c r="B1009" s="12">
        <f>Simulation!T1005</f>
        <v>0</v>
      </c>
      <c r="C1009" s="15">
        <f t="shared" si="30"/>
        <v>0</v>
      </c>
      <c r="D1009" s="14">
        <f t="shared" si="31"/>
        <v>0</v>
      </c>
    </row>
    <row r="1010" spans="1:4">
      <c r="A1010" s="12">
        <f>Simulation!N1006</f>
        <v>2453.9091953685224</v>
      </c>
      <c r="B1010" s="12">
        <f>Simulation!T1006</f>
        <v>0</v>
      </c>
      <c r="C1010" s="15">
        <f t="shared" si="30"/>
        <v>0</v>
      </c>
      <c r="D1010" s="14">
        <f t="shared" si="31"/>
        <v>0</v>
      </c>
    </row>
    <row r="1011" spans="1:4">
      <c r="A1011" s="12">
        <f>Simulation!N1007</f>
        <v>2326.3671373971847</v>
      </c>
      <c r="B1011" s="12">
        <f>Simulation!T1007</f>
        <v>0</v>
      </c>
      <c r="C1011" s="15">
        <f t="shared" si="30"/>
        <v>0</v>
      </c>
      <c r="D1011" s="14">
        <f t="shared" si="31"/>
        <v>0</v>
      </c>
    </row>
    <row r="1012" spans="1:4">
      <c r="A1012" s="12">
        <f>Simulation!N1008</f>
        <v>2219.2318087012632</v>
      </c>
      <c r="B1012" s="12">
        <f>Simulation!T1008</f>
        <v>0</v>
      </c>
      <c r="C1012" s="15">
        <f t="shared" si="30"/>
        <v>0</v>
      </c>
      <c r="D1012" s="14">
        <f t="shared" si="31"/>
        <v>0</v>
      </c>
    </row>
    <row r="1013" spans="1:4">
      <c r="A1013" s="12">
        <f>Simulation!N1009</f>
        <v>2152.9099385561676</v>
      </c>
      <c r="B1013" s="12">
        <f>Simulation!T1009</f>
        <v>0</v>
      </c>
      <c r="C1013" s="15">
        <f t="shared" si="30"/>
        <v>0</v>
      </c>
      <c r="D1013" s="14">
        <f t="shared" si="31"/>
        <v>0</v>
      </c>
    </row>
    <row r="1014" spans="1:4">
      <c r="A1014" s="12">
        <f>Simulation!N1010</f>
        <v>1964.1476927585882</v>
      </c>
      <c r="B1014" s="12">
        <f>Simulation!T1010</f>
        <v>0</v>
      </c>
      <c r="C1014" s="15">
        <f t="shared" si="30"/>
        <v>0</v>
      </c>
      <c r="D1014" s="14">
        <f t="shared" si="31"/>
        <v>0</v>
      </c>
    </row>
    <row r="1015" spans="1:4">
      <c r="A1015" s="12">
        <f>Simulation!N1011</f>
        <v>2040.6729275413909</v>
      </c>
      <c r="B1015" s="12">
        <f>Simulation!T1011</f>
        <v>12.55549539658964</v>
      </c>
      <c r="C1015" s="15">
        <f t="shared" si="30"/>
        <v>1823.457719247599</v>
      </c>
      <c r="D1015" s="14">
        <f t="shared" si="31"/>
        <v>25621.659547691037</v>
      </c>
    </row>
    <row r="1016" spans="1:4">
      <c r="A1016" s="12">
        <f>Simulation!N1012</f>
        <v>1918.2325518889072</v>
      </c>
      <c r="B1016" s="12">
        <f>Simulation!T1012</f>
        <v>0</v>
      </c>
      <c r="C1016" s="15">
        <f t="shared" si="30"/>
        <v>0</v>
      </c>
      <c r="D1016" s="14">
        <f t="shared" si="31"/>
        <v>0</v>
      </c>
    </row>
    <row r="1017" spans="1:4">
      <c r="A1017" s="12">
        <f>Simulation!N1013</f>
        <v>1959.0460104397348</v>
      </c>
      <c r="B1017" s="12">
        <f>Simulation!T1013</f>
        <v>12.454429653724981</v>
      </c>
      <c r="C1017" s="15">
        <f t="shared" si="30"/>
        <v>1829.6128908882711</v>
      </c>
      <c r="D1017" s="14">
        <f t="shared" si="31"/>
        <v>24398.800725432251</v>
      </c>
    </row>
    <row r="1018" spans="1:4">
      <c r="A1018" s="12">
        <f>Simulation!N1014</f>
        <v>1775.3854469610101</v>
      </c>
      <c r="B1018" s="12">
        <f>Simulation!T1014</f>
        <v>0</v>
      </c>
      <c r="C1018" s="15">
        <f t="shared" si="30"/>
        <v>0</v>
      </c>
      <c r="D1018" s="14">
        <f t="shared" si="31"/>
        <v>0</v>
      </c>
    </row>
    <row r="1019" spans="1:4">
      <c r="A1019" s="12">
        <f>Simulation!N1015</f>
        <v>1399.7854669113656</v>
      </c>
      <c r="B1019" s="12">
        <f>Simulation!T1015</f>
        <v>0</v>
      </c>
      <c r="C1019" s="15">
        <f t="shared" si="30"/>
        <v>0</v>
      </c>
      <c r="D1019" s="14">
        <f t="shared" si="31"/>
        <v>0</v>
      </c>
    </row>
    <row r="1020" spans="1:4">
      <c r="A1020" s="12">
        <f>Simulation!N1016</f>
        <v>1208.7062724668244</v>
      </c>
      <c r="B1020" s="12">
        <f>Simulation!T1016</f>
        <v>0</v>
      </c>
      <c r="C1020" s="15">
        <f t="shared" si="30"/>
        <v>0</v>
      </c>
      <c r="D1020" s="14">
        <f t="shared" si="31"/>
        <v>0</v>
      </c>
    </row>
    <row r="1021" spans="1:4">
      <c r="A1021" s="12">
        <f>Simulation!N1017</f>
        <v>164.82358260911232</v>
      </c>
      <c r="B1021" s="12">
        <f>Simulation!T1017</f>
        <v>0</v>
      </c>
      <c r="C1021" s="15">
        <f t="shared" si="30"/>
        <v>0</v>
      </c>
      <c r="D1021" s="14">
        <f t="shared" si="31"/>
        <v>0</v>
      </c>
    </row>
    <row r="1022" spans="1:4">
      <c r="A1022" s="12">
        <f>Simulation!N1018</f>
        <v>-41.205895652278038</v>
      </c>
      <c r="B1022" s="12">
        <f>Simulation!T1018</f>
        <v>0</v>
      </c>
      <c r="C1022" s="15">
        <f t="shared" si="30"/>
        <v>0</v>
      </c>
      <c r="D1022" s="14">
        <f t="shared" si="31"/>
        <v>0</v>
      </c>
    </row>
    <row r="1023" spans="1:4">
      <c r="A1023" s="12">
        <f>Simulation!N1019</f>
        <v>54.941194203037462</v>
      </c>
      <c r="B1023" s="12">
        <f>Simulation!T1019</f>
        <v>0</v>
      </c>
      <c r="C1023" s="15">
        <f t="shared" si="30"/>
        <v>0</v>
      </c>
      <c r="D1023" s="14">
        <f t="shared" si="31"/>
        <v>0</v>
      </c>
    </row>
    <row r="1024" spans="1:4">
      <c r="A1024" s="12">
        <f>Simulation!N1020</f>
        <v>-54.941194203037462</v>
      </c>
      <c r="B1024" s="12">
        <f>Simulation!T1020</f>
        <v>0</v>
      </c>
      <c r="C1024" s="15">
        <f t="shared" si="30"/>
        <v>0</v>
      </c>
      <c r="D1024" s="14">
        <f t="shared" si="31"/>
        <v>0</v>
      </c>
    </row>
    <row r="1025" spans="1:4">
      <c r="A1025" s="12">
        <f>Simulation!N1021</f>
        <v>0</v>
      </c>
      <c r="B1025" s="12">
        <f>Simulation!T1021</f>
        <v>4.1846597124502907</v>
      </c>
      <c r="C1025" s="15">
        <f t="shared" si="30"/>
        <v>0</v>
      </c>
      <c r="D1025" s="14">
        <f t="shared" si="31"/>
        <v>0</v>
      </c>
    </row>
    <row r="1026" spans="1:4">
      <c r="A1026" s="12">
        <f>Simulation!N1022</f>
        <v>0</v>
      </c>
      <c r="B1026" s="12">
        <f>Simulation!T1022</f>
        <v>4.1846597124502907</v>
      </c>
      <c r="C1026" s="15">
        <f t="shared" si="30"/>
        <v>0</v>
      </c>
      <c r="D1026" s="14">
        <f t="shared" si="31"/>
        <v>0</v>
      </c>
    </row>
    <row r="1027" spans="1:4">
      <c r="A1027" s="12">
        <f>Simulation!N1023</f>
        <v>0</v>
      </c>
      <c r="B1027" s="12">
        <f>Simulation!T1023</f>
        <v>4.1846597124502907</v>
      </c>
      <c r="C1027" s="15">
        <f t="shared" si="30"/>
        <v>0</v>
      </c>
      <c r="D1027" s="14">
        <f t="shared" si="31"/>
        <v>0</v>
      </c>
    </row>
    <row r="1028" spans="1:4">
      <c r="A1028" s="12">
        <f>Simulation!N1024</f>
        <v>0</v>
      </c>
      <c r="B1028" s="12">
        <f>Simulation!T1024</f>
        <v>4.1846597124502907</v>
      </c>
      <c r="C1028" s="15">
        <f t="shared" si="30"/>
        <v>0</v>
      </c>
      <c r="D1028" s="14">
        <f t="shared" si="31"/>
        <v>0</v>
      </c>
    </row>
    <row r="1029" spans="1:4">
      <c r="A1029" s="12">
        <f>Simulation!N1025</f>
        <v>0</v>
      </c>
      <c r="B1029" s="12">
        <f>Simulation!T1025</f>
        <v>4.1846597124502907</v>
      </c>
      <c r="C1029" s="15">
        <f t="shared" si="30"/>
        <v>0</v>
      </c>
      <c r="D1029" s="14">
        <f t="shared" si="31"/>
        <v>0</v>
      </c>
    </row>
    <row r="1030" spans="1:4">
      <c r="A1030" s="12">
        <f>Simulation!N1026</f>
        <v>0</v>
      </c>
      <c r="B1030" s="12">
        <f>Simulation!T1026</f>
        <v>4.1846597124502907</v>
      </c>
      <c r="C1030" s="15">
        <f t="shared" si="30"/>
        <v>0</v>
      </c>
      <c r="D1030" s="14">
        <f t="shared" si="31"/>
        <v>0</v>
      </c>
    </row>
    <row r="1031" spans="1:4">
      <c r="A1031" s="12">
        <f>Simulation!N1027</f>
        <v>0</v>
      </c>
      <c r="B1031" s="12">
        <f>Simulation!T1027</f>
        <v>4.1846597124502907</v>
      </c>
      <c r="C1031" s="15">
        <f t="shared" si="30"/>
        <v>0</v>
      </c>
      <c r="D1031" s="14">
        <f t="shared" si="31"/>
        <v>0</v>
      </c>
    </row>
    <row r="1032" spans="1:4">
      <c r="A1032" s="12">
        <f>Simulation!N1028</f>
        <v>0</v>
      </c>
      <c r="B1032" s="12">
        <f>Simulation!T1028</f>
        <v>4.1846597124502907</v>
      </c>
      <c r="C1032" s="15">
        <f t="shared" ref="C1032:C1095" si="32">IF(OR(A1032=0,B1032=0),0,($I$7*B1032^6+$J$7*B1032^5+$K$7*B1032^4+$L$7*B1032^3+$M$7*B1032^2+$N$7*B1032+$O$7*A1032^6+$P$7*A1032^5+$Q$7*A1032^4+$R$7*A1032^3+$S$7*A1032^2+$T$7*A1032+$U$7))</f>
        <v>0</v>
      </c>
      <c r="D1032" s="14">
        <f t="shared" ref="D1032:D1095" si="33">A1032*B1032</f>
        <v>0</v>
      </c>
    </row>
    <row r="1033" spans="1:4">
      <c r="A1033" s="12">
        <f>Simulation!N1029</f>
        <v>0</v>
      </c>
      <c r="B1033" s="12">
        <f>Simulation!T1029</f>
        <v>4.1846597124502907</v>
      </c>
      <c r="C1033" s="15">
        <f t="shared" si="32"/>
        <v>0</v>
      </c>
      <c r="D1033" s="14">
        <f t="shared" si="33"/>
        <v>0</v>
      </c>
    </row>
    <row r="1034" spans="1:4">
      <c r="A1034" s="12">
        <f>Simulation!N1030</f>
        <v>0</v>
      </c>
      <c r="B1034" s="12">
        <f>Simulation!T1030</f>
        <v>4.1846597124502907</v>
      </c>
      <c r="C1034" s="15">
        <f t="shared" si="32"/>
        <v>0</v>
      </c>
      <c r="D1034" s="14">
        <f t="shared" si="33"/>
        <v>0</v>
      </c>
    </row>
    <row r="1035" spans="1:4">
      <c r="A1035" s="12">
        <f>Simulation!N1031</f>
        <v>0</v>
      </c>
      <c r="B1035" s="12">
        <f>Simulation!T1031</f>
        <v>4.1846597124502907</v>
      </c>
      <c r="C1035" s="15">
        <f t="shared" si="32"/>
        <v>0</v>
      </c>
      <c r="D1035" s="14">
        <f t="shared" si="33"/>
        <v>0</v>
      </c>
    </row>
    <row r="1036" spans="1:4">
      <c r="A1036" s="12">
        <f>Simulation!N1032</f>
        <v>0</v>
      </c>
      <c r="B1036" s="12">
        <f>Simulation!T1032</f>
        <v>4.1846597124502907</v>
      </c>
      <c r="C1036" s="15">
        <f t="shared" si="32"/>
        <v>0</v>
      </c>
      <c r="D1036" s="14">
        <f t="shared" si="33"/>
        <v>0</v>
      </c>
    </row>
    <row r="1037" spans="1:4">
      <c r="A1037" s="12">
        <f>Simulation!N1033</f>
        <v>0</v>
      </c>
      <c r="B1037" s="12">
        <f>Simulation!T1033</f>
        <v>4.1846597124502907</v>
      </c>
      <c r="C1037" s="15">
        <f t="shared" si="32"/>
        <v>0</v>
      </c>
      <c r="D1037" s="14">
        <f t="shared" si="33"/>
        <v>0</v>
      </c>
    </row>
    <row r="1038" spans="1:4">
      <c r="A1038" s="12">
        <f>Simulation!N1034</f>
        <v>0</v>
      </c>
      <c r="B1038" s="12">
        <f>Simulation!T1034</f>
        <v>4.1846597124502907</v>
      </c>
      <c r="C1038" s="15">
        <f t="shared" si="32"/>
        <v>0</v>
      </c>
      <c r="D1038" s="14">
        <f t="shared" si="33"/>
        <v>0</v>
      </c>
    </row>
    <row r="1039" spans="1:4">
      <c r="A1039" s="12">
        <f>Simulation!N1035</f>
        <v>164.82358260911238</v>
      </c>
      <c r="B1039" s="12">
        <f>Simulation!T1035</f>
        <v>10.505781733481857</v>
      </c>
      <c r="C1039" s="15">
        <f t="shared" si="32"/>
        <v>2443.4815432356299</v>
      </c>
      <c r="D1039" s="14">
        <f t="shared" si="33"/>
        <v>1731.6005834218508</v>
      </c>
    </row>
    <row r="1040" spans="1:4">
      <c r="A1040" s="12">
        <f>Simulation!N1036</f>
        <v>1057.6179884084709</v>
      </c>
      <c r="B1040" s="12">
        <f>Simulation!T1036</f>
        <v>40.538736382731855</v>
      </c>
      <c r="C1040" s="15">
        <f t="shared" si="32"/>
        <v>507.16282689386253</v>
      </c>
      <c r="D1040" s="14">
        <f t="shared" si="33"/>
        <v>42874.496825726157</v>
      </c>
    </row>
    <row r="1041" spans="1:4">
      <c r="A1041" s="12">
        <f>Simulation!N1037</f>
        <v>2142.70657391846</v>
      </c>
      <c r="B1041" s="12">
        <f>Simulation!T1037</f>
        <v>57.957110238031724</v>
      </c>
      <c r="C1041" s="15">
        <f t="shared" si="32"/>
        <v>186.02362839673424</v>
      </c>
      <c r="D1041" s="14">
        <f t="shared" si="33"/>
        <v>124185.08111234746</v>
      </c>
    </row>
    <row r="1042" spans="1:4">
      <c r="A1042" s="12">
        <f>Simulation!N1038</f>
        <v>2953.0891884132625</v>
      </c>
      <c r="B1042" s="12">
        <f>Simulation!T1038</f>
        <v>53.273187261754913</v>
      </c>
      <c r="C1042" s="15">
        <f t="shared" si="32"/>
        <v>293.69514296910893</v>
      </c>
      <c r="D1042" s="14">
        <f t="shared" si="33"/>
        <v>157320.47333500357</v>
      </c>
    </row>
    <row r="1043" spans="1:4">
      <c r="A1043" s="12">
        <f>Simulation!N1039</f>
        <v>3475.0305333421193</v>
      </c>
      <c r="B1043" s="12">
        <f>Simulation!T1039</f>
        <v>40.688316628694686</v>
      </c>
      <c r="C1043" s="15">
        <f t="shared" si="32"/>
        <v>607.68461062421375</v>
      </c>
      <c r="D1043" s="14">
        <f t="shared" si="33"/>
        <v>141393.1426350059</v>
      </c>
    </row>
    <row r="1044" spans="1:4">
      <c r="A1044" s="12">
        <f>Simulation!N1040</f>
        <v>4271.6778492861613</v>
      </c>
      <c r="B1044" s="12">
        <f>Simulation!T1040</f>
        <v>47.092308691563645</v>
      </c>
      <c r="C1044" s="15">
        <f t="shared" si="32"/>
        <v>578.47637159104852</v>
      </c>
      <c r="D1044" s="14">
        <f t="shared" si="33"/>
        <v>201163.1719094986</v>
      </c>
    </row>
    <row r="1045" spans="1:4">
      <c r="A1045" s="12">
        <f>Simulation!N1041</f>
        <v>4683.7368058089423</v>
      </c>
      <c r="B1045" s="12">
        <f>Simulation!T1041</f>
        <v>34.519360427659855</v>
      </c>
      <c r="C1045" s="15">
        <f t="shared" si="32"/>
        <v>1358.9171479208089</v>
      </c>
      <c r="D1045" s="14">
        <f t="shared" si="33"/>
        <v>161679.59894801516</v>
      </c>
    </row>
    <row r="1046" spans="1:4">
      <c r="A1046" s="12">
        <f>Simulation!N1042</f>
        <v>5205.6781507377982</v>
      </c>
      <c r="B1046" s="12">
        <f>Simulation!T1042</f>
        <v>34.596915678427486</v>
      </c>
      <c r="C1046" s="15">
        <f t="shared" si="32"/>
        <v>3276.6837044109379</v>
      </c>
      <c r="D1046" s="14">
        <f t="shared" si="33"/>
        <v>180100.40803010794</v>
      </c>
    </row>
    <row r="1047" spans="1:4">
      <c r="A1047" s="12">
        <f>Simulation!N1043</f>
        <v>3321.5248367388326</v>
      </c>
      <c r="B1047" s="12">
        <f>Simulation!T1043</f>
        <v>56.310592713557291</v>
      </c>
      <c r="C1047" s="15">
        <f t="shared" si="32"/>
        <v>273.68710189944977</v>
      </c>
      <c r="D1047" s="14">
        <f t="shared" si="33"/>
        <v>187037.03226956527</v>
      </c>
    </row>
    <row r="1048" spans="1:4">
      <c r="A1048" s="12">
        <f>Simulation!N1044</f>
        <v>3519.2346484494783</v>
      </c>
      <c r="B1048" s="12">
        <f>Simulation!T1044</f>
        <v>44.387240798163816</v>
      </c>
      <c r="C1048" s="15">
        <f t="shared" si="32"/>
        <v>513.65461692451936</v>
      </c>
      <c r="D1048" s="14">
        <f t="shared" si="33"/>
        <v>156209.11576596837</v>
      </c>
    </row>
    <row r="1049" spans="1:4">
      <c r="A1049" s="12">
        <f>Simulation!N1045</f>
        <v>3756.4864225022507</v>
      </c>
      <c r="B1049" s="12">
        <f>Simulation!T1045</f>
        <v>44.526013609445222</v>
      </c>
      <c r="C1049" s="15">
        <f t="shared" si="32"/>
        <v>525.12624082847287</v>
      </c>
      <c r="D1049" s="14">
        <f t="shared" si="33"/>
        <v>167261.36557203141</v>
      </c>
    </row>
    <row r="1050" spans="1:4">
      <c r="A1050" s="12">
        <f>Simulation!N1046</f>
        <v>3922.5626643391925</v>
      </c>
      <c r="B1050" s="12">
        <f>Simulation!T1046</f>
        <v>37.41210624342439</v>
      </c>
      <c r="C1050" s="15">
        <f t="shared" si="32"/>
        <v>738.80232387031174</v>
      </c>
      <c r="D1050" s="14">
        <f t="shared" si="33"/>
        <v>146751.3311447477</v>
      </c>
    </row>
    <row r="1051" spans="1:4">
      <c r="A1051" s="12">
        <f>Simulation!N1047</f>
        <v>4017.4633739603023</v>
      </c>
      <c r="B1051" s="12">
        <f>Simulation!T1047</f>
        <v>27.851720019727004</v>
      </c>
      <c r="C1051" s="15">
        <f t="shared" si="32"/>
        <v>1109.4683253329767</v>
      </c>
      <c r="D1051" s="14">
        <f t="shared" si="33"/>
        <v>111893.26508105015</v>
      </c>
    </row>
    <row r="1052" spans="1:4">
      <c r="A1052" s="12">
        <f>Simulation!N1048</f>
        <v>4120.2724760498368</v>
      </c>
      <c r="B1052" s="12">
        <f>Simulation!T1048</f>
        <v>25.514949645216436</v>
      </c>
      <c r="C1052" s="15">
        <f t="shared" si="32"/>
        <v>1238.209893277357</v>
      </c>
      <c r="D1052" s="14">
        <f t="shared" si="33"/>
        <v>105128.54475098284</v>
      </c>
    </row>
    <row r="1053" spans="1:4">
      <c r="A1053" s="12">
        <f>Simulation!N1049</f>
        <v>4349.6158576341868</v>
      </c>
      <c r="B1053" s="12">
        <f>Simulation!T1049</f>
        <v>37.698944966608323</v>
      </c>
      <c r="C1053" s="15">
        <f t="shared" si="32"/>
        <v>870.1535481261908</v>
      </c>
      <c r="D1053" s="14">
        <f t="shared" si="33"/>
        <v>163975.92884283807</v>
      </c>
    </row>
    <row r="1054" spans="1:4">
      <c r="A1054" s="12">
        <f>Simulation!N1050</f>
        <v>4420.7913898500183</v>
      </c>
      <c r="B1054" s="12">
        <f>Simulation!T1050</f>
        <v>25.725489309613344</v>
      </c>
      <c r="C1054" s="15">
        <f t="shared" si="32"/>
        <v>1382.27375249959</v>
      </c>
      <c r="D1054" s="14">
        <f t="shared" si="33"/>
        <v>113727.02163961736</v>
      </c>
    </row>
    <row r="1055" spans="1:4">
      <c r="A1055" s="12">
        <f>Simulation!N1051</f>
        <v>4365.4326425710378</v>
      </c>
      <c r="B1055" s="12">
        <f>Simulation!T1051</f>
        <v>8.8516123508608366</v>
      </c>
      <c r="C1055" s="15">
        <f t="shared" si="32"/>
        <v>2346.2530483473165</v>
      </c>
      <c r="D1055" s="14">
        <f t="shared" si="33"/>
        <v>38641.117495832856</v>
      </c>
    </row>
    <row r="1056" spans="1:4">
      <c r="A1056" s="12">
        <f>Simulation!N1052</f>
        <v>4555.2340618132566</v>
      </c>
      <c r="B1056" s="12">
        <f>Simulation!T1052</f>
        <v>28.229182066412847</v>
      </c>
      <c r="C1056" s="15">
        <f t="shared" si="32"/>
        <v>1408.3556403137245</v>
      </c>
      <c r="D1056" s="14">
        <f t="shared" si="33"/>
        <v>128590.53168605173</v>
      </c>
    </row>
    <row r="1057" spans="1:4">
      <c r="A1057" s="12">
        <f>Simulation!N1053</f>
        <v>4681.7683413080686</v>
      </c>
      <c r="B1057" s="12">
        <f>Simulation!T1053</f>
        <v>28.324982083549354</v>
      </c>
      <c r="C1057" s="15">
        <f t="shared" si="32"/>
        <v>1594.9205575440774</v>
      </c>
      <c r="D1057" s="14">
        <f t="shared" si="33"/>
        <v>132611.00438687962</v>
      </c>
    </row>
    <row r="1058" spans="1:4">
      <c r="A1058" s="12">
        <f>Simulation!N1054</f>
        <v>4618.5012015606617</v>
      </c>
      <c r="B1058" s="12">
        <f>Simulation!T1054</f>
        <v>9.0405512735465461</v>
      </c>
      <c r="C1058" s="15">
        <f t="shared" si="32"/>
        <v>2598.0789131986312</v>
      </c>
      <c r="D1058" s="14">
        <f t="shared" si="33"/>
        <v>41753.796919645494</v>
      </c>
    </row>
    <row r="1059" spans="1:4">
      <c r="A1059" s="12">
        <f>Simulation!N1055</f>
        <v>4808.3026208028832</v>
      </c>
      <c r="B1059" s="12">
        <f>Simulation!T1055</f>
        <v>28.423443212272996</v>
      </c>
      <c r="C1059" s="15">
        <f t="shared" si="32"/>
        <v>1860.6151241253956</v>
      </c>
      <c r="D1059" s="14">
        <f t="shared" si="33"/>
        <v>136668.51648981418</v>
      </c>
    </row>
    <row r="1060" spans="1:4">
      <c r="A1060" s="12">
        <f>Simulation!N1056</f>
        <v>2999.7892034858451</v>
      </c>
      <c r="B1060" s="12">
        <f>Simulation!T1056</f>
        <v>0</v>
      </c>
      <c r="C1060" s="15">
        <f t="shared" si="32"/>
        <v>0</v>
      </c>
      <c r="D1060" s="14">
        <f t="shared" si="33"/>
        <v>0</v>
      </c>
    </row>
    <row r="1061" spans="1:4">
      <c r="A1061" s="12">
        <f>Simulation!N1057</f>
        <v>3020.195932761259</v>
      </c>
      <c r="B1061" s="12">
        <f>Simulation!T1057</f>
        <v>14.090044635187725</v>
      </c>
      <c r="C1061" s="15">
        <f t="shared" si="32"/>
        <v>1766.1631778986048</v>
      </c>
      <c r="D1061" s="14">
        <f t="shared" si="33"/>
        <v>42554.695499618567</v>
      </c>
    </row>
    <row r="1062" spans="1:4">
      <c r="A1062" s="12">
        <f>Simulation!N1058</f>
        <v>2897.7555571087751</v>
      </c>
      <c r="B1062" s="12">
        <f>Simulation!T1058</f>
        <v>0</v>
      </c>
      <c r="C1062" s="15">
        <f t="shared" si="32"/>
        <v>0</v>
      </c>
      <c r="D1062" s="14">
        <f t="shared" si="33"/>
        <v>0</v>
      </c>
    </row>
    <row r="1063" spans="1:4">
      <c r="A1063" s="12">
        <f>Simulation!N1059</f>
        <v>2816.1286400071199</v>
      </c>
      <c r="B1063" s="12">
        <f>Simulation!T1059</f>
        <v>0</v>
      </c>
      <c r="C1063" s="15">
        <f t="shared" si="32"/>
        <v>0</v>
      </c>
      <c r="D1063" s="14">
        <f t="shared" si="33"/>
        <v>0</v>
      </c>
    </row>
    <row r="1064" spans="1:4">
      <c r="A1064" s="12">
        <f>Simulation!N1060</f>
        <v>2214.1301263824093</v>
      </c>
      <c r="B1064" s="12">
        <f>Simulation!T1060</f>
        <v>0</v>
      </c>
      <c r="C1064" s="15">
        <f t="shared" si="32"/>
        <v>0</v>
      </c>
      <c r="D1064" s="14">
        <f t="shared" si="33"/>
        <v>0</v>
      </c>
    </row>
    <row r="1065" spans="1:4">
      <c r="A1065" s="12">
        <f>Simulation!N1061</f>
        <v>1663.148435946234</v>
      </c>
      <c r="B1065" s="12">
        <f>Simulation!T1061</f>
        <v>0</v>
      </c>
      <c r="C1065" s="15">
        <f t="shared" si="32"/>
        <v>0</v>
      </c>
      <c r="D1065" s="14">
        <f t="shared" si="33"/>
        <v>0</v>
      </c>
    </row>
    <row r="1066" spans="1:4">
      <c r="A1066" s="12">
        <f>Simulation!N1062</f>
        <v>1336.5183271639589</v>
      </c>
      <c r="B1066" s="12">
        <f>Simulation!T1062</f>
        <v>0</v>
      </c>
      <c r="C1066" s="15">
        <f t="shared" si="32"/>
        <v>0</v>
      </c>
      <c r="D1066" s="14">
        <f t="shared" si="33"/>
        <v>0</v>
      </c>
    </row>
    <row r="1067" spans="1:4">
      <c r="A1067" s="12">
        <f>Simulation!N1063</f>
        <v>879.05910724859916</v>
      </c>
      <c r="B1067" s="12">
        <f>Simulation!T1063</f>
        <v>0</v>
      </c>
      <c r="C1067" s="15">
        <f t="shared" si="32"/>
        <v>0</v>
      </c>
      <c r="D1067" s="14">
        <f t="shared" si="33"/>
        <v>0</v>
      </c>
    </row>
    <row r="1068" spans="1:4">
      <c r="A1068" s="12">
        <f>Simulation!N1064</f>
        <v>-219.7647768121499</v>
      </c>
      <c r="B1068" s="12">
        <f>Simulation!T1064</f>
        <v>0</v>
      </c>
      <c r="C1068" s="15">
        <f t="shared" si="32"/>
        <v>0</v>
      </c>
      <c r="D1068" s="14">
        <f t="shared" si="33"/>
        <v>0</v>
      </c>
    </row>
    <row r="1069" spans="1:4">
      <c r="A1069" s="12">
        <f>Simulation!N1065</f>
        <v>412.05895652278093</v>
      </c>
      <c r="B1069" s="12">
        <f>Simulation!T1065</f>
        <v>4.1873530187356325</v>
      </c>
      <c r="C1069" s="15">
        <f t="shared" si="32"/>
        <v>2600.4458897597642</v>
      </c>
      <c r="D1069" s="14">
        <f t="shared" si="33"/>
        <v>1725.4363154927214</v>
      </c>
    </row>
    <row r="1070" spans="1:4">
      <c r="A1070" s="12">
        <f>Simulation!N1066</f>
        <v>1524.6181391342893</v>
      </c>
      <c r="B1070" s="12">
        <f>Simulation!T1066</f>
        <v>46.872056088673489</v>
      </c>
      <c r="C1070" s="15">
        <f t="shared" si="32"/>
        <v>369.38546802961719</v>
      </c>
      <c r="D1070" s="14">
        <f t="shared" si="33"/>
        <v>71461.986931311403</v>
      </c>
    </row>
    <row r="1071" spans="1:4">
      <c r="A1071" s="12">
        <f>Simulation!N1067</f>
        <v>2760.7950087026315</v>
      </c>
      <c r="B1071" s="12">
        <f>Simulation!T1067</f>
        <v>65.892268869764123</v>
      </c>
      <c r="C1071" s="15">
        <f t="shared" si="32"/>
        <v>125.47149981285656</v>
      </c>
      <c r="D1071" s="14">
        <f t="shared" si="33"/>
        <v>181915.04700773658</v>
      </c>
    </row>
    <row r="1072" spans="1:4">
      <c r="A1072" s="12">
        <f>Simulation!N1068</f>
        <v>3172.8539652254126</v>
      </c>
      <c r="B1072" s="12">
        <f>Simulation!T1068</f>
        <v>40.659480296066285</v>
      </c>
      <c r="C1072" s="15">
        <f t="shared" si="32"/>
        <v>588.4505788253864</v>
      </c>
      <c r="D1072" s="14">
        <f t="shared" si="33"/>
        <v>129006.59328137845</v>
      </c>
    </row>
    <row r="1073" spans="1:4">
      <c r="A1073" s="12">
        <f>Simulation!N1069</f>
        <v>3969.5012811694564</v>
      </c>
      <c r="B1073" s="12">
        <f>Simulation!T1069</f>
        <v>47.056362030341951</v>
      </c>
      <c r="C1073" s="15">
        <f t="shared" si="32"/>
        <v>489.89243012826591</v>
      </c>
      <c r="D1073" s="14">
        <f t="shared" si="33"/>
        <v>186790.28936661614</v>
      </c>
    </row>
    <row r="1074" spans="1:4">
      <c r="A1074" s="12">
        <f>Simulation!N1070</f>
        <v>4546.3838203013493</v>
      </c>
      <c r="B1074" s="12">
        <f>Simulation!T1070</f>
        <v>40.813896523092566</v>
      </c>
      <c r="C1074" s="15">
        <f t="shared" si="32"/>
        <v>956.98666890025925</v>
      </c>
      <c r="D1074" s="14">
        <f t="shared" si="33"/>
        <v>185555.63879604154</v>
      </c>
    </row>
    <row r="1075" spans="1:4">
      <c r="A1075" s="12">
        <f>Simulation!N1071</f>
        <v>5301.8252405931125</v>
      </c>
      <c r="B1075" s="12">
        <f>Simulation!T1071</f>
        <v>45.658544048228322</v>
      </c>
      <c r="C1075" s="15">
        <f t="shared" si="32"/>
        <v>3624.7015384298702</v>
      </c>
      <c r="D1075" s="14">
        <f t="shared" si="33"/>
        <v>242073.62128362936</v>
      </c>
    </row>
    <row r="1076" spans="1:4">
      <c r="A1076" s="12">
        <f>Simulation!N1072</f>
        <v>3416.4255463599416</v>
      </c>
      <c r="B1076" s="12">
        <f>Simulation!T1072</f>
        <v>65.986404652346124</v>
      </c>
      <c r="C1076" s="15">
        <f t="shared" si="32"/>
        <v>171.65373333083699</v>
      </c>
      <c r="D1076" s="14">
        <f t="shared" si="33"/>
        <v>225437.6385667198</v>
      </c>
    </row>
    <row r="1077" spans="1:4">
      <c r="A1077" s="12">
        <f>Simulation!N1073</f>
        <v>3843.4787396549355</v>
      </c>
      <c r="B1077" s="12">
        <f>Simulation!T1073</f>
        <v>71.042105973199227</v>
      </c>
      <c r="C1077" s="15">
        <f t="shared" si="32"/>
        <v>165.1188953268902</v>
      </c>
      <c r="D1077" s="14">
        <f t="shared" si="33"/>
        <v>273048.82392830413</v>
      </c>
    </row>
    <row r="1078" spans="1:4">
      <c r="A1078" s="12">
        <f>Simulation!N1074</f>
        <v>4183.5396157972436</v>
      </c>
      <c r="B1078" s="12">
        <f>Simulation!T1074</f>
        <v>64.041399799302269</v>
      </c>
      <c r="C1078" s="15">
        <f t="shared" si="32"/>
        <v>284.74971490534153</v>
      </c>
      <c r="D1078" s="14">
        <f t="shared" si="33"/>
        <v>267919.73311149067</v>
      </c>
    </row>
    <row r="1079" spans="1:4">
      <c r="A1079" s="12">
        <f>Simulation!N1075</f>
        <v>4476.1501371289978</v>
      </c>
      <c r="B1079" s="12">
        <f>Simulation!T1075</f>
        <v>57.02844835411792</v>
      </c>
      <c r="C1079" s="15">
        <f t="shared" si="32"/>
        <v>549.11603580246265</v>
      </c>
      <c r="D1079" s="14">
        <f t="shared" si="33"/>
        <v>255267.89692053889</v>
      </c>
    </row>
    <row r="1080" spans="1:4">
      <c r="A1080" s="12">
        <f>Simulation!N1076</f>
        <v>4673.8599488396439</v>
      </c>
      <c r="B1080" s="12">
        <f>Simulation!T1076</f>
        <v>45.150626394785363</v>
      </c>
      <c r="C1080" s="15">
        <f t="shared" si="32"/>
        <v>1033.1310199539985</v>
      </c>
      <c r="D1080" s="14">
        <f t="shared" si="33"/>
        <v>211027.7043716094</v>
      </c>
    </row>
    <row r="1081" spans="1:4">
      <c r="A1081" s="12">
        <f>Simulation!N1077</f>
        <v>4911.1117228924168</v>
      </c>
      <c r="B1081" s="12">
        <f>Simulation!T1077</f>
        <v>45.334929162127693</v>
      </c>
      <c r="C1081" s="15">
        <f t="shared" si="32"/>
        <v>1606.4920028994384</v>
      </c>
      <c r="D1081" s="14">
        <f t="shared" si="33"/>
        <v>222644.90206462261</v>
      </c>
    </row>
    <row r="1082" spans="1:4">
      <c r="A1082" s="12">
        <f>Simulation!N1078</f>
        <v>3214.0598608776909</v>
      </c>
      <c r="B1082" s="12">
        <f>Simulation!T1078</f>
        <v>43.078054269223635</v>
      </c>
      <c r="C1082" s="15">
        <f t="shared" si="32"/>
        <v>526.65848723581257</v>
      </c>
      <c r="D1082" s="14">
        <f t="shared" si="33"/>
        <v>138455.44511142254</v>
      </c>
    </row>
    <row r="1083" spans="1:4">
      <c r="A1083" s="12">
        <f>Simulation!N1079</f>
        <v>3356.9069658055873</v>
      </c>
      <c r="B1083" s="12">
        <f>Simulation!T1079</f>
        <v>57.670530507581681</v>
      </c>
      <c r="C1083" s="15">
        <f t="shared" si="32"/>
        <v>257.11746959483025</v>
      </c>
      <c r="D1083" s="14">
        <f t="shared" si="33"/>
        <v>193594.60558260459</v>
      </c>
    </row>
    <row r="1084" spans="1:4">
      <c r="A1084" s="12">
        <f>Simulation!N1080</f>
        <v>3234.4665901531039</v>
      </c>
      <c r="B1084" s="12">
        <f>Simulation!T1080</f>
        <v>0</v>
      </c>
      <c r="C1084" s="15">
        <f t="shared" si="32"/>
        <v>0</v>
      </c>
      <c r="D1084" s="14">
        <f t="shared" si="33"/>
        <v>0</v>
      </c>
    </row>
    <row r="1085" spans="1:4">
      <c r="A1085" s="12">
        <f>Simulation!N1081</f>
        <v>3316.09350725476</v>
      </c>
      <c r="B1085" s="12">
        <f>Simulation!T1081</f>
        <v>28.97595314037714</v>
      </c>
      <c r="C1085" s="15">
        <f t="shared" si="32"/>
        <v>1003.0928305199886</v>
      </c>
      <c r="D1085" s="14">
        <f t="shared" si="33"/>
        <v>96086.97007532281</v>
      </c>
    </row>
    <row r="1086" spans="1:4">
      <c r="A1086" s="12">
        <f>Simulation!N1082</f>
        <v>3234.4665901531039</v>
      </c>
      <c r="B1086" s="12">
        <f>Simulation!T1082</f>
        <v>0</v>
      </c>
      <c r="C1086" s="15">
        <f t="shared" si="32"/>
        <v>0</v>
      </c>
      <c r="D1086" s="14">
        <f t="shared" si="33"/>
        <v>0</v>
      </c>
    </row>
    <row r="1087" spans="1:4">
      <c r="A1087" s="12">
        <f>Simulation!N1083</f>
        <v>3132.4329437760362</v>
      </c>
      <c r="B1087" s="12">
        <f>Simulation!T1083</f>
        <v>0</v>
      </c>
      <c r="C1087" s="15">
        <f t="shared" si="32"/>
        <v>0</v>
      </c>
      <c r="D1087" s="14">
        <f t="shared" si="33"/>
        <v>0</v>
      </c>
    </row>
    <row r="1088" spans="1:4">
      <c r="A1088" s="12">
        <f>Simulation!N1084</f>
        <v>2821.2303223259732</v>
      </c>
      <c r="B1088" s="12">
        <f>Simulation!T1084</f>
        <v>0</v>
      </c>
      <c r="C1088" s="15">
        <f t="shared" si="32"/>
        <v>0</v>
      </c>
      <c r="D1088" s="14">
        <f t="shared" si="33"/>
        <v>0</v>
      </c>
    </row>
    <row r="1089" spans="1:4">
      <c r="A1089" s="12">
        <f>Simulation!N1085</f>
        <v>2356.9772313103067</v>
      </c>
      <c r="B1089" s="12">
        <f>Simulation!T1085</f>
        <v>0</v>
      </c>
      <c r="C1089" s="15">
        <f t="shared" si="32"/>
        <v>0</v>
      </c>
      <c r="D1089" s="14">
        <f t="shared" si="33"/>
        <v>0</v>
      </c>
    </row>
    <row r="1090" spans="1:4">
      <c r="A1090" s="12">
        <f>Simulation!N1086</f>
        <v>2198.8250794258488</v>
      </c>
      <c r="B1090" s="12">
        <f>Simulation!T1086</f>
        <v>0</v>
      </c>
      <c r="C1090" s="15">
        <f t="shared" si="32"/>
        <v>0</v>
      </c>
      <c r="D1090" s="14">
        <f t="shared" si="33"/>
        <v>0</v>
      </c>
    </row>
    <row r="1091" spans="1:4">
      <c r="A1091" s="12">
        <f>Simulation!N1087</f>
        <v>1719.2669414536222</v>
      </c>
      <c r="B1091" s="12">
        <f>Simulation!T1087</f>
        <v>0</v>
      </c>
      <c r="C1091" s="15">
        <f t="shared" si="32"/>
        <v>0</v>
      </c>
      <c r="D1091" s="14">
        <f t="shared" si="33"/>
        <v>0</v>
      </c>
    </row>
    <row r="1092" spans="1:4">
      <c r="A1092" s="12">
        <f>Simulation!N1088</f>
        <v>2166.8995363486674</v>
      </c>
      <c r="B1092" s="12">
        <f>Simulation!T1088</f>
        <v>0</v>
      </c>
      <c r="C1092" s="15">
        <f t="shared" si="32"/>
        <v>0</v>
      </c>
      <c r="D1092" s="14">
        <f t="shared" si="33"/>
        <v>0</v>
      </c>
    </row>
    <row r="1093" spans="1:4">
      <c r="A1093" s="12">
        <f>Simulation!N1089</f>
        <v>1961.2813321695971</v>
      </c>
      <c r="B1093" s="12">
        <f>Simulation!T1089</f>
        <v>0</v>
      </c>
      <c r="C1093" s="15">
        <f t="shared" si="32"/>
        <v>0</v>
      </c>
      <c r="D1093" s="14">
        <f t="shared" si="33"/>
        <v>0</v>
      </c>
    </row>
    <row r="1094" spans="1:4">
      <c r="A1094" s="12">
        <f>Simulation!N1090</f>
        <v>1763.5715204589515</v>
      </c>
      <c r="B1094" s="12">
        <f>Simulation!T1090</f>
        <v>0</v>
      </c>
      <c r="C1094" s="15">
        <f t="shared" si="32"/>
        <v>0</v>
      </c>
      <c r="D1094" s="14">
        <f t="shared" si="33"/>
        <v>0</v>
      </c>
    </row>
    <row r="1095" spans="1:4">
      <c r="A1095" s="12">
        <f>Simulation!N1091</f>
        <v>1991.6182898601078</v>
      </c>
      <c r="B1095" s="12">
        <f>Simulation!T1091</f>
        <v>0</v>
      </c>
      <c r="C1095" s="15">
        <f t="shared" si="32"/>
        <v>0</v>
      </c>
      <c r="D1095" s="14">
        <f t="shared" si="33"/>
        <v>0</v>
      </c>
    </row>
    <row r="1096" spans="1:4">
      <c r="A1096" s="12">
        <f>Simulation!N1092</f>
        <v>851.58851014708</v>
      </c>
      <c r="B1096" s="12">
        <f>Simulation!T1092</f>
        <v>0</v>
      </c>
      <c r="C1096" s="15">
        <f t="shared" ref="C1096:C1159" si="34">IF(OR(A1096=0,B1096=0),0,($I$7*B1096^6+$J$7*B1096^5+$K$7*B1096^4+$L$7*B1096^3+$M$7*B1096^2+$N$7*B1096+$O$7*A1096^6+$P$7*A1096^5+$Q$7*A1096^4+$R$7*A1096^3+$S$7*A1096^2+$T$7*A1096+$U$7))</f>
        <v>0</v>
      </c>
      <c r="D1096" s="14">
        <f t="shared" ref="D1096:D1159" si="35">A1096*B1096</f>
        <v>0</v>
      </c>
    </row>
    <row r="1097" spans="1:4">
      <c r="A1097" s="12">
        <f>Simulation!N1093</f>
        <v>96.147089855315585</v>
      </c>
      <c r="B1097" s="12">
        <f>Simulation!T1093</f>
        <v>0</v>
      </c>
      <c r="C1097" s="15">
        <f t="shared" si="34"/>
        <v>0</v>
      </c>
      <c r="D1097" s="14">
        <f t="shared" si="35"/>
        <v>0</v>
      </c>
    </row>
    <row r="1098" spans="1:4">
      <c r="A1098" s="12">
        <f>Simulation!N1094</f>
        <v>686.76492753796811</v>
      </c>
      <c r="B1098" s="12">
        <f>Simulation!T1094</f>
        <v>10.511922471812435</v>
      </c>
      <c r="C1098" s="15">
        <f t="shared" si="34"/>
        <v>1966.569791066278</v>
      </c>
      <c r="D1098" s="14">
        <f t="shared" si="35"/>
        <v>7219.2196746390055</v>
      </c>
    </row>
    <row r="1099" spans="1:4">
      <c r="A1099" s="12">
        <f>Simulation!N1095</f>
        <v>796.64731594404293</v>
      </c>
      <c r="B1099" s="12">
        <f>Simulation!T1095</f>
        <v>10.514316521843856</v>
      </c>
      <c r="C1099" s="15">
        <f t="shared" si="34"/>
        <v>1945.4858996064795</v>
      </c>
      <c r="D1099" s="14">
        <f t="shared" si="35"/>
        <v>8376.2020361130126</v>
      </c>
    </row>
    <row r="1100" spans="1:4">
      <c r="A1100" s="12">
        <f>Simulation!N1096</f>
        <v>1071.3532869592304</v>
      </c>
      <c r="B1100" s="12">
        <f>Simulation!T1096</f>
        <v>16.841184262950819</v>
      </c>
      <c r="C1100" s="15">
        <f t="shared" si="34"/>
        <v>1521.9010670893967</v>
      </c>
      <c r="D1100" s="14">
        <f t="shared" si="35"/>
        <v>18042.858116398424</v>
      </c>
    </row>
    <row r="1101" spans="1:4">
      <c r="A1101" s="12">
        <f>Simulation!N1097</f>
        <v>2197.6477681214983</v>
      </c>
      <c r="B1101" s="12">
        <f>Simulation!T1097</f>
        <v>51.642212747081835</v>
      </c>
      <c r="C1101" s="15">
        <f t="shared" si="34"/>
        <v>284.73897768454663</v>
      </c>
      <c r="D1101" s="14">
        <f t="shared" si="35"/>
        <v>113491.39358447999</v>
      </c>
    </row>
    <row r="1102" spans="1:4">
      <c r="A1102" s="12">
        <f>Simulation!N1098</f>
        <v>3557.4423246466754</v>
      </c>
      <c r="B1102" s="12">
        <f>Simulation!T1098</f>
        <v>72.274283553344716</v>
      </c>
      <c r="C1102" s="15">
        <f t="shared" si="34"/>
        <v>138.5218437956737</v>
      </c>
      <c r="D1102" s="14">
        <f t="shared" si="35"/>
        <v>257111.5952961836</v>
      </c>
    </row>
    <row r="1103" spans="1:4">
      <c r="A1103" s="12">
        <f>Simulation!N1099</f>
        <v>4203.0013565323652</v>
      </c>
      <c r="B1103" s="12">
        <f>Simulation!T1099</f>
        <v>51.819599884159544</v>
      </c>
      <c r="C1103" s="15">
        <f t="shared" si="34"/>
        <v>455.04391741557811</v>
      </c>
      <c r="D1103" s="14">
        <f t="shared" si="35"/>
        <v>217797.84860808696</v>
      </c>
    </row>
    <row r="1104" spans="1:4">
      <c r="A1104" s="12">
        <f>Simulation!N1100</f>
        <v>4738.6780000119797</v>
      </c>
      <c r="B1104" s="12">
        <f>Simulation!T1100</f>
        <v>40.84029092468888</v>
      </c>
      <c r="C1104" s="15">
        <f t="shared" si="34"/>
        <v>1268.0765119028838</v>
      </c>
      <c r="D1104" s="14">
        <f t="shared" si="35"/>
        <v>193528.98811891209</v>
      </c>
    </row>
    <row r="1105" spans="1:4">
      <c r="A1105" s="12">
        <f>Simulation!N1101</f>
        <v>5370.5017333469104</v>
      </c>
      <c r="B1105" s="12">
        <f>Simulation!T1101</f>
        <v>40.935274859685251</v>
      </c>
      <c r="C1105" s="15">
        <f t="shared" si="34"/>
        <v>4304.8496435043362</v>
      </c>
      <c r="D1105" s="14">
        <f t="shared" si="35"/>
        <v>219842.96458897184</v>
      </c>
    </row>
    <row r="1106" spans="1:4">
      <c r="A1106" s="12">
        <f>Simulation!N1102</f>
        <v>3384.7919764862381</v>
      </c>
      <c r="B1106" s="12">
        <f>Simulation!T1102</f>
        <v>56.34418924734473</v>
      </c>
      <c r="C1106" s="15">
        <f t="shared" si="34"/>
        <v>277.30304939027155</v>
      </c>
      <c r="D1106" s="14">
        <f t="shared" si="35"/>
        <v>190713.35968603462</v>
      </c>
    </row>
    <row r="1107" spans="1:4">
      <c r="A1107" s="12">
        <f>Simulation!N1103</f>
        <v>3582.5017881968829</v>
      </c>
      <c r="B1107" s="12">
        <f>Simulation!T1103</f>
        <v>44.423332124064068</v>
      </c>
      <c r="C1107" s="15">
        <f t="shared" si="34"/>
        <v>516.45532076523341</v>
      </c>
      <c r="D1107" s="14">
        <f t="shared" si="35"/>
        <v>159146.66677212354</v>
      </c>
    </row>
    <row r="1108" spans="1:4">
      <c r="A1108" s="12">
        <f>Simulation!N1104</f>
        <v>3463.8759011704969</v>
      </c>
      <c r="B1108" s="12">
        <f>Simulation!T1104</f>
        <v>8.2650243553087481</v>
      </c>
      <c r="C1108" s="15">
        <f t="shared" si="34"/>
        <v>2204.9711994968548</v>
      </c>
      <c r="D1108" s="14">
        <f t="shared" si="35"/>
        <v>28629.018686941195</v>
      </c>
    </row>
    <row r="1109" spans="1:4">
      <c r="A1109" s="12">
        <f>Simulation!N1105</f>
        <v>3179.1737723071683</v>
      </c>
      <c r="B1109" s="12">
        <f>Simulation!T1105</f>
        <v>0</v>
      </c>
      <c r="C1109" s="15">
        <f t="shared" si="34"/>
        <v>0</v>
      </c>
      <c r="D1109" s="14">
        <f t="shared" si="35"/>
        <v>0</v>
      </c>
    </row>
    <row r="1110" spans="1:4">
      <c r="A1110" s="12">
        <f>Simulation!N1106</f>
        <v>2467.4184501488476</v>
      </c>
      <c r="B1110" s="12">
        <f>Simulation!T1106</f>
        <v>0</v>
      </c>
      <c r="C1110" s="15">
        <f t="shared" si="34"/>
        <v>0</v>
      </c>
      <c r="D1110" s="14">
        <f t="shared" si="35"/>
        <v>0</v>
      </c>
    </row>
    <row r="1111" spans="1:4">
      <c r="A1111" s="12">
        <f>Simulation!N1107</f>
        <v>1739.8463430536742</v>
      </c>
      <c r="B1111" s="12">
        <f>Simulation!T1107</f>
        <v>0</v>
      </c>
      <c r="C1111" s="15">
        <f t="shared" si="34"/>
        <v>0</v>
      </c>
      <c r="D1111" s="14">
        <f t="shared" si="35"/>
        <v>0</v>
      </c>
    </row>
    <row r="1112" spans="1:4">
      <c r="A1112" s="12">
        <f>Simulation!N1108</f>
        <v>2156.4418724692196</v>
      </c>
      <c r="B1112" s="12">
        <f>Simulation!T1108</f>
        <v>0</v>
      </c>
      <c r="C1112" s="15">
        <f t="shared" si="34"/>
        <v>0</v>
      </c>
      <c r="D1112" s="14">
        <f t="shared" si="35"/>
        <v>0</v>
      </c>
    </row>
    <row r="1113" spans="1:4">
      <c r="A1113" s="12">
        <f>Simulation!N1109</f>
        <v>2307.5301565275731</v>
      </c>
      <c r="B1113" s="12">
        <f>Simulation!T1109</f>
        <v>0</v>
      </c>
      <c r="C1113" s="15">
        <f t="shared" si="34"/>
        <v>0</v>
      </c>
      <c r="D1113" s="14">
        <f t="shared" si="35"/>
        <v>0</v>
      </c>
    </row>
    <row r="1114" spans="1:4">
      <c r="A1114" s="12">
        <f>Simulation!N1110</f>
        <v>3241.53045797921</v>
      </c>
      <c r="B1114" s="12">
        <f>Simulation!T1110</f>
        <v>35.928933195427668</v>
      </c>
      <c r="C1114" s="15">
        <f t="shared" si="34"/>
        <v>737.98042001828617</v>
      </c>
      <c r="D1114" s="14">
        <f t="shared" si="35"/>
        <v>116464.73127567909</v>
      </c>
    </row>
    <row r="1115" spans="1:4">
      <c r="A1115" s="12">
        <f>Simulation!N1111</f>
        <v>3749.7365043573059</v>
      </c>
      <c r="B1115" s="12">
        <f>Simulation!T1111</f>
        <v>34.402147738121748</v>
      </c>
      <c r="C1115" s="15">
        <f t="shared" si="34"/>
        <v>822.03768558862612</v>
      </c>
      <c r="D1115" s="14">
        <f t="shared" si="35"/>
        <v>128998.98920192824</v>
      </c>
    </row>
    <row r="1116" spans="1:4">
      <c r="A1116" s="12">
        <f>Simulation!N1112</f>
        <v>4106.8542666770491</v>
      </c>
      <c r="B1116" s="12">
        <f>Simulation!T1112</f>
        <v>28.129517200476492</v>
      </c>
      <c r="C1116" s="15">
        <f t="shared" si="34"/>
        <v>1117.5968015917824</v>
      </c>
      <c r="D1116" s="14">
        <f t="shared" si="35"/>
        <v>115523.82773434233</v>
      </c>
    </row>
    <row r="1117" spans="1:4">
      <c r="A1117" s="12">
        <f>Simulation!N1113</f>
        <v>4065.6483710247712</v>
      </c>
      <c r="B1117" s="12">
        <f>Simulation!T1113</f>
        <v>10.760748061827554</v>
      </c>
      <c r="C1117" s="15">
        <f t="shared" si="34"/>
        <v>2081.640837736868</v>
      </c>
      <c r="D1117" s="14">
        <f t="shared" si="35"/>
        <v>43749.417828577163</v>
      </c>
    </row>
    <row r="1118" spans="1:4">
      <c r="A1118" s="12">
        <f>Simulation!N1114</f>
        <v>3392.6187420375618</v>
      </c>
      <c r="B1118" s="12">
        <f>Simulation!T1114</f>
        <v>0</v>
      </c>
      <c r="C1118" s="15">
        <f t="shared" si="34"/>
        <v>0</v>
      </c>
      <c r="D1118" s="14">
        <f t="shared" si="35"/>
        <v>0</v>
      </c>
    </row>
    <row r="1119" spans="1:4">
      <c r="A1119" s="12">
        <f>Simulation!N1115</f>
        <v>2774.5303072533911</v>
      </c>
      <c r="B1119" s="12">
        <f>Simulation!T1115</f>
        <v>0</v>
      </c>
      <c r="C1119" s="15">
        <f t="shared" si="34"/>
        <v>0</v>
      </c>
      <c r="D1119" s="14">
        <f t="shared" si="35"/>
        <v>0</v>
      </c>
    </row>
    <row r="1120" spans="1:4">
      <c r="A1120" s="12">
        <f>Simulation!N1116</f>
        <v>3049.2362782685786</v>
      </c>
      <c r="B1120" s="12">
        <f>Simulation!T1116</f>
        <v>4.3321451646356133</v>
      </c>
      <c r="C1120" s="15">
        <f t="shared" si="34"/>
        <v>2488.8901806447029</v>
      </c>
      <c r="D1120" s="14">
        <f t="shared" si="35"/>
        <v>13209.734198732716</v>
      </c>
    </row>
    <row r="1121" spans="1:4">
      <c r="A1121" s="12">
        <f>Simulation!N1117</f>
        <v>3049.2362782685786</v>
      </c>
      <c r="B1121" s="12">
        <f>Simulation!T1117</f>
        <v>4.3321451646356133</v>
      </c>
      <c r="C1121" s="15">
        <f t="shared" si="34"/>
        <v>2488.8901806447029</v>
      </c>
      <c r="D1121" s="14">
        <f t="shared" si="35"/>
        <v>13209.734198732716</v>
      </c>
    </row>
    <row r="1122" spans="1:4">
      <c r="A1122" s="12">
        <f>Simulation!N1118</f>
        <v>3873.3541913141398</v>
      </c>
      <c r="B1122" s="12">
        <f>Simulation!T1118</f>
        <v>35.994733660541108</v>
      </c>
      <c r="C1122" s="15">
        <f t="shared" si="34"/>
        <v>778.78106321016458</v>
      </c>
      <c r="D1122" s="14">
        <f t="shared" si="35"/>
        <v>139420.35248929306</v>
      </c>
    </row>
    <row r="1123" spans="1:4">
      <c r="A1123" s="12">
        <f>Simulation!N1119</f>
        <v>4670.0015072581837</v>
      </c>
      <c r="B1123" s="12">
        <f>Simulation!T1119</f>
        <v>45.565762639260896</v>
      </c>
      <c r="C1123" s="15">
        <f t="shared" si="34"/>
        <v>1016.6941273271168</v>
      </c>
      <c r="D1123" s="14">
        <f t="shared" si="35"/>
        <v>212792.18020471701</v>
      </c>
    </row>
    <row r="1124" spans="1:4">
      <c r="A1124" s="12">
        <f>Simulation!N1120</f>
        <v>5425.4429275499469</v>
      </c>
      <c r="B1124" s="12">
        <f>Simulation!T1120</f>
        <v>47.256205356714297</v>
      </c>
      <c r="C1124" s="15">
        <f t="shared" si="34"/>
        <v>4654.4822343134729</v>
      </c>
      <c r="D1124" s="14">
        <f t="shared" si="35"/>
        <v>256385.84513543351</v>
      </c>
    </row>
    <row r="1125" spans="1:4">
      <c r="A1125" s="12">
        <f>Simulation!N1121</f>
        <v>3455.9675087020705</v>
      </c>
      <c r="B1125" s="12">
        <f>Simulation!T1121</f>
        <v>63.601484790056162</v>
      </c>
      <c r="C1125" s="15">
        <f t="shared" si="34"/>
        <v>195.31528983361022</v>
      </c>
      <c r="D1125" s="14">
        <f t="shared" si="35"/>
        <v>219804.66493964303</v>
      </c>
    </row>
    <row r="1126" spans="1:4">
      <c r="A1126" s="12">
        <f>Simulation!N1122</f>
        <v>4009.5549814918768</v>
      </c>
      <c r="B1126" s="12">
        <f>Simulation!T1122</f>
        <v>83.172712743374277</v>
      </c>
      <c r="C1126" s="15">
        <f t="shared" si="34"/>
        <v>150.14006521798728</v>
      </c>
      <c r="D1126" s="14">
        <f t="shared" si="35"/>
        <v>333485.56470438925</v>
      </c>
    </row>
    <row r="1127" spans="1:4">
      <c r="A1127" s="12">
        <f>Simulation!N1123</f>
        <v>4215.1731856709466</v>
      </c>
      <c r="B1127" s="12">
        <f>Simulation!T1123</f>
        <v>54.441595860220652</v>
      </c>
      <c r="C1127" s="15">
        <f t="shared" si="34"/>
        <v>415.90857501868959</v>
      </c>
      <c r="D1127" s="14">
        <f t="shared" si="35"/>
        <v>229480.75505513651</v>
      </c>
    </row>
    <row r="1128" spans="1:4">
      <c r="A1128" s="12">
        <f>Simulation!N1124</f>
        <v>4610.592809092238</v>
      </c>
      <c r="B1128" s="12">
        <f>Simulation!T1124</f>
        <v>64.340587743445312</v>
      </c>
      <c r="C1128" s="15">
        <f t="shared" si="34"/>
        <v>628.22339752528569</v>
      </c>
      <c r="D1128" s="14">
        <f t="shared" si="35"/>
        <v>296648.25118269713</v>
      </c>
    </row>
    <row r="1129" spans="1:4">
      <c r="A1129" s="12">
        <f>Simulation!N1125</f>
        <v>4903.2033304239912</v>
      </c>
      <c r="B1129" s="12">
        <f>Simulation!T1125</f>
        <v>57.350089427277105</v>
      </c>
      <c r="C1129" s="15">
        <f t="shared" si="34"/>
        <v>1361.4512515757615</v>
      </c>
      <c r="D1129" s="14">
        <f t="shared" si="35"/>
        <v>281199.14947993885</v>
      </c>
    </row>
    <row r="1130" spans="1:4">
      <c r="A1130" s="12">
        <f>Simulation!N1126</f>
        <v>3229.364907834251</v>
      </c>
      <c r="B1130" s="12">
        <f>Simulation!T1126</f>
        <v>53.838520781925318</v>
      </c>
      <c r="C1130" s="15">
        <f t="shared" si="34"/>
        <v>305.10866012904989</v>
      </c>
      <c r="D1130" s="14">
        <f t="shared" si="35"/>
        <v>173864.22970285467</v>
      </c>
    </row>
    <row r="1131" spans="1:4">
      <c r="A1131" s="12">
        <f>Simulation!N1127</f>
        <v>3356.9069658055873</v>
      </c>
      <c r="B1131" s="12">
        <f>Simulation!T1127</f>
        <v>57.670530507581681</v>
      </c>
      <c r="C1131" s="15">
        <f t="shared" si="34"/>
        <v>257.11746959483025</v>
      </c>
      <c r="D1131" s="14">
        <f t="shared" si="35"/>
        <v>193594.60558260459</v>
      </c>
    </row>
    <row r="1132" spans="1:4">
      <c r="A1132" s="12">
        <f>Simulation!N1128</f>
        <v>3586.4826701539951</v>
      </c>
      <c r="B1132" s="12">
        <f>Simulation!T1128</f>
        <v>83.185481386633256</v>
      </c>
      <c r="C1132" s="15">
        <f t="shared" si="34"/>
        <v>109.52647843137856</v>
      </c>
      <c r="D1132" s="14">
        <f t="shared" si="35"/>
        <v>298343.28740157792</v>
      </c>
    </row>
    <row r="1133" spans="1:4">
      <c r="A1133" s="12">
        <f>Simulation!N1129</f>
        <v>3719.1264104441848</v>
      </c>
      <c r="B1133" s="12">
        <f>Simulation!T1129</f>
        <v>69.176099053137889</v>
      </c>
      <c r="C1133" s="15">
        <f t="shared" si="34"/>
        <v>166.40408687504168</v>
      </c>
      <c r="D1133" s="14">
        <f t="shared" si="35"/>
        <v>257274.65696002808</v>
      </c>
    </row>
    <row r="1134" spans="1:4">
      <c r="A1134" s="12">
        <f>Simulation!N1130</f>
        <v>3826.2617391401072</v>
      </c>
      <c r="B1134" s="12">
        <f>Simulation!T1130</f>
        <v>58.696399361812496</v>
      </c>
      <c r="C1134" s="15">
        <f t="shared" si="34"/>
        <v>274.21531101436085</v>
      </c>
      <c r="D1134" s="14">
        <f t="shared" si="35"/>
        <v>224587.78710339096</v>
      </c>
    </row>
    <row r="1135" spans="1:4">
      <c r="A1135" s="12">
        <f>Simulation!N1131</f>
        <v>4055.8374434885145</v>
      </c>
      <c r="B1135" s="12">
        <f>Simulation!T1131</f>
        <v>84.26768407967991</v>
      </c>
      <c r="C1135" s="15">
        <f t="shared" si="34"/>
        <v>158.65564855602133</v>
      </c>
      <c r="D1135" s="14">
        <f t="shared" si="35"/>
        <v>341776.02836642676</v>
      </c>
    </row>
    <row r="1136" spans="1:4">
      <c r="A1136" s="12">
        <f>Simulation!N1132</f>
        <v>4188.4811837787038</v>
      </c>
      <c r="B1136" s="12">
        <f>Simulation!T1132</f>
        <v>70.3027758294606</v>
      </c>
      <c r="C1136" s="15">
        <f t="shared" si="34"/>
        <v>238.83592504024637</v>
      </c>
      <c r="D1136" s="14">
        <f t="shared" si="35"/>
        <v>294461.853729108</v>
      </c>
    </row>
    <row r="1137" spans="1:4">
      <c r="A1137" s="12">
        <f>Simulation!N1133</f>
        <v>4295.6165124746285</v>
      </c>
      <c r="B1137" s="12">
        <f>Simulation!T1133</f>
        <v>59.85865540475649</v>
      </c>
      <c r="C1137" s="15">
        <f t="shared" si="34"/>
        <v>378.78273701571561</v>
      </c>
      <c r="D1137" s="14">
        <f t="shared" si="35"/>
        <v>257129.82857120063</v>
      </c>
    </row>
    <row r="1138" spans="1:4">
      <c r="A1138" s="12">
        <f>Simulation!N1134</f>
        <v>4341.5316533443083</v>
      </c>
      <c r="B1138" s="12">
        <f>Simulation!T1134</f>
        <v>42.11336603859634</v>
      </c>
      <c r="C1138" s="15">
        <f t="shared" si="34"/>
        <v>737.72277830869643</v>
      </c>
      <c r="D1138" s="14">
        <f t="shared" si="35"/>
        <v>182836.51168544122</v>
      </c>
    </row>
    <row r="1139" spans="1:4">
      <c r="A1139" s="12">
        <f>Simulation!N1135</f>
        <v>4428.2602527648187</v>
      </c>
      <c r="B1139" s="12">
        <f>Simulation!T1135</f>
        <v>45.919851507764342</v>
      </c>
      <c r="C1139" s="15">
        <f t="shared" si="34"/>
        <v>707.31128336868096</v>
      </c>
      <c r="D1139" s="14">
        <f t="shared" si="35"/>
        <v>203345.05324469547</v>
      </c>
    </row>
    <row r="1140" spans="1:4">
      <c r="A1140" s="12">
        <f>Simulation!N1136</f>
        <v>4509.8871698664725</v>
      </c>
      <c r="B1140" s="12">
        <f>Simulation!T1136</f>
        <v>46.14363993839266</v>
      </c>
      <c r="C1140" s="15">
        <f t="shared" si="34"/>
        <v>780.63701185884202</v>
      </c>
      <c r="D1140" s="14">
        <f t="shared" si="35"/>
        <v>208102.60972909522</v>
      </c>
    </row>
    <row r="1141" spans="1:4">
      <c r="A1141" s="12">
        <f>Simulation!N1137</f>
        <v>4469.0737113156456</v>
      </c>
      <c r="B1141" s="12">
        <f>Simulation!T1137</f>
        <v>17.449062571188257</v>
      </c>
      <c r="C1141" s="15">
        <f t="shared" si="34"/>
        <v>1859.2000394093302</v>
      </c>
      <c r="D1141" s="14">
        <f t="shared" si="35"/>
        <v>77981.146823999225</v>
      </c>
    </row>
    <row r="1142" spans="1:4">
      <c r="A1142" s="12">
        <f>Simulation!N1138</f>
        <v>4407.8535234894043</v>
      </c>
      <c r="B1142" s="12">
        <f>Simulation!T1138</f>
        <v>0</v>
      </c>
      <c r="C1142" s="15">
        <f t="shared" si="34"/>
        <v>0</v>
      </c>
      <c r="D1142" s="14">
        <f t="shared" si="35"/>
        <v>0</v>
      </c>
    </row>
    <row r="1143" spans="1:4">
      <c r="A1143" s="12">
        <f>Simulation!N1139</f>
        <v>4367.0400649385774</v>
      </c>
      <c r="B1143" s="12">
        <f>Simulation!T1139</f>
        <v>0</v>
      </c>
      <c r="C1143" s="15">
        <f t="shared" si="34"/>
        <v>0</v>
      </c>
      <c r="D1143" s="14">
        <f t="shared" si="35"/>
        <v>0</v>
      </c>
    </row>
    <row r="1144" spans="1:4">
      <c r="A1144" s="12">
        <f>Simulation!N1140</f>
        <v>4265.0064185615065</v>
      </c>
      <c r="B1144" s="12">
        <f>Simulation!T1140</f>
        <v>0</v>
      </c>
      <c r="C1144" s="15">
        <f t="shared" si="34"/>
        <v>0</v>
      </c>
      <c r="D1144" s="14">
        <f t="shared" si="35"/>
        <v>0</v>
      </c>
    </row>
    <row r="1145" spans="1:4">
      <c r="A1145" s="12">
        <f>Simulation!N1141</f>
        <v>4259.9047362426527</v>
      </c>
      <c r="B1145" s="12">
        <f>Simulation!T1141</f>
        <v>0</v>
      </c>
      <c r="C1145" s="15">
        <f t="shared" si="34"/>
        <v>0</v>
      </c>
      <c r="D1145" s="14">
        <f t="shared" si="35"/>
        <v>0</v>
      </c>
    </row>
    <row r="1146" spans="1:4">
      <c r="A1146" s="12">
        <f>Simulation!N1142</f>
        <v>4213.9895953729729</v>
      </c>
      <c r="B1146" s="12">
        <f>Simulation!T1142</f>
        <v>0</v>
      </c>
      <c r="C1146" s="15">
        <f t="shared" si="34"/>
        <v>0</v>
      </c>
      <c r="D1146" s="14">
        <f t="shared" si="35"/>
        <v>0</v>
      </c>
    </row>
    <row r="1147" spans="1:4">
      <c r="A1147" s="12">
        <f>Simulation!N1143</f>
        <v>4295.6165124746267</v>
      </c>
      <c r="B1147" s="12">
        <f>Simulation!T1143</f>
        <v>31.271589299731247</v>
      </c>
      <c r="C1147" s="15">
        <f t="shared" si="34"/>
        <v>1062.6482861836885</v>
      </c>
      <c r="D1147" s="14">
        <f t="shared" si="35"/>
        <v>134330.75536725039</v>
      </c>
    </row>
    <row r="1148" spans="1:4">
      <c r="A1148" s="12">
        <f>Simulation!N1144</f>
        <v>4275.2097831992132</v>
      </c>
      <c r="B1148" s="12">
        <f>Simulation!T1144</f>
        <v>16.924300616129187</v>
      </c>
      <c r="C1148" s="15">
        <f t="shared" si="34"/>
        <v>1752.7743690764619</v>
      </c>
      <c r="D1148" s="14">
        <f t="shared" si="35"/>
        <v>72354.935567879977</v>
      </c>
    </row>
    <row r="1149" spans="1:4">
      <c r="A1149" s="12">
        <f>Simulation!N1145</f>
        <v>4275.2097831992132</v>
      </c>
      <c r="B1149" s="12">
        <f>Simulation!T1145</f>
        <v>16.924300616129187</v>
      </c>
      <c r="C1149" s="15">
        <f t="shared" si="34"/>
        <v>1752.7743690764619</v>
      </c>
      <c r="D1149" s="14">
        <f t="shared" si="35"/>
        <v>72354.935567879977</v>
      </c>
    </row>
    <row r="1150" spans="1:4">
      <c r="A1150" s="12">
        <f>Simulation!N1146</f>
        <v>4321.1249240688958</v>
      </c>
      <c r="B1150" s="12">
        <f>Simulation!T1146</f>
        <v>27.766077354994277</v>
      </c>
      <c r="C1150" s="15">
        <f t="shared" si="34"/>
        <v>1221.0610288048229</v>
      </c>
      <c r="D1150" s="14">
        <f t="shared" si="35"/>
        <v>119980.68890229073</v>
      </c>
    </row>
    <row r="1151" spans="1:4">
      <c r="A1151" s="12">
        <f>Simulation!N1147</f>
        <v>4367.0400649385756</v>
      </c>
      <c r="B1151" s="12">
        <f>Simulation!T1147</f>
        <v>31.462215533482954</v>
      </c>
      <c r="C1151" s="15">
        <f t="shared" si="34"/>
        <v>1098.8771945402132</v>
      </c>
      <c r="D1151" s="14">
        <f t="shared" si="35"/>
        <v>137396.75576645287</v>
      </c>
    </row>
    <row r="1152" spans="1:4">
      <c r="A1152" s="12">
        <f>Simulation!N1148</f>
        <v>4346.6333356631631</v>
      </c>
      <c r="B1152" s="12">
        <f>Simulation!T1148</f>
        <v>17.114926849880611</v>
      </c>
      <c r="C1152" s="15">
        <f t="shared" si="34"/>
        <v>1782.0319962676404</v>
      </c>
      <c r="D1152" s="14">
        <f t="shared" si="35"/>
        <v>74392.311583127594</v>
      </c>
    </row>
    <row r="1153" spans="1:4">
      <c r="A1153" s="12">
        <f>Simulation!N1149</f>
        <v>4346.6333356631631</v>
      </c>
      <c r="B1153" s="12">
        <f>Simulation!T1149</f>
        <v>17.114926849880611</v>
      </c>
      <c r="C1153" s="15">
        <f t="shared" si="34"/>
        <v>1782.0319962676404</v>
      </c>
      <c r="D1153" s="14">
        <f t="shared" si="35"/>
        <v>74392.311583127594</v>
      </c>
    </row>
    <row r="1154" spans="1:4">
      <c r="A1154" s="12">
        <f>Simulation!N1150</f>
        <v>4346.6333356631631</v>
      </c>
      <c r="B1154" s="12">
        <f>Simulation!T1150</f>
        <v>17.114926849880611</v>
      </c>
      <c r="C1154" s="15">
        <f t="shared" si="34"/>
        <v>1782.0319962676404</v>
      </c>
      <c r="D1154" s="14">
        <f t="shared" si="35"/>
        <v>74392.311583127594</v>
      </c>
    </row>
    <row r="1155" spans="1:4">
      <c r="A1155" s="12">
        <f>Simulation!N1151</f>
        <v>4346.6333356631631</v>
      </c>
      <c r="B1155" s="12">
        <f>Simulation!T1151</f>
        <v>17.114926849880611</v>
      </c>
      <c r="C1155" s="15">
        <f t="shared" si="34"/>
        <v>1782.0319962676404</v>
      </c>
      <c r="D1155" s="14">
        <f t="shared" si="35"/>
        <v>74392.311583127594</v>
      </c>
    </row>
    <row r="1156" spans="1:4">
      <c r="A1156" s="12">
        <f>Simulation!N1152</f>
        <v>4346.6333356631631</v>
      </c>
      <c r="B1156" s="12">
        <f>Simulation!T1152</f>
        <v>17.114926849880611</v>
      </c>
      <c r="C1156" s="15">
        <f t="shared" si="34"/>
        <v>1782.0319962676404</v>
      </c>
      <c r="D1156" s="14">
        <f t="shared" si="35"/>
        <v>74392.311583127594</v>
      </c>
    </row>
    <row r="1157" spans="1:4">
      <c r="A1157" s="12">
        <f>Simulation!N1153</f>
        <v>4346.6333356631631</v>
      </c>
      <c r="B1157" s="12">
        <f>Simulation!T1153</f>
        <v>17.114926849880611</v>
      </c>
      <c r="C1157" s="15">
        <f t="shared" si="34"/>
        <v>1782.0319962676404</v>
      </c>
      <c r="D1157" s="14">
        <f t="shared" si="35"/>
        <v>74392.311583127594</v>
      </c>
    </row>
    <row r="1158" spans="1:4">
      <c r="A1158" s="12">
        <f>Simulation!N1154</f>
        <v>4285.4131478369209</v>
      </c>
      <c r="B1158" s="12">
        <f>Simulation!T1154</f>
        <v>0</v>
      </c>
      <c r="C1158" s="15">
        <f t="shared" si="34"/>
        <v>0</v>
      </c>
      <c r="D1158" s="14">
        <f t="shared" si="35"/>
        <v>0</v>
      </c>
    </row>
    <row r="1159" spans="1:4">
      <c r="A1159" s="12">
        <f>Simulation!N1155</f>
        <v>4428.2602527648187</v>
      </c>
      <c r="B1159" s="12">
        <f>Simulation!T1155</f>
        <v>45.919851507764342</v>
      </c>
      <c r="C1159" s="15">
        <f t="shared" si="34"/>
        <v>707.31128336868096</v>
      </c>
      <c r="D1159" s="14">
        <f t="shared" si="35"/>
        <v>203345.05324469547</v>
      </c>
    </row>
    <row r="1160" spans="1:4">
      <c r="A1160" s="12">
        <f>Simulation!N1156</f>
        <v>4448.6669820402312</v>
      </c>
      <c r="B1160" s="12">
        <f>Simulation!T1156</f>
        <v>31.683941397930642</v>
      </c>
      <c r="C1160" s="15">
        <f t="shared" ref="C1160:C1223" si="36">IF(OR(A1160=0,B1160=0),0,($I$7*B1160^6+$J$7*B1160^5+$K$7*B1160^4+$L$7*B1160^3+$M$7*B1160^2+$N$7*B1160+$O$7*A1160^6+$P$7*A1160^5+$Q$7*A1160^4+$R$7*A1160^3+$S$7*A1160^2+$T$7*A1160+$U$7))</f>
        <v>1154.8040992216083</v>
      </c>
      <c r="D1160" s="14">
        <f t="shared" ref="D1160:D1223" si="37">A1160*B1160</f>
        <v>140951.30395787166</v>
      </c>
    </row>
    <row r="1161" spans="1:4">
      <c r="A1161" s="12">
        <f>Simulation!N1157</f>
        <v>4367.0400649385774</v>
      </c>
      <c r="B1161" s="12">
        <f>Simulation!T1157</f>
        <v>0</v>
      </c>
      <c r="C1161" s="15">
        <f t="shared" si="36"/>
        <v>0</v>
      </c>
      <c r="D1161" s="14">
        <f t="shared" si="37"/>
        <v>0</v>
      </c>
    </row>
    <row r="1162" spans="1:4">
      <c r="A1162" s="12">
        <f>Simulation!N1158</f>
        <v>4326.2266063877478</v>
      </c>
      <c r="B1162" s="12">
        <f>Simulation!T1158</f>
        <v>0</v>
      </c>
      <c r="C1162" s="15">
        <f t="shared" si="36"/>
        <v>0</v>
      </c>
      <c r="D1162" s="14">
        <f t="shared" si="37"/>
        <v>0</v>
      </c>
    </row>
    <row r="1163" spans="1:4">
      <c r="A1163" s="12">
        <f>Simulation!N1159</f>
        <v>4239.4980069672374</v>
      </c>
      <c r="B1163" s="12">
        <f>Simulation!T1159</f>
        <v>0</v>
      </c>
      <c r="C1163" s="15">
        <f t="shared" si="36"/>
        <v>0</v>
      </c>
      <c r="D1163" s="14">
        <f t="shared" si="37"/>
        <v>0</v>
      </c>
    </row>
    <row r="1164" spans="1:4">
      <c r="A1164" s="12">
        <f>Simulation!N1160</f>
        <v>4091.549219720489</v>
      </c>
      <c r="B1164" s="12">
        <f>Simulation!T1160</f>
        <v>0</v>
      </c>
      <c r="C1164" s="15">
        <f t="shared" si="36"/>
        <v>0</v>
      </c>
      <c r="D1164" s="14">
        <f t="shared" si="37"/>
        <v>0</v>
      </c>
    </row>
    <row r="1165" spans="1:4">
      <c r="A1165" s="12">
        <f>Simulation!N1161</f>
        <v>3571.1776231974341</v>
      </c>
      <c r="B1165" s="12">
        <f>Simulation!T1161</f>
        <v>0</v>
      </c>
      <c r="C1165" s="15">
        <f t="shared" si="36"/>
        <v>0</v>
      </c>
      <c r="D1165" s="14">
        <f t="shared" si="37"/>
        <v>0</v>
      </c>
    </row>
    <row r="1166" spans="1:4">
      <c r="A1166" s="12">
        <f>Simulation!N1162</f>
        <v>3106.9245321817675</v>
      </c>
      <c r="B1166" s="12">
        <f>Simulation!T1162</f>
        <v>0</v>
      </c>
      <c r="C1166" s="15">
        <f t="shared" si="36"/>
        <v>0</v>
      </c>
      <c r="D1166" s="14">
        <f t="shared" si="37"/>
        <v>0</v>
      </c>
    </row>
    <row r="1167" spans="1:4">
      <c r="A1167" s="12">
        <f>Simulation!N1163</f>
        <v>2622.2647118906884</v>
      </c>
      <c r="B1167" s="12">
        <f>Simulation!T1163</f>
        <v>0</v>
      </c>
      <c r="C1167" s="15">
        <f t="shared" si="36"/>
        <v>0</v>
      </c>
      <c r="D1167" s="14">
        <f t="shared" si="37"/>
        <v>0</v>
      </c>
    </row>
    <row r="1168" spans="1:4">
      <c r="A1168" s="12">
        <f>Simulation!N1164</f>
        <v>2152.9099385561663</v>
      </c>
      <c r="B1168" s="12">
        <f>Simulation!T1164</f>
        <v>0</v>
      </c>
      <c r="C1168" s="15">
        <f t="shared" si="36"/>
        <v>0</v>
      </c>
      <c r="D1168" s="14">
        <f t="shared" si="37"/>
        <v>0</v>
      </c>
    </row>
    <row r="1169" spans="1:4">
      <c r="A1169" s="12">
        <f>Simulation!N1165</f>
        <v>1622.3349773954058</v>
      </c>
      <c r="B1169" s="12">
        <f>Simulation!T1165</f>
        <v>0</v>
      </c>
      <c r="C1169" s="15">
        <f t="shared" si="36"/>
        <v>0</v>
      </c>
      <c r="D1169" s="14">
        <f t="shared" si="37"/>
        <v>0</v>
      </c>
    </row>
    <row r="1170" spans="1:4">
      <c r="A1170" s="12">
        <f>Simulation!N1166</f>
        <v>2008.7316869801512</v>
      </c>
      <c r="B1170" s="12">
        <f>Simulation!T1166</f>
        <v>0</v>
      </c>
      <c r="C1170" s="15">
        <f t="shared" si="36"/>
        <v>0</v>
      </c>
      <c r="D1170" s="14">
        <f t="shared" si="37"/>
        <v>0</v>
      </c>
    </row>
    <row r="1171" spans="1:4">
      <c r="A1171" s="12">
        <f>Simulation!N1167</f>
        <v>1763.5715204589515</v>
      </c>
      <c r="B1171" s="12">
        <f>Simulation!T1167</f>
        <v>0</v>
      </c>
      <c r="C1171" s="15">
        <f t="shared" si="36"/>
        <v>0</v>
      </c>
      <c r="D1171" s="14">
        <f t="shared" si="37"/>
        <v>0</v>
      </c>
    </row>
    <row r="1172" spans="1:4">
      <c r="A1172" s="12">
        <f>Simulation!N1168</f>
        <v>2101.5006782661817</v>
      </c>
      <c r="B1172" s="12">
        <f>Simulation!T1168</f>
        <v>0</v>
      </c>
      <c r="C1172" s="15">
        <f t="shared" si="36"/>
        <v>0</v>
      </c>
      <c r="D1172" s="14">
        <f t="shared" si="37"/>
        <v>0</v>
      </c>
    </row>
    <row r="1173" spans="1:4">
      <c r="A1173" s="12">
        <f>Simulation!N1169</f>
        <v>1126.2944811622676</v>
      </c>
      <c r="B1173" s="12">
        <f>Simulation!T1169</f>
        <v>0</v>
      </c>
      <c r="C1173" s="15">
        <f t="shared" si="36"/>
        <v>0</v>
      </c>
      <c r="D1173" s="14">
        <f t="shared" si="37"/>
        <v>0</v>
      </c>
    </row>
    <row r="1174" spans="1:4">
      <c r="A1174" s="12">
        <f>Simulation!N1170</f>
        <v>-13.735298550759289</v>
      </c>
      <c r="B1174" s="12">
        <f>Simulation!T1170</f>
        <v>0</v>
      </c>
      <c r="C1174" s="15">
        <f t="shared" si="36"/>
        <v>0</v>
      </c>
      <c r="D1174" s="14">
        <f t="shared" si="37"/>
        <v>0</v>
      </c>
    </row>
    <row r="1175" spans="1:4">
      <c r="A1175" s="12">
        <f>Simulation!N1171</f>
        <v>-96.147089855315485</v>
      </c>
      <c r="B1175" s="12">
        <f>Simulation!T1171</f>
        <v>0</v>
      </c>
      <c r="C1175" s="15">
        <f t="shared" si="36"/>
        <v>0</v>
      </c>
      <c r="D1175" s="14">
        <f t="shared" si="37"/>
        <v>0</v>
      </c>
    </row>
    <row r="1176" spans="1:4">
      <c r="A1176" s="12">
        <f>Simulation!N1172</f>
        <v>-54.941194203037462</v>
      </c>
      <c r="B1176" s="12">
        <f>Simulation!T1172</f>
        <v>0</v>
      </c>
      <c r="C1176" s="15">
        <f t="shared" si="36"/>
        <v>0</v>
      </c>
      <c r="D1176" s="14">
        <f t="shared" si="37"/>
        <v>0</v>
      </c>
    </row>
    <row r="1177" spans="1:4">
      <c r="A1177" s="12">
        <f>Simulation!N1173</f>
        <v>0</v>
      </c>
      <c r="B1177" s="12">
        <f>Simulation!T1173</f>
        <v>4.1846597124502907</v>
      </c>
      <c r="C1177" s="15">
        <f t="shared" si="36"/>
        <v>0</v>
      </c>
      <c r="D1177" s="14">
        <f t="shared" si="37"/>
        <v>0</v>
      </c>
    </row>
    <row r="1178" spans="1:4">
      <c r="A1178" s="12">
        <f>Simulation!N1174</f>
        <v>0</v>
      </c>
      <c r="B1178" s="12">
        <f>Simulation!T1174</f>
        <v>4.1846597124502907</v>
      </c>
      <c r="C1178" s="15">
        <f t="shared" si="36"/>
        <v>0</v>
      </c>
      <c r="D1178" s="14">
        <f t="shared" si="37"/>
        <v>0</v>
      </c>
    </row>
    <row r="1179" spans="1:4">
      <c r="A1179" s="12">
        <f>Simulation!N1175</f>
        <v>0</v>
      </c>
      <c r="B1179" s="12">
        <f>Simulation!T1175</f>
        <v>4.1846597124502907</v>
      </c>
      <c r="C1179" s="15">
        <f t="shared" si="36"/>
        <v>0</v>
      </c>
      <c r="D1179" s="14">
        <f t="shared" si="37"/>
        <v>0</v>
      </c>
    </row>
    <row r="1180" spans="1:4">
      <c r="A1180" s="12">
        <f>Simulation!N1176</f>
        <v>0</v>
      </c>
      <c r="B1180" s="12">
        <f>Simulation!T1176</f>
        <v>4.1846597124502907</v>
      </c>
      <c r="C1180" s="15">
        <f t="shared" si="36"/>
        <v>0</v>
      </c>
      <c r="D1180" s="14">
        <f t="shared" si="37"/>
        <v>0</v>
      </c>
    </row>
    <row r="1181" spans="1:4">
      <c r="A1181" s="12">
        <f>Simulation!N1177</f>
        <v>164.82358260911238</v>
      </c>
      <c r="B1181" s="12">
        <f>Simulation!T1177</f>
        <v>10.505781733481857</v>
      </c>
      <c r="C1181" s="15">
        <f t="shared" si="36"/>
        <v>2443.4815432356299</v>
      </c>
      <c r="D1181" s="14">
        <f t="shared" si="37"/>
        <v>1731.6005834218508</v>
      </c>
    </row>
    <row r="1182" spans="1:4">
      <c r="A1182" s="12">
        <f>Simulation!N1178</f>
        <v>1675.706423192642</v>
      </c>
      <c r="B1182" s="12">
        <f>Simulation!T1178</f>
        <v>64.254614955503385</v>
      </c>
      <c r="C1182" s="15">
        <f t="shared" si="36"/>
        <v>110.38792630499756</v>
      </c>
      <c r="D1182" s="14">
        <f t="shared" si="37"/>
        <v>107671.87100070702</v>
      </c>
    </row>
    <row r="1183" spans="1:4">
      <c r="A1183" s="12">
        <f>Simulation!N1179</f>
        <v>3214.0598608776904</v>
      </c>
      <c r="B1183" s="12">
        <f>Simulation!T1179</f>
        <v>83.297607122642916</v>
      </c>
      <c r="C1183" s="15">
        <f t="shared" si="36"/>
        <v>85.882801638050296</v>
      </c>
      <c r="D1183" s="14">
        <f t="shared" si="37"/>
        <v>267723.49556004623</v>
      </c>
    </row>
    <row r="1184" spans="1:4">
      <c r="A1184" s="12">
        <f>Simulation!N1180</f>
        <v>3639.8541159512315</v>
      </c>
      <c r="B1184" s="12">
        <f>Simulation!T1180</f>
        <v>47.020451279870763</v>
      </c>
      <c r="C1184" s="15">
        <f t="shared" si="36"/>
        <v>459.97820232228332</v>
      </c>
      <c r="D1184" s="14">
        <f t="shared" si="37"/>
        <v>171147.58312492195</v>
      </c>
    </row>
    <row r="1185" spans="1:4">
      <c r="A1185" s="12">
        <f>Simulation!N1181</f>
        <v>4216.7366550831239</v>
      </c>
      <c r="B1185" s="12">
        <f>Simulation!T1181</f>
        <v>40.771378194534591</v>
      </c>
      <c r="C1185" s="15">
        <f t="shared" si="36"/>
        <v>710.47288683475927</v>
      </c>
      <c r="D1185" s="14">
        <f t="shared" si="37"/>
        <v>171922.16491115082</v>
      </c>
    </row>
    <row r="1186" spans="1:4">
      <c r="A1186" s="12">
        <f>Simulation!N1182</f>
        <v>4518.913223199831</v>
      </c>
      <c r="B1186" s="12">
        <f>Simulation!T1182</f>
        <v>28.183203772431007</v>
      </c>
      <c r="C1186" s="15">
        <f t="shared" si="36"/>
        <v>1367.3896971633949</v>
      </c>
      <c r="D1186" s="14">
        <f t="shared" si="37"/>
        <v>127357.45219937385</v>
      </c>
    </row>
    <row r="1187" spans="1:4">
      <c r="A1187" s="12">
        <f>Simulation!N1183</f>
        <v>4024.4424753724929</v>
      </c>
      <c r="B1187" s="12">
        <f>Simulation!T1183</f>
        <v>0</v>
      </c>
      <c r="C1187" s="15">
        <f t="shared" si="36"/>
        <v>0</v>
      </c>
      <c r="D1187" s="14">
        <f t="shared" si="37"/>
        <v>0</v>
      </c>
    </row>
    <row r="1188" spans="1:4">
      <c r="A1188" s="12">
        <f>Simulation!N1184</f>
        <v>3790.9424000095837</v>
      </c>
      <c r="B1188" s="12">
        <f>Simulation!T1184</f>
        <v>0</v>
      </c>
      <c r="C1188" s="15">
        <f t="shared" si="36"/>
        <v>0</v>
      </c>
      <c r="D1188" s="14">
        <f t="shared" si="37"/>
        <v>0</v>
      </c>
    </row>
    <row r="1189" spans="1:4">
      <c r="A1189" s="12">
        <f>Simulation!N1185</f>
        <v>3571.177623197435</v>
      </c>
      <c r="B1189" s="12">
        <f>Simulation!T1185</f>
        <v>0</v>
      </c>
      <c r="C1189" s="15">
        <f t="shared" si="36"/>
        <v>0</v>
      </c>
      <c r="D1189" s="14">
        <f t="shared" si="37"/>
        <v>0</v>
      </c>
    </row>
    <row r="1190" spans="1:4">
      <c r="A1190" s="12">
        <f>Simulation!N1186</f>
        <v>3845.883594212622</v>
      </c>
      <c r="B1190" s="12">
        <f>Simulation!T1186</f>
        <v>10.733551653470679</v>
      </c>
      <c r="C1190" s="15">
        <f t="shared" si="36"/>
        <v>2050.104047279734</v>
      </c>
      <c r="D1190" s="14">
        <f t="shared" si="37"/>
        <v>41279.990211716649</v>
      </c>
    </row>
    <row r="1191" spans="1:4">
      <c r="A1191" s="12">
        <f>Simulation!N1187</f>
        <v>4120.5895652278086</v>
      </c>
      <c r="B1191" s="12">
        <f>Simulation!T1187</f>
        <v>17.081678558856574</v>
      </c>
      <c r="C1191" s="15">
        <f t="shared" si="36"/>
        <v>1684.3191101532811</v>
      </c>
      <c r="D1191" s="14">
        <f t="shared" si="37"/>
        <v>70386.586426199996</v>
      </c>
    </row>
    <row r="1192" spans="1:4">
      <c r="A1192" s="12">
        <f>Simulation!N1188</f>
        <v>4010.7071768217329</v>
      </c>
      <c r="B1192" s="12">
        <f>Simulation!T1188</f>
        <v>4.4398175647985036</v>
      </c>
      <c r="C1192" s="15">
        <f t="shared" si="36"/>
        <v>2556.5593331412274</v>
      </c>
      <c r="D1192" s="14">
        <f t="shared" si="37"/>
        <v>17806.808170916549</v>
      </c>
    </row>
    <row r="1193" spans="1:4">
      <c r="A1193" s="12">
        <f>Simulation!N1189</f>
        <v>3845.883594212622</v>
      </c>
      <c r="B1193" s="12">
        <f>Simulation!T1189</f>
        <v>0</v>
      </c>
      <c r="C1193" s="15">
        <f t="shared" si="36"/>
        <v>0</v>
      </c>
      <c r="D1193" s="14">
        <f t="shared" si="37"/>
        <v>0</v>
      </c>
    </row>
    <row r="1194" spans="1:4">
      <c r="A1194" s="12">
        <f>Simulation!N1190</f>
        <v>4683.7368058089423</v>
      </c>
      <c r="B1194" s="12">
        <f>Simulation!T1190</f>
        <v>34.519360427659855</v>
      </c>
      <c r="C1194" s="15">
        <f t="shared" si="36"/>
        <v>1358.9171479208089</v>
      </c>
      <c r="D1194" s="14">
        <f t="shared" si="37"/>
        <v>161679.59894801516</v>
      </c>
    </row>
    <row r="1195" spans="1:4">
      <c r="A1195" s="12">
        <f>Simulation!N1191</f>
        <v>4257.9425507354026</v>
      </c>
      <c r="B1195" s="12">
        <f>Simulation!T1191</f>
        <v>0</v>
      </c>
      <c r="C1195" s="15">
        <f t="shared" si="36"/>
        <v>0</v>
      </c>
      <c r="D1195" s="14">
        <f t="shared" si="37"/>
        <v>0</v>
      </c>
    </row>
    <row r="1196" spans="1:4">
      <c r="A1196" s="12">
        <f>Simulation!N1192</f>
        <v>4312.88374493844</v>
      </c>
      <c r="B1196" s="12">
        <f>Simulation!T1192</f>
        <v>4.4797144085720353</v>
      </c>
      <c r="C1196" s="15">
        <f t="shared" si="36"/>
        <v>2657.5888596442783</v>
      </c>
      <c r="D1196" s="14">
        <f t="shared" si="37"/>
        <v>19320.487454696849</v>
      </c>
    </row>
    <row r="1197" spans="1:4">
      <c r="A1197" s="12">
        <f>Simulation!N1193</f>
        <v>3859.6188927633812</v>
      </c>
      <c r="B1197" s="12">
        <f>Simulation!T1193</f>
        <v>0</v>
      </c>
      <c r="C1197" s="15">
        <f t="shared" si="36"/>
        <v>0</v>
      </c>
      <c r="D1197" s="14">
        <f t="shared" si="37"/>
        <v>0</v>
      </c>
    </row>
    <row r="1198" spans="1:4">
      <c r="A1198" s="12">
        <f>Simulation!N1194</f>
        <v>3392.6187420375618</v>
      </c>
      <c r="B1198" s="12">
        <f>Simulation!T1194</f>
        <v>0</v>
      </c>
      <c r="C1198" s="15">
        <f t="shared" si="36"/>
        <v>0</v>
      </c>
      <c r="D1198" s="14">
        <f t="shared" si="37"/>
        <v>0</v>
      </c>
    </row>
    <row r="1199" spans="1:4">
      <c r="A1199" s="12">
        <f>Simulation!N1195</f>
        <v>2321.2654550783318</v>
      </c>
      <c r="B1199" s="12">
        <f>Simulation!T1195</f>
        <v>0</v>
      </c>
      <c r="C1199" s="15">
        <f t="shared" si="36"/>
        <v>0</v>
      </c>
      <c r="D1199" s="14">
        <f t="shared" si="37"/>
        <v>0</v>
      </c>
    </row>
    <row r="1200" spans="1:4">
      <c r="A1200" s="12">
        <f>Simulation!N1196</f>
        <v>1634.5005275403644</v>
      </c>
      <c r="B1200" s="12">
        <f>Simulation!T1196</f>
        <v>0</v>
      </c>
      <c r="C1200" s="15">
        <f t="shared" si="36"/>
        <v>0</v>
      </c>
      <c r="D1200" s="14">
        <f t="shared" si="37"/>
        <v>0</v>
      </c>
    </row>
    <row r="1201" spans="1:4">
      <c r="A1201" s="12">
        <f>Simulation!N1197</f>
        <v>439.52955362429981</v>
      </c>
      <c r="B1201" s="12">
        <f>Simulation!T1197</f>
        <v>0</v>
      </c>
      <c r="C1201" s="15">
        <f t="shared" si="36"/>
        <v>0</v>
      </c>
      <c r="D1201" s="14">
        <f t="shared" si="37"/>
        <v>0</v>
      </c>
    </row>
    <row r="1202" spans="1:4">
      <c r="A1202" s="12">
        <f>Simulation!N1198</f>
        <v>-151.08828405835297</v>
      </c>
      <c r="B1202" s="12">
        <f>Simulation!T1198</f>
        <v>0</v>
      </c>
      <c r="C1202" s="15">
        <f t="shared" si="36"/>
        <v>0</v>
      </c>
      <c r="D1202" s="14">
        <f t="shared" si="37"/>
        <v>0</v>
      </c>
    </row>
    <row r="1203" spans="1:4">
      <c r="A1203" s="12">
        <f>Simulation!N1199</f>
        <v>-109.88238840607492</v>
      </c>
      <c r="B1203" s="12">
        <f>Simulation!T1199</f>
        <v>0</v>
      </c>
      <c r="C1203" s="15">
        <f t="shared" si="36"/>
        <v>0</v>
      </c>
      <c r="D1203" s="14">
        <f t="shared" si="37"/>
        <v>0</v>
      </c>
    </row>
    <row r="1204" spans="1:4">
      <c r="A1204" s="12">
        <f>Simulation!N1200</f>
        <v>0</v>
      </c>
      <c r="B1204" s="12">
        <f>Simulation!T1200</f>
        <v>4.1846597124502907</v>
      </c>
      <c r="C1204" s="15">
        <f t="shared" si="36"/>
        <v>0</v>
      </c>
      <c r="D1204" s="14">
        <f t="shared" si="37"/>
        <v>0</v>
      </c>
    </row>
    <row r="1205" spans="1:4">
      <c r="A1205" s="12">
        <f>Simulation!N1201</f>
        <v>0</v>
      </c>
      <c r="B1205" s="12">
        <f>Simulation!T1201</f>
        <v>4.1846597124502907</v>
      </c>
      <c r="C1205" s="15">
        <f t="shared" si="36"/>
        <v>0</v>
      </c>
      <c r="D1205" s="14">
        <f t="shared" si="37"/>
        <v>0</v>
      </c>
    </row>
    <row r="1206" spans="1:4">
      <c r="A1206" s="12">
        <f>Simulation!N1202</f>
        <v>0</v>
      </c>
      <c r="B1206" s="12">
        <f>Simulation!T1202</f>
        <v>4.1846597124502907</v>
      </c>
      <c r="C1206" s="15">
        <f t="shared" si="36"/>
        <v>0</v>
      </c>
      <c r="D1206" s="14">
        <f t="shared" si="37"/>
        <v>0</v>
      </c>
    </row>
    <row r="1207" spans="1:4">
      <c r="A1207" s="12">
        <f>Simulation!N1203</f>
        <v>164.82358260911238</v>
      </c>
      <c r="B1207" s="12">
        <f>Simulation!T1203</f>
        <v>10.505781733481857</v>
      </c>
      <c r="C1207" s="15">
        <f t="shared" si="36"/>
        <v>2443.4815432356299</v>
      </c>
      <c r="D1207" s="14">
        <f t="shared" si="37"/>
        <v>1731.6005834218508</v>
      </c>
    </row>
    <row r="1208" spans="1:4">
      <c r="A1208" s="12">
        <f>Simulation!N1204</f>
        <v>1057.6179884084709</v>
      </c>
      <c r="B1208" s="12">
        <f>Simulation!T1204</f>
        <v>40.538736382731855</v>
      </c>
      <c r="C1208" s="15">
        <f t="shared" si="36"/>
        <v>507.16282689386253</v>
      </c>
      <c r="D1208" s="14">
        <f t="shared" si="37"/>
        <v>42874.496825726157</v>
      </c>
    </row>
    <row r="1209" spans="1:4">
      <c r="A1209" s="12">
        <f>Simulation!N1205</f>
        <v>2637.1773217457971</v>
      </c>
      <c r="B1209" s="12">
        <f>Simulation!T1205</f>
        <v>76.939149891371443</v>
      </c>
      <c r="C1209" s="15">
        <f t="shared" si="36"/>
        <v>56.727603657792315</v>
      </c>
      <c r="D1209" s="14">
        <f t="shared" si="37"/>
        <v>202902.18124792539</v>
      </c>
    </row>
    <row r="1210" spans="1:4">
      <c r="A1210" s="12">
        <f>Simulation!N1206</f>
        <v>3736.0012058065463</v>
      </c>
      <c r="B1210" s="12">
        <f>Simulation!T1206</f>
        <v>70.712736489582667</v>
      </c>
      <c r="C1210" s="15">
        <f t="shared" si="36"/>
        <v>158.10612089850838</v>
      </c>
      <c r="D1210" s="14">
        <f t="shared" si="37"/>
        <v>264182.86879096139</v>
      </c>
    </row>
    <row r="1211" spans="1:4">
      <c r="A1211" s="12">
        <f>Simulation!N1207</f>
        <v>4766.1485971134998</v>
      </c>
      <c r="B1211" s="12">
        <f>Simulation!T1207</f>
        <v>66.097618511208765</v>
      </c>
      <c r="C1211" s="15">
        <f t="shared" si="36"/>
        <v>898.45311898660111</v>
      </c>
      <c r="D1211" s="14">
        <f t="shared" si="37"/>
        <v>315031.07173974096</v>
      </c>
    </row>
    <row r="1212" spans="1:4">
      <c r="A1212" s="12">
        <f>Simulation!N1208</f>
        <v>5796.2959884204492</v>
      </c>
      <c r="B1212" s="12">
        <f>Simulation!T1208</f>
        <v>64.674770736016669</v>
      </c>
      <c r="C1212" s="15">
        <f t="shared" si="36"/>
        <v>9505.6401960952171</v>
      </c>
      <c r="D1212" s="14">
        <f t="shared" si="37"/>
        <v>374874.11416918569</v>
      </c>
    </row>
    <row r="1213" spans="1:4">
      <c r="A1213" s="12">
        <f>Simulation!N1209</f>
        <v>3677.4024978179937</v>
      </c>
      <c r="B1213" s="12">
        <f>Simulation!T1209</f>
        <v>73.349978339068258</v>
      </c>
      <c r="C1213" s="15">
        <f t="shared" si="36"/>
        <v>140.53490435318963</v>
      </c>
      <c r="D1213" s="14">
        <f t="shared" si="37"/>
        <v>269737.39355898532</v>
      </c>
    </row>
    <row r="1214" spans="1:4">
      <c r="A1214" s="12">
        <f>Simulation!N1210</f>
        <v>3914.6542718707665</v>
      </c>
      <c r="B1214" s="12">
        <f>Simulation!T1210</f>
        <v>54.246066528370051</v>
      </c>
      <c r="C1214" s="15">
        <f t="shared" si="36"/>
        <v>347.22417694111573</v>
      </c>
      <c r="D1214" s="14">
        <f t="shared" si="37"/>
        <v>212354.59606746963</v>
      </c>
    </row>
    <row r="1215" spans="1:4">
      <c r="A1215" s="12">
        <f>Simulation!N1211</f>
        <v>4049.0969438340057</v>
      </c>
      <c r="B1215" s="12">
        <f>Simulation!T1211</f>
        <v>37.493935424728413</v>
      </c>
      <c r="C1215" s="15">
        <f t="shared" si="36"/>
        <v>757.40741088265895</v>
      </c>
      <c r="D1215" s="14">
        <f t="shared" si="37"/>
        <v>151816.57934057739</v>
      </c>
    </row>
    <row r="1216" spans="1:4">
      <c r="A1216" s="12">
        <f>Simulation!N1212</f>
        <v>4215.1731856709475</v>
      </c>
      <c r="B1216" s="12">
        <f>Simulation!T1212</f>
        <v>35.20024179403449</v>
      </c>
      <c r="C1216" s="15">
        <f t="shared" si="36"/>
        <v>882.04642653770134</v>
      </c>
      <c r="D1216" s="14">
        <f t="shared" si="37"/>
        <v>148375.11533934798</v>
      </c>
    </row>
    <row r="1217" spans="1:4">
      <c r="A1217" s="12">
        <f>Simulation!N1213</f>
        <v>4412.8829973815918</v>
      </c>
      <c r="B1217" s="12">
        <f>Simulation!T1213</f>
        <v>37.744017544115017</v>
      </c>
      <c r="C1217" s="15">
        <f t="shared" si="36"/>
        <v>914.46102511520257</v>
      </c>
      <c r="D1217" s="14">
        <f t="shared" si="37"/>
        <v>166559.93327329768</v>
      </c>
    </row>
    <row r="1218" spans="1:4">
      <c r="A1218" s="12">
        <f>Simulation!N1214</f>
        <v>4673.8599488396439</v>
      </c>
      <c r="B1218" s="12">
        <f>Simulation!T1214</f>
        <v>45.150626394785363</v>
      </c>
      <c r="C1218" s="15">
        <f t="shared" si="36"/>
        <v>1033.1310199539985</v>
      </c>
      <c r="D1218" s="14">
        <f t="shared" si="37"/>
        <v>211027.7043716094</v>
      </c>
    </row>
    <row r="1219" spans="1:4">
      <c r="A1219" s="12">
        <f>Simulation!N1215</f>
        <v>4839.9361906765853</v>
      </c>
      <c r="B1219" s="12">
        <f>Simulation!T1215</f>
        <v>38.065658617274302</v>
      </c>
      <c r="C1219" s="15">
        <f t="shared" si="36"/>
        <v>1591.5095464762053</v>
      </c>
      <c r="D1219" s="14">
        <f t="shared" si="37"/>
        <v>184235.35876368592</v>
      </c>
    </row>
    <row r="1220" spans="1:4">
      <c r="A1220" s="12">
        <f>Simulation!N1216</f>
        <v>2999.7892034858451</v>
      </c>
      <c r="B1220" s="12">
        <f>Simulation!T1216</f>
        <v>0</v>
      </c>
      <c r="C1220" s="15">
        <f t="shared" si="36"/>
        <v>0</v>
      </c>
      <c r="D1220" s="14">
        <f t="shared" si="37"/>
        <v>0</v>
      </c>
    </row>
    <row r="1221" spans="1:4">
      <c r="A1221" s="12">
        <f>Simulation!N1217</f>
        <v>3020.195932761259</v>
      </c>
      <c r="B1221" s="12">
        <f>Simulation!T1217</f>
        <v>14.090044635187725</v>
      </c>
      <c r="C1221" s="15">
        <f t="shared" si="36"/>
        <v>1766.1631778986048</v>
      </c>
      <c r="D1221" s="14">
        <f t="shared" si="37"/>
        <v>42554.695499618567</v>
      </c>
    </row>
    <row r="1222" spans="1:4">
      <c r="A1222" s="12">
        <f>Simulation!N1218</f>
        <v>2897.7555571087751</v>
      </c>
      <c r="B1222" s="12">
        <f>Simulation!T1218</f>
        <v>0</v>
      </c>
      <c r="C1222" s="15">
        <f t="shared" si="36"/>
        <v>0</v>
      </c>
      <c r="D1222" s="14">
        <f t="shared" si="37"/>
        <v>0</v>
      </c>
    </row>
    <row r="1223" spans="1:4">
      <c r="A1223" s="12">
        <f>Simulation!N1219</f>
        <v>2525.3327478324709</v>
      </c>
      <c r="B1223" s="12">
        <f>Simulation!T1219</f>
        <v>0</v>
      </c>
      <c r="C1223" s="15">
        <f t="shared" si="36"/>
        <v>0</v>
      </c>
      <c r="D1223" s="14">
        <f t="shared" si="37"/>
        <v>0</v>
      </c>
    </row>
    <row r="1224" spans="1:4">
      <c r="A1224" s="12">
        <f>Simulation!N1220</f>
        <v>2081.4863860922187</v>
      </c>
      <c r="B1224" s="12">
        <f>Simulation!T1220</f>
        <v>0</v>
      </c>
      <c r="C1224" s="15">
        <f t="shared" ref="C1224:C1287" si="38">IF(OR(A1224=0,B1224=0),0,($I$7*B1224^6+$J$7*B1224^5+$K$7*B1224^4+$L$7*B1224^3+$M$7*B1224^2+$N$7*B1224+$O$7*A1224^6+$P$7*A1224^5+$Q$7*A1224^4+$R$7*A1224^3+$S$7*A1224^2+$T$7*A1224+$U$7))</f>
        <v>0</v>
      </c>
      <c r="D1224" s="14">
        <f t="shared" ref="D1224:D1287" si="39">A1224*B1224</f>
        <v>0</v>
      </c>
    </row>
    <row r="1225" spans="1:4">
      <c r="A1225" s="12">
        <f>Simulation!N1221</f>
        <v>1800.8938585552771</v>
      </c>
      <c r="B1225" s="12">
        <f>Simulation!T1221</f>
        <v>0</v>
      </c>
      <c r="C1225" s="15">
        <f t="shared" si="38"/>
        <v>0</v>
      </c>
      <c r="D1225" s="14">
        <f t="shared" si="39"/>
        <v>0</v>
      </c>
    </row>
    <row r="1226" spans="1:4">
      <c r="A1226" s="12">
        <f>Simulation!N1222</f>
        <v>1545.8097426126039</v>
      </c>
      <c r="B1226" s="12">
        <f>Simulation!T1222</f>
        <v>0</v>
      </c>
      <c r="C1226" s="15">
        <f t="shared" si="38"/>
        <v>0</v>
      </c>
      <c r="D1226" s="14">
        <f t="shared" si="39"/>
        <v>0</v>
      </c>
    </row>
    <row r="1227" spans="1:4">
      <c r="A1227" s="12">
        <f>Simulation!N1223</f>
        <v>1708.212773179971</v>
      </c>
      <c r="B1227" s="12">
        <f>Simulation!T1223</f>
        <v>0</v>
      </c>
      <c r="C1227" s="15">
        <f t="shared" si="38"/>
        <v>0</v>
      </c>
      <c r="D1227" s="14">
        <f t="shared" si="39"/>
        <v>0</v>
      </c>
    </row>
    <row r="1228" spans="1:4">
      <c r="A1228" s="12">
        <f>Simulation!N1224</f>
        <v>2211.383066672257</v>
      </c>
      <c r="B1228" s="12">
        <f>Simulation!T1224</f>
        <v>0</v>
      </c>
      <c r="C1228" s="15">
        <f t="shared" si="38"/>
        <v>0</v>
      </c>
      <c r="D1228" s="14">
        <f t="shared" si="39"/>
        <v>0</v>
      </c>
    </row>
    <row r="1229" spans="1:4">
      <c r="A1229" s="12">
        <f>Simulation!N1225</f>
        <v>1524.6181391342895</v>
      </c>
      <c r="B1229" s="12">
        <f>Simulation!T1225</f>
        <v>0</v>
      </c>
      <c r="C1229" s="15">
        <f t="shared" si="38"/>
        <v>0</v>
      </c>
      <c r="D1229" s="14">
        <f t="shared" si="39"/>
        <v>0</v>
      </c>
    </row>
    <row r="1230" spans="1:4">
      <c r="A1230" s="12">
        <f>Simulation!N1226</f>
        <v>782.91201739328369</v>
      </c>
      <c r="B1230" s="12">
        <f>Simulation!T1226</f>
        <v>0</v>
      </c>
      <c r="C1230" s="15">
        <f t="shared" si="38"/>
        <v>0</v>
      </c>
      <c r="D1230" s="14">
        <f t="shared" si="39"/>
        <v>0</v>
      </c>
    </row>
    <row r="1231" spans="1:4">
      <c r="A1231" s="12">
        <f>Simulation!N1227</f>
        <v>370.85306087050265</v>
      </c>
      <c r="B1231" s="12">
        <f>Simulation!T1227</f>
        <v>0</v>
      </c>
      <c r="C1231" s="15">
        <f t="shared" si="38"/>
        <v>0</v>
      </c>
      <c r="D1231" s="14">
        <f t="shared" si="39"/>
        <v>0</v>
      </c>
    </row>
    <row r="1232" spans="1:4">
      <c r="A1232" s="12">
        <f>Simulation!N1228</f>
        <v>13.73529855075946</v>
      </c>
      <c r="B1232" s="12">
        <f>Simulation!T1228</f>
        <v>0</v>
      </c>
      <c r="C1232" s="15">
        <f t="shared" si="38"/>
        <v>0</v>
      </c>
      <c r="D1232" s="14">
        <f t="shared" si="39"/>
        <v>0</v>
      </c>
    </row>
    <row r="1233" spans="1:4">
      <c r="A1233" s="12">
        <f>Simulation!N1229</f>
        <v>-109.88238840607492</v>
      </c>
      <c r="B1233" s="12">
        <f>Simulation!T1229</f>
        <v>0</v>
      </c>
      <c r="C1233" s="15">
        <f t="shared" si="38"/>
        <v>0</v>
      </c>
      <c r="D1233" s="14">
        <f t="shared" si="39"/>
        <v>0</v>
      </c>
    </row>
    <row r="1234" spans="1:4">
      <c r="A1234" s="12">
        <f>Simulation!N1230</f>
        <v>0</v>
      </c>
      <c r="B1234" s="12">
        <f>Simulation!T1230</f>
        <v>4.1846597124502907</v>
      </c>
      <c r="C1234" s="15">
        <f t="shared" si="38"/>
        <v>0</v>
      </c>
      <c r="D1234" s="14">
        <f t="shared" si="39"/>
        <v>0</v>
      </c>
    </row>
    <row r="1235" spans="1:4">
      <c r="A1235" s="12">
        <f>Simulation!N1231</f>
        <v>0</v>
      </c>
      <c r="B1235" s="12">
        <f>Simulation!T1231</f>
        <v>4.1846597124502907</v>
      </c>
      <c r="C1235" s="15">
        <f t="shared" si="38"/>
        <v>0</v>
      </c>
      <c r="D1235" s="14">
        <f t="shared" si="39"/>
        <v>0</v>
      </c>
    </row>
    <row r="1236" spans="1:4">
      <c r="A1236" s="12">
        <f>Simulation!N1232</f>
        <v>0</v>
      </c>
      <c r="B1236" s="12">
        <f>Simulation!T1232</f>
        <v>4.1846597124502907</v>
      </c>
      <c r="C1236" s="15">
        <f t="shared" si="38"/>
        <v>0</v>
      </c>
      <c r="D1236" s="14">
        <f t="shared" si="39"/>
        <v>0</v>
      </c>
    </row>
    <row r="1237" spans="1:4">
      <c r="A1237" s="12">
        <f>Simulation!N1233</f>
        <v>0</v>
      </c>
      <c r="B1237" s="12">
        <f>Simulation!T1233</f>
        <v>4.1846597124502907</v>
      </c>
      <c r="C1237" s="15">
        <f t="shared" si="38"/>
        <v>0</v>
      </c>
      <c r="D1237" s="14">
        <f t="shared" si="39"/>
        <v>0</v>
      </c>
    </row>
    <row r="1238" spans="1:4">
      <c r="A1238" s="12">
        <f>Simulation!N1234</f>
        <v>0</v>
      </c>
      <c r="B1238" s="12">
        <f>Simulation!T1234</f>
        <v>4.1846597124502907</v>
      </c>
      <c r="C1238" s="15">
        <f t="shared" si="38"/>
        <v>0</v>
      </c>
      <c r="D1238" s="14">
        <f t="shared" si="39"/>
        <v>0</v>
      </c>
    </row>
    <row r="1239" spans="1:4">
      <c r="A1239" s="12">
        <f>Simulation!N1235</f>
        <v>0</v>
      </c>
      <c r="B1239" s="12">
        <f>Simulation!T1235</f>
        <v>4.1846597124502907</v>
      </c>
      <c r="C1239" s="15">
        <f t="shared" si="38"/>
        <v>0</v>
      </c>
      <c r="D1239" s="14">
        <f t="shared" si="39"/>
        <v>0</v>
      </c>
    </row>
    <row r="1240" spans="1:4">
      <c r="A1240" s="12">
        <f>Simulation!N1236</f>
        <v>0</v>
      </c>
      <c r="B1240" s="12">
        <f>Simulation!T1236</f>
        <v>4.1846597124502907</v>
      </c>
      <c r="C1240" s="15">
        <f t="shared" si="38"/>
        <v>0</v>
      </c>
      <c r="D1240" s="14">
        <f t="shared" si="39"/>
        <v>0</v>
      </c>
    </row>
    <row r="1241" spans="1:4">
      <c r="A1241" s="12">
        <f>Simulation!N1237</f>
        <v>0</v>
      </c>
      <c r="B1241" s="12">
        <f>Simulation!T1237</f>
        <v>4.1846597124502907</v>
      </c>
      <c r="C1241" s="15">
        <f t="shared" si="38"/>
        <v>0</v>
      </c>
      <c r="D1241" s="14">
        <f t="shared" si="39"/>
        <v>0</v>
      </c>
    </row>
    <row r="1242" spans="1:4">
      <c r="A1242" s="12">
        <f>Simulation!N1238</f>
        <v>0</v>
      </c>
      <c r="B1242" s="12">
        <f>Simulation!T1238</f>
        <v>4.1846597124502907</v>
      </c>
      <c r="C1242" s="15">
        <f t="shared" si="38"/>
        <v>0</v>
      </c>
      <c r="D1242" s="14">
        <f t="shared" si="39"/>
        <v>0</v>
      </c>
    </row>
    <row r="1243" spans="1:4">
      <c r="A1243" s="12">
        <f>Simulation!N1239</f>
        <v>0</v>
      </c>
      <c r="B1243" s="12">
        <f>Simulation!T1239</f>
        <v>4.1846597124502907</v>
      </c>
      <c r="C1243" s="15">
        <f t="shared" si="38"/>
        <v>0</v>
      </c>
      <c r="D1243" s="14">
        <f t="shared" si="39"/>
        <v>0</v>
      </c>
    </row>
    <row r="1244" spans="1:4">
      <c r="A1244" s="12">
        <f>Simulation!N1240</f>
        <v>0</v>
      </c>
      <c r="B1244" s="12">
        <f>Simulation!T1240</f>
        <v>4.1846597124502907</v>
      </c>
      <c r="C1244" s="15">
        <f t="shared" si="38"/>
        <v>0</v>
      </c>
      <c r="D1244" s="14">
        <f t="shared" si="39"/>
        <v>0</v>
      </c>
    </row>
    <row r="1245" spans="1:4">
      <c r="A1245" s="12">
        <f>Simulation!N1241</f>
        <v>0</v>
      </c>
      <c r="B1245" s="12">
        <f>Simulation!T1241</f>
        <v>4.1846597124502907</v>
      </c>
      <c r="C1245" s="15">
        <f t="shared" si="38"/>
        <v>0</v>
      </c>
      <c r="D1245" s="14">
        <f t="shared" si="39"/>
        <v>0</v>
      </c>
    </row>
    <row r="1246" spans="1:4">
      <c r="A1246" s="12">
        <f>Simulation!N1242</f>
        <v>0</v>
      </c>
      <c r="B1246" s="12">
        <f>Simulation!T1242</f>
        <v>4.1846597124502907</v>
      </c>
      <c r="C1246" s="15">
        <f t="shared" si="38"/>
        <v>0</v>
      </c>
      <c r="D1246" s="14">
        <f t="shared" si="39"/>
        <v>0</v>
      </c>
    </row>
    <row r="1247" spans="1:4">
      <c r="A1247" s="12">
        <f>Simulation!N1243</f>
        <v>0</v>
      </c>
      <c r="B1247" s="12">
        <f>Simulation!T1243</f>
        <v>4.1846597124502907</v>
      </c>
      <c r="C1247" s="15">
        <f t="shared" si="38"/>
        <v>0</v>
      </c>
      <c r="D1247" s="14">
        <f t="shared" si="39"/>
        <v>0</v>
      </c>
    </row>
    <row r="1248" spans="1:4">
      <c r="A1248" s="12">
        <f>Simulation!N1244</f>
        <v>0</v>
      </c>
      <c r="B1248" s="12">
        <f>Simulation!T1244</f>
        <v>4.1846597124502907</v>
      </c>
      <c r="C1248" s="15">
        <f t="shared" si="38"/>
        <v>0</v>
      </c>
      <c r="D1248" s="14">
        <f t="shared" si="39"/>
        <v>0</v>
      </c>
    </row>
    <row r="1249" spans="1:4">
      <c r="A1249" s="12">
        <f>Simulation!N1245</f>
        <v>0</v>
      </c>
      <c r="B1249" s="12">
        <f>Simulation!T1245</f>
        <v>4.1846597124502907</v>
      </c>
      <c r="C1249" s="15">
        <f t="shared" si="38"/>
        <v>0</v>
      </c>
      <c r="D1249" s="14">
        <f t="shared" si="39"/>
        <v>0</v>
      </c>
    </row>
    <row r="1250" spans="1:4">
      <c r="A1250" s="12">
        <f>Simulation!N1246</f>
        <v>0</v>
      </c>
      <c r="B1250" s="12">
        <f>Simulation!T1246</f>
        <v>4.1846597124502907</v>
      </c>
      <c r="C1250" s="15">
        <f t="shared" si="38"/>
        <v>0</v>
      </c>
      <c r="D1250" s="14">
        <f t="shared" si="39"/>
        <v>0</v>
      </c>
    </row>
    <row r="1251" spans="1:4">
      <c r="A1251" s="12">
        <f>Simulation!N1247</f>
        <v>0</v>
      </c>
      <c r="B1251" s="12">
        <f>Simulation!T1247</f>
        <v>4.1846597124502907</v>
      </c>
      <c r="C1251" s="15">
        <f t="shared" si="38"/>
        <v>0</v>
      </c>
      <c r="D1251" s="14">
        <f t="shared" si="39"/>
        <v>0</v>
      </c>
    </row>
    <row r="1252" spans="1:4">
      <c r="A1252" s="12">
        <f>Simulation!N1248</f>
        <v>0</v>
      </c>
      <c r="B1252" s="12">
        <f>Simulation!T1248</f>
        <v>4.1846597124502907</v>
      </c>
      <c r="C1252" s="15">
        <f t="shared" si="38"/>
        <v>0</v>
      </c>
      <c r="D1252" s="14">
        <f t="shared" si="39"/>
        <v>0</v>
      </c>
    </row>
    <row r="1253" spans="1:4">
      <c r="A1253" s="12">
        <f>Simulation!N1249</f>
        <v>0</v>
      </c>
      <c r="B1253" s="12">
        <f>Simulation!T1249</f>
        <v>4.1846597124502907</v>
      </c>
      <c r="C1253" s="15">
        <f t="shared" si="38"/>
        <v>0</v>
      </c>
      <c r="D1253" s="14">
        <f t="shared" si="39"/>
        <v>0</v>
      </c>
    </row>
    <row r="1254" spans="1:4">
      <c r="A1254" s="12">
        <f>Simulation!N1250</f>
        <v>0</v>
      </c>
      <c r="B1254" s="12">
        <f>Simulation!T1250</f>
        <v>4.1846597124502907</v>
      </c>
      <c r="C1254" s="15">
        <f t="shared" si="38"/>
        <v>0</v>
      </c>
      <c r="D1254" s="14">
        <f t="shared" si="39"/>
        <v>0</v>
      </c>
    </row>
    <row r="1255" spans="1:4">
      <c r="A1255" s="12">
        <f>Simulation!N1251</f>
        <v>0</v>
      </c>
      <c r="B1255" s="12">
        <f>Simulation!T1251</f>
        <v>4.1846597124502907</v>
      </c>
      <c r="C1255" s="15">
        <f t="shared" si="38"/>
        <v>0</v>
      </c>
      <c r="D1255" s="14">
        <f t="shared" si="39"/>
        <v>0</v>
      </c>
    </row>
    <row r="1256" spans="1:4">
      <c r="A1256" s="12">
        <f>Simulation!N1252</f>
        <v>1442.206347829733</v>
      </c>
      <c r="B1256" s="12">
        <f>Simulation!T1252</f>
        <v>59.507465117896921</v>
      </c>
      <c r="C1256" s="15">
        <f t="shared" si="38"/>
        <v>153.52604989193242</v>
      </c>
      <c r="D1256" s="14">
        <f t="shared" si="39"/>
        <v>85822.043936287344</v>
      </c>
    </row>
    <row r="1257" spans="1:4">
      <c r="A1257" s="12">
        <f>Simulation!N1253</f>
        <v>3804.6776985603433</v>
      </c>
      <c r="B1257" s="12">
        <f>Simulation!T1253</f>
        <v>113.35018101190039</v>
      </c>
      <c r="C1257" s="15">
        <f t="shared" si="38"/>
        <v>198.45735761615833</v>
      </c>
      <c r="D1257" s="14">
        <f t="shared" si="39"/>
        <v>431260.90582375549</v>
      </c>
    </row>
    <row r="1258" spans="1:4">
      <c r="A1258" s="12">
        <f>Simulation!N1254</f>
        <v>4917.2368811718525</v>
      </c>
      <c r="B1258" s="12">
        <f>Simulation!T1254</f>
        <v>83.480177378038661</v>
      </c>
      <c r="C1258" s="15">
        <f t="shared" si="38"/>
        <v>1240.7884424012882</v>
      </c>
      <c r="D1258" s="14">
        <f t="shared" si="39"/>
        <v>410491.80705005984</v>
      </c>
    </row>
    <row r="1259" spans="1:4">
      <c r="A1259" s="12">
        <f>Simulation!N1255</f>
        <v>2886.563250975415</v>
      </c>
      <c r="B1259" s="12">
        <f>Simulation!T1255</f>
        <v>53.690663434229563</v>
      </c>
      <c r="C1259" s="15">
        <f t="shared" si="38"/>
        <v>281.84476349998113</v>
      </c>
      <c r="D1259" s="14">
        <f t="shared" si="39"/>
        <v>154981.49598973652</v>
      </c>
    </row>
    <row r="1260" spans="1:4">
      <c r="A1260" s="12">
        <f>Simulation!N1256</f>
        <v>2736.3037940753247</v>
      </c>
      <c r="B1260" s="12">
        <f>Simulation!T1256</f>
        <v>7.8901402604728412</v>
      </c>
      <c r="C1260" s="15">
        <f t="shared" si="38"/>
        <v>2181.9768209029808</v>
      </c>
      <c r="D1260" s="14">
        <f t="shared" si="39"/>
        <v>21589.820730518306</v>
      </c>
    </row>
    <row r="1261" spans="1:4">
      <c r="A1261" s="12">
        <f>Simulation!N1257</f>
        <v>2997.280745533375</v>
      </c>
      <c r="B1261" s="12">
        <f>Simulation!T1257</f>
        <v>34.487874696122162</v>
      </c>
      <c r="C1261" s="15">
        <f t="shared" si="38"/>
        <v>768.82025813222572</v>
      </c>
      <c r="D1261" s="14">
        <f t="shared" si="39"/>
        <v>103369.84278105466</v>
      </c>
    </row>
    <row r="1262" spans="1:4">
      <c r="A1262" s="12">
        <f>Simulation!N1258</f>
        <v>3645.7689279442911</v>
      </c>
      <c r="B1262" s="12">
        <f>Simulation!T1258</f>
        <v>82.956102418169451</v>
      </c>
      <c r="C1262" s="15">
        <f t="shared" si="38"/>
        <v>113.25215435316022</v>
      </c>
      <c r="D1262" s="14">
        <f t="shared" si="39"/>
        <v>302438.78057952644</v>
      </c>
    </row>
    <row r="1263" spans="1:4">
      <c r="A1263" s="12">
        <f>Simulation!N1259</f>
        <v>4136.0892609866887</v>
      </c>
      <c r="B1263" s="12">
        <f>Simulation!T1259</f>
        <v>83.253211368884649</v>
      </c>
      <c r="C1263" s="15">
        <f t="shared" si="38"/>
        <v>179.89694310282357</v>
      </c>
      <c r="D1263" s="14">
        <f t="shared" si="39"/>
        <v>344342.71348549868</v>
      </c>
    </row>
    <row r="1264" spans="1:4">
      <c r="A1264" s="12">
        <f>Simulation!N1260</f>
        <v>4531.5088844079783</v>
      </c>
      <c r="B1264" s="12">
        <f>Simulation!T1260</f>
        <v>73.902325312870332</v>
      </c>
      <c r="C1264" s="15">
        <f t="shared" si="38"/>
        <v>461.20799862310196</v>
      </c>
      <c r="D1264" s="14">
        <f t="shared" si="39"/>
        <v>334889.0437336805</v>
      </c>
    </row>
    <row r="1265" spans="1:4">
      <c r="A1265" s="12">
        <f>Simulation!N1261</f>
        <v>4958.5620777029717</v>
      </c>
      <c r="B1265" s="12">
        <f>Simulation!T1261</f>
        <v>74.223966386029701</v>
      </c>
      <c r="C1265" s="15">
        <f t="shared" si="38"/>
        <v>1405.2563640761673</v>
      </c>
      <c r="D1265" s="14">
        <f t="shared" si="39"/>
        <v>368044.14497846697</v>
      </c>
    </row>
    <row r="1266" spans="1:4">
      <c r="A1266" s="12">
        <f>Simulation!N1262</f>
        <v>3290.5850956604927</v>
      </c>
      <c r="B1266" s="12">
        <f>Simulation!T1262</f>
        <v>68.266507367355828</v>
      </c>
      <c r="C1266" s="15">
        <f t="shared" si="38"/>
        <v>146.12584491082453</v>
      </c>
      <c r="D1266" s="14">
        <f t="shared" si="39"/>
        <v>224636.75167581832</v>
      </c>
    </row>
    <row r="1267" spans="1:4">
      <c r="A1267" s="12">
        <f>Simulation!N1263</f>
        <v>3275.2800487039317</v>
      </c>
      <c r="B1267" s="12">
        <f>Simulation!T1263</f>
        <v>28.893192672367924</v>
      </c>
      <c r="C1267" s="15">
        <f t="shared" si="38"/>
        <v>1003.7887314489853</v>
      </c>
      <c r="D1267" s="14">
        <f t="shared" si="39"/>
        <v>94633.29750316529</v>
      </c>
    </row>
    <row r="1268" spans="1:4">
      <c r="A1268" s="12">
        <f>Simulation!N1264</f>
        <v>3362.0086481244416</v>
      </c>
      <c r="B1268" s="12">
        <f>Simulation!T1264</f>
        <v>39.799166783613877</v>
      </c>
      <c r="C1268" s="15">
        <f t="shared" si="38"/>
        <v>626.02206433088213</v>
      </c>
      <c r="D1268" s="14">
        <f t="shared" si="39"/>
        <v>133805.14291465687</v>
      </c>
    </row>
    <row r="1269" spans="1:4">
      <c r="A1269" s="12">
        <f>Simulation!N1265</f>
        <v>3448.7372475449511</v>
      </c>
      <c r="B1269" s="12">
        <f>Simulation!T1265</f>
        <v>43.556150664439727</v>
      </c>
      <c r="C1269" s="15">
        <f t="shared" si="38"/>
        <v>530.02009706953686</v>
      </c>
      <c r="D1269" s="14">
        <f t="shared" si="39"/>
        <v>150213.71915613307</v>
      </c>
    </row>
    <row r="1270" spans="1:4">
      <c r="A1270" s="12">
        <f>Simulation!N1266</f>
        <v>3637.4994933425291</v>
      </c>
      <c r="B1270" s="12">
        <f>Simulation!T1266</f>
        <v>68.994077587672322</v>
      </c>
      <c r="C1270" s="15">
        <f t="shared" si="38"/>
        <v>162.37985964937434</v>
      </c>
      <c r="D1270" s="14">
        <f t="shared" si="39"/>
        <v>250965.92226879322</v>
      </c>
    </row>
    <row r="1271" spans="1:4">
      <c r="A1271" s="12">
        <f>Simulation!N1267</f>
        <v>3805.8550098646942</v>
      </c>
      <c r="B1271" s="12">
        <f>Simulation!T1267</f>
        <v>72.949067821865668</v>
      </c>
      <c r="C1271" s="15">
        <f t="shared" si="38"/>
        <v>151.78832156983844</v>
      </c>
      <c r="D1271" s="14">
        <f t="shared" si="39"/>
        <v>277633.57523480681</v>
      </c>
    </row>
    <row r="1272" spans="1:4">
      <c r="A1272" s="12">
        <f>Simulation!N1268</f>
        <v>3892.5836092852037</v>
      </c>
      <c r="B1272" s="12">
        <f>Simulation!T1268</f>
        <v>55.27764410705997</v>
      </c>
      <c r="C1272" s="15">
        <f t="shared" si="38"/>
        <v>328.56689051524518</v>
      </c>
      <c r="D1272" s="14">
        <f t="shared" si="39"/>
        <v>215172.85141104247</v>
      </c>
    </row>
    <row r="1273" spans="1:4">
      <c r="A1273" s="12">
        <f>Simulation!N1269</f>
        <v>4081.3458550827818</v>
      </c>
      <c r="B1273" s="12">
        <f>Simulation!T1269</f>
        <v>73.607767668297683</v>
      </c>
      <c r="C1273" s="15">
        <f t="shared" si="38"/>
        <v>189.56991717942583</v>
      </c>
      <c r="D1273" s="14">
        <f t="shared" si="39"/>
        <v>300418.75747490313</v>
      </c>
    </row>
    <row r="1274" spans="1:4">
      <c r="A1274" s="12">
        <f>Simulation!N1270</f>
        <v>4168.0744545032894</v>
      </c>
      <c r="B1274" s="12">
        <f>Simulation!T1270</f>
        <v>55.95548714585798</v>
      </c>
      <c r="C1274" s="15">
        <f t="shared" si="38"/>
        <v>375.53769528004523</v>
      </c>
      <c r="D1274" s="14">
        <f t="shared" si="39"/>
        <v>233226.63656193783</v>
      </c>
    </row>
    <row r="1275" spans="1:4">
      <c r="A1275" s="12">
        <f>Simulation!N1271</f>
        <v>4173.1761368221451</v>
      </c>
      <c r="B1275" s="12">
        <f>Simulation!T1271</f>
        <v>30.952149362463164</v>
      </c>
      <c r="C1275" s="15">
        <f t="shared" si="38"/>
        <v>1021.8530621745012</v>
      </c>
      <c r="D1275" s="14">
        <f t="shared" si="39"/>
        <v>129168.77110278605</v>
      </c>
    </row>
    <row r="1276" spans="1:4">
      <c r="A1276" s="12">
        <f>Simulation!N1272</f>
        <v>4213.989595372972</v>
      </c>
      <c r="B1276" s="12">
        <f>Simulation!T1272</f>
        <v>31.057598058461977</v>
      </c>
      <c r="C1276" s="15">
        <f t="shared" si="38"/>
        <v>1032.8967113999752</v>
      </c>
      <c r="D1276" s="14">
        <f t="shared" si="39"/>
        <v>130876.39507563459</v>
      </c>
    </row>
    <row r="1277" spans="1:4">
      <c r="A1277" s="12">
        <f>Simulation!N1273</f>
        <v>4132.3626782713163</v>
      </c>
      <c r="B1277" s="12">
        <f>Simulation!T1273</f>
        <v>0</v>
      </c>
      <c r="C1277" s="15">
        <f t="shared" si="38"/>
        <v>0</v>
      </c>
      <c r="D1277" s="14">
        <f t="shared" si="39"/>
        <v>0</v>
      </c>
    </row>
    <row r="1278" spans="1:4">
      <c r="A1278" s="12">
        <f>Simulation!N1274</f>
        <v>4152.7694075467307</v>
      </c>
      <c r="B1278" s="12">
        <f>Simulation!T1274</f>
        <v>16.604860678860536</v>
      </c>
      <c r="C1278" s="15">
        <f t="shared" si="38"/>
        <v>1722.551269517222</v>
      </c>
      <c r="D1278" s="14">
        <f t="shared" si="39"/>
        <v>68956.157443747667</v>
      </c>
    </row>
    <row r="1279" spans="1:4">
      <c r="A1279" s="12">
        <f>Simulation!N1275</f>
        <v>4152.7694075467307</v>
      </c>
      <c r="B1279" s="12">
        <f>Simulation!T1275</f>
        <v>16.604860678860536</v>
      </c>
      <c r="C1279" s="15">
        <f t="shared" si="38"/>
        <v>1722.551269517222</v>
      </c>
      <c r="D1279" s="14">
        <f t="shared" si="39"/>
        <v>68956.157443747667</v>
      </c>
    </row>
    <row r="1280" spans="1:4">
      <c r="A1280" s="12">
        <f>Simulation!N1276</f>
        <v>4275.2097831992141</v>
      </c>
      <c r="B1280" s="12">
        <f>Simulation!T1276</f>
        <v>45.511366721153877</v>
      </c>
      <c r="C1280" s="15">
        <f t="shared" si="38"/>
        <v>615.83243959607717</v>
      </c>
      <c r="D1280" s="14">
        <f t="shared" si="39"/>
        <v>194570.6402530442</v>
      </c>
    </row>
    <row r="1281" spans="1:4">
      <c r="A1281" s="12">
        <f>Simulation!N1277</f>
        <v>4402.7518411705514</v>
      </c>
      <c r="B1281" s="12">
        <f>Simulation!T1277</f>
        <v>56.569970729786981</v>
      </c>
      <c r="C1281" s="15">
        <f t="shared" si="38"/>
        <v>491.38163311604694</v>
      </c>
      <c r="D1281" s="14">
        <f t="shared" si="39"/>
        <v>249063.54278553382</v>
      </c>
    </row>
    <row r="1282" spans="1:4">
      <c r="A1282" s="12">
        <f>Simulation!N1278</f>
        <v>4407.8535234894061</v>
      </c>
      <c r="B1282" s="12">
        <f>Simulation!T1278</f>
        <v>31.572562824162002</v>
      </c>
      <c r="C1282" s="15">
        <f t="shared" si="38"/>
        <v>1124.7042511624149</v>
      </c>
      <c r="D1282" s="14">
        <f t="shared" si="39"/>
        <v>139167.23229007312</v>
      </c>
    </row>
    <row r="1283" spans="1:4">
      <c r="A1283" s="12">
        <f>Simulation!N1279</f>
        <v>4617.0224985623963</v>
      </c>
      <c r="B1283" s="12">
        <f>Simulation!T1279</f>
        <v>71.450593909137524</v>
      </c>
      <c r="C1283" s="15">
        <f t="shared" si="38"/>
        <v>586.25606470191451</v>
      </c>
      <c r="D1283" s="14">
        <f t="shared" si="39"/>
        <v>329888.99961413327</v>
      </c>
    </row>
    <row r="1284" spans="1:4">
      <c r="A1284" s="12">
        <f>Simulation!N1280</f>
        <v>4662.937639432077</v>
      </c>
      <c r="B1284" s="12">
        <f>Simulation!T1280</f>
        <v>46.574361766641083</v>
      </c>
      <c r="C1284" s="15">
        <f t="shared" si="38"/>
        <v>981.63790046701251</v>
      </c>
      <c r="D1284" s="14">
        <f t="shared" si="39"/>
        <v>217173.34451419694</v>
      </c>
    </row>
    <row r="1285" spans="1:4">
      <c r="A1285" s="12">
        <f>Simulation!N1281</f>
        <v>4622.1241808812501</v>
      </c>
      <c r="B1285" s="12">
        <f>Simulation!T1281</f>
        <v>17.879784399436399</v>
      </c>
      <c r="C1285" s="15">
        <f t="shared" si="38"/>
        <v>2020.772119787438</v>
      </c>
      <c r="D1285" s="14">
        <f t="shared" si="39"/>
        <v>82642.58382157833</v>
      </c>
    </row>
    <row r="1286" spans="1:4">
      <c r="A1286" s="12">
        <f>Simulation!N1282</f>
        <v>4560.9039930550089</v>
      </c>
      <c r="B1286" s="12">
        <f>Simulation!T1282</f>
        <v>0</v>
      </c>
      <c r="C1286" s="15">
        <f t="shared" si="38"/>
        <v>0</v>
      </c>
      <c r="D1286" s="14">
        <f t="shared" si="39"/>
        <v>0</v>
      </c>
    </row>
    <row r="1287" spans="1:4">
      <c r="A1287" s="12">
        <f>Simulation!N1283</f>
        <v>4351.7350179820151</v>
      </c>
      <c r="B1287" s="12">
        <f>Simulation!T1283</f>
        <v>0</v>
      </c>
      <c r="C1287" s="15">
        <f t="shared" si="38"/>
        <v>0</v>
      </c>
      <c r="D1287" s="14">
        <f t="shared" si="39"/>
        <v>0</v>
      </c>
    </row>
    <row r="1288" spans="1:4">
      <c r="A1288" s="12">
        <f>Simulation!N1284</f>
        <v>3953.8037971114445</v>
      </c>
      <c r="B1288" s="12">
        <f>Simulation!T1284</f>
        <v>0</v>
      </c>
      <c r="C1288" s="15">
        <f t="shared" ref="C1288:C1351" si="40">IF(OR(A1288=0,B1288=0),0,($I$7*B1288^6+$J$7*B1288^5+$K$7*B1288^4+$L$7*B1288^3+$M$7*B1288^2+$N$7*B1288+$O$7*A1288^6+$P$7*A1288^5+$Q$7*A1288^4+$R$7*A1288^3+$S$7*A1288^2+$T$7*A1288+$U$7))</f>
        <v>0</v>
      </c>
      <c r="D1288" s="14">
        <f t="shared" ref="D1288:D1351" si="41">A1288*B1288</f>
        <v>0</v>
      </c>
    </row>
    <row r="1289" spans="1:4">
      <c r="A1289" s="12">
        <f>Simulation!N1285</f>
        <v>3759.9398689950121</v>
      </c>
      <c r="B1289" s="12">
        <f>Simulation!T1285</f>
        <v>0</v>
      </c>
      <c r="C1289" s="15">
        <f t="shared" si="40"/>
        <v>0</v>
      </c>
      <c r="D1289" s="14">
        <f t="shared" si="41"/>
        <v>0</v>
      </c>
    </row>
    <row r="1290" spans="1:4">
      <c r="A1290" s="12">
        <f>Simulation!N1286</f>
        <v>3586.4826701539951</v>
      </c>
      <c r="B1290" s="12">
        <f>Simulation!T1286</f>
        <v>0</v>
      </c>
      <c r="C1290" s="15">
        <f t="shared" si="40"/>
        <v>0</v>
      </c>
      <c r="D1290" s="14">
        <f t="shared" si="41"/>
        <v>0</v>
      </c>
    </row>
    <row r="1291" spans="1:4">
      <c r="A1291" s="12">
        <f>Simulation!N1287</f>
        <v>3744.634822038453</v>
      </c>
      <c r="B1291" s="12">
        <f>Simulation!T1287</f>
        <v>29.907201771058638</v>
      </c>
      <c r="C1291" s="15">
        <f t="shared" si="40"/>
        <v>991.26949510247505</v>
      </c>
      <c r="D1291" s="14">
        <f t="shared" si="41"/>
        <v>111991.54918163626</v>
      </c>
    </row>
    <row r="1292" spans="1:4">
      <c r="A1292" s="12">
        <f>Simulation!N1288</f>
        <v>3953.8037971114445</v>
      </c>
      <c r="B1292" s="12">
        <f>Simulation!T1288</f>
        <v>69.722389042710091</v>
      </c>
      <c r="C1292" s="15">
        <f t="shared" si="40"/>
        <v>186.15318823364032</v>
      </c>
      <c r="D1292" s="14">
        <f t="shared" si="41"/>
        <v>275668.64654074854</v>
      </c>
    </row>
    <row r="1293" spans="1:4">
      <c r="A1293" s="12">
        <f>Simulation!N1289</f>
        <v>4060.9391258073683</v>
      </c>
      <c r="B1293" s="12">
        <f>Simulation!T1289</f>
        <v>59.260478984695617</v>
      </c>
      <c r="C1293" s="15">
        <f t="shared" si="40"/>
        <v>301.4175376275125</v>
      </c>
      <c r="D1293" s="14">
        <f t="shared" si="41"/>
        <v>240653.19772303573</v>
      </c>
    </row>
    <row r="1294" spans="1:4">
      <c r="A1294" s="12">
        <f>Simulation!N1290</f>
        <v>4229.2946423295325</v>
      </c>
      <c r="B1294" s="12">
        <f>Simulation!T1290</f>
        <v>70.40719324236926</v>
      </c>
      <c r="C1294" s="15">
        <f t="shared" si="40"/>
        <v>254.27571611572421</v>
      </c>
      <c r="D1294" s="14">
        <f t="shared" si="41"/>
        <v>297772.76516141236</v>
      </c>
    </row>
    <row r="1295" spans="1:4">
      <c r="A1295" s="12">
        <f>Simulation!N1291</f>
        <v>4382.3451118951371</v>
      </c>
      <c r="B1295" s="12">
        <f>Simulation!T1291</f>
        <v>70.807943405801026</v>
      </c>
      <c r="C1295" s="15">
        <f t="shared" si="40"/>
        <v>338.12222600629138</v>
      </c>
      <c r="D1295" s="14">
        <f t="shared" si="41"/>
        <v>310304.84466775961</v>
      </c>
    </row>
    <row r="1296" spans="1:4">
      <c r="A1296" s="12">
        <f>Simulation!N1292</f>
        <v>4489.48044059106</v>
      </c>
      <c r="B1296" s="12">
        <f>Simulation!T1292</f>
        <v>60.37851876513561</v>
      </c>
      <c r="C1296" s="15">
        <f t="shared" si="40"/>
        <v>519.86710317863435</v>
      </c>
      <c r="D1296" s="14">
        <f t="shared" si="41"/>
        <v>271068.1790279366</v>
      </c>
    </row>
    <row r="1297" spans="1:4">
      <c r="A1297" s="12">
        <f>Simulation!N1293</f>
        <v>4657.835957113225</v>
      </c>
      <c r="B1297" s="12">
        <f>Simulation!T1293</f>
        <v>71.565839794496512</v>
      </c>
      <c r="C1297" s="15">
        <f t="shared" si="40"/>
        <v>650.27962045956883</v>
      </c>
      <c r="D1297" s="14">
        <f t="shared" si="41"/>
        <v>333341.94189581036</v>
      </c>
    </row>
    <row r="1298" spans="1:4">
      <c r="A1298" s="12">
        <f>Simulation!N1294</f>
        <v>4703.7510979829067</v>
      </c>
      <c r="B1298" s="12">
        <f>Simulation!T1294</f>
        <v>46.691670218180427</v>
      </c>
      <c r="C1298" s="15">
        <f t="shared" si="40"/>
        <v>1052.4998459758899</v>
      </c>
      <c r="D1298" s="14">
        <f t="shared" si="41"/>
        <v>219625.99505542195</v>
      </c>
    </row>
    <row r="1299" spans="1:4">
      <c r="A1299" s="12">
        <f>Simulation!N1295</f>
        <v>4724.1578272583192</v>
      </c>
      <c r="B1299" s="12">
        <f>Simulation!T1295</f>
        <v>32.462721269207584</v>
      </c>
      <c r="C1299" s="15">
        <f t="shared" si="40"/>
        <v>1510.0816863326636</v>
      </c>
      <c r="D1299" s="14">
        <f t="shared" si="41"/>
        <v>153359.01877803213</v>
      </c>
    </row>
    <row r="1300" spans="1:4">
      <c r="A1300" s="12">
        <f>Simulation!N1296</f>
        <v>4810.8864266788278</v>
      </c>
      <c r="B1300" s="12">
        <f>Simulation!T1296</f>
        <v>43.432763842448104</v>
      </c>
      <c r="C1300" s="15">
        <f t="shared" si="40"/>
        <v>1365.4450934538199</v>
      </c>
      <c r="D1300" s="14">
        <f t="shared" si="41"/>
        <v>208950.09404278055</v>
      </c>
    </row>
    <row r="1301" spans="1:4">
      <c r="A1301" s="12">
        <f>Simulation!N1297</f>
        <v>3531.180433817623</v>
      </c>
      <c r="B1301" s="12">
        <f>Simulation!T1297</f>
        <v>0</v>
      </c>
      <c r="C1301" s="15">
        <f t="shared" si="40"/>
        <v>0</v>
      </c>
      <c r="D1301" s="14">
        <f t="shared" si="41"/>
        <v>0</v>
      </c>
    </row>
    <row r="1302" spans="1:4">
      <c r="A1302" s="12">
        <f>Simulation!N1298</f>
        <v>3542.6082022118549</v>
      </c>
      <c r="B1302" s="12">
        <f>Simulation!T1298</f>
        <v>24.421611968739878</v>
      </c>
      <c r="C1302" s="15">
        <f t="shared" si="40"/>
        <v>1221.5699445676164</v>
      </c>
      <c r="D1302" s="14">
        <f t="shared" si="41"/>
        <v>86516.202871693094</v>
      </c>
    </row>
    <row r="1303" spans="1:4">
      <c r="A1303" s="12">
        <f>Simulation!N1299</f>
        <v>3542.6082022118549</v>
      </c>
      <c r="B1303" s="12">
        <f>Simulation!T1299</f>
        <v>24.421611968739878</v>
      </c>
      <c r="C1303" s="15">
        <f t="shared" si="40"/>
        <v>1221.5699445676164</v>
      </c>
      <c r="D1303" s="14">
        <f t="shared" si="41"/>
        <v>86516.202871693094</v>
      </c>
    </row>
    <row r="1304" spans="1:4">
      <c r="A1304" s="12">
        <f>Simulation!N1300</f>
        <v>3496.897128634926</v>
      </c>
      <c r="B1304" s="12">
        <f>Simulation!T1300</f>
        <v>0</v>
      </c>
      <c r="C1304" s="15">
        <f t="shared" si="40"/>
        <v>0</v>
      </c>
      <c r="D1304" s="14">
        <f t="shared" si="41"/>
        <v>0</v>
      </c>
    </row>
    <row r="1305" spans="1:4">
      <c r="A1305" s="12">
        <f>Simulation!N1301</f>
        <v>3512.134153160569</v>
      </c>
      <c r="B1305" s="12">
        <f>Simulation!T1301</f>
        <v>24.261740070007402</v>
      </c>
      <c r="C1305" s="15">
        <f t="shared" si="40"/>
        <v>1227.5095378022761</v>
      </c>
      <c r="D1305" s="14">
        <f t="shared" si="41"/>
        <v>85210.485914977296</v>
      </c>
    </row>
    <row r="1306" spans="1:4">
      <c r="A1306" s="12">
        <f>Simulation!N1302</f>
        <v>3512.134153160569</v>
      </c>
      <c r="B1306" s="12">
        <f>Simulation!T1302</f>
        <v>24.261740070007402</v>
      </c>
      <c r="C1306" s="15">
        <f t="shared" si="40"/>
        <v>1227.5095378022761</v>
      </c>
      <c r="D1306" s="14">
        <f t="shared" si="41"/>
        <v>85210.485914977296</v>
      </c>
    </row>
    <row r="1307" spans="1:4">
      <c r="A1307" s="12">
        <f>Simulation!N1303</f>
        <v>3592.1285319201916</v>
      </c>
      <c r="B1307" s="12">
        <f>Simulation!T1303</f>
        <v>57.725633490488065</v>
      </c>
      <c r="C1307" s="15">
        <f t="shared" si="40"/>
        <v>270.5070793358027</v>
      </c>
      <c r="D1307" s="14">
        <f t="shared" si="41"/>
        <v>207357.89508434993</v>
      </c>
    </row>
    <row r="1308" spans="1:4">
      <c r="A1308" s="12">
        <f>Simulation!N1304</f>
        <v>3656.885886154173</v>
      </c>
      <c r="B1308" s="12">
        <f>Simulation!T1304</f>
        <v>62.792051352514029</v>
      </c>
      <c r="C1308" s="15">
        <f t="shared" si="40"/>
        <v>215.1378445528153</v>
      </c>
      <c r="D1308" s="14">
        <f t="shared" si="41"/>
        <v>229623.3663536766</v>
      </c>
    </row>
    <row r="1309" spans="1:4">
      <c r="A1309" s="12">
        <f>Simulation!N1305</f>
        <v>3672.1229106798146</v>
      </c>
      <c r="B1309" s="12">
        <f>Simulation!T1305</f>
        <v>43.995267716955837</v>
      </c>
      <c r="C1309" s="15">
        <f t="shared" si="40"/>
        <v>532.32788318873281</v>
      </c>
      <c r="D1309" s="14">
        <f t="shared" si="41"/>
        <v>161556.03054492554</v>
      </c>
    </row>
    <row r="1310" spans="1:4">
      <c r="A1310" s="12">
        <f>Simulation!N1306</f>
        <v>3702.5969597310991</v>
      </c>
      <c r="B1310" s="12">
        <f>Simulation!T1306</f>
        <v>44.161700233562868</v>
      </c>
      <c r="C1310" s="15">
        <f t="shared" si="40"/>
        <v>530.20511210085533</v>
      </c>
      <c r="D1310" s="14">
        <f t="shared" si="41"/>
        <v>163512.97702134604</v>
      </c>
    </row>
    <row r="1311" spans="1:4">
      <c r="A1311" s="12">
        <f>Simulation!N1307</f>
        <v>3641.6488616285305</v>
      </c>
      <c r="B1311" s="12">
        <f>Simulation!T1307</f>
        <v>0</v>
      </c>
      <c r="C1311" s="15">
        <f t="shared" si="40"/>
        <v>0</v>
      </c>
      <c r="D1311" s="14">
        <f t="shared" si="41"/>
        <v>0</v>
      </c>
    </row>
    <row r="1312" spans="1:4">
      <c r="A1312" s="12">
        <f>Simulation!N1308</f>
        <v>3656.885886154173</v>
      </c>
      <c r="B1312" s="12">
        <f>Simulation!T1308</f>
        <v>25.03343274750144</v>
      </c>
      <c r="C1312" s="15">
        <f t="shared" si="40"/>
        <v>1199.1590120050878</v>
      </c>
      <c r="D1312" s="14">
        <f t="shared" si="41"/>
        <v>91544.406896327695</v>
      </c>
    </row>
    <row r="1313" spans="1:4">
      <c r="A1313" s="12">
        <f>Simulation!N1309</f>
        <v>3565.4637390003181</v>
      </c>
      <c r="B1313" s="12">
        <f>Simulation!T1309</f>
        <v>0</v>
      </c>
      <c r="C1313" s="15">
        <f t="shared" si="40"/>
        <v>0</v>
      </c>
      <c r="D1313" s="14">
        <f t="shared" si="41"/>
        <v>0</v>
      </c>
    </row>
    <row r="1314" spans="1:4">
      <c r="A1314" s="12">
        <f>Simulation!N1310</f>
        <v>3515.9434092919801</v>
      </c>
      <c r="B1314" s="12">
        <f>Simulation!T1310</f>
        <v>0</v>
      </c>
      <c r="C1314" s="15">
        <f t="shared" si="40"/>
        <v>0</v>
      </c>
      <c r="D1314" s="14">
        <f t="shared" si="41"/>
        <v>0</v>
      </c>
    </row>
    <row r="1315" spans="1:4">
      <c r="A1315" s="12">
        <f>Simulation!N1311</f>
        <v>3576.8915073945491</v>
      </c>
      <c r="B1315" s="12">
        <f>Simulation!T1311</f>
        <v>38.763798521033287</v>
      </c>
      <c r="C1315" s="15">
        <f t="shared" si="40"/>
        <v>669.44784266038732</v>
      </c>
      <c r="D1315" s="14">
        <f t="shared" si="41"/>
        <v>138653.90172423734</v>
      </c>
    </row>
    <row r="1316" spans="1:4">
      <c r="A1316" s="12">
        <f>Simulation!N1312</f>
        <v>3611.1748125772456</v>
      </c>
      <c r="B1316" s="12">
        <f>Simulation!T1312</f>
        <v>43.666546231873468</v>
      </c>
      <c r="C1316" s="15">
        <f t="shared" si="40"/>
        <v>536.7819483370331</v>
      </c>
      <c r="D1316" s="14">
        <f t="shared" si="41"/>
        <v>157687.5319047813</v>
      </c>
    </row>
    <row r="1317" spans="1:4">
      <c r="A1317" s="12">
        <f>Simulation!N1313</f>
        <v>3733.071008782385</v>
      </c>
      <c r="B1317" s="12">
        <f>Simulation!T1313</f>
        <v>82.085370172471684</v>
      </c>
      <c r="C1317" s="15">
        <f t="shared" si="40"/>
        <v>119.85203264749907</v>
      </c>
      <c r="D1317" s="14">
        <f t="shared" si="41"/>
        <v>306430.51563602436</v>
      </c>
    </row>
    <row r="1318" spans="1:4">
      <c r="A1318" s="12">
        <f>Simulation!N1314</f>
        <v>3687.3599352054571</v>
      </c>
      <c r="B1318" s="12">
        <f>Simulation!T1314</f>
        <v>25.199865264108464</v>
      </c>
      <c r="C1318" s="15">
        <f t="shared" si="40"/>
        <v>1193.2415947678437</v>
      </c>
      <c r="D1318" s="14">
        <f t="shared" si="41"/>
        <v>92920.973547449234</v>
      </c>
    </row>
    <row r="1319" spans="1:4">
      <c r="A1319" s="12">
        <f>Simulation!N1315</f>
        <v>3733.071008782385</v>
      </c>
      <c r="B1319" s="12">
        <f>Simulation!T1315</f>
        <v>44.329513932880324</v>
      </c>
      <c r="C1319" s="15">
        <f t="shared" si="40"/>
        <v>528.19109158852552</v>
      </c>
      <c r="D1319" s="14">
        <f t="shared" si="41"/>
        <v>165485.22329625033</v>
      </c>
    </row>
    <row r="1320" spans="1:4">
      <c r="A1320" s="12">
        <f>Simulation!N1316</f>
        <v>3672.1229106798146</v>
      </c>
      <c r="B1320" s="12">
        <f>Simulation!T1316</f>
        <v>0</v>
      </c>
      <c r="C1320" s="15">
        <f t="shared" si="40"/>
        <v>0</v>
      </c>
      <c r="D1320" s="14">
        <f t="shared" si="41"/>
        <v>0</v>
      </c>
    </row>
    <row r="1321" spans="1:4">
      <c r="A1321" s="12">
        <f>Simulation!N1317</f>
        <v>3595.9377880516035</v>
      </c>
      <c r="B1321" s="12">
        <f>Simulation!T1317</f>
        <v>0</v>
      </c>
      <c r="C1321" s="15">
        <f t="shared" si="40"/>
        <v>0</v>
      </c>
      <c r="D1321" s="14">
        <f t="shared" si="41"/>
        <v>0</v>
      </c>
    </row>
    <row r="1322" spans="1:4">
      <c r="A1322" s="12">
        <f>Simulation!N1318</f>
        <v>3500.7063847663385</v>
      </c>
      <c r="B1322" s="12">
        <f>Simulation!T1318</f>
        <v>0</v>
      </c>
      <c r="C1322" s="15">
        <f t="shared" si="40"/>
        <v>0</v>
      </c>
      <c r="D1322" s="14">
        <f t="shared" si="41"/>
        <v>0</v>
      </c>
    </row>
    <row r="1323" spans="1:4">
      <c r="A1323" s="12">
        <f>Simulation!N1319</f>
        <v>3279.7695291445239</v>
      </c>
      <c r="B1323" s="12">
        <f>Simulation!T1319</f>
        <v>0</v>
      </c>
      <c r="C1323" s="15">
        <f t="shared" si="40"/>
        <v>0</v>
      </c>
      <c r="D1323" s="14">
        <f t="shared" si="41"/>
        <v>0</v>
      </c>
    </row>
    <row r="1324" spans="1:4">
      <c r="A1324" s="12">
        <f>Simulation!N1320</f>
        <v>3138.8270522823309</v>
      </c>
      <c r="B1324" s="12">
        <f>Simulation!T1320</f>
        <v>0</v>
      </c>
      <c r="C1324" s="15">
        <f t="shared" si="40"/>
        <v>0</v>
      </c>
      <c r="D1324" s="14">
        <f t="shared" si="41"/>
        <v>0</v>
      </c>
    </row>
    <row r="1325" spans="1:4">
      <c r="A1325" s="12">
        <f>Simulation!N1321</f>
        <v>3135.0177961509216</v>
      </c>
      <c r="B1325" s="12">
        <f>Simulation!T1321</f>
        <v>0</v>
      </c>
      <c r="C1325" s="15">
        <f t="shared" si="40"/>
        <v>0</v>
      </c>
      <c r="D1325" s="14">
        <f t="shared" si="41"/>
        <v>0</v>
      </c>
    </row>
    <row r="1326" spans="1:4">
      <c r="A1326" s="12">
        <f>Simulation!N1322</f>
        <v>3115.9715154938681</v>
      </c>
      <c r="B1326" s="12">
        <f>Simulation!T1322</f>
        <v>0</v>
      </c>
      <c r="C1326" s="15">
        <f t="shared" si="40"/>
        <v>0</v>
      </c>
      <c r="D1326" s="14">
        <f t="shared" si="41"/>
        <v>0</v>
      </c>
    </row>
    <row r="1327" spans="1:4">
      <c r="A1327" s="12">
        <f>Simulation!N1323</f>
        <v>3085.4974664425827</v>
      </c>
      <c r="B1327" s="12">
        <f>Simulation!T1323</f>
        <v>0</v>
      </c>
      <c r="C1327" s="15">
        <f t="shared" si="40"/>
        <v>0</v>
      </c>
      <c r="D1327" s="14">
        <f t="shared" si="41"/>
        <v>0</v>
      </c>
    </row>
    <row r="1328" spans="1:4">
      <c r="A1328" s="12">
        <f>Simulation!N1324</f>
        <v>3055.0234173912972</v>
      </c>
      <c r="B1328" s="12">
        <f>Simulation!T1324</f>
        <v>0</v>
      </c>
      <c r="C1328" s="15">
        <f t="shared" si="40"/>
        <v>0</v>
      </c>
      <c r="D1328" s="14">
        <f t="shared" si="41"/>
        <v>0</v>
      </c>
    </row>
    <row r="1329" spans="1:4">
      <c r="A1329" s="12">
        <f>Simulation!N1325</f>
        <v>2990.2660631573185</v>
      </c>
      <c r="B1329" s="12">
        <f>Simulation!T1325</f>
        <v>0</v>
      </c>
      <c r="C1329" s="15">
        <f t="shared" si="40"/>
        <v>0</v>
      </c>
      <c r="D1329" s="14">
        <f t="shared" si="41"/>
        <v>0</v>
      </c>
    </row>
    <row r="1330" spans="1:4">
      <c r="A1330" s="12">
        <f>Simulation!N1326</f>
        <v>2971.219782500265</v>
      </c>
      <c r="B1330" s="12">
        <f>Simulation!T1326</f>
        <v>0</v>
      </c>
      <c r="C1330" s="15">
        <f t="shared" si="40"/>
        <v>0</v>
      </c>
      <c r="D1330" s="14">
        <f t="shared" si="41"/>
        <v>0</v>
      </c>
    </row>
    <row r="1331" spans="1:4">
      <c r="A1331" s="12">
        <f>Simulation!N1327</f>
        <v>2940.7457334489795</v>
      </c>
      <c r="B1331" s="12">
        <f>Simulation!T1327</f>
        <v>0</v>
      </c>
      <c r="C1331" s="15">
        <f t="shared" si="40"/>
        <v>0</v>
      </c>
      <c r="D1331" s="14">
        <f t="shared" si="41"/>
        <v>0</v>
      </c>
    </row>
    <row r="1332" spans="1:4">
      <c r="A1332" s="12">
        <f>Simulation!N1328</f>
        <v>2864.560610820768</v>
      </c>
      <c r="B1332" s="12">
        <f>Simulation!T1328</f>
        <v>0</v>
      </c>
      <c r="C1332" s="15">
        <f t="shared" si="40"/>
        <v>0</v>
      </c>
      <c r="D1332" s="14">
        <f t="shared" si="41"/>
        <v>0</v>
      </c>
    </row>
    <row r="1333" spans="1:4">
      <c r="A1333" s="12">
        <f>Simulation!N1329</f>
        <v>2849.3235862951269</v>
      </c>
      <c r="B1333" s="12">
        <f>Simulation!T1329</f>
        <v>0</v>
      </c>
      <c r="C1333" s="15">
        <f t="shared" si="40"/>
        <v>0</v>
      </c>
      <c r="D1333" s="14">
        <f t="shared" si="41"/>
        <v>0</v>
      </c>
    </row>
    <row r="1334" spans="1:4">
      <c r="A1334" s="12">
        <f>Simulation!N1330</f>
        <v>2818.8495372438415</v>
      </c>
      <c r="B1334" s="12">
        <f>Simulation!T1330</f>
        <v>0</v>
      </c>
      <c r="C1334" s="15">
        <f t="shared" si="40"/>
        <v>0</v>
      </c>
      <c r="D1334" s="14">
        <f t="shared" si="41"/>
        <v>0</v>
      </c>
    </row>
    <row r="1335" spans="1:4">
      <c r="A1335" s="12">
        <f>Simulation!N1331</f>
        <v>2754.0921830098609</v>
      </c>
      <c r="B1335" s="12">
        <f>Simulation!T1331</f>
        <v>0</v>
      </c>
      <c r="C1335" s="15">
        <f t="shared" si="40"/>
        <v>0</v>
      </c>
      <c r="D1335" s="14">
        <f t="shared" si="41"/>
        <v>0</v>
      </c>
    </row>
    <row r="1336" spans="1:4">
      <c r="A1336" s="12">
        <f>Simulation!N1332</f>
        <v>2563.6293764393322</v>
      </c>
      <c r="B1336" s="12">
        <f>Simulation!T1332</f>
        <v>0</v>
      </c>
      <c r="C1336" s="15">
        <f t="shared" si="40"/>
        <v>0</v>
      </c>
      <c r="D1336" s="14">
        <f t="shared" si="41"/>
        <v>0</v>
      </c>
    </row>
    <row r="1337" spans="1:4">
      <c r="A1337" s="12">
        <f>Simulation!N1333</f>
        <v>2281.7444227149472</v>
      </c>
      <c r="B1337" s="12">
        <f>Simulation!T1333</f>
        <v>0</v>
      </c>
      <c r="C1337" s="15">
        <f t="shared" si="40"/>
        <v>0</v>
      </c>
      <c r="D1337" s="14">
        <f t="shared" si="41"/>
        <v>0</v>
      </c>
    </row>
    <row r="1338" spans="1:4">
      <c r="A1338" s="12">
        <f>Simulation!N1334</f>
        <v>2182.703763298272</v>
      </c>
      <c r="B1338" s="12">
        <f>Simulation!T1334</f>
        <v>0</v>
      </c>
      <c r="C1338" s="15">
        <f t="shared" si="40"/>
        <v>0</v>
      </c>
      <c r="D1338" s="14">
        <f t="shared" si="41"/>
        <v>0</v>
      </c>
    </row>
    <row r="1339" spans="1:4">
      <c r="A1339" s="12">
        <f>Simulation!N1335</f>
        <v>2209.3685562181458</v>
      </c>
      <c r="B1339" s="12">
        <f>Simulation!T1335</f>
        <v>0</v>
      </c>
      <c r="C1339" s="15">
        <f t="shared" si="40"/>
        <v>0</v>
      </c>
      <c r="D1339" s="14">
        <f t="shared" si="41"/>
        <v>0</v>
      </c>
    </row>
    <row r="1340" spans="1:4">
      <c r="A1340" s="12">
        <f>Simulation!N1336</f>
        <v>2178.8945071668613</v>
      </c>
      <c r="B1340" s="12">
        <f>Simulation!T1336</f>
        <v>0</v>
      </c>
      <c r="C1340" s="15">
        <f t="shared" si="40"/>
        <v>0</v>
      </c>
      <c r="D1340" s="14">
        <f t="shared" si="41"/>
        <v>0</v>
      </c>
    </row>
    <row r="1341" spans="1:4">
      <c r="A1341" s="12">
        <f>Simulation!N1337</f>
        <v>2194.1315316925038</v>
      </c>
      <c r="B1341" s="12">
        <f>Simulation!T1337</f>
        <v>18.668942817831958</v>
      </c>
      <c r="C1341" s="15">
        <f t="shared" si="40"/>
        <v>1445.5687164704586</v>
      </c>
      <c r="D1341" s="14">
        <f t="shared" si="41"/>
        <v>40962.116099969404</v>
      </c>
    </row>
    <row r="1342" spans="1:4">
      <c r="A1342" s="12">
        <f>Simulation!N1338</f>
        <v>2102.7093845386494</v>
      </c>
      <c r="B1342" s="12">
        <f>Simulation!T1338</f>
        <v>0</v>
      </c>
      <c r="C1342" s="15">
        <f t="shared" si="40"/>
        <v>0</v>
      </c>
      <c r="D1342" s="14">
        <f t="shared" si="41"/>
        <v>0</v>
      </c>
    </row>
    <row r="1343" spans="1:4">
      <c r="A1343" s="12">
        <f>Simulation!N1339</f>
        <v>2133.1834335899339</v>
      </c>
      <c r="B1343" s="12">
        <f>Simulation!T1339</f>
        <v>18.47281487295065</v>
      </c>
      <c r="C1343" s="15">
        <f t="shared" si="40"/>
        <v>1455.9215441078823</v>
      </c>
      <c r="D1343" s="14">
        <f t="shared" si="41"/>
        <v>39405.902658752064</v>
      </c>
    </row>
    <row r="1344" spans="1:4">
      <c r="A1344" s="12">
        <f>Simulation!N1340</f>
        <v>2178.8945071668604</v>
      </c>
      <c r="B1344" s="12">
        <f>Simulation!T1340</f>
        <v>37.532023223490299</v>
      </c>
      <c r="C1344" s="15">
        <f t="shared" si="40"/>
        <v>627.24800231267182</v>
      </c>
      <c r="D1344" s="14">
        <f t="shared" si="41"/>
        <v>81778.319244522048</v>
      </c>
    </row>
    <row r="1345" spans="1:4">
      <c r="A1345" s="12">
        <f>Simulation!N1341</f>
        <v>2300.7907033720003</v>
      </c>
      <c r="B1345" s="12">
        <f>Simulation!T1341</f>
        <v>75.756100401918417</v>
      </c>
      <c r="C1345" s="15">
        <f t="shared" si="40"/>
        <v>47.062277781868943</v>
      </c>
      <c r="D1345" s="14">
        <f t="shared" si="41"/>
        <v>174298.93152844976</v>
      </c>
    </row>
    <row r="1346" spans="1:4">
      <c r="A1346" s="12">
        <f>Simulation!N1342</f>
        <v>2300.7907033720003</v>
      </c>
      <c r="B1346" s="12">
        <f>Simulation!T1342</f>
        <v>37.935328574936563</v>
      </c>
      <c r="C1346" s="15">
        <f t="shared" si="40"/>
        <v>617.02027083118537</v>
      </c>
      <c r="D1346" s="14">
        <f t="shared" si="41"/>
        <v>87281.251314576235</v>
      </c>
    </row>
    <row r="1347" spans="1:4">
      <c r="A1347" s="12">
        <f>Simulation!N1343</f>
        <v>2319.8369840290534</v>
      </c>
      <c r="B1347" s="12">
        <f>Simulation!T1343</f>
        <v>33.272949817671964</v>
      </c>
      <c r="C1347" s="15">
        <f t="shared" si="40"/>
        <v>774.10779733960044</v>
      </c>
      <c r="D1347" s="14">
        <f t="shared" si="41"/>
        <v>77187.819554778165</v>
      </c>
    </row>
    <row r="1348" spans="1:4">
      <c r="A1348" s="12">
        <f>Simulation!N1344</f>
        <v>2182.7037632982715</v>
      </c>
      <c r="B1348" s="12">
        <f>Simulation!T1344</f>
        <v>0</v>
      </c>
      <c r="C1348" s="15">
        <f t="shared" si="40"/>
        <v>0</v>
      </c>
      <c r="D1348" s="14">
        <f t="shared" si="41"/>
        <v>0</v>
      </c>
    </row>
    <row r="1349" spans="1:4">
      <c r="A1349" s="12">
        <f>Simulation!N1345</f>
        <v>1916.0558340995296</v>
      </c>
      <c r="B1349" s="12">
        <f>Simulation!T1345</f>
        <v>0</v>
      </c>
      <c r="C1349" s="15">
        <f t="shared" si="40"/>
        <v>0</v>
      </c>
      <c r="D1349" s="14">
        <f t="shared" si="41"/>
        <v>0</v>
      </c>
    </row>
    <row r="1350" spans="1:4">
      <c r="A1350" s="12">
        <f>Simulation!N1346</f>
        <v>1881.7725289168343</v>
      </c>
      <c r="B1350" s="12">
        <f>Simulation!T1346</f>
        <v>0</v>
      </c>
      <c r="C1350" s="15">
        <f t="shared" si="40"/>
        <v>0</v>
      </c>
      <c r="D1350" s="14">
        <f t="shared" si="41"/>
        <v>0</v>
      </c>
    </row>
    <row r="1351" spans="1:4">
      <c r="A1351" s="12">
        <f>Simulation!N1347</f>
        <v>1893.2002973110664</v>
      </c>
      <c r="B1351" s="12">
        <f>Simulation!T1347</f>
        <v>0</v>
      </c>
      <c r="C1351" s="15">
        <f t="shared" si="40"/>
        <v>0</v>
      </c>
      <c r="D1351" s="14">
        <f t="shared" si="41"/>
        <v>0</v>
      </c>
    </row>
    <row r="1352" spans="1:4">
      <c r="A1352" s="12">
        <f>Simulation!N1348</f>
        <v>1858.916992128371</v>
      </c>
      <c r="B1352" s="12">
        <f>Simulation!T1348</f>
        <v>0</v>
      </c>
      <c r="C1352" s="15">
        <f t="shared" ref="C1352:C1415" si="42">IF(OR(A1352=0,B1352=0),0,($I$7*B1352^6+$J$7*B1352^5+$K$7*B1352^4+$L$7*B1352^3+$M$7*B1352^2+$N$7*B1352+$O$7*A1352^6+$P$7*A1352^5+$Q$7*A1352^4+$R$7*A1352^3+$S$7*A1352^2+$T$7*A1352+$U$7))</f>
        <v>0</v>
      </c>
      <c r="D1352" s="14">
        <f t="shared" ref="D1352:D1415" si="43">A1352*B1352</f>
        <v>0</v>
      </c>
    </row>
    <row r="1353" spans="1:4">
      <c r="A1353" s="12">
        <f>Simulation!N1349</f>
        <v>1874.1540166540135</v>
      </c>
      <c r="B1353" s="12">
        <f>Simulation!T1349</f>
        <v>17.700906385658108</v>
      </c>
      <c r="C1353" s="15">
        <f t="shared" si="42"/>
        <v>1498.2728614504804</v>
      </c>
      <c r="D1353" s="14">
        <f t="shared" si="43"/>
        <v>33174.224801097822</v>
      </c>
    </row>
    <row r="1354" spans="1:4">
      <c r="A1354" s="12">
        <f>Simulation!N1350</f>
        <v>1954.1483954136359</v>
      </c>
      <c r="B1354" s="12">
        <f>Simulation!T1350</f>
        <v>51.034882307438785</v>
      </c>
      <c r="C1354" s="15">
        <f t="shared" si="42"/>
        <v>293.20448721100092</v>
      </c>
      <c r="D1354" s="14">
        <f t="shared" si="43"/>
        <v>99729.73337120525</v>
      </c>
    </row>
    <row r="1355" spans="1:4">
      <c r="A1355" s="12">
        <f>Simulation!N1351</f>
        <v>2018.9057496476159</v>
      </c>
      <c r="B1355" s="12">
        <f>Simulation!T1351</f>
        <v>55.95282302809315</v>
      </c>
      <c r="C1355" s="15">
        <f t="shared" si="42"/>
        <v>212.65375171877713</v>
      </c>
      <c r="D1355" s="14">
        <f t="shared" si="43"/>
        <v>112963.4761204328</v>
      </c>
    </row>
    <row r="1356" spans="1:4">
      <c r="A1356" s="12">
        <f>Simulation!N1352</f>
        <v>2125.5649213271126</v>
      </c>
      <c r="B1356" s="12">
        <f>Simulation!T1352</f>
        <v>75.191239835311137</v>
      </c>
      <c r="C1356" s="15">
        <f t="shared" si="42"/>
        <v>46.079509978404531</v>
      </c>
      <c r="D1356" s="14">
        <f t="shared" si="43"/>
        <v>159823.86178503119</v>
      </c>
    </row>
    <row r="1357" spans="1:4">
      <c r="A1357" s="12">
        <f>Simulation!N1353</f>
        <v>2205.5593000867357</v>
      </c>
      <c r="B1357" s="12">
        <f>Simulation!T1353</f>
        <v>70.715234420035799</v>
      </c>
      <c r="C1357" s="15">
        <f t="shared" si="42"/>
        <v>68.501345719081655</v>
      </c>
      <c r="D1357" s="14">
        <f t="shared" si="43"/>
        <v>155966.6429329236</v>
      </c>
    </row>
    <row r="1358" spans="1:4">
      <c r="A1358" s="12">
        <f>Simulation!N1354</f>
        <v>2255.0796297950728</v>
      </c>
      <c r="B1358" s="12">
        <f>Simulation!T1354</f>
        <v>56.692748503247067</v>
      </c>
      <c r="C1358" s="15">
        <f t="shared" si="42"/>
        <v>205.11172011381041</v>
      </c>
      <c r="D1358" s="14">
        <f t="shared" si="43"/>
        <v>127846.66230676757</v>
      </c>
    </row>
    <row r="1359" spans="1:4">
      <c r="A1359" s="12">
        <f>Simulation!N1355</f>
        <v>2224.6055807437879</v>
      </c>
      <c r="B1359" s="12">
        <f>Simulation!T1355</f>
        <v>18.769078564338262</v>
      </c>
      <c r="C1359" s="15">
        <f t="shared" si="42"/>
        <v>1440.3864456482752</v>
      </c>
      <c r="D1359" s="14">
        <f t="shared" si="43"/>
        <v>41753.796919645501</v>
      </c>
    </row>
    <row r="1360" spans="1:4">
      <c r="A1360" s="12">
        <f>Simulation!N1356</f>
        <v>2270.3166543207158</v>
      </c>
      <c r="B1360" s="12">
        <f>Simulation!T1356</f>
        <v>37.83243046300958</v>
      </c>
      <c r="C1360" s="15">
        <f t="shared" si="42"/>
        <v>619.51610860895016</v>
      </c>
      <c r="D1360" s="14">
        <f t="shared" si="43"/>
        <v>85891.596953601038</v>
      </c>
    </row>
    <row r="1361" spans="1:4">
      <c r="A1361" s="12">
        <f>Simulation!N1357</f>
        <v>2300.7907033720003</v>
      </c>
      <c r="B1361" s="12">
        <f>Simulation!T1357</f>
        <v>37.935328574936563</v>
      </c>
      <c r="C1361" s="15">
        <f t="shared" si="42"/>
        <v>617.02027083118537</v>
      </c>
      <c r="D1361" s="14">
        <f t="shared" si="43"/>
        <v>87281.251314576235</v>
      </c>
    </row>
    <row r="1362" spans="1:4">
      <c r="A1362" s="12">
        <f>Simulation!N1358</f>
        <v>2411.2591311829074</v>
      </c>
      <c r="B1362" s="12">
        <f>Simulation!T1358</f>
        <v>71.40863130263206</v>
      </c>
      <c r="C1362" s="15">
        <f t="shared" si="42"/>
        <v>69.740936626192706</v>
      </c>
      <c r="D1362" s="14">
        <f t="shared" si="43"/>
        <v>172184.71427374514</v>
      </c>
    </row>
    <row r="1363" spans="1:4">
      <c r="A1363" s="12">
        <f>Simulation!N1359</f>
        <v>2540.7738396508671</v>
      </c>
      <c r="B1363" s="12">
        <f>Simulation!T1359</f>
        <v>90.78287879702944</v>
      </c>
      <c r="C1363" s="15">
        <f t="shared" si="42"/>
        <v>41.949990489702941</v>
      </c>
      <c r="D1363" s="14">
        <f t="shared" si="43"/>
        <v>230658.76353568779</v>
      </c>
    </row>
    <row r="1364" spans="1:4">
      <c r="A1364" s="12">
        <f>Simulation!N1360</f>
        <v>2620.7682184104897</v>
      </c>
      <c r="B1364" s="12">
        <f>Simulation!T1360</f>
        <v>76.905417064836215</v>
      </c>
      <c r="C1364" s="15">
        <f t="shared" si="42"/>
        <v>55.911044309863428</v>
      </c>
      <c r="D1364" s="14">
        <f t="shared" si="43"/>
        <v>201551.27286712648</v>
      </c>
    </row>
    <row r="1365" spans="1:4">
      <c r="A1365" s="12">
        <f>Simulation!N1361</f>
        <v>2666.479291987418</v>
      </c>
      <c r="B1365" s="12">
        <f>Simulation!T1361</f>
        <v>58.179764338866022</v>
      </c>
      <c r="C1365" s="15">
        <f t="shared" si="42"/>
        <v>201.20262415885827</v>
      </c>
      <c r="D1365" s="14">
        <f t="shared" si="43"/>
        <v>155135.1368222943</v>
      </c>
    </row>
    <row r="1366" spans="1:4">
      <c r="A1366" s="12">
        <f>Simulation!N1362</f>
        <v>2670.2885481188277</v>
      </c>
      <c r="B1366" s="12">
        <f>Simulation!T1362</f>
        <v>34.567463313023929</v>
      </c>
      <c r="C1366" s="15">
        <f t="shared" si="42"/>
        <v>743.1018764306782</v>
      </c>
      <c r="D1366" s="14">
        <f t="shared" si="43"/>
        <v>92305.101422285516</v>
      </c>
    </row>
    <row r="1367" spans="1:4">
      <c r="A1367" s="12">
        <f>Simulation!N1363</f>
        <v>2624.5774745419012</v>
      </c>
      <c r="B1367" s="12">
        <f>Simulation!T1363</f>
        <v>0</v>
      </c>
      <c r="C1367" s="15">
        <f t="shared" si="42"/>
        <v>0</v>
      </c>
      <c r="D1367" s="14">
        <f t="shared" si="43"/>
        <v>0</v>
      </c>
    </row>
    <row r="1368" spans="1:4">
      <c r="A1368" s="12">
        <f>Simulation!N1364</f>
        <v>2670.2885481188277</v>
      </c>
      <c r="B1368" s="12">
        <f>Simulation!T1364</f>
        <v>34.567463313023929</v>
      </c>
      <c r="C1368" s="15">
        <f t="shared" si="42"/>
        <v>743.1018764306782</v>
      </c>
      <c r="D1368" s="14">
        <f t="shared" si="43"/>
        <v>92305.101422285516</v>
      </c>
    </row>
    <row r="1369" spans="1:4">
      <c r="A1369" s="12">
        <f>Simulation!N1365</f>
        <v>2624.5774745419012</v>
      </c>
      <c r="B1369" s="12">
        <f>Simulation!T1365</f>
        <v>0</v>
      </c>
      <c r="C1369" s="15">
        <f t="shared" si="42"/>
        <v>0</v>
      </c>
      <c r="D1369" s="14">
        <f t="shared" si="43"/>
        <v>0</v>
      </c>
    </row>
    <row r="1370" spans="1:4">
      <c r="A1370" s="12">
        <f>Simulation!N1366</f>
        <v>2670.2885481188277</v>
      </c>
      <c r="B1370" s="12">
        <f>Simulation!T1366</f>
        <v>34.567463313023929</v>
      </c>
      <c r="C1370" s="15">
        <f t="shared" si="42"/>
        <v>743.1018764306782</v>
      </c>
      <c r="D1370" s="14">
        <f t="shared" si="43"/>
        <v>92305.101422285516</v>
      </c>
    </row>
    <row r="1371" spans="1:4">
      <c r="A1371" s="12">
        <f>Simulation!N1367</f>
        <v>2658.8607797245963</v>
      </c>
      <c r="B1371" s="12">
        <f>Simulation!T1367</f>
        <v>20.346087085933405</v>
      </c>
      <c r="C1371" s="15">
        <f t="shared" si="42"/>
        <v>1369.2182111426828</v>
      </c>
      <c r="D1371" s="14">
        <f t="shared" si="43"/>
        <v>54097.412973649436</v>
      </c>
    </row>
    <row r="1372" spans="1:4">
      <c r="A1372" s="12">
        <f>Simulation!N1368</f>
        <v>2658.8607797245963</v>
      </c>
      <c r="B1372" s="12">
        <f>Simulation!T1368</f>
        <v>20.346087085933405</v>
      </c>
      <c r="C1372" s="15">
        <f t="shared" si="42"/>
        <v>1369.2182111426828</v>
      </c>
      <c r="D1372" s="14">
        <f t="shared" si="43"/>
        <v>54097.412973649436</v>
      </c>
    </row>
    <row r="1373" spans="1:4">
      <c r="A1373" s="12">
        <f>Simulation!N1369</f>
        <v>2578.8664009649738</v>
      </c>
      <c r="B1373" s="12">
        <f>Simulation!T1369</f>
        <v>0</v>
      </c>
      <c r="C1373" s="15">
        <f t="shared" si="42"/>
        <v>0</v>
      </c>
      <c r="D1373" s="14">
        <f t="shared" si="43"/>
        <v>0</v>
      </c>
    </row>
    <row r="1374" spans="1:4">
      <c r="A1374" s="12">
        <f>Simulation!N1370</f>
        <v>2559.8201203079207</v>
      </c>
      <c r="B1374" s="12">
        <f>Simulation!T1370</f>
        <v>0</v>
      </c>
      <c r="C1374" s="15">
        <f t="shared" si="42"/>
        <v>0</v>
      </c>
      <c r="D1374" s="14">
        <f t="shared" si="43"/>
        <v>0</v>
      </c>
    </row>
    <row r="1375" spans="1:4">
      <c r="A1375" s="12">
        <f>Simulation!N1371</f>
        <v>2437.9239241027813</v>
      </c>
      <c r="B1375" s="12">
        <f>Simulation!T1371</f>
        <v>0</v>
      </c>
      <c r="C1375" s="15">
        <f t="shared" si="42"/>
        <v>0</v>
      </c>
      <c r="D1375" s="14">
        <f t="shared" si="43"/>
        <v>0</v>
      </c>
    </row>
    <row r="1376" spans="1:4">
      <c r="A1376" s="12">
        <f>Simulation!N1372</f>
        <v>2357.9295453431591</v>
      </c>
      <c r="B1376" s="12">
        <f>Simulation!T1372</f>
        <v>0</v>
      </c>
      <c r="C1376" s="15">
        <f t="shared" si="42"/>
        <v>0</v>
      </c>
      <c r="D1376" s="14">
        <f t="shared" si="43"/>
        <v>0</v>
      </c>
    </row>
    <row r="1377" spans="1:4">
      <c r="A1377" s="12">
        <f>Simulation!N1373</f>
        <v>2228.4148368751989</v>
      </c>
      <c r="B1377" s="12">
        <f>Simulation!T1373</f>
        <v>0</v>
      </c>
      <c r="C1377" s="15">
        <f t="shared" si="42"/>
        <v>0</v>
      </c>
      <c r="D1377" s="14">
        <f t="shared" si="43"/>
        <v>0</v>
      </c>
    </row>
    <row r="1378" spans="1:4">
      <c r="A1378" s="12">
        <f>Simulation!N1374</f>
        <v>2148.4204581155764</v>
      </c>
      <c r="B1378" s="12">
        <f>Simulation!T1374</f>
        <v>0</v>
      </c>
      <c r="C1378" s="15">
        <f t="shared" si="42"/>
        <v>0</v>
      </c>
      <c r="D1378" s="14">
        <f t="shared" si="43"/>
        <v>0</v>
      </c>
    </row>
    <row r="1379" spans="1:4">
      <c r="A1379" s="12">
        <f>Simulation!N1375</f>
        <v>2022.7150057790263</v>
      </c>
      <c r="B1379" s="12">
        <f>Simulation!T1375</f>
        <v>0</v>
      </c>
      <c r="C1379" s="15">
        <f t="shared" si="42"/>
        <v>0</v>
      </c>
      <c r="D1379" s="14">
        <f t="shared" si="43"/>
        <v>0</v>
      </c>
    </row>
    <row r="1380" spans="1:4">
      <c r="A1380" s="12">
        <f>Simulation!N1376</f>
        <v>1679.8819539520732</v>
      </c>
      <c r="B1380" s="12">
        <f>Simulation!T1376</f>
        <v>0</v>
      </c>
      <c r="C1380" s="15">
        <f t="shared" si="42"/>
        <v>0</v>
      </c>
      <c r="D1380" s="14">
        <f t="shared" si="43"/>
        <v>0</v>
      </c>
    </row>
    <row r="1381" spans="1:4">
      <c r="A1381" s="12">
        <f>Simulation!N1377</f>
        <v>2305.9604081217717</v>
      </c>
      <c r="B1381" s="12">
        <f>Simulation!T1377</f>
        <v>0</v>
      </c>
      <c r="C1381" s="15">
        <f t="shared" si="42"/>
        <v>0</v>
      </c>
      <c r="D1381" s="14">
        <f t="shared" si="43"/>
        <v>0</v>
      </c>
    </row>
    <row r="1382" spans="1:4">
      <c r="A1382" s="12">
        <f>Simulation!N1378</f>
        <v>2346.7738666725995</v>
      </c>
      <c r="B1382" s="12">
        <f>Simulation!T1378</f>
        <v>12.971231392429596</v>
      </c>
      <c r="C1382" s="15">
        <f t="shared" si="42"/>
        <v>1800.6814568092504</v>
      </c>
      <c r="D1382" s="14">
        <f t="shared" si="43"/>
        <v>30440.546850317009</v>
      </c>
    </row>
    <row r="1383" spans="1:4">
      <c r="A1383" s="12">
        <f>Simulation!N1379</f>
        <v>2239.6385379766771</v>
      </c>
      <c r="B1383" s="12">
        <f>Simulation!T1379</f>
        <v>0</v>
      </c>
      <c r="C1383" s="15">
        <f t="shared" si="42"/>
        <v>0</v>
      </c>
      <c r="D1383" s="14">
        <f t="shared" si="43"/>
        <v>0</v>
      </c>
    </row>
    <row r="1384" spans="1:4">
      <c r="A1384" s="12">
        <f>Simulation!N1380</f>
        <v>1984.5544220340021</v>
      </c>
      <c r="B1384" s="12">
        <f>Simulation!T1380</f>
        <v>0</v>
      </c>
      <c r="C1384" s="15">
        <f t="shared" si="42"/>
        <v>0</v>
      </c>
      <c r="D1384" s="14">
        <f t="shared" si="43"/>
        <v>0</v>
      </c>
    </row>
    <row r="1385" spans="1:4">
      <c r="A1385" s="12">
        <f>Simulation!N1381</f>
        <v>1836.605634787252</v>
      </c>
      <c r="B1385" s="12">
        <f>Simulation!T1381</f>
        <v>0</v>
      </c>
      <c r="C1385" s="15">
        <f t="shared" si="42"/>
        <v>0</v>
      </c>
      <c r="D1385" s="14">
        <f t="shared" si="43"/>
        <v>0</v>
      </c>
    </row>
    <row r="1386" spans="1:4">
      <c r="A1386" s="12">
        <f>Simulation!N1382</f>
        <v>1749.8770353667426</v>
      </c>
      <c r="B1386" s="12">
        <f>Simulation!T1382</f>
        <v>0</v>
      </c>
      <c r="C1386" s="15">
        <f t="shared" si="42"/>
        <v>0</v>
      </c>
      <c r="D1386" s="14">
        <f t="shared" si="43"/>
        <v>0</v>
      </c>
    </row>
    <row r="1387" spans="1:4">
      <c r="A1387" s="12">
        <f>Simulation!N1383</f>
        <v>2419.9680953382926</v>
      </c>
      <c r="B1387" s="12">
        <f>Simulation!T1383</f>
        <v>0</v>
      </c>
      <c r="C1387" s="15">
        <f t="shared" si="42"/>
        <v>0</v>
      </c>
      <c r="D1387" s="14">
        <f t="shared" si="43"/>
        <v>0</v>
      </c>
    </row>
    <row r="1388" spans="1:4">
      <c r="A1388" s="12">
        <f>Simulation!N1384</f>
        <v>2190.6247137539444</v>
      </c>
      <c r="B1388" s="12">
        <f>Simulation!T1384</f>
        <v>0</v>
      </c>
      <c r="C1388" s="15">
        <f t="shared" si="42"/>
        <v>0</v>
      </c>
      <c r="D1388" s="14">
        <f t="shared" si="43"/>
        <v>0</v>
      </c>
    </row>
    <row r="1389" spans="1:4">
      <c r="A1389" s="12">
        <f>Simulation!N1385</f>
        <v>1858.4722300800611</v>
      </c>
      <c r="B1389" s="12">
        <f>Simulation!T1385</f>
        <v>0</v>
      </c>
      <c r="C1389" s="15">
        <f t="shared" si="42"/>
        <v>0</v>
      </c>
      <c r="D1389" s="14">
        <f t="shared" si="43"/>
        <v>0</v>
      </c>
    </row>
    <row r="1390" spans="1:4">
      <c r="A1390" s="12">
        <f>Simulation!N1386</f>
        <v>1629.1288484957131</v>
      </c>
      <c r="B1390" s="12">
        <f>Simulation!T1386</f>
        <v>0</v>
      </c>
      <c r="C1390" s="15">
        <f t="shared" si="42"/>
        <v>0</v>
      </c>
      <c r="D1390" s="14">
        <f t="shared" si="43"/>
        <v>0</v>
      </c>
    </row>
    <row r="1391" spans="1:4">
      <c r="A1391" s="12">
        <f>Simulation!N1387</f>
        <v>2266.3242608752944</v>
      </c>
      <c r="B1391" s="12">
        <f>Simulation!T1387</f>
        <v>0</v>
      </c>
      <c r="C1391" s="15">
        <f t="shared" si="42"/>
        <v>0</v>
      </c>
      <c r="D1391" s="14">
        <f t="shared" si="43"/>
        <v>0</v>
      </c>
    </row>
    <row r="1392" spans="1:4">
      <c r="A1392" s="12">
        <f>Simulation!N1388</f>
        <v>2362.471350730611</v>
      </c>
      <c r="B1392" s="12">
        <f>Simulation!T1388</f>
        <v>0</v>
      </c>
      <c r="C1392" s="15">
        <f t="shared" si="42"/>
        <v>0</v>
      </c>
      <c r="D1392" s="14">
        <f t="shared" si="43"/>
        <v>0</v>
      </c>
    </row>
    <row r="1393" spans="1:4">
      <c r="A1393" s="12">
        <f>Simulation!N1389</f>
        <v>1799.3241101494762</v>
      </c>
      <c r="B1393" s="12">
        <f>Simulation!T1389</f>
        <v>0</v>
      </c>
      <c r="C1393" s="15">
        <f t="shared" si="42"/>
        <v>0</v>
      </c>
      <c r="D1393" s="14">
        <f t="shared" si="43"/>
        <v>0</v>
      </c>
    </row>
    <row r="1394" spans="1:4">
      <c r="A1394" s="12">
        <f>Simulation!N1390</f>
        <v>1510.8828405835302</v>
      </c>
      <c r="B1394" s="12">
        <f>Simulation!T1390</f>
        <v>0</v>
      </c>
      <c r="C1394" s="15">
        <f t="shared" si="42"/>
        <v>0</v>
      </c>
      <c r="D1394" s="14">
        <f t="shared" si="43"/>
        <v>0</v>
      </c>
    </row>
    <row r="1395" spans="1:4">
      <c r="A1395" s="12">
        <f>Simulation!N1391</f>
        <v>1222.4415710175829</v>
      </c>
      <c r="B1395" s="12">
        <f>Simulation!T1391</f>
        <v>0</v>
      </c>
      <c r="C1395" s="15">
        <f t="shared" si="42"/>
        <v>0</v>
      </c>
      <c r="D1395" s="14">
        <f t="shared" si="43"/>
        <v>0</v>
      </c>
    </row>
    <row r="1396" spans="1:4">
      <c r="A1396" s="12">
        <f>Simulation!N1392</f>
        <v>1043.8826898577117</v>
      </c>
      <c r="B1396" s="12">
        <f>Simulation!T1392</f>
        <v>0</v>
      </c>
      <c r="C1396" s="15">
        <f t="shared" si="42"/>
        <v>0</v>
      </c>
      <c r="D1396" s="14">
        <f t="shared" si="43"/>
        <v>0</v>
      </c>
    </row>
    <row r="1397" spans="1:4">
      <c r="A1397" s="12">
        <f>Simulation!N1393</f>
        <v>865.32380869783992</v>
      </c>
      <c r="B1397" s="12">
        <f>Simulation!T1393</f>
        <v>0</v>
      </c>
      <c r="C1397" s="15">
        <f t="shared" si="42"/>
        <v>0</v>
      </c>
      <c r="D1397" s="14">
        <f t="shared" si="43"/>
        <v>0</v>
      </c>
    </row>
    <row r="1398" spans="1:4">
      <c r="A1398" s="12">
        <f>Simulation!N1394</f>
        <v>631.82373333493058</v>
      </c>
      <c r="B1398" s="12">
        <f>Simulation!T1394</f>
        <v>0</v>
      </c>
      <c r="C1398" s="15">
        <f t="shared" si="42"/>
        <v>0</v>
      </c>
      <c r="D1398" s="14">
        <f t="shared" si="43"/>
        <v>0</v>
      </c>
    </row>
    <row r="1399" spans="1:4">
      <c r="A1399" s="12">
        <f>Simulation!N1395</f>
        <v>576.88253913189305</v>
      </c>
      <c r="B1399" s="12">
        <f>Simulation!T1395</f>
        <v>0</v>
      </c>
      <c r="C1399" s="15">
        <f t="shared" si="42"/>
        <v>0</v>
      </c>
      <c r="D1399" s="14">
        <f t="shared" si="43"/>
        <v>0</v>
      </c>
    </row>
    <row r="1400" spans="1:4">
      <c r="A1400" s="12">
        <f>Simulation!N1396</f>
        <v>302.17656811670599</v>
      </c>
      <c r="B1400" s="12">
        <f>Simulation!T1396</f>
        <v>0</v>
      </c>
      <c r="C1400" s="15">
        <f t="shared" si="42"/>
        <v>0</v>
      </c>
      <c r="D1400" s="14">
        <f t="shared" si="43"/>
        <v>0</v>
      </c>
    </row>
    <row r="1401" spans="1:4">
      <c r="A1401" s="12">
        <f>Simulation!N1397</f>
        <v>288.44126956594653</v>
      </c>
      <c r="B1401" s="12">
        <f>Simulation!T1397</f>
        <v>0</v>
      </c>
      <c r="C1401" s="15">
        <f t="shared" si="42"/>
        <v>0</v>
      </c>
      <c r="D1401" s="14">
        <f t="shared" si="43"/>
        <v>0</v>
      </c>
    </row>
    <row r="1402" spans="1:4">
      <c r="A1402" s="12">
        <f>Simulation!N1398</f>
        <v>-164.82358260911232</v>
      </c>
      <c r="B1402" s="12">
        <f>Simulation!T1398</f>
        <v>0</v>
      </c>
      <c r="C1402" s="15">
        <f t="shared" si="42"/>
        <v>0</v>
      </c>
      <c r="D1402" s="14">
        <f t="shared" si="43"/>
        <v>0</v>
      </c>
    </row>
    <row r="1403" spans="1:4">
      <c r="A1403" s="12">
        <f>Simulation!N1399</f>
        <v>494.47074782733705</v>
      </c>
      <c r="B1403" s="12">
        <f>Simulation!T1399</f>
        <v>23.149174919560064</v>
      </c>
      <c r="C1403" s="15">
        <f t="shared" si="42"/>
        <v>1288.5593408441896</v>
      </c>
      <c r="D1403" s="14">
        <f t="shared" si="43"/>
        <v>11446.5898340607</v>
      </c>
    </row>
    <row r="1404" spans="1:4">
      <c r="A1404" s="12">
        <f>Simulation!N1400</f>
        <v>1565.8240347865674</v>
      </c>
      <c r="B1404" s="12">
        <f>Simulation!T1400</f>
        <v>51.612753961445279</v>
      </c>
      <c r="C1404" s="15">
        <f t="shared" si="42"/>
        <v>276.25192163947941</v>
      </c>
      <c r="D1404" s="14">
        <f t="shared" si="43"/>
        <v>80816.490654356632</v>
      </c>
    </row>
    <row r="1405" spans="1:4">
      <c r="A1405" s="12">
        <f>Simulation!N1401</f>
        <v>2431.1478434844066</v>
      </c>
      <c r="B1405" s="12">
        <f>Simulation!T1401</f>
        <v>53.235660527512493</v>
      </c>
      <c r="C1405" s="15">
        <f t="shared" si="42"/>
        <v>263.15907575855181</v>
      </c>
      <c r="D1405" s="14">
        <f t="shared" si="43"/>
        <v>129423.76128792994</v>
      </c>
    </row>
    <row r="1406" spans="1:4">
      <c r="A1406" s="12">
        <f>Simulation!N1402</f>
        <v>2623.4420231950389</v>
      </c>
      <c r="B1406" s="12">
        <f>Simulation!T1402</f>
        <v>27.980846693525653</v>
      </c>
      <c r="C1406" s="15">
        <f t="shared" si="42"/>
        <v>996.37689116588081</v>
      </c>
      <c r="D1406" s="14">
        <f t="shared" si="43"/>
        <v>73406.129060373147</v>
      </c>
    </row>
    <row r="1407" spans="1:4">
      <c r="A1407" s="12">
        <f>Simulation!N1403</f>
        <v>3241.53045797921</v>
      </c>
      <c r="B1407" s="12">
        <f>Simulation!T1403</f>
        <v>35.928933195427668</v>
      </c>
      <c r="C1407" s="15">
        <f t="shared" si="42"/>
        <v>737.98042001828617</v>
      </c>
      <c r="D1407" s="14">
        <f t="shared" si="43"/>
        <v>116464.73127567909</v>
      </c>
    </row>
    <row r="1408" spans="1:4">
      <c r="A1408" s="12">
        <f>Simulation!N1404</f>
        <v>3584.9129217481932</v>
      </c>
      <c r="B1408" s="12">
        <f>Simulation!T1404</f>
        <v>28.069246990935625</v>
      </c>
      <c r="C1408" s="15">
        <f t="shared" si="42"/>
        <v>1057.9247891007417</v>
      </c>
      <c r="D1408" s="14">
        <f t="shared" si="43"/>
        <v>100625.80624154671</v>
      </c>
    </row>
    <row r="1409" spans="1:4">
      <c r="A1409" s="12">
        <f>Simulation!N1405</f>
        <v>3708.530608705028</v>
      </c>
      <c r="B1409" s="12">
        <f>Simulation!T1405</f>
        <v>17.031942169453959</v>
      </c>
      <c r="C1409" s="15">
        <f t="shared" si="42"/>
        <v>1628.8824029392817</v>
      </c>
      <c r="D1409" s="14">
        <f t="shared" si="43"/>
        <v>63163.47886111393</v>
      </c>
    </row>
    <row r="1410" spans="1:4">
      <c r="A1410" s="12">
        <f>Simulation!N1406</f>
        <v>3269.0010550807287</v>
      </c>
      <c r="B1410" s="12">
        <f>Simulation!T1406</f>
        <v>0</v>
      </c>
      <c r="C1410" s="15">
        <f t="shared" si="42"/>
        <v>0</v>
      </c>
      <c r="D1410" s="14">
        <f t="shared" si="43"/>
        <v>0</v>
      </c>
    </row>
    <row r="1411" spans="1:4">
      <c r="A1411" s="12">
        <f>Simulation!N1407</f>
        <v>3378.8834434868031</v>
      </c>
      <c r="B1411" s="12">
        <f>Simulation!T1407</f>
        <v>4.3657576270766807</v>
      </c>
      <c r="C1411" s="15">
        <f t="shared" si="42"/>
        <v>2509.5293773230114</v>
      </c>
      <c r="D1411" s="14">
        <f t="shared" si="43"/>
        <v>14751.386164405629</v>
      </c>
    </row>
    <row r="1412" spans="1:4">
      <c r="A1412" s="12">
        <f>Simulation!N1408</f>
        <v>3049.2362782685786</v>
      </c>
      <c r="B1412" s="12">
        <f>Simulation!T1408</f>
        <v>0</v>
      </c>
      <c r="C1412" s="15">
        <f t="shared" si="42"/>
        <v>0</v>
      </c>
      <c r="D1412" s="14">
        <f t="shared" si="43"/>
        <v>0</v>
      </c>
    </row>
    <row r="1413" spans="1:4">
      <c r="A1413" s="12">
        <f>Simulation!N1409</f>
        <v>3159.1186666746535</v>
      </c>
      <c r="B1413" s="12">
        <f>Simulation!T1409</f>
        <v>4.342966270777608</v>
      </c>
      <c r="C1413" s="15">
        <f t="shared" si="42"/>
        <v>2496.2632014046776</v>
      </c>
      <c r="D1413" s="14">
        <f t="shared" si="43"/>
        <v>13719.945814751949</v>
      </c>
    </row>
    <row r="1414" spans="1:4">
      <c r="A1414" s="12">
        <f>Simulation!N1410</f>
        <v>2994.2950840655412</v>
      </c>
      <c r="B1414" s="12">
        <f>Simulation!T1410</f>
        <v>0</v>
      </c>
      <c r="C1414" s="15">
        <f t="shared" si="42"/>
        <v>0</v>
      </c>
      <c r="D1414" s="14">
        <f t="shared" si="43"/>
        <v>0</v>
      </c>
    </row>
    <row r="1415" spans="1:4">
      <c r="A1415" s="12">
        <f>Simulation!N1411</f>
        <v>3049.2362782685786</v>
      </c>
      <c r="B1415" s="12">
        <f>Simulation!T1411</f>
        <v>4.3321451646356133</v>
      </c>
      <c r="C1415" s="15">
        <f t="shared" si="42"/>
        <v>2488.8901806447029</v>
      </c>
      <c r="D1415" s="14">
        <f t="shared" si="43"/>
        <v>13209.734198732716</v>
      </c>
    </row>
    <row r="1416" spans="1:4">
      <c r="A1416" s="12">
        <f>Simulation!N1412</f>
        <v>3049.2362782685786</v>
      </c>
      <c r="B1416" s="12">
        <f>Simulation!T1412</f>
        <v>4.3321451646356133</v>
      </c>
      <c r="C1416" s="15">
        <f t="shared" ref="C1416:C1442" si="44">IF(OR(A1416=0,B1416=0),0,($I$7*B1416^6+$J$7*B1416^5+$K$7*B1416^4+$L$7*B1416^3+$M$7*B1416^2+$N$7*B1416+$O$7*A1416^6+$P$7*A1416^5+$Q$7*A1416^4+$R$7*A1416^3+$S$7*A1416^2+$T$7*A1416+$U$7))</f>
        <v>2488.8901806447029</v>
      </c>
      <c r="D1416" s="14">
        <f t="shared" ref="D1416:D1442" si="45">A1416*B1416</f>
        <v>13209.734198732716</v>
      </c>
    </row>
    <row r="1417" spans="1:4">
      <c r="A1417" s="12">
        <f>Simulation!N1413</f>
        <v>3873.3541913141398</v>
      </c>
      <c r="B1417" s="12">
        <f>Simulation!T1413</f>
        <v>35.994733660541108</v>
      </c>
      <c r="C1417" s="15">
        <f t="shared" si="44"/>
        <v>778.78106321016458</v>
      </c>
      <c r="D1417" s="14">
        <f t="shared" si="45"/>
        <v>139420.35248929306</v>
      </c>
    </row>
    <row r="1418" spans="1:4">
      <c r="A1418" s="12">
        <f>Simulation!N1414</f>
        <v>4381.560237692237</v>
      </c>
      <c r="B1418" s="12">
        <f>Simulation!T1414</f>
        <v>34.478410201872506</v>
      </c>
      <c r="C1418" s="15">
        <f t="shared" si="44"/>
        <v>998.37685067838356</v>
      </c>
      <c r="D1418" s="14">
        <f t="shared" si="45"/>
        <v>151069.23119936694</v>
      </c>
    </row>
    <row r="1419" spans="1:4">
      <c r="A1419" s="12">
        <f>Simulation!N1415</f>
        <v>4903.5015826210911</v>
      </c>
      <c r="B1419" s="12">
        <f>Simulation!T1415</f>
        <v>34.550961888074482</v>
      </c>
      <c r="C1419" s="15">
        <f t="shared" si="44"/>
        <v>1893.5707547322054</v>
      </c>
      <c r="D1419" s="14">
        <f t="shared" si="45"/>
        <v>169420.69629925422</v>
      </c>
    </row>
    <row r="1420" spans="1:4">
      <c r="A1420" s="12">
        <f>Simulation!N1416</f>
        <v>2673.0366543279179</v>
      </c>
      <c r="B1420" s="12">
        <f>Simulation!T1416</f>
        <v>7.8616996303854654</v>
      </c>
      <c r="C1420" s="15">
        <f t="shared" si="44"/>
        <v>2180.1866236241267</v>
      </c>
      <c r="D1420" s="14">
        <f t="shared" si="45"/>
        <v>21014.611277336593</v>
      </c>
    </row>
    <row r="1421" spans="1:4">
      <c r="A1421" s="12">
        <f>Simulation!N1417</f>
        <v>2483.2352350856986</v>
      </c>
      <c r="B1421" s="12">
        <f>Simulation!T1417</f>
        <v>0</v>
      </c>
      <c r="C1421" s="15">
        <f t="shared" si="44"/>
        <v>0</v>
      </c>
      <c r="D1421" s="14">
        <f t="shared" si="45"/>
        <v>0</v>
      </c>
    </row>
    <row r="1422" spans="1:4">
      <c r="A1422" s="12">
        <f>Simulation!N1418</f>
        <v>2451.6016652119956</v>
      </c>
      <c r="B1422" s="12">
        <f>Simulation!T1418</f>
        <v>0</v>
      </c>
      <c r="C1422" s="15">
        <f t="shared" si="44"/>
        <v>0</v>
      </c>
      <c r="D1422" s="14">
        <f t="shared" si="45"/>
        <v>0</v>
      </c>
    </row>
    <row r="1423" spans="1:4">
      <c r="A1423" s="12">
        <f>Simulation!N1419</f>
        <v>2412.0597028698667</v>
      </c>
      <c r="B1423" s="12">
        <f>Simulation!T1419</f>
        <v>0</v>
      </c>
      <c r="C1423" s="15">
        <f t="shared" si="44"/>
        <v>0</v>
      </c>
      <c r="D1423" s="14">
        <f t="shared" si="45"/>
        <v>0</v>
      </c>
    </row>
    <row r="1424" spans="1:4">
      <c r="A1424" s="12">
        <f>Simulation!N1420</f>
        <v>2340.8841706540347</v>
      </c>
      <c r="B1424" s="12">
        <f>Simulation!T1420</f>
        <v>0</v>
      </c>
      <c r="C1424" s="15">
        <f t="shared" si="44"/>
        <v>0</v>
      </c>
      <c r="D1424" s="14">
        <f t="shared" si="45"/>
        <v>0</v>
      </c>
    </row>
    <row r="1425" spans="1:4">
      <c r="A1425" s="12">
        <f>Simulation!N1421</f>
        <v>2087.8156116644095</v>
      </c>
      <c r="B1425" s="12">
        <f>Simulation!T1421</f>
        <v>0</v>
      </c>
      <c r="C1425" s="15">
        <f t="shared" si="44"/>
        <v>0</v>
      </c>
      <c r="D1425" s="14">
        <f t="shared" si="45"/>
        <v>0</v>
      </c>
    </row>
    <row r="1426" spans="1:4">
      <c r="A1426" s="12">
        <f>Simulation!N1422</f>
        <v>1470.9609991271973</v>
      </c>
      <c r="B1426" s="12">
        <f>Simulation!T1422</f>
        <v>0</v>
      </c>
      <c r="C1426" s="15">
        <f t="shared" si="44"/>
        <v>0</v>
      </c>
      <c r="D1426" s="14">
        <f t="shared" si="45"/>
        <v>0</v>
      </c>
    </row>
    <row r="1427" spans="1:4">
      <c r="A1427" s="12">
        <f>Simulation!N1423</f>
        <v>1977.8829913093482</v>
      </c>
      <c r="B1427" s="12">
        <f>Simulation!T1423</f>
        <v>0</v>
      </c>
      <c r="C1427" s="15">
        <f t="shared" si="44"/>
        <v>0</v>
      </c>
      <c r="D1427" s="14">
        <f t="shared" si="45"/>
        <v>0</v>
      </c>
    </row>
    <row r="1428" spans="1:4">
      <c r="A1428" s="12">
        <f>Simulation!N1424</f>
        <v>1359.7945565251766</v>
      </c>
      <c r="B1428" s="12">
        <f>Simulation!T1424</f>
        <v>0</v>
      </c>
      <c r="C1428" s="15">
        <f t="shared" si="44"/>
        <v>0</v>
      </c>
      <c r="D1428" s="14">
        <f t="shared" si="45"/>
        <v>0</v>
      </c>
    </row>
    <row r="1429" spans="1:4">
      <c r="A1429" s="12">
        <f>Simulation!N1425</f>
        <v>892.79440579935863</v>
      </c>
      <c r="B1429" s="12">
        <f>Simulation!T1425</f>
        <v>0</v>
      </c>
      <c r="C1429" s="15">
        <f t="shared" si="44"/>
        <v>0</v>
      </c>
      <c r="D1429" s="14">
        <f t="shared" si="45"/>
        <v>0</v>
      </c>
    </row>
    <row r="1430" spans="1:4">
      <c r="A1430" s="12">
        <f>Simulation!N1426</f>
        <v>865.32380869783992</v>
      </c>
      <c r="B1430" s="12">
        <f>Simulation!T1426</f>
        <v>0</v>
      </c>
      <c r="C1430" s="15">
        <f t="shared" si="44"/>
        <v>0</v>
      </c>
      <c r="D1430" s="14">
        <f t="shared" si="45"/>
        <v>0</v>
      </c>
    </row>
    <row r="1431" spans="1:4">
      <c r="A1431" s="12">
        <f>Simulation!N1427</f>
        <v>961.47089855315551</v>
      </c>
      <c r="B1431" s="12">
        <f>Simulation!T1427</f>
        <v>4.1993232688927078</v>
      </c>
      <c r="C1431" s="15">
        <f t="shared" si="44"/>
        <v>2423.8046400651215</v>
      </c>
      <c r="D1431" s="14">
        <f t="shared" si="45"/>
        <v>4037.5271166574462</v>
      </c>
    </row>
    <row r="1432" spans="1:4">
      <c r="A1432" s="12">
        <f>Simulation!N1428</f>
        <v>137.35298550759359</v>
      </c>
      <c r="B1432" s="12">
        <f>Simulation!T1428</f>
        <v>0</v>
      </c>
      <c r="C1432" s="15">
        <f t="shared" si="44"/>
        <v>0</v>
      </c>
      <c r="D1432" s="14">
        <f t="shared" si="45"/>
        <v>0</v>
      </c>
    </row>
    <row r="1433" spans="1:4">
      <c r="A1433" s="12">
        <f>Simulation!N1429</f>
        <v>-206.02947826139047</v>
      </c>
      <c r="B1433" s="12">
        <f>Simulation!T1429</f>
        <v>0</v>
      </c>
      <c r="C1433" s="15">
        <f t="shared" si="44"/>
        <v>0</v>
      </c>
      <c r="D1433" s="14">
        <f t="shared" si="45"/>
        <v>0</v>
      </c>
    </row>
    <row r="1434" spans="1:4">
      <c r="A1434" s="12">
        <f>Simulation!N1430</f>
        <v>0</v>
      </c>
      <c r="B1434" s="12">
        <f>Simulation!T1430</f>
        <v>4.1846597124502907</v>
      </c>
      <c r="C1434" s="15">
        <f t="shared" si="44"/>
        <v>0</v>
      </c>
      <c r="D1434" s="14">
        <f t="shared" si="45"/>
        <v>0</v>
      </c>
    </row>
    <row r="1435" spans="1:4">
      <c r="A1435" s="12">
        <f>Simulation!N1431</f>
        <v>0</v>
      </c>
      <c r="B1435" s="12">
        <f>Simulation!T1431</f>
        <v>4.1846597124502907</v>
      </c>
      <c r="C1435" s="15">
        <f t="shared" si="44"/>
        <v>0</v>
      </c>
      <c r="D1435" s="14">
        <f t="shared" si="45"/>
        <v>0</v>
      </c>
    </row>
    <row r="1436" spans="1:4">
      <c r="A1436" s="12">
        <f>Simulation!N1432</f>
        <v>0</v>
      </c>
      <c r="B1436" s="12">
        <f>Simulation!T1432</f>
        <v>4.1846597124502907</v>
      </c>
      <c r="C1436" s="15">
        <f t="shared" si="44"/>
        <v>0</v>
      </c>
      <c r="D1436" s="14">
        <f t="shared" si="45"/>
        <v>0</v>
      </c>
    </row>
    <row r="1437" spans="1:4">
      <c r="A1437" s="12">
        <f>Simulation!N1433</f>
        <v>0</v>
      </c>
      <c r="B1437" s="12">
        <f>Simulation!T1433</f>
        <v>4.1846597124502907</v>
      </c>
      <c r="C1437" s="15">
        <f t="shared" si="44"/>
        <v>0</v>
      </c>
      <c r="D1437" s="14">
        <f t="shared" si="45"/>
        <v>0</v>
      </c>
    </row>
    <row r="1438" spans="1:4">
      <c r="A1438" s="12">
        <f>Simulation!N1434</f>
        <v>0</v>
      </c>
      <c r="B1438" s="12">
        <f>Simulation!T1434</f>
        <v>4.1846597124502907</v>
      </c>
      <c r="C1438" s="15">
        <f t="shared" si="44"/>
        <v>0</v>
      </c>
      <c r="D1438" s="14">
        <f t="shared" si="45"/>
        <v>0</v>
      </c>
    </row>
    <row r="1439" spans="1:4">
      <c r="A1439" s="12">
        <f>Simulation!N1435</f>
        <v>0</v>
      </c>
      <c r="B1439" s="12">
        <f>Simulation!T1435</f>
        <v>4.1846597124502907</v>
      </c>
      <c r="C1439" s="15">
        <f t="shared" si="44"/>
        <v>0</v>
      </c>
      <c r="D1439" s="14">
        <f t="shared" si="45"/>
        <v>0</v>
      </c>
    </row>
    <row r="1440" spans="1:4">
      <c r="A1440" s="12">
        <f>Simulation!N1436</f>
        <v>0</v>
      </c>
      <c r="B1440" s="12">
        <f>Simulation!T1436</f>
        <v>4.1846597124502907</v>
      </c>
      <c r="C1440" s="15">
        <f t="shared" si="44"/>
        <v>0</v>
      </c>
      <c r="D1440" s="14">
        <f t="shared" si="45"/>
        <v>0</v>
      </c>
    </row>
    <row r="1441" spans="1:4">
      <c r="A1441" s="12">
        <f>Simulation!N1437</f>
        <v>0</v>
      </c>
      <c r="B1441" s="12">
        <f>Simulation!T1437</f>
        <v>4.1846597124502907</v>
      </c>
      <c r="C1441" s="15">
        <f t="shared" si="44"/>
        <v>0</v>
      </c>
      <c r="D1441" s="14">
        <f t="shared" si="45"/>
        <v>0</v>
      </c>
    </row>
    <row r="1442" spans="1:4">
      <c r="A1442" s="12">
        <f>Simulation!N1438</f>
        <v>0</v>
      </c>
      <c r="B1442" s="12">
        <f>Simulation!T1438</f>
        <v>4.1846597124502907</v>
      </c>
      <c r="C1442" s="15">
        <f t="shared" si="44"/>
        <v>0</v>
      </c>
      <c r="D1442" s="14">
        <f t="shared" si="45"/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9" tint="-0.249977111117893"/>
  </sheetPr>
  <dimension ref="A1:B1438"/>
  <sheetViews>
    <sheetView tabSelected="1" workbookViewId="0"/>
  </sheetViews>
  <sheetFormatPr defaultRowHeight="14.4"/>
  <sheetData>
    <row r="1" spans="1:2">
      <c r="A1" s="1" t="s">
        <v>63</v>
      </c>
    </row>
    <row r="2" spans="1:2">
      <c r="A2" s="1" t="s">
        <v>0</v>
      </c>
      <c r="B2" t="s">
        <v>1</v>
      </c>
    </row>
    <row r="3" spans="1:2">
      <c r="A3" s="1">
        <v>0</v>
      </c>
      <c r="B3">
        <v>0</v>
      </c>
    </row>
    <row r="4" spans="1:2">
      <c r="A4" s="1">
        <v>1</v>
      </c>
      <c r="B4">
        <v>0</v>
      </c>
    </row>
    <row r="5" spans="1:2">
      <c r="A5" s="1">
        <v>2</v>
      </c>
      <c r="B5">
        <v>0</v>
      </c>
    </row>
    <row r="6" spans="1:2">
      <c r="A6" s="1">
        <v>3</v>
      </c>
      <c r="B6">
        <v>0</v>
      </c>
    </row>
    <row r="7" spans="1:2">
      <c r="A7" s="1">
        <v>4</v>
      </c>
      <c r="B7">
        <v>0</v>
      </c>
    </row>
    <row r="8" spans="1:2">
      <c r="A8" s="1">
        <v>5</v>
      </c>
      <c r="B8">
        <v>0</v>
      </c>
    </row>
    <row r="9" spans="1:2">
      <c r="A9" s="1">
        <v>6</v>
      </c>
      <c r="B9">
        <v>0</v>
      </c>
    </row>
    <row r="10" spans="1:2">
      <c r="A10" s="1">
        <v>7</v>
      </c>
      <c r="B10">
        <v>0</v>
      </c>
    </row>
    <row r="11" spans="1:2">
      <c r="A11" s="1">
        <v>8</v>
      </c>
      <c r="B11">
        <v>0</v>
      </c>
    </row>
    <row r="12" spans="1:2">
      <c r="A12" s="1">
        <v>9</v>
      </c>
      <c r="B12">
        <v>0</v>
      </c>
    </row>
    <row r="13" spans="1:2">
      <c r="A13" s="1">
        <v>10</v>
      </c>
      <c r="B13">
        <v>0</v>
      </c>
    </row>
    <row r="14" spans="1:2">
      <c r="A14" s="1">
        <v>11</v>
      </c>
      <c r="B14">
        <v>0</v>
      </c>
    </row>
    <row r="15" spans="1:2">
      <c r="A15" s="1">
        <v>12</v>
      </c>
      <c r="B15">
        <v>0</v>
      </c>
    </row>
    <row r="16" spans="1:2">
      <c r="A16" s="1">
        <v>13</v>
      </c>
      <c r="B16">
        <v>0</v>
      </c>
    </row>
    <row r="17" spans="1:2">
      <c r="A17" s="1">
        <v>14</v>
      </c>
      <c r="B17">
        <v>0</v>
      </c>
    </row>
    <row r="18" spans="1:2">
      <c r="A18" s="1">
        <v>15</v>
      </c>
      <c r="B18">
        <v>0</v>
      </c>
    </row>
    <row r="19" spans="1:2">
      <c r="A19" s="1">
        <v>16</v>
      </c>
      <c r="B19">
        <v>0</v>
      </c>
    </row>
    <row r="20" spans="1:2">
      <c r="A20" s="1">
        <v>17</v>
      </c>
      <c r="B20">
        <v>0</v>
      </c>
    </row>
    <row r="21" spans="1:2">
      <c r="A21" s="1">
        <v>18</v>
      </c>
      <c r="B21">
        <v>0</v>
      </c>
    </row>
    <row r="22" spans="1:2">
      <c r="A22" s="1">
        <v>19</v>
      </c>
      <c r="B22">
        <v>0</v>
      </c>
    </row>
    <row r="23" spans="1:2">
      <c r="A23" s="1">
        <v>20</v>
      </c>
      <c r="B23">
        <v>0</v>
      </c>
    </row>
    <row r="24" spans="1:2">
      <c r="A24" s="1">
        <v>21</v>
      </c>
      <c r="B24">
        <v>0</v>
      </c>
    </row>
    <row r="25" spans="1:2">
      <c r="A25" s="1">
        <v>22</v>
      </c>
      <c r="B25">
        <v>0</v>
      </c>
    </row>
    <row r="26" spans="1:2">
      <c r="A26" s="1">
        <v>23</v>
      </c>
      <c r="B26">
        <v>0</v>
      </c>
    </row>
    <row r="27" spans="1:2">
      <c r="A27" s="1">
        <v>24</v>
      </c>
      <c r="B27">
        <v>0</v>
      </c>
    </row>
    <row r="28" spans="1:2">
      <c r="A28" s="1">
        <v>25</v>
      </c>
      <c r="B28">
        <v>0</v>
      </c>
    </row>
    <row r="29" spans="1:2">
      <c r="A29" s="1">
        <v>26</v>
      </c>
      <c r="B29">
        <v>0</v>
      </c>
    </row>
    <row r="30" spans="1:2">
      <c r="A30" s="1">
        <v>27</v>
      </c>
      <c r="B30">
        <v>0</v>
      </c>
    </row>
    <row r="31" spans="1:2">
      <c r="A31" s="1">
        <v>28</v>
      </c>
      <c r="B31">
        <v>0</v>
      </c>
    </row>
    <row r="32" spans="1:2">
      <c r="A32" s="1">
        <v>29</v>
      </c>
      <c r="B32">
        <v>0</v>
      </c>
    </row>
    <row r="33" spans="1:2">
      <c r="A33" s="1">
        <v>30</v>
      </c>
      <c r="B33">
        <v>1.2</v>
      </c>
    </row>
    <row r="34" spans="1:2">
      <c r="A34" s="1">
        <v>31</v>
      </c>
      <c r="B34">
        <v>4.2</v>
      </c>
    </row>
    <row r="35" spans="1:2">
      <c r="A35" s="1">
        <v>32</v>
      </c>
      <c r="B35">
        <v>7.3</v>
      </c>
    </row>
    <row r="36" spans="1:2">
      <c r="A36" s="1">
        <v>33</v>
      </c>
      <c r="B36">
        <v>8.8000000000000007</v>
      </c>
    </row>
    <row r="37" spans="1:2">
      <c r="A37" s="1">
        <v>34</v>
      </c>
      <c r="B37">
        <v>10.8</v>
      </c>
    </row>
    <row r="38" spans="1:2">
      <c r="A38" s="1">
        <v>35</v>
      </c>
      <c r="B38">
        <v>12.3</v>
      </c>
    </row>
    <row r="39" spans="1:2">
      <c r="A39" s="1">
        <v>36</v>
      </c>
      <c r="B39">
        <v>13.1</v>
      </c>
    </row>
    <row r="40" spans="1:2">
      <c r="A40" s="1">
        <v>37</v>
      </c>
      <c r="B40">
        <v>12.3</v>
      </c>
    </row>
    <row r="41" spans="1:2">
      <c r="A41" s="1">
        <v>38</v>
      </c>
      <c r="B41">
        <v>12.3</v>
      </c>
    </row>
    <row r="42" spans="1:2">
      <c r="A42" s="1">
        <v>39</v>
      </c>
      <c r="B42">
        <v>11.5</v>
      </c>
    </row>
    <row r="43" spans="1:2">
      <c r="A43" s="1">
        <v>40</v>
      </c>
      <c r="B43">
        <v>11.5</v>
      </c>
    </row>
    <row r="44" spans="1:2">
      <c r="A44" s="1">
        <v>41</v>
      </c>
      <c r="B44">
        <v>11.1</v>
      </c>
    </row>
    <row r="45" spans="1:2">
      <c r="A45" s="1">
        <v>42</v>
      </c>
      <c r="B45">
        <v>11.1</v>
      </c>
    </row>
    <row r="46" spans="1:2">
      <c r="A46" s="1">
        <v>43</v>
      </c>
      <c r="B46">
        <v>11.1</v>
      </c>
    </row>
    <row r="47" spans="1:2">
      <c r="A47" s="1">
        <v>44</v>
      </c>
      <c r="B47">
        <v>13.1</v>
      </c>
    </row>
    <row r="48" spans="1:2">
      <c r="A48" s="1">
        <v>45</v>
      </c>
      <c r="B48">
        <v>15</v>
      </c>
    </row>
    <row r="49" spans="1:2">
      <c r="A49" s="1">
        <v>46</v>
      </c>
      <c r="B49">
        <v>16.899999999999999</v>
      </c>
    </row>
    <row r="50" spans="1:2">
      <c r="A50" s="1">
        <v>47</v>
      </c>
      <c r="B50">
        <v>16.899999999999999</v>
      </c>
    </row>
    <row r="51" spans="1:2">
      <c r="A51" s="1">
        <v>48</v>
      </c>
      <c r="B51">
        <v>16.100000000000001</v>
      </c>
    </row>
    <row r="52" spans="1:2">
      <c r="A52" s="1">
        <v>49</v>
      </c>
      <c r="B52">
        <v>15.7</v>
      </c>
    </row>
    <row r="53" spans="1:2">
      <c r="A53" s="1">
        <v>50</v>
      </c>
      <c r="B53">
        <v>15.4</v>
      </c>
    </row>
    <row r="54" spans="1:2">
      <c r="A54" s="1">
        <v>51</v>
      </c>
      <c r="B54">
        <v>15</v>
      </c>
    </row>
    <row r="55" spans="1:2">
      <c r="A55" s="1">
        <v>52</v>
      </c>
      <c r="B55">
        <v>13.8</v>
      </c>
    </row>
    <row r="56" spans="1:2">
      <c r="A56" s="1">
        <v>53</v>
      </c>
      <c r="B56">
        <v>10.8</v>
      </c>
    </row>
    <row r="57" spans="1:2">
      <c r="A57" s="1">
        <v>54</v>
      </c>
      <c r="B57">
        <v>8.4</v>
      </c>
    </row>
    <row r="58" spans="1:2">
      <c r="A58" s="1">
        <v>55</v>
      </c>
      <c r="B58">
        <v>6.1</v>
      </c>
    </row>
    <row r="59" spans="1:2">
      <c r="A59" s="1">
        <v>56</v>
      </c>
      <c r="B59">
        <v>4.2</v>
      </c>
    </row>
    <row r="60" spans="1:2">
      <c r="A60" s="1">
        <v>57</v>
      </c>
      <c r="B60">
        <v>3.5</v>
      </c>
    </row>
    <row r="61" spans="1:2">
      <c r="A61" s="1">
        <v>58</v>
      </c>
      <c r="B61">
        <v>3.5</v>
      </c>
    </row>
    <row r="62" spans="1:2">
      <c r="A62" s="1">
        <v>59</v>
      </c>
      <c r="B62">
        <v>1.5</v>
      </c>
    </row>
    <row r="63" spans="1:2">
      <c r="A63" s="1">
        <v>60</v>
      </c>
      <c r="B63">
        <v>0</v>
      </c>
    </row>
    <row r="64" spans="1:2">
      <c r="A64" s="1">
        <v>61</v>
      </c>
      <c r="B64">
        <v>0</v>
      </c>
    </row>
    <row r="65" spans="1:2">
      <c r="A65" s="1">
        <v>62</v>
      </c>
      <c r="B65">
        <v>0</v>
      </c>
    </row>
    <row r="66" spans="1:2">
      <c r="A66" s="1">
        <v>63</v>
      </c>
      <c r="B66">
        <v>0</v>
      </c>
    </row>
    <row r="67" spans="1:2">
      <c r="A67" s="1">
        <v>64</v>
      </c>
      <c r="B67">
        <v>0</v>
      </c>
    </row>
    <row r="68" spans="1:2">
      <c r="A68" s="1">
        <v>65</v>
      </c>
      <c r="B68">
        <v>0</v>
      </c>
    </row>
    <row r="69" spans="1:2">
      <c r="A69" s="1">
        <v>66</v>
      </c>
      <c r="B69">
        <v>0</v>
      </c>
    </row>
    <row r="70" spans="1:2">
      <c r="A70" s="1">
        <v>67</v>
      </c>
      <c r="B70">
        <v>0</v>
      </c>
    </row>
    <row r="71" spans="1:2">
      <c r="A71" s="1">
        <v>68</v>
      </c>
      <c r="B71">
        <v>0</v>
      </c>
    </row>
    <row r="72" spans="1:2">
      <c r="A72" s="1">
        <v>69</v>
      </c>
      <c r="B72">
        <v>0</v>
      </c>
    </row>
    <row r="73" spans="1:2">
      <c r="A73" s="1">
        <v>70</v>
      </c>
      <c r="B73">
        <v>0</v>
      </c>
    </row>
    <row r="74" spans="1:2">
      <c r="A74" s="1">
        <v>71</v>
      </c>
      <c r="B74">
        <v>0</v>
      </c>
    </row>
    <row r="75" spans="1:2">
      <c r="A75" s="1">
        <v>72</v>
      </c>
      <c r="B75">
        <v>1.2</v>
      </c>
    </row>
    <row r="76" spans="1:2">
      <c r="A76" s="1">
        <v>73</v>
      </c>
      <c r="B76">
        <v>3.5</v>
      </c>
    </row>
    <row r="77" spans="1:2">
      <c r="A77" s="1">
        <v>74</v>
      </c>
      <c r="B77">
        <v>7.7</v>
      </c>
    </row>
    <row r="78" spans="1:2">
      <c r="A78" s="1">
        <v>75</v>
      </c>
      <c r="B78">
        <v>11.1</v>
      </c>
    </row>
    <row r="79" spans="1:2">
      <c r="A79" s="1">
        <v>76</v>
      </c>
      <c r="B79">
        <v>13.8</v>
      </c>
    </row>
    <row r="80" spans="1:2">
      <c r="A80" s="1">
        <v>77</v>
      </c>
      <c r="B80">
        <v>16.5</v>
      </c>
    </row>
    <row r="81" spans="1:2">
      <c r="A81" s="1">
        <v>78</v>
      </c>
      <c r="B81">
        <v>18.399999999999999</v>
      </c>
    </row>
    <row r="82" spans="1:2">
      <c r="A82" s="1">
        <v>79</v>
      </c>
      <c r="B82">
        <v>20.399999999999999</v>
      </c>
    </row>
    <row r="83" spans="1:2">
      <c r="A83" s="1">
        <v>80</v>
      </c>
      <c r="B83">
        <v>20.7</v>
      </c>
    </row>
    <row r="84" spans="1:2">
      <c r="A84" s="1">
        <v>81</v>
      </c>
      <c r="B84">
        <v>19.600000000000001</v>
      </c>
    </row>
    <row r="85" spans="1:2">
      <c r="A85" s="1">
        <v>82</v>
      </c>
      <c r="B85">
        <v>17.3</v>
      </c>
    </row>
    <row r="86" spans="1:2">
      <c r="A86" s="1">
        <v>83</v>
      </c>
      <c r="B86">
        <v>12.3</v>
      </c>
    </row>
    <row r="87" spans="1:2">
      <c r="A87" s="1">
        <v>84</v>
      </c>
      <c r="B87">
        <v>8.1</v>
      </c>
    </row>
    <row r="88" spans="1:2">
      <c r="A88" s="1">
        <v>85</v>
      </c>
      <c r="B88">
        <v>6.1</v>
      </c>
    </row>
    <row r="89" spans="1:2">
      <c r="A89" s="1">
        <v>86</v>
      </c>
      <c r="B89">
        <v>9.6</v>
      </c>
    </row>
    <row r="90" spans="1:2">
      <c r="A90" s="1">
        <v>87</v>
      </c>
      <c r="B90">
        <v>12.7</v>
      </c>
    </row>
    <row r="91" spans="1:2">
      <c r="A91" s="1">
        <v>88</v>
      </c>
      <c r="B91">
        <v>15.7</v>
      </c>
    </row>
    <row r="92" spans="1:2">
      <c r="A92" s="1">
        <v>89</v>
      </c>
      <c r="B92">
        <v>18</v>
      </c>
    </row>
    <row r="93" spans="1:2">
      <c r="A93" s="1">
        <v>90</v>
      </c>
      <c r="B93">
        <v>20.399999999999999</v>
      </c>
    </row>
    <row r="94" spans="1:2">
      <c r="A94" s="1">
        <v>91</v>
      </c>
      <c r="B94">
        <v>21.9</v>
      </c>
    </row>
    <row r="95" spans="1:2">
      <c r="A95" s="1">
        <v>92</v>
      </c>
      <c r="B95">
        <v>23.4</v>
      </c>
    </row>
    <row r="96" spans="1:2">
      <c r="A96" s="1">
        <v>93</v>
      </c>
      <c r="B96">
        <v>23.8</v>
      </c>
    </row>
    <row r="97" spans="1:2">
      <c r="A97" s="1">
        <v>94</v>
      </c>
      <c r="B97">
        <v>24.6</v>
      </c>
    </row>
    <row r="98" spans="1:2">
      <c r="A98" s="1">
        <v>95</v>
      </c>
      <c r="B98">
        <v>25</v>
      </c>
    </row>
    <row r="99" spans="1:2">
      <c r="A99" s="1">
        <v>96</v>
      </c>
      <c r="B99">
        <v>26.1</v>
      </c>
    </row>
    <row r="100" spans="1:2">
      <c r="A100" s="1">
        <v>97</v>
      </c>
      <c r="B100">
        <v>26.1</v>
      </c>
    </row>
    <row r="101" spans="1:2">
      <c r="A101" s="1">
        <v>98</v>
      </c>
      <c r="B101">
        <v>26.9</v>
      </c>
    </row>
    <row r="102" spans="1:2">
      <c r="A102" s="1">
        <v>99</v>
      </c>
      <c r="B102">
        <v>26.9</v>
      </c>
    </row>
    <row r="103" spans="1:2">
      <c r="A103" s="1">
        <v>100</v>
      </c>
      <c r="B103">
        <v>26.9</v>
      </c>
    </row>
    <row r="104" spans="1:2">
      <c r="A104" s="1">
        <v>101</v>
      </c>
      <c r="B104">
        <v>26.5</v>
      </c>
    </row>
    <row r="105" spans="1:2">
      <c r="A105" s="1">
        <v>102</v>
      </c>
      <c r="B105">
        <v>25.7</v>
      </c>
    </row>
    <row r="106" spans="1:2">
      <c r="A106" s="1">
        <v>103</v>
      </c>
      <c r="B106">
        <v>21.9</v>
      </c>
    </row>
    <row r="107" spans="1:2">
      <c r="A107" s="1">
        <v>104</v>
      </c>
      <c r="B107">
        <v>16.5</v>
      </c>
    </row>
    <row r="108" spans="1:2">
      <c r="A108" s="1">
        <v>105</v>
      </c>
      <c r="B108">
        <v>10</v>
      </c>
    </row>
    <row r="109" spans="1:2">
      <c r="A109" s="1">
        <v>106</v>
      </c>
      <c r="B109">
        <v>4.5999999999999996</v>
      </c>
    </row>
    <row r="110" spans="1:2">
      <c r="A110" s="1">
        <v>107</v>
      </c>
      <c r="B110">
        <v>1.5</v>
      </c>
    </row>
    <row r="111" spans="1:2">
      <c r="A111" s="1">
        <v>108</v>
      </c>
      <c r="B111">
        <v>0.4</v>
      </c>
    </row>
    <row r="112" spans="1:2">
      <c r="A112" s="1">
        <v>109</v>
      </c>
      <c r="B112">
        <v>0</v>
      </c>
    </row>
    <row r="113" spans="1:2">
      <c r="A113" s="1">
        <v>110</v>
      </c>
      <c r="B113">
        <v>0</v>
      </c>
    </row>
    <row r="114" spans="1:2">
      <c r="A114" s="1">
        <v>111</v>
      </c>
      <c r="B114">
        <v>0</v>
      </c>
    </row>
    <row r="115" spans="1:2">
      <c r="A115" s="1">
        <v>112</v>
      </c>
      <c r="B115">
        <v>0</v>
      </c>
    </row>
    <row r="116" spans="1:2">
      <c r="A116" s="1">
        <v>113</v>
      </c>
      <c r="B116">
        <v>0</v>
      </c>
    </row>
    <row r="117" spans="1:2">
      <c r="A117" s="1">
        <v>114</v>
      </c>
      <c r="B117">
        <v>0</v>
      </c>
    </row>
    <row r="118" spans="1:2">
      <c r="A118" s="1">
        <v>115</v>
      </c>
      <c r="B118">
        <v>0</v>
      </c>
    </row>
    <row r="119" spans="1:2">
      <c r="A119" s="1">
        <v>116</v>
      </c>
      <c r="B119">
        <v>0</v>
      </c>
    </row>
    <row r="120" spans="1:2">
      <c r="A120" s="1">
        <v>117</v>
      </c>
      <c r="B120">
        <v>0.4</v>
      </c>
    </row>
    <row r="121" spans="1:2">
      <c r="A121" s="1">
        <v>118</v>
      </c>
      <c r="B121">
        <v>1.2</v>
      </c>
    </row>
    <row r="122" spans="1:2">
      <c r="A122" s="1">
        <v>119</v>
      </c>
      <c r="B122">
        <v>1.9</v>
      </c>
    </row>
    <row r="123" spans="1:2">
      <c r="A123" s="1">
        <v>120</v>
      </c>
      <c r="B123">
        <v>3.8</v>
      </c>
    </row>
    <row r="124" spans="1:2">
      <c r="A124" s="1">
        <v>121</v>
      </c>
      <c r="B124">
        <v>7.7</v>
      </c>
    </row>
    <row r="125" spans="1:2">
      <c r="A125" s="1">
        <v>122</v>
      </c>
      <c r="B125">
        <v>11.5</v>
      </c>
    </row>
    <row r="126" spans="1:2">
      <c r="A126" s="1">
        <v>123</v>
      </c>
      <c r="B126">
        <v>14.6</v>
      </c>
    </row>
    <row r="127" spans="1:2">
      <c r="A127" s="1">
        <v>124</v>
      </c>
      <c r="B127">
        <v>18</v>
      </c>
    </row>
    <row r="128" spans="1:2">
      <c r="A128" s="1">
        <v>125</v>
      </c>
      <c r="B128">
        <v>21.5</v>
      </c>
    </row>
    <row r="129" spans="1:2">
      <c r="A129" s="1">
        <v>126</v>
      </c>
      <c r="B129">
        <v>25</v>
      </c>
    </row>
    <row r="130" spans="1:2">
      <c r="A130" s="1">
        <v>127</v>
      </c>
      <c r="B130">
        <v>28.4</v>
      </c>
    </row>
    <row r="131" spans="1:2">
      <c r="A131" s="1">
        <v>128</v>
      </c>
      <c r="B131">
        <v>30.7</v>
      </c>
    </row>
    <row r="132" spans="1:2">
      <c r="A132" s="1">
        <v>129</v>
      </c>
      <c r="B132">
        <v>31.9</v>
      </c>
    </row>
    <row r="133" spans="1:2">
      <c r="A133" s="1">
        <v>130</v>
      </c>
      <c r="B133">
        <v>32.299999999999997</v>
      </c>
    </row>
    <row r="134" spans="1:2">
      <c r="A134" s="1">
        <v>131</v>
      </c>
      <c r="B134">
        <v>32.299999999999997</v>
      </c>
    </row>
    <row r="135" spans="1:2">
      <c r="A135" s="1">
        <v>132</v>
      </c>
      <c r="B135">
        <v>31.9</v>
      </c>
    </row>
    <row r="136" spans="1:2">
      <c r="A136" s="1">
        <v>133</v>
      </c>
      <c r="B136">
        <v>30.3</v>
      </c>
    </row>
    <row r="137" spans="1:2">
      <c r="A137" s="1">
        <v>134</v>
      </c>
      <c r="B137">
        <v>28</v>
      </c>
    </row>
    <row r="138" spans="1:2">
      <c r="A138" s="1">
        <v>135</v>
      </c>
      <c r="B138">
        <v>24.2</v>
      </c>
    </row>
    <row r="139" spans="1:2">
      <c r="A139" s="1">
        <v>136</v>
      </c>
      <c r="B139">
        <v>20</v>
      </c>
    </row>
    <row r="140" spans="1:2">
      <c r="A140" s="1">
        <v>137</v>
      </c>
      <c r="B140">
        <v>16.100000000000001</v>
      </c>
    </row>
    <row r="141" spans="1:2">
      <c r="A141" s="1">
        <v>138</v>
      </c>
      <c r="B141">
        <v>11.5</v>
      </c>
    </row>
    <row r="142" spans="1:2">
      <c r="A142" s="1">
        <v>139</v>
      </c>
      <c r="B142">
        <v>8.1</v>
      </c>
    </row>
    <row r="143" spans="1:2">
      <c r="A143" s="1">
        <v>140</v>
      </c>
      <c r="B143">
        <v>5</v>
      </c>
    </row>
    <row r="144" spans="1:2">
      <c r="A144" s="1">
        <v>141</v>
      </c>
      <c r="B144">
        <v>3.5</v>
      </c>
    </row>
    <row r="145" spans="1:2">
      <c r="A145" s="1">
        <v>142</v>
      </c>
      <c r="B145">
        <v>1.9</v>
      </c>
    </row>
    <row r="146" spans="1:2">
      <c r="A146" s="1">
        <v>143</v>
      </c>
      <c r="B146">
        <v>0</v>
      </c>
    </row>
    <row r="147" spans="1:2">
      <c r="A147" s="1">
        <v>144</v>
      </c>
      <c r="B147">
        <v>0</v>
      </c>
    </row>
    <row r="148" spans="1:2">
      <c r="A148" s="1">
        <v>145</v>
      </c>
      <c r="B148">
        <v>0</v>
      </c>
    </row>
    <row r="149" spans="1:2">
      <c r="A149" s="1">
        <v>146</v>
      </c>
      <c r="B149">
        <v>0</v>
      </c>
    </row>
    <row r="150" spans="1:2">
      <c r="A150" s="1">
        <v>147</v>
      </c>
      <c r="B150">
        <v>0</v>
      </c>
    </row>
    <row r="151" spans="1:2">
      <c r="A151" s="1">
        <v>148</v>
      </c>
      <c r="B151">
        <v>0</v>
      </c>
    </row>
    <row r="152" spans="1:2">
      <c r="A152" s="1">
        <v>149</v>
      </c>
      <c r="B152">
        <v>0</v>
      </c>
    </row>
    <row r="153" spans="1:2">
      <c r="A153" s="1">
        <v>150</v>
      </c>
      <c r="B153">
        <v>0</v>
      </c>
    </row>
    <row r="154" spans="1:2">
      <c r="A154" s="1">
        <v>151</v>
      </c>
      <c r="B154">
        <v>0</v>
      </c>
    </row>
    <row r="155" spans="1:2">
      <c r="A155" s="1">
        <v>152</v>
      </c>
      <c r="B155">
        <v>1.5</v>
      </c>
    </row>
    <row r="156" spans="1:2">
      <c r="A156" s="1">
        <v>153</v>
      </c>
      <c r="B156">
        <v>6.9</v>
      </c>
    </row>
    <row r="157" spans="1:2">
      <c r="A157" s="1">
        <v>154</v>
      </c>
      <c r="B157">
        <v>12.7</v>
      </c>
    </row>
    <row r="158" spans="1:2">
      <c r="A158" s="1">
        <v>155</v>
      </c>
      <c r="B158">
        <v>16.5</v>
      </c>
    </row>
    <row r="159" spans="1:2">
      <c r="A159" s="1">
        <v>156</v>
      </c>
      <c r="B159">
        <v>20</v>
      </c>
    </row>
    <row r="160" spans="1:2">
      <c r="A160" s="1">
        <v>157</v>
      </c>
      <c r="B160">
        <v>23</v>
      </c>
    </row>
    <row r="161" spans="1:2">
      <c r="A161" s="1">
        <v>158</v>
      </c>
      <c r="B161">
        <v>25.7</v>
      </c>
    </row>
    <row r="162" spans="1:2">
      <c r="A162" s="1">
        <v>159</v>
      </c>
      <c r="B162">
        <v>28</v>
      </c>
    </row>
    <row r="163" spans="1:2">
      <c r="A163" s="1">
        <v>160</v>
      </c>
      <c r="B163">
        <v>30.7</v>
      </c>
    </row>
    <row r="164" spans="1:2">
      <c r="A164" s="1">
        <v>161</v>
      </c>
      <c r="B164">
        <v>32.6</v>
      </c>
    </row>
    <row r="165" spans="1:2">
      <c r="A165" s="1">
        <v>162</v>
      </c>
      <c r="B165">
        <v>34.200000000000003</v>
      </c>
    </row>
    <row r="166" spans="1:2">
      <c r="A166" s="1">
        <v>163</v>
      </c>
      <c r="B166">
        <v>35.299999999999997</v>
      </c>
    </row>
    <row r="167" spans="1:2">
      <c r="A167" s="1">
        <v>164</v>
      </c>
      <c r="B167">
        <v>36.9</v>
      </c>
    </row>
    <row r="168" spans="1:2">
      <c r="A168" s="1">
        <v>165</v>
      </c>
      <c r="B168">
        <v>36.9</v>
      </c>
    </row>
    <row r="169" spans="1:2">
      <c r="A169" s="1">
        <v>166</v>
      </c>
      <c r="B169">
        <v>37.200000000000003</v>
      </c>
    </row>
    <row r="170" spans="1:2">
      <c r="A170" s="1">
        <v>167</v>
      </c>
      <c r="B170">
        <v>37.6</v>
      </c>
    </row>
    <row r="171" spans="1:2">
      <c r="A171" s="1">
        <v>168</v>
      </c>
      <c r="B171">
        <v>37.6</v>
      </c>
    </row>
    <row r="172" spans="1:2">
      <c r="A172" s="1">
        <v>169</v>
      </c>
      <c r="B172">
        <v>37.6</v>
      </c>
    </row>
    <row r="173" spans="1:2">
      <c r="A173" s="1">
        <v>170</v>
      </c>
      <c r="B173">
        <v>37.200000000000003</v>
      </c>
    </row>
    <row r="174" spans="1:2">
      <c r="A174" s="1">
        <v>171</v>
      </c>
      <c r="B174">
        <v>37.200000000000003</v>
      </c>
    </row>
    <row r="175" spans="1:2">
      <c r="A175" s="1">
        <v>172</v>
      </c>
      <c r="B175">
        <v>36.9</v>
      </c>
    </row>
    <row r="176" spans="1:2">
      <c r="A176" s="1">
        <v>173</v>
      </c>
      <c r="B176">
        <v>36.5</v>
      </c>
    </row>
    <row r="177" spans="1:2">
      <c r="A177" s="1">
        <v>174</v>
      </c>
      <c r="B177">
        <v>36.5</v>
      </c>
    </row>
    <row r="178" spans="1:2">
      <c r="A178" s="1">
        <v>175</v>
      </c>
      <c r="B178">
        <v>34.9</v>
      </c>
    </row>
    <row r="179" spans="1:2">
      <c r="A179" s="1">
        <v>176</v>
      </c>
      <c r="B179">
        <v>33.4</v>
      </c>
    </row>
    <row r="180" spans="1:2">
      <c r="A180" s="1">
        <v>177</v>
      </c>
      <c r="B180">
        <v>31.9</v>
      </c>
    </row>
    <row r="181" spans="1:2">
      <c r="A181" s="1">
        <v>178</v>
      </c>
      <c r="B181">
        <v>29.2</v>
      </c>
    </row>
    <row r="182" spans="1:2">
      <c r="A182" s="1">
        <v>179</v>
      </c>
      <c r="B182">
        <v>25</v>
      </c>
    </row>
    <row r="183" spans="1:2">
      <c r="A183" s="1">
        <v>180</v>
      </c>
      <c r="B183">
        <v>25</v>
      </c>
    </row>
    <row r="184" spans="1:2">
      <c r="A184" s="1">
        <v>181</v>
      </c>
      <c r="B184">
        <v>26.1</v>
      </c>
    </row>
    <row r="185" spans="1:2">
      <c r="A185" s="1">
        <v>182</v>
      </c>
      <c r="B185">
        <v>27.6</v>
      </c>
    </row>
    <row r="186" spans="1:2">
      <c r="A186" s="1">
        <v>183</v>
      </c>
      <c r="B186">
        <v>29.2</v>
      </c>
    </row>
    <row r="187" spans="1:2">
      <c r="A187" s="1">
        <v>184</v>
      </c>
      <c r="B187">
        <v>31.1</v>
      </c>
    </row>
    <row r="188" spans="1:2">
      <c r="A188" s="1">
        <v>185</v>
      </c>
      <c r="B188">
        <v>32.299999999999997</v>
      </c>
    </row>
    <row r="189" spans="1:2">
      <c r="A189" s="1">
        <v>186</v>
      </c>
      <c r="B189">
        <v>34.200000000000003</v>
      </c>
    </row>
    <row r="190" spans="1:2">
      <c r="A190" s="1">
        <v>187</v>
      </c>
      <c r="B190">
        <v>34.9</v>
      </c>
    </row>
    <row r="191" spans="1:2">
      <c r="A191" s="1">
        <v>188</v>
      </c>
      <c r="B191">
        <v>35.700000000000003</v>
      </c>
    </row>
    <row r="192" spans="1:2">
      <c r="A192" s="1">
        <v>189</v>
      </c>
      <c r="B192">
        <v>36.5</v>
      </c>
    </row>
    <row r="193" spans="1:2">
      <c r="A193" s="1">
        <v>190</v>
      </c>
      <c r="B193">
        <v>36.9</v>
      </c>
    </row>
    <row r="194" spans="1:2">
      <c r="A194" s="1">
        <v>191</v>
      </c>
      <c r="B194">
        <v>36.9</v>
      </c>
    </row>
    <row r="195" spans="1:2">
      <c r="A195" s="1">
        <v>192</v>
      </c>
      <c r="B195">
        <v>37.200000000000003</v>
      </c>
    </row>
    <row r="196" spans="1:2">
      <c r="A196" s="1">
        <v>193</v>
      </c>
      <c r="B196">
        <v>37.6</v>
      </c>
    </row>
    <row r="197" spans="1:2">
      <c r="A197" s="1">
        <v>194</v>
      </c>
      <c r="B197">
        <v>37.200000000000003</v>
      </c>
    </row>
    <row r="198" spans="1:2">
      <c r="A198" s="1">
        <v>195</v>
      </c>
      <c r="B198">
        <v>37.6</v>
      </c>
    </row>
    <row r="199" spans="1:2">
      <c r="A199" s="1">
        <v>196</v>
      </c>
      <c r="B199">
        <v>38</v>
      </c>
    </row>
    <row r="200" spans="1:2">
      <c r="A200" s="1">
        <v>197</v>
      </c>
      <c r="B200">
        <v>38.4</v>
      </c>
    </row>
    <row r="201" spans="1:2">
      <c r="A201" s="1">
        <v>198</v>
      </c>
      <c r="B201">
        <v>39.200000000000003</v>
      </c>
    </row>
    <row r="202" spans="1:2">
      <c r="A202" s="1">
        <v>199</v>
      </c>
      <c r="B202">
        <v>39.6</v>
      </c>
    </row>
    <row r="203" spans="1:2">
      <c r="A203" s="1">
        <v>200</v>
      </c>
      <c r="B203">
        <v>39.9</v>
      </c>
    </row>
    <row r="204" spans="1:2">
      <c r="A204" s="1">
        <v>201</v>
      </c>
      <c r="B204">
        <v>40.700000000000003</v>
      </c>
    </row>
    <row r="205" spans="1:2">
      <c r="A205" s="1">
        <v>202</v>
      </c>
      <c r="B205">
        <v>40.299999999999997</v>
      </c>
    </row>
    <row r="206" spans="1:2">
      <c r="A206" s="1">
        <v>203</v>
      </c>
      <c r="B206">
        <v>41.1</v>
      </c>
    </row>
    <row r="207" spans="1:2">
      <c r="A207" s="1">
        <v>204</v>
      </c>
      <c r="B207">
        <v>41.1</v>
      </c>
    </row>
    <row r="208" spans="1:2">
      <c r="A208" s="1">
        <v>205</v>
      </c>
      <c r="B208">
        <v>40.700000000000003</v>
      </c>
    </row>
    <row r="209" spans="1:2">
      <c r="A209" s="1">
        <v>206</v>
      </c>
      <c r="B209">
        <v>31.9</v>
      </c>
    </row>
    <row r="210" spans="1:2">
      <c r="A210" s="1">
        <v>207</v>
      </c>
      <c r="B210">
        <v>23.9</v>
      </c>
    </row>
    <row r="211" spans="1:2">
      <c r="A211" s="1">
        <v>208</v>
      </c>
      <c r="B211">
        <v>15.9</v>
      </c>
    </row>
    <row r="212" spans="1:2">
      <c r="A212" s="1">
        <v>209</v>
      </c>
      <c r="B212">
        <v>7.9</v>
      </c>
    </row>
    <row r="213" spans="1:2">
      <c r="A213" s="1">
        <v>210</v>
      </c>
      <c r="B213">
        <v>2.7</v>
      </c>
    </row>
    <row r="214" spans="1:2">
      <c r="A214" s="1">
        <v>211</v>
      </c>
      <c r="B214">
        <v>0.4</v>
      </c>
    </row>
    <row r="215" spans="1:2">
      <c r="A215" s="1">
        <v>212</v>
      </c>
      <c r="B215">
        <v>0.4</v>
      </c>
    </row>
    <row r="216" spans="1:2">
      <c r="A216" s="1">
        <v>213</v>
      </c>
      <c r="B216">
        <v>2.7</v>
      </c>
    </row>
    <row r="217" spans="1:2">
      <c r="A217" s="1">
        <v>214</v>
      </c>
      <c r="B217">
        <v>3.8</v>
      </c>
    </row>
    <row r="218" spans="1:2">
      <c r="A218" s="1">
        <v>215</v>
      </c>
      <c r="B218">
        <v>3.8</v>
      </c>
    </row>
    <row r="219" spans="1:2">
      <c r="A219" s="1">
        <v>216</v>
      </c>
      <c r="B219">
        <v>1.5</v>
      </c>
    </row>
    <row r="220" spans="1:2">
      <c r="A220" s="1">
        <v>217</v>
      </c>
      <c r="B220">
        <v>0</v>
      </c>
    </row>
    <row r="221" spans="1:2">
      <c r="A221" s="1">
        <v>218</v>
      </c>
      <c r="B221">
        <v>0</v>
      </c>
    </row>
    <row r="222" spans="1:2">
      <c r="A222" s="1">
        <v>219</v>
      </c>
      <c r="B222">
        <v>0</v>
      </c>
    </row>
    <row r="223" spans="1:2">
      <c r="A223" s="1">
        <v>220</v>
      </c>
      <c r="B223">
        <v>0</v>
      </c>
    </row>
    <row r="224" spans="1:2">
      <c r="A224" s="1">
        <v>221</v>
      </c>
      <c r="B224">
        <v>0</v>
      </c>
    </row>
    <row r="225" spans="1:2">
      <c r="A225" s="1">
        <v>222</v>
      </c>
      <c r="B225">
        <v>0</v>
      </c>
    </row>
    <row r="226" spans="1:2">
      <c r="A226" s="1">
        <v>223</v>
      </c>
      <c r="B226">
        <v>0</v>
      </c>
    </row>
    <row r="227" spans="1:2">
      <c r="A227" s="1">
        <v>224</v>
      </c>
      <c r="B227">
        <v>0</v>
      </c>
    </row>
    <row r="228" spans="1:2">
      <c r="A228" s="1">
        <v>225</v>
      </c>
      <c r="B228">
        <v>0</v>
      </c>
    </row>
    <row r="229" spans="1:2">
      <c r="A229" s="1">
        <v>226</v>
      </c>
      <c r="B229">
        <v>0</v>
      </c>
    </row>
    <row r="230" spans="1:2">
      <c r="A230" s="1">
        <v>227</v>
      </c>
      <c r="B230">
        <v>0</v>
      </c>
    </row>
    <row r="231" spans="1:2">
      <c r="A231" s="1">
        <v>228</v>
      </c>
      <c r="B231">
        <v>0</v>
      </c>
    </row>
    <row r="232" spans="1:2">
      <c r="A232" s="1">
        <v>229</v>
      </c>
      <c r="B232">
        <v>0</v>
      </c>
    </row>
    <row r="233" spans="1:2">
      <c r="A233" s="1">
        <v>230</v>
      </c>
      <c r="B233">
        <v>0</v>
      </c>
    </row>
    <row r="234" spans="1:2">
      <c r="A234" s="1">
        <v>231</v>
      </c>
      <c r="B234">
        <v>0</v>
      </c>
    </row>
    <row r="235" spans="1:2">
      <c r="A235" s="1">
        <v>232</v>
      </c>
      <c r="B235">
        <v>0</v>
      </c>
    </row>
    <row r="236" spans="1:2">
      <c r="A236" s="1">
        <v>233</v>
      </c>
      <c r="B236">
        <v>0</v>
      </c>
    </row>
    <row r="237" spans="1:2">
      <c r="A237" s="1">
        <v>234</v>
      </c>
      <c r="B237">
        <v>0</v>
      </c>
    </row>
    <row r="238" spans="1:2">
      <c r="A238" s="1">
        <v>235</v>
      </c>
      <c r="B238">
        <v>0</v>
      </c>
    </row>
    <row r="239" spans="1:2">
      <c r="A239" s="1">
        <v>236</v>
      </c>
      <c r="B239">
        <v>0</v>
      </c>
    </row>
    <row r="240" spans="1:2">
      <c r="A240" s="1">
        <v>237</v>
      </c>
      <c r="B240">
        <v>0</v>
      </c>
    </row>
    <row r="241" spans="1:2">
      <c r="A241" s="1">
        <v>238</v>
      </c>
      <c r="B241">
        <v>0</v>
      </c>
    </row>
    <row r="242" spans="1:2">
      <c r="A242" s="1">
        <v>239</v>
      </c>
      <c r="B242">
        <v>0</v>
      </c>
    </row>
    <row r="243" spans="1:2">
      <c r="A243" s="1">
        <v>240</v>
      </c>
      <c r="B243">
        <v>0</v>
      </c>
    </row>
    <row r="244" spans="1:2">
      <c r="A244" s="1">
        <v>241</v>
      </c>
      <c r="B244">
        <v>0</v>
      </c>
    </row>
    <row r="245" spans="1:2">
      <c r="A245" s="1">
        <v>242</v>
      </c>
      <c r="B245">
        <v>0</v>
      </c>
    </row>
    <row r="246" spans="1:2">
      <c r="A246" s="1">
        <v>243</v>
      </c>
      <c r="B246">
        <v>0</v>
      </c>
    </row>
    <row r="247" spans="1:2">
      <c r="A247" s="1">
        <v>244</v>
      </c>
      <c r="B247">
        <v>0</v>
      </c>
    </row>
    <row r="248" spans="1:2">
      <c r="A248" s="1">
        <v>245</v>
      </c>
      <c r="B248">
        <v>0</v>
      </c>
    </row>
    <row r="249" spans="1:2">
      <c r="A249" s="1">
        <v>246</v>
      </c>
      <c r="B249">
        <v>0</v>
      </c>
    </row>
    <row r="250" spans="1:2">
      <c r="A250" s="1">
        <v>247</v>
      </c>
      <c r="B250">
        <v>1.5</v>
      </c>
    </row>
    <row r="251" spans="1:2">
      <c r="A251" s="1">
        <v>248</v>
      </c>
      <c r="B251">
        <v>5</v>
      </c>
    </row>
    <row r="252" spans="1:2">
      <c r="A252" s="1">
        <v>249</v>
      </c>
      <c r="B252">
        <v>8.8000000000000007</v>
      </c>
    </row>
    <row r="253" spans="1:2">
      <c r="A253" s="1">
        <v>250</v>
      </c>
      <c r="B253">
        <v>11.5</v>
      </c>
    </row>
    <row r="254" spans="1:2">
      <c r="A254" s="1">
        <v>251</v>
      </c>
      <c r="B254">
        <v>14.2</v>
      </c>
    </row>
    <row r="255" spans="1:2">
      <c r="A255" s="1">
        <v>252</v>
      </c>
      <c r="B255">
        <v>15.4</v>
      </c>
    </row>
    <row r="256" spans="1:2">
      <c r="A256" s="1">
        <v>253</v>
      </c>
      <c r="B256">
        <v>16.100000000000001</v>
      </c>
    </row>
    <row r="257" spans="1:2">
      <c r="A257" s="1">
        <v>254</v>
      </c>
      <c r="B257">
        <v>16.100000000000001</v>
      </c>
    </row>
    <row r="258" spans="1:2">
      <c r="A258" s="1">
        <v>255</v>
      </c>
      <c r="B258">
        <v>16.899999999999999</v>
      </c>
    </row>
    <row r="259" spans="1:2">
      <c r="A259" s="1">
        <v>256</v>
      </c>
      <c r="B259">
        <v>16.5</v>
      </c>
    </row>
    <row r="260" spans="1:2">
      <c r="A260" s="1">
        <v>257</v>
      </c>
      <c r="B260">
        <v>16.899999999999999</v>
      </c>
    </row>
    <row r="261" spans="1:2">
      <c r="A261" s="1">
        <v>258</v>
      </c>
      <c r="B261">
        <v>18</v>
      </c>
    </row>
    <row r="262" spans="1:2">
      <c r="A262" s="1">
        <v>259</v>
      </c>
      <c r="B262">
        <v>19.2</v>
      </c>
    </row>
    <row r="263" spans="1:2">
      <c r="A263" s="1">
        <v>260</v>
      </c>
      <c r="B263">
        <v>20.399999999999999</v>
      </c>
    </row>
    <row r="264" spans="1:2">
      <c r="A264" s="1">
        <v>261</v>
      </c>
      <c r="B264">
        <v>20.399999999999999</v>
      </c>
    </row>
    <row r="265" spans="1:2">
      <c r="A265" s="1">
        <v>262</v>
      </c>
      <c r="B265">
        <v>21.1</v>
      </c>
    </row>
    <row r="266" spans="1:2">
      <c r="A266" s="1">
        <v>263</v>
      </c>
      <c r="B266">
        <v>21.1</v>
      </c>
    </row>
    <row r="267" spans="1:2">
      <c r="A267" s="1">
        <v>264</v>
      </c>
      <c r="B267">
        <v>22.3</v>
      </c>
    </row>
    <row r="268" spans="1:2">
      <c r="A268" s="1">
        <v>265</v>
      </c>
      <c r="B268">
        <v>23</v>
      </c>
    </row>
    <row r="269" spans="1:2">
      <c r="A269" s="1">
        <v>266</v>
      </c>
      <c r="B269">
        <v>23.8</v>
      </c>
    </row>
    <row r="270" spans="1:2">
      <c r="A270" s="1">
        <v>267</v>
      </c>
      <c r="B270">
        <v>24.2</v>
      </c>
    </row>
    <row r="271" spans="1:2">
      <c r="A271" s="1">
        <v>268</v>
      </c>
      <c r="B271">
        <v>24.6</v>
      </c>
    </row>
    <row r="272" spans="1:2">
      <c r="A272" s="1">
        <v>269</v>
      </c>
      <c r="B272">
        <v>25</v>
      </c>
    </row>
    <row r="273" spans="1:2">
      <c r="A273" s="1">
        <v>270</v>
      </c>
      <c r="B273">
        <v>25.7</v>
      </c>
    </row>
    <row r="274" spans="1:2">
      <c r="A274" s="1">
        <v>271</v>
      </c>
      <c r="B274">
        <v>25.7</v>
      </c>
    </row>
    <row r="275" spans="1:2">
      <c r="A275" s="1">
        <v>272</v>
      </c>
      <c r="B275">
        <v>26.5</v>
      </c>
    </row>
    <row r="276" spans="1:2">
      <c r="A276" s="1">
        <v>273</v>
      </c>
      <c r="B276">
        <v>27.6</v>
      </c>
    </row>
    <row r="277" spans="1:2">
      <c r="A277" s="1">
        <v>274</v>
      </c>
      <c r="B277">
        <v>28.4</v>
      </c>
    </row>
    <row r="278" spans="1:2">
      <c r="A278" s="1">
        <v>275</v>
      </c>
      <c r="B278">
        <v>29.2</v>
      </c>
    </row>
    <row r="279" spans="1:2">
      <c r="A279" s="1">
        <v>276</v>
      </c>
      <c r="B279">
        <v>30.3</v>
      </c>
    </row>
    <row r="280" spans="1:2">
      <c r="A280" s="1">
        <v>277</v>
      </c>
      <c r="B280">
        <v>31.1</v>
      </c>
    </row>
    <row r="281" spans="1:2">
      <c r="A281" s="1">
        <v>278</v>
      </c>
      <c r="B281">
        <v>31.1</v>
      </c>
    </row>
    <row r="282" spans="1:2">
      <c r="A282" s="1">
        <v>279</v>
      </c>
      <c r="B282">
        <v>30.7</v>
      </c>
    </row>
    <row r="283" spans="1:2">
      <c r="A283" s="1">
        <v>280</v>
      </c>
      <c r="B283">
        <v>31.1</v>
      </c>
    </row>
    <row r="284" spans="1:2">
      <c r="A284" s="1">
        <v>281</v>
      </c>
      <c r="B284">
        <v>29.6</v>
      </c>
    </row>
    <row r="285" spans="1:2">
      <c r="A285" s="1">
        <v>282</v>
      </c>
      <c r="B285">
        <v>29.2</v>
      </c>
    </row>
    <row r="286" spans="1:2">
      <c r="A286" s="1">
        <v>283</v>
      </c>
      <c r="B286">
        <v>29.2</v>
      </c>
    </row>
    <row r="287" spans="1:2">
      <c r="A287" s="1">
        <v>284</v>
      </c>
      <c r="B287">
        <v>28.8</v>
      </c>
    </row>
    <row r="288" spans="1:2">
      <c r="A288" s="1">
        <v>285</v>
      </c>
      <c r="B288">
        <v>28</v>
      </c>
    </row>
    <row r="289" spans="1:2">
      <c r="A289" s="1">
        <v>286</v>
      </c>
      <c r="B289">
        <v>23</v>
      </c>
    </row>
    <row r="290" spans="1:2">
      <c r="A290" s="1">
        <v>287</v>
      </c>
      <c r="B290">
        <v>21.1</v>
      </c>
    </row>
    <row r="291" spans="1:2">
      <c r="A291" s="1">
        <v>288</v>
      </c>
      <c r="B291">
        <v>21.5</v>
      </c>
    </row>
    <row r="292" spans="1:2">
      <c r="A292" s="1">
        <v>289</v>
      </c>
      <c r="B292">
        <v>20.7</v>
      </c>
    </row>
    <row r="293" spans="1:2">
      <c r="A293" s="1">
        <v>290</v>
      </c>
      <c r="B293">
        <v>20.7</v>
      </c>
    </row>
    <row r="294" spans="1:2">
      <c r="A294" s="1">
        <v>291</v>
      </c>
      <c r="B294">
        <v>19.600000000000001</v>
      </c>
    </row>
    <row r="295" spans="1:2">
      <c r="A295" s="1">
        <v>292</v>
      </c>
      <c r="B295">
        <v>16.5</v>
      </c>
    </row>
    <row r="296" spans="1:2">
      <c r="A296" s="1">
        <v>293</v>
      </c>
      <c r="B296">
        <v>13.1</v>
      </c>
    </row>
    <row r="297" spans="1:2">
      <c r="A297" s="1">
        <v>294</v>
      </c>
      <c r="B297">
        <v>9.6</v>
      </c>
    </row>
    <row r="298" spans="1:2">
      <c r="A298" s="1">
        <v>295</v>
      </c>
      <c r="B298">
        <v>7.3</v>
      </c>
    </row>
    <row r="299" spans="1:2">
      <c r="A299" s="1">
        <v>296</v>
      </c>
      <c r="B299">
        <v>3.8</v>
      </c>
    </row>
    <row r="300" spans="1:2">
      <c r="A300" s="1">
        <v>297</v>
      </c>
      <c r="B300">
        <v>0.8</v>
      </c>
    </row>
    <row r="301" spans="1:2">
      <c r="A301" s="1">
        <v>298</v>
      </c>
      <c r="B301">
        <v>0</v>
      </c>
    </row>
    <row r="302" spans="1:2">
      <c r="A302" s="1">
        <v>299</v>
      </c>
      <c r="B302">
        <v>0</v>
      </c>
    </row>
    <row r="303" spans="1:2">
      <c r="A303" s="1">
        <v>300</v>
      </c>
      <c r="B303">
        <v>0</v>
      </c>
    </row>
    <row r="304" spans="1:2">
      <c r="A304" s="1">
        <v>301</v>
      </c>
      <c r="B304">
        <v>0</v>
      </c>
    </row>
    <row r="305" spans="1:2">
      <c r="A305" s="1">
        <v>302</v>
      </c>
      <c r="B305">
        <v>0</v>
      </c>
    </row>
    <row r="306" spans="1:2">
      <c r="A306" s="1">
        <v>303</v>
      </c>
      <c r="B306">
        <v>0</v>
      </c>
    </row>
    <row r="307" spans="1:2">
      <c r="A307" s="1">
        <v>304</v>
      </c>
      <c r="B307">
        <v>0</v>
      </c>
    </row>
    <row r="308" spans="1:2">
      <c r="A308" s="1">
        <v>305</v>
      </c>
      <c r="B308">
        <v>0</v>
      </c>
    </row>
    <row r="309" spans="1:2">
      <c r="A309" s="1">
        <v>306</v>
      </c>
      <c r="B309">
        <v>0</v>
      </c>
    </row>
    <row r="310" spans="1:2">
      <c r="A310" s="1">
        <v>307</v>
      </c>
      <c r="B310">
        <v>0</v>
      </c>
    </row>
    <row r="311" spans="1:2">
      <c r="A311" s="1">
        <v>308</v>
      </c>
      <c r="B311">
        <v>0</v>
      </c>
    </row>
    <row r="312" spans="1:2">
      <c r="A312" s="1">
        <v>309</v>
      </c>
      <c r="B312">
        <v>0</v>
      </c>
    </row>
    <row r="313" spans="1:2">
      <c r="A313" s="1">
        <v>310</v>
      </c>
      <c r="B313">
        <v>0</v>
      </c>
    </row>
    <row r="314" spans="1:2">
      <c r="A314" s="1">
        <v>311</v>
      </c>
      <c r="B314">
        <v>0</v>
      </c>
    </row>
    <row r="315" spans="1:2">
      <c r="A315" s="1">
        <v>312</v>
      </c>
      <c r="B315">
        <v>0</v>
      </c>
    </row>
    <row r="316" spans="1:2">
      <c r="A316" s="1">
        <v>313</v>
      </c>
      <c r="B316">
        <v>0</v>
      </c>
    </row>
    <row r="317" spans="1:2">
      <c r="A317" s="1">
        <v>314</v>
      </c>
      <c r="B317">
        <v>0</v>
      </c>
    </row>
    <row r="318" spans="1:2">
      <c r="A318" s="1">
        <v>315</v>
      </c>
      <c r="B318">
        <v>0</v>
      </c>
    </row>
    <row r="319" spans="1:2">
      <c r="A319" s="1">
        <v>316</v>
      </c>
      <c r="B319">
        <v>0</v>
      </c>
    </row>
    <row r="320" spans="1:2">
      <c r="A320" s="1">
        <v>317</v>
      </c>
      <c r="B320">
        <v>0</v>
      </c>
    </row>
    <row r="321" spans="1:2">
      <c r="A321" s="1">
        <v>318</v>
      </c>
      <c r="B321">
        <v>0</v>
      </c>
    </row>
    <row r="322" spans="1:2">
      <c r="A322" s="1">
        <v>319</v>
      </c>
      <c r="B322">
        <v>0</v>
      </c>
    </row>
    <row r="323" spans="1:2">
      <c r="A323" s="1">
        <v>320</v>
      </c>
      <c r="B323">
        <v>0</v>
      </c>
    </row>
    <row r="324" spans="1:2">
      <c r="A324" s="1">
        <v>321</v>
      </c>
      <c r="B324">
        <v>0</v>
      </c>
    </row>
    <row r="325" spans="1:2">
      <c r="A325" s="1">
        <v>322</v>
      </c>
      <c r="B325">
        <v>0.4</v>
      </c>
    </row>
    <row r="326" spans="1:2">
      <c r="A326" s="1">
        <v>323</v>
      </c>
      <c r="B326">
        <v>2.7</v>
      </c>
    </row>
    <row r="327" spans="1:2">
      <c r="A327" s="1">
        <v>324</v>
      </c>
      <c r="B327">
        <v>7.3</v>
      </c>
    </row>
    <row r="328" spans="1:2">
      <c r="A328" s="1">
        <v>325</v>
      </c>
      <c r="B328">
        <v>11.5</v>
      </c>
    </row>
    <row r="329" spans="1:2">
      <c r="A329" s="1">
        <v>326</v>
      </c>
      <c r="B329">
        <v>15.4</v>
      </c>
    </row>
    <row r="330" spans="1:2">
      <c r="A330" s="1">
        <v>327</v>
      </c>
      <c r="B330">
        <v>18.399999999999999</v>
      </c>
    </row>
    <row r="331" spans="1:2">
      <c r="A331" s="1">
        <v>328</v>
      </c>
      <c r="B331">
        <v>20.7</v>
      </c>
    </row>
    <row r="332" spans="1:2">
      <c r="A332" s="1">
        <v>329</v>
      </c>
      <c r="B332">
        <v>24.2</v>
      </c>
    </row>
    <row r="333" spans="1:2">
      <c r="A333" s="1">
        <v>330</v>
      </c>
      <c r="B333">
        <v>26.9</v>
      </c>
    </row>
    <row r="334" spans="1:2">
      <c r="A334" s="1">
        <v>331</v>
      </c>
      <c r="B334">
        <v>29.6</v>
      </c>
    </row>
    <row r="335" spans="1:2">
      <c r="A335" s="1">
        <v>332</v>
      </c>
      <c r="B335">
        <v>31.1</v>
      </c>
    </row>
    <row r="336" spans="1:2">
      <c r="A336" s="1">
        <v>333</v>
      </c>
      <c r="B336">
        <v>32.6</v>
      </c>
    </row>
    <row r="337" spans="1:2">
      <c r="A337" s="1">
        <v>334</v>
      </c>
      <c r="B337">
        <v>33.799999999999997</v>
      </c>
    </row>
    <row r="338" spans="1:2">
      <c r="A338" s="1">
        <v>335</v>
      </c>
      <c r="B338">
        <v>34.9</v>
      </c>
    </row>
    <row r="339" spans="1:2">
      <c r="A339" s="1">
        <v>336</v>
      </c>
      <c r="B339">
        <v>36.9</v>
      </c>
    </row>
    <row r="340" spans="1:2">
      <c r="A340" s="1">
        <v>337</v>
      </c>
      <c r="B340">
        <v>39.200000000000003</v>
      </c>
    </row>
    <row r="341" spans="1:2">
      <c r="A341" s="1">
        <v>338</v>
      </c>
      <c r="B341">
        <v>41.1</v>
      </c>
    </row>
    <row r="342" spans="1:2">
      <c r="A342" s="1">
        <v>339</v>
      </c>
      <c r="B342">
        <v>43</v>
      </c>
    </row>
    <row r="343" spans="1:2">
      <c r="A343" s="1">
        <v>340</v>
      </c>
      <c r="B343">
        <v>43.8</v>
      </c>
    </row>
    <row r="344" spans="1:2">
      <c r="A344" s="1">
        <v>341</v>
      </c>
      <c r="B344">
        <v>44.5</v>
      </c>
    </row>
    <row r="345" spans="1:2">
      <c r="A345" s="1">
        <v>342</v>
      </c>
      <c r="B345">
        <v>45.3</v>
      </c>
    </row>
    <row r="346" spans="1:2">
      <c r="A346" s="1">
        <v>343</v>
      </c>
      <c r="B346">
        <v>45.3</v>
      </c>
    </row>
    <row r="347" spans="1:2">
      <c r="A347" s="1">
        <v>344</v>
      </c>
      <c r="B347">
        <v>44.9</v>
      </c>
    </row>
    <row r="348" spans="1:2">
      <c r="A348" s="1">
        <v>345</v>
      </c>
      <c r="B348">
        <v>44.5</v>
      </c>
    </row>
    <row r="349" spans="1:2">
      <c r="A349" s="1">
        <v>346</v>
      </c>
      <c r="B349">
        <v>43.8</v>
      </c>
    </row>
    <row r="350" spans="1:2">
      <c r="A350" s="1">
        <v>347</v>
      </c>
      <c r="B350">
        <v>43.4</v>
      </c>
    </row>
    <row r="351" spans="1:2">
      <c r="A351" s="1">
        <v>348</v>
      </c>
      <c r="B351">
        <v>42.6</v>
      </c>
    </row>
    <row r="352" spans="1:2">
      <c r="A352" s="1">
        <v>349</v>
      </c>
      <c r="B352">
        <v>41.9</v>
      </c>
    </row>
    <row r="353" spans="1:2">
      <c r="A353" s="1">
        <v>350</v>
      </c>
      <c r="B353">
        <v>41.5</v>
      </c>
    </row>
    <row r="354" spans="1:2">
      <c r="A354" s="1">
        <v>351</v>
      </c>
      <c r="B354">
        <v>40.700000000000003</v>
      </c>
    </row>
    <row r="355" spans="1:2">
      <c r="A355" s="1">
        <v>352</v>
      </c>
      <c r="B355">
        <v>40.299999999999997</v>
      </c>
    </row>
    <row r="356" spans="1:2">
      <c r="A356" s="1">
        <v>353</v>
      </c>
      <c r="B356">
        <v>41.1</v>
      </c>
    </row>
    <row r="357" spans="1:2">
      <c r="A357" s="1">
        <v>354</v>
      </c>
      <c r="B357">
        <v>41.5</v>
      </c>
    </row>
    <row r="358" spans="1:2">
      <c r="A358" s="1">
        <v>355</v>
      </c>
      <c r="B358">
        <v>42.6</v>
      </c>
    </row>
    <row r="359" spans="1:2">
      <c r="A359" s="1">
        <v>356</v>
      </c>
      <c r="B359">
        <v>43.4</v>
      </c>
    </row>
    <row r="360" spans="1:2">
      <c r="A360" s="1">
        <v>357</v>
      </c>
      <c r="B360">
        <v>44.2</v>
      </c>
    </row>
    <row r="361" spans="1:2">
      <c r="A361" s="1">
        <v>358</v>
      </c>
      <c r="B361">
        <v>44.9</v>
      </c>
    </row>
    <row r="362" spans="1:2">
      <c r="A362" s="1">
        <v>359</v>
      </c>
      <c r="B362">
        <v>45.7</v>
      </c>
    </row>
    <row r="363" spans="1:2">
      <c r="A363" s="1">
        <v>360</v>
      </c>
      <c r="B363">
        <v>46.5</v>
      </c>
    </row>
    <row r="364" spans="1:2">
      <c r="A364" s="1">
        <v>361</v>
      </c>
      <c r="B364">
        <v>46.8</v>
      </c>
    </row>
    <row r="365" spans="1:2">
      <c r="A365" s="1">
        <v>362</v>
      </c>
      <c r="B365">
        <v>47.2</v>
      </c>
    </row>
    <row r="366" spans="1:2">
      <c r="A366" s="1">
        <v>363</v>
      </c>
      <c r="B366">
        <v>48</v>
      </c>
    </row>
    <row r="367" spans="1:2">
      <c r="A367" s="1">
        <v>364</v>
      </c>
      <c r="B367">
        <v>47.6</v>
      </c>
    </row>
    <row r="368" spans="1:2">
      <c r="A368" s="1">
        <v>365</v>
      </c>
      <c r="B368">
        <v>48.4</v>
      </c>
    </row>
    <row r="369" spans="1:2">
      <c r="A369" s="1">
        <v>366</v>
      </c>
      <c r="B369">
        <v>48</v>
      </c>
    </row>
    <row r="370" spans="1:2">
      <c r="A370" s="1">
        <v>367</v>
      </c>
      <c r="B370">
        <v>47.2</v>
      </c>
    </row>
    <row r="371" spans="1:2">
      <c r="A371" s="1">
        <v>368</v>
      </c>
      <c r="B371">
        <v>46.1</v>
      </c>
    </row>
    <row r="372" spans="1:2">
      <c r="A372" s="1">
        <v>369</v>
      </c>
      <c r="B372">
        <v>45.7</v>
      </c>
    </row>
    <row r="373" spans="1:2">
      <c r="A373" s="1">
        <v>370</v>
      </c>
      <c r="B373">
        <v>44.9</v>
      </c>
    </row>
    <row r="374" spans="1:2">
      <c r="A374" s="1">
        <v>371</v>
      </c>
      <c r="B374">
        <v>44.2</v>
      </c>
    </row>
    <row r="375" spans="1:2">
      <c r="A375" s="1">
        <v>372</v>
      </c>
      <c r="B375">
        <v>43.8</v>
      </c>
    </row>
    <row r="376" spans="1:2">
      <c r="A376" s="1">
        <v>373</v>
      </c>
      <c r="B376">
        <v>44.5</v>
      </c>
    </row>
    <row r="377" spans="1:2">
      <c r="A377" s="1">
        <v>374</v>
      </c>
      <c r="B377">
        <v>44.9</v>
      </c>
    </row>
    <row r="378" spans="1:2">
      <c r="A378" s="1">
        <v>375</v>
      </c>
      <c r="B378">
        <v>45.3</v>
      </c>
    </row>
    <row r="379" spans="1:2">
      <c r="A379" s="1">
        <v>376</v>
      </c>
      <c r="B379">
        <v>46.5</v>
      </c>
    </row>
    <row r="380" spans="1:2">
      <c r="A380" s="1">
        <v>377</v>
      </c>
      <c r="B380">
        <v>48</v>
      </c>
    </row>
    <row r="381" spans="1:2">
      <c r="A381" s="1">
        <v>378</v>
      </c>
      <c r="B381">
        <v>48.8</v>
      </c>
    </row>
    <row r="382" spans="1:2">
      <c r="A382" s="1">
        <v>379</v>
      </c>
      <c r="B382">
        <v>49.5</v>
      </c>
    </row>
    <row r="383" spans="1:2">
      <c r="A383" s="1">
        <v>380</v>
      </c>
      <c r="B383">
        <v>49.9</v>
      </c>
    </row>
    <row r="384" spans="1:2">
      <c r="A384" s="1">
        <v>381</v>
      </c>
      <c r="B384">
        <v>49.9</v>
      </c>
    </row>
    <row r="385" spans="1:2">
      <c r="A385" s="1">
        <v>382</v>
      </c>
      <c r="B385">
        <v>49.9</v>
      </c>
    </row>
    <row r="386" spans="1:2">
      <c r="A386" s="1">
        <v>383</v>
      </c>
      <c r="B386">
        <v>49.5</v>
      </c>
    </row>
    <row r="387" spans="1:2">
      <c r="A387" s="1">
        <v>384</v>
      </c>
      <c r="B387">
        <v>49.5</v>
      </c>
    </row>
    <row r="388" spans="1:2">
      <c r="A388" s="1">
        <v>385</v>
      </c>
      <c r="B388">
        <v>48.8</v>
      </c>
    </row>
    <row r="389" spans="1:2">
      <c r="A389" s="1">
        <v>386</v>
      </c>
      <c r="B389">
        <v>48.8</v>
      </c>
    </row>
    <row r="390" spans="1:2">
      <c r="A390" s="1">
        <v>387</v>
      </c>
      <c r="B390">
        <v>48.8</v>
      </c>
    </row>
    <row r="391" spans="1:2">
      <c r="A391" s="1">
        <v>388</v>
      </c>
      <c r="B391">
        <v>48.4</v>
      </c>
    </row>
    <row r="392" spans="1:2">
      <c r="A392" s="1">
        <v>389</v>
      </c>
      <c r="B392">
        <v>48.8</v>
      </c>
    </row>
    <row r="393" spans="1:2">
      <c r="A393" s="1">
        <v>390</v>
      </c>
      <c r="B393">
        <v>49.5</v>
      </c>
    </row>
    <row r="394" spans="1:2">
      <c r="A394" s="1">
        <v>391</v>
      </c>
      <c r="B394">
        <v>50.3</v>
      </c>
    </row>
    <row r="395" spans="1:2">
      <c r="A395" s="1">
        <v>392</v>
      </c>
      <c r="B395">
        <v>50.7</v>
      </c>
    </row>
    <row r="396" spans="1:2">
      <c r="A396" s="1">
        <v>393</v>
      </c>
      <c r="B396">
        <v>51.8</v>
      </c>
    </row>
    <row r="397" spans="1:2">
      <c r="A397" s="1">
        <v>394</v>
      </c>
      <c r="B397">
        <v>52.6</v>
      </c>
    </row>
    <row r="398" spans="1:2">
      <c r="A398" s="1">
        <v>395</v>
      </c>
      <c r="B398">
        <v>53.4</v>
      </c>
    </row>
    <row r="399" spans="1:2">
      <c r="A399" s="1">
        <v>396</v>
      </c>
      <c r="B399">
        <v>54.1</v>
      </c>
    </row>
    <row r="400" spans="1:2">
      <c r="A400" s="1">
        <v>397</v>
      </c>
      <c r="B400">
        <v>55.3</v>
      </c>
    </row>
    <row r="401" spans="1:2">
      <c r="A401" s="1">
        <v>398</v>
      </c>
      <c r="B401">
        <v>55.3</v>
      </c>
    </row>
    <row r="402" spans="1:2">
      <c r="A402" s="1">
        <v>399</v>
      </c>
      <c r="B402">
        <v>56.1</v>
      </c>
    </row>
    <row r="403" spans="1:2">
      <c r="A403" s="1">
        <v>400</v>
      </c>
      <c r="B403">
        <v>56.4</v>
      </c>
    </row>
    <row r="404" spans="1:2">
      <c r="A404" s="1">
        <v>401</v>
      </c>
      <c r="B404">
        <v>56.4</v>
      </c>
    </row>
    <row r="405" spans="1:2">
      <c r="A405" s="1">
        <v>402</v>
      </c>
      <c r="B405">
        <v>56.4</v>
      </c>
    </row>
    <row r="406" spans="1:2">
      <c r="A406" s="1">
        <v>403</v>
      </c>
      <c r="B406">
        <v>57.2</v>
      </c>
    </row>
    <row r="407" spans="1:2">
      <c r="A407" s="1">
        <v>404</v>
      </c>
      <c r="B407">
        <v>56.8</v>
      </c>
    </row>
    <row r="408" spans="1:2">
      <c r="A408" s="1">
        <v>405</v>
      </c>
      <c r="B408">
        <v>57.6</v>
      </c>
    </row>
    <row r="409" spans="1:2">
      <c r="A409" s="1">
        <v>406</v>
      </c>
      <c r="B409">
        <v>57.6</v>
      </c>
    </row>
    <row r="410" spans="1:2">
      <c r="A410" s="1">
        <v>407</v>
      </c>
      <c r="B410">
        <v>57.6</v>
      </c>
    </row>
    <row r="411" spans="1:2">
      <c r="A411" s="1">
        <v>408</v>
      </c>
      <c r="B411">
        <v>58</v>
      </c>
    </row>
    <row r="412" spans="1:2">
      <c r="A412" s="1">
        <v>409</v>
      </c>
      <c r="B412">
        <v>58</v>
      </c>
    </row>
    <row r="413" spans="1:2">
      <c r="A413" s="1">
        <v>410</v>
      </c>
      <c r="B413">
        <v>58.4</v>
      </c>
    </row>
    <row r="414" spans="1:2">
      <c r="A414" s="1">
        <v>411</v>
      </c>
      <c r="B414">
        <v>58.4</v>
      </c>
    </row>
    <row r="415" spans="1:2">
      <c r="A415" s="1">
        <v>412</v>
      </c>
      <c r="B415">
        <v>58.8</v>
      </c>
    </row>
    <row r="416" spans="1:2">
      <c r="A416" s="1">
        <v>413</v>
      </c>
      <c r="B416">
        <v>59.1</v>
      </c>
    </row>
    <row r="417" spans="1:2">
      <c r="A417" s="1">
        <v>414</v>
      </c>
      <c r="B417">
        <v>58.8</v>
      </c>
    </row>
    <row r="418" spans="1:2">
      <c r="A418" s="1">
        <v>415</v>
      </c>
      <c r="B418">
        <v>58.8</v>
      </c>
    </row>
    <row r="419" spans="1:2">
      <c r="A419" s="1">
        <v>416</v>
      </c>
      <c r="B419">
        <v>58</v>
      </c>
    </row>
    <row r="420" spans="1:2">
      <c r="A420" s="1">
        <v>417</v>
      </c>
      <c r="B420">
        <v>58</v>
      </c>
    </row>
    <row r="421" spans="1:2">
      <c r="A421" s="1">
        <v>418</v>
      </c>
      <c r="B421">
        <v>57.6</v>
      </c>
    </row>
    <row r="422" spans="1:2">
      <c r="A422" s="1">
        <v>419</v>
      </c>
      <c r="B422">
        <v>57.6</v>
      </c>
    </row>
    <row r="423" spans="1:2">
      <c r="A423" s="1">
        <v>420</v>
      </c>
      <c r="B423">
        <v>57.6</v>
      </c>
    </row>
    <row r="424" spans="1:2">
      <c r="A424" s="1">
        <v>421</v>
      </c>
      <c r="B424">
        <v>57.6</v>
      </c>
    </row>
    <row r="425" spans="1:2">
      <c r="A425" s="1">
        <v>422</v>
      </c>
      <c r="B425">
        <v>57.6</v>
      </c>
    </row>
    <row r="426" spans="1:2">
      <c r="A426" s="1">
        <v>423</v>
      </c>
      <c r="B426">
        <v>59.1</v>
      </c>
    </row>
    <row r="427" spans="1:2">
      <c r="A427" s="1">
        <v>424</v>
      </c>
      <c r="B427">
        <v>59.5</v>
      </c>
    </row>
    <row r="428" spans="1:2">
      <c r="A428" s="1">
        <v>425</v>
      </c>
      <c r="B428">
        <v>59.9</v>
      </c>
    </row>
    <row r="429" spans="1:2">
      <c r="A429" s="1">
        <v>426</v>
      </c>
      <c r="B429">
        <v>60.3</v>
      </c>
    </row>
    <row r="430" spans="1:2">
      <c r="A430" s="1">
        <v>427</v>
      </c>
      <c r="B430">
        <v>60.3</v>
      </c>
    </row>
    <row r="431" spans="1:2">
      <c r="A431" s="1">
        <v>428</v>
      </c>
      <c r="B431">
        <v>61.1</v>
      </c>
    </row>
    <row r="432" spans="1:2">
      <c r="A432" s="1">
        <v>429</v>
      </c>
      <c r="B432">
        <v>60.3</v>
      </c>
    </row>
    <row r="433" spans="1:2">
      <c r="A433" s="1">
        <v>430</v>
      </c>
      <c r="B433">
        <v>59.9</v>
      </c>
    </row>
    <row r="434" spans="1:2">
      <c r="A434" s="1">
        <v>431</v>
      </c>
      <c r="B434">
        <v>59.5</v>
      </c>
    </row>
    <row r="435" spans="1:2">
      <c r="A435" s="1">
        <v>432</v>
      </c>
      <c r="B435">
        <v>59.1</v>
      </c>
    </row>
    <row r="436" spans="1:2">
      <c r="A436" s="1">
        <v>433</v>
      </c>
      <c r="B436">
        <v>59.1</v>
      </c>
    </row>
    <row r="437" spans="1:2">
      <c r="A437" s="1">
        <v>434</v>
      </c>
      <c r="B437">
        <v>59.5</v>
      </c>
    </row>
    <row r="438" spans="1:2">
      <c r="A438" s="1">
        <v>435</v>
      </c>
      <c r="B438">
        <v>59.5</v>
      </c>
    </row>
    <row r="439" spans="1:2">
      <c r="A439" s="1">
        <v>436</v>
      </c>
      <c r="B439">
        <v>59.5</v>
      </c>
    </row>
    <row r="440" spans="1:2">
      <c r="A440" s="1">
        <v>437</v>
      </c>
      <c r="B440">
        <v>59.9</v>
      </c>
    </row>
    <row r="441" spans="1:2">
      <c r="A441" s="1">
        <v>438</v>
      </c>
      <c r="B441">
        <v>60.3</v>
      </c>
    </row>
    <row r="442" spans="1:2">
      <c r="A442" s="1">
        <v>439</v>
      </c>
      <c r="B442">
        <v>60.7</v>
      </c>
    </row>
    <row r="443" spans="1:2">
      <c r="A443" s="1">
        <v>440</v>
      </c>
      <c r="B443">
        <v>60.7</v>
      </c>
    </row>
    <row r="444" spans="1:2">
      <c r="A444" s="1">
        <v>441</v>
      </c>
      <c r="B444">
        <v>61.4</v>
      </c>
    </row>
    <row r="445" spans="1:2">
      <c r="A445" s="1">
        <v>442</v>
      </c>
      <c r="B445">
        <v>61.8</v>
      </c>
    </row>
    <row r="446" spans="1:2">
      <c r="A446" s="1">
        <v>443</v>
      </c>
      <c r="B446">
        <v>61.8</v>
      </c>
    </row>
    <row r="447" spans="1:2">
      <c r="A447" s="1">
        <v>444</v>
      </c>
      <c r="B447">
        <v>61.8</v>
      </c>
    </row>
    <row r="448" spans="1:2">
      <c r="A448" s="1">
        <v>445</v>
      </c>
      <c r="B448">
        <v>61.8</v>
      </c>
    </row>
    <row r="449" spans="1:2">
      <c r="A449" s="1">
        <v>446</v>
      </c>
      <c r="B449">
        <v>61.1</v>
      </c>
    </row>
    <row r="450" spans="1:2">
      <c r="A450" s="1">
        <v>447</v>
      </c>
      <c r="B450">
        <v>60.7</v>
      </c>
    </row>
    <row r="451" spans="1:2">
      <c r="A451" s="1">
        <v>448</v>
      </c>
      <c r="B451">
        <v>60.3</v>
      </c>
    </row>
    <row r="452" spans="1:2">
      <c r="A452" s="1">
        <v>449</v>
      </c>
      <c r="B452">
        <v>60.3</v>
      </c>
    </row>
    <row r="453" spans="1:2">
      <c r="A453" s="1">
        <v>450</v>
      </c>
      <c r="B453">
        <v>60.3</v>
      </c>
    </row>
    <row r="454" spans="1:2">
      <c r="A454" s="1">
        <v>451</v>
      </c>
      <c r="B454">
        <v>59.5</v>
      </c>
    </row>
    <row r="455" spans="1:2">
      <c r="A455" s="1">
        <v>452</v>
      </c>
      <c r="B455">
        <v>58.8</v>
      </c>
    </row>
    <row r="456" spans="1:2">
      <c r="A456" s="1">
        <v>453</v>
      </c>
      <c r="B456">
        <v>59.1</v>
      </c>
    </row>
    <row r="457" spans="1:2">
      <c r="A457" s="1">
        <v>454</v>
      </c>
      <c r="B457">
        <v>58.8</v>
      </c>
    </row>
    <row r="458" spans="1:2">
      <c r="A458" s="1">
        <v>455</v>
      </c>
      <c r="B458">
        <v>58.8</v>
      </c>
    </row>
    <row r="459" spans="1:2">
      <c r="A459" s="1">
        <v>456</v>
      </c>
      <c r="B459">
        <v>58.8</v>
      </c>
    </row>
    <row r="460" spans="1:2">
      <c r="A460" s="1">
        <v>457</v>
      </c>
      <c r="B460">
        <v>58.4</v>
      </c>
    </row>
    <row r="461" spans="1:2">
      <c r="A461" s="1">
        <v>458</v>
      </c>
      <c r="B461">
        <v>58</v>
      </c>
    </row>
    <row r="462" spans="1:2">
      <c r="A462" s="1">
        <v>459</v>
      </c>
      <c r="B462">
        <v>58</v>
      </c>
    </row>
    <row r="463" spans="1:2">
      <c r="A463" s="1">
        <v>460</v>
      </c>
      <c r="B463">
        <v>58</v>
      </c>
    </row>
    <row r="464" spans="1:2">
      <c r="A464" s="1">
        <v>461</v>
      </c>
      <c r="B464">
        <v>58.4</v>
      </c>
    </row>
    <row r="465" spans="1:2">
      <c r="A465" s="1">
        <v>462</v>
      </c>
      <c r="B465">
        <v>59.1</v>
      </c>
    </row>
    <row r="466" spans="1:2">
      <c r="A466" s="1">
        <v>463</v>
      </c>
      <c r="B466">
        <v>59.5</v>
      </c>
    </row>
    <row r="467" spans="1:2">
      <c r="A467" s="1">
        <v>464</v>
      </c>
      <c r="B467">
        <v>59.9</v>
      </c>
    </row>
    <row r="468" spans="1:2">
      <c r="A468" s="1">
        <v>465</v>
      </c>
      <c r="B468">
        <v>59.9</v>
      </c>
    </row>
    <row r="469" spans="1:2">
      <c r="A469" s="1">
        <v>466</v>
      </c>
      <c r="B469">
        <v>60.3</v>
      </c>
    </row>
    <row r="470" spans="1:2">
      <c r="A470" s="1">
        <v>467</v>
      </c>
      <c r="B470">
        <v>61.1</v>
      </c>
    </row>
    <row r="471" spans="1:2">
      <c r="A471" s="1">
        <v>468</v>
      </c>
      <c r="B471">
        <v>61.1</v>
      </c>
    </row>
    <row r="472" spans="1:2">
      <c r="A472" s="1">
        <v>469</v>
      </c>
      <c r="B472">
        <v>61.1</v>
      </c>
    </row>
    <row r="473" spans="1:2">
      <c r="A473" s="1">
        <v>470</v>
      </c>
      <c r="B473">
        <v>61.4</v>
      </c>
    </row>
    <row r="474" spans="1:2">
      <c r="A474" s="1">
        <v>471</v>
      </c>
      <c r="B474">
        <v>61.4</v>
      </c>
    </row>
    <row r="475" spans="1:2">
      <c r="A475" s="1">
        <v>472</v>
      </c>
      <c r="B475">
        <v>61.1</v>
      </c>
    </row>
    <row r="476" spans="1:2">
      <c r="A476" s="1">
        <v>473</v>
      </c>
      <c r="B476">
        <v>60.7</v>
      </c>
    </row>
    <row r="477" spans="1:2">
      <c r="A477" s="1">
        <v>474</v>
      </c>
      <c r="B477">
        <v>59.9</v>
      </c>
    </row>
    <row r="478" spans="1:2">
      <c r="A478" s="1">
        <v>475</v>
      </c>
      <c r="B478">
        <v>59.1</v>
      </c>
    </row>
    <row r="479" spans="1:2">
      <c r="A479" s="1">
        <v>476</v>
      </c>
      <c r="B479">
        <v>59.1</v>
      </c>
    </row>
    <row r="480" spans="1:2">
      <c r="A480" s="1">
        <v>477</v>
      </c>
      <c r="B480">
        <v>59.1</v>
      </c>
    </row>
    <row r="481" spans="1:2">
      <c r="A481" s="1">
        <v>478</v>
      </c>
      <c r="B481">
        <v>59.9</v>
      </c>
    </row>
    <row r="482" spans="1:2">
      <c r="A482" s="1">
        <v>479</v>
      </c>
      <c r="B482">
        <v>59.5</v>
      </c>
    </row>
    <row r="483" spans="1:2">
      <c r="A483" s="1">
        <v>480</v>
      </c>
      <c r="B483">
        <v>59.9</v>
      </c>
    </row>
    <row r="484" spans="1:2">
      <c r="A484" s="1">
        <v>481</v>
      </c>
      <c r="B484">
        <v>58.8</v>
      </c>
    </row>
    <row r="485" spans="1:2">
      <c r="A485" s="1">
        <v>482</v>
      </c>
      <c r="B485">
        <v>58</v>
      </c>
    </row>
    <row r="486" spans="1:2">
      <c r="A486" s="1">
        <v>483</v>
      </c>
      <c r="B486">
        <v>57.6</v>
      </c>
    </row>
    <row r="487" spans="1:2">
      <c r="A487" s="1">
        <v>484</v>
      </c>
      <c r="B487">
        <v>56.8</v>
      </c>
    </row>
    <row r="488" spans="1:2">
      <c r="A488" s="1">
        <v>485</v>
      </c>
      <c r="B488">
        <v>56.1</v>
      </c>
    </row>
    <row r="489" spans="1:2">
      <c r="A489" s="1">
        <v>486</v>
      </c>
      <c r="B489">
        <v>55.3</v>
      </c>
    </row>
    <row r="490" spans="1:2">
      <c r="A490" s="1">
        <v>487</v>
      </c>
      <c r="B490">
        <v>54.1</v>
      </c>
    </row>
    <row r="491" spans="1:2">
      <c r="A491" s="1">
        <v>488</v>
      </c>
      <c r="B491">
        <v>52.6</v>
      </c>
    </row>
    <row r="492" spans="1:2">
      <c r="A492" s="1">
        <v>489</v>
      </c>
      <c r="B492">
        <v>49.2</v>
      </c>
    </row>
    <row r="493" spans="1:2">
      <c r="A493" s="1">
        <v>490</v>
      </c>
      <c r="B493">
        <v>46.1</v>
      </c>
    </row>
    <row r="494" spans="1:2">
      <c r="A494" s="1">
        <v>491</v>
      </c>
      <c r="B494">
        <v>43</v>
      </c>
    </row>
    <row r="495" spans="1:2">
      <c r="A495" s="1">
        <v>492</v>
      </c>
      <c r="B495">
        <v>37.200000000000003</v>
      </c>
    </row>
    <row r="496" spans="1:2">
      <c r="A496" s="1">
        <v>493</v>
      </c>
      <c r="B496">
        <v>29.6</v>
      </c>
    </row>
    <row r="497" spans="1:2">
      <c r="A497" s="1">
        <v>494</v>
      </c>
      <c r="B497">
        <v>21.5</v>
      </c>
    </row>
    <row r="498" spans="1:2">
      <c r="A498" s="1">
        <v>495</v>
      </c>
      <c r="B498">
        <v>16.5</v>
      </c>
    </row>
    <row r="499" spans="1:2">
      <c r="A499" s="1">
        <v>496</v>
      </c>
      <c r="B499">
        <v>15.7</v>
      </c>
    </row>
    <row r="500" spans="1:2">
      <c r="A500" s="1">
        <v>497</v>
      </c>
      <c r="B500">
        <v>18.399999999999999</v>
      </c>
    </row>
    <row r="501" spans="1:2">
      <c r="A501" s="1">
        <v>498</v>
      </c>
      <c r="B501">
        <v>21.5</v>
      </c>
    </row>
    <row r="502" spans="1:2">
      <c r="A502" s="1">
        <v>499</v>
      </c>
      <c r="B502">
        <v>25</v>
      </c>
    </row>
    <row r="503" spans="1:2">
      <c r="A503" s="1">
        <v>500</v>
      </c>
      <c r="B503">
        <v>27.3</v>
      </c>
    </row>
    <row r="504" spans="1:2">
      <c r="A504" s="1">
        <v>501</v>
      </c>
      <c r="B504">
        <v>29.2</v>
      </c>
    </row>
    <row r="505" spans="1:2">
      <c r="A505" s="1">
        <v>502</v>
      </c>
      <c r="B505">
        <v>30.7</v>
      </c>
    </row>
    <row r="506" spans="1:2">
      <c r="A506" s="1">
        <v>503</v>
      </c>
      <c r="B506">
        <v>31.5</v>
      </c>
    </row>
    <row r="507" spans="1:2">
      <c r="A507" s="1">
        <v>504</v>
      </c>
      <c r="B507">
        <v>31.1</v>
      </c>
    </row>
    <row r="508" spans="1:2">
      <c r="A508" s="1">
        <v>505</v>
      </c>
      <c r="B508">
        <v>31.1</v>
      </c>
    </row>
    <row r="509" spans="1:2">
      <c r="A509" s="1">
        <v>506</v>
      </c>
      <c r="B509">
        <v>30.3</v>
      </c>
    </row>
    <row r="510" spans="1:2">
      <c r="A510" s="1">
        <v>507</v>
      </c>
      <c r="B510">
        <v>30</v>
      </c>
    </row>
    <row r="511" spans="1:2">
      <c r="A511" s="1">
        <v>508</v>
      </c>
      <c r="B511">
        <v>30</v>
      </c>
    </row>
    <row r="512" spans="1:2">
      <c r="A512" s="1">
        <v>509</v>
      </c>
      <c r="B512">
        <v>29.6</v>
      </c>
    </row>
    <row r="513" spans="1:2">
      <c r="A513" s="1">
        <v>510</v>
      </c>
      <c r="B513">
        <v>30</v>
      </c>
    </row>
    <row r="514" spans="1:2">
      <c r="A514" s="1">
        <v>511</v>
      </c>
      <c r="B514">
        <v>28.8</v>
      </c>
    </row>
    <row r="515" spans="1:2">
      <c r="A515" s="1">
        <v>512</v>
      </c>
      <c r="B515">
        <v>28.8</v>
      </c>
    </row>
    <row r="516" spans="1:2">
      <c r="A516" s="1">
        <v>513</v>
      </c>
      <c r="B516">
        <v>28</v>
      </c>
    </row>
    <row r="517" spans="1:2">
      <c r="A517" s="1">
        <v>514</v>
      </c>
      <c r="B517">
        <v>28.4</v>
      </c>
    </row>
    <row r="518" spans="1:2">
      <c r="A518" s="1">
        <v>515</v>
      </c>
      <c r="B518">
        <v>28</v>
      </c>
    </row>
    <row r="519" spans="1:2">
      <c r="A519" s="1">
        <v>516</v>
      </c>
      <c r="B519">
        <v>28.4</v>
      </c>
    </row>
    <row r="520" spans="1:2">
      <c r="A520" s="1">
        <v>517</v>
      </c>
      <c r="B520">
        <v>28.4</v>
      </c>
    </row>
    <row r="521" spans="1:2">
      <c r="A521" s="1">
        <v>518</v>
      </c>
      <c r="B521">
        <v>28.8</v>
      </c>
    </row>
    <row r="522" spans="1:2">
      <c r="A522" s="1">
        <v>519</v>
      </c>
      <c r="B522">
        <v>28.4</v>
      </c>
    </row>
    <row r="523" spans="1:2">
      <c r="A523" s="1">
        <v>520</v>
      </c>
      <c r="B523">
        <v>28.4</v>
      </c>
    </row>
    <row r="524" spans="1:2">
      <c r="A524" s="1">
        <v>521</v>
      </c>
      <c r="B524">
        <v>28</v>
      </c>
    </row>
    <row r="525" spans="1:2">
      <c r="A525" s="1">
        <v>522</v>
      </c>
      <c r="B525">
        <v>26.5</v>
      </c>
    </row>
    <row r="526" spans="1:2">
      <c r="A526" s="1">
        <v>523</v>
      </c>
      <c r="B526">
        <v>24.2</v>
      </c>
    </row>
    <row r="527" spans="1:2">
      <c r="A527" s="1">
        <v>524</v>
      </c>
      <c r="B527">
        <v>22.7</v>
      </c>
    </row>
    <row r="528" spans="1:2">
      <c r="A528" s="1">
        <v>525</v>
      </c>
      <c r="B528">
        <v>20.399999999999999</v>
      </c>
    </row>
    <row r="529" spans="1:2">
      <c r="A529" s="1">
        <v>526</v>
      </c>
      <c r="B529">
        <v>17.7</v>
      </c>
    </row>
    <row r="530" spans="1:2">
      <c r="A530" s="1">
        <v>527</v>
      </c>
      <c r="B530">
        <v>15.7</v>
      </c>
    </row>
    <row r="531" spans="1:2">
      <c r="A531" s="1">
        <v>528</v>
      </c>
      <c r="B531">
        <v>13.1</v>
      </c>
    </row>
    <row r="532" spans="1:2">
      <c r="A532" s="1">
        <v>529</v>
      </c>
      <c r="B532">
        <v>10.8</v>
      </c>
    </row>
    <row r="533" spans="1:2">
      <c r="A533" s="1">
        <v>530</v>
      </c>
      <c r="B533">
        <v>8.4</v>
      </c>
    </row>
    <row r="534" spans="1:2">
      <c r="A534" s="1">
        <v>531</v>
      </c>
      <c r="B534">
        <v>7.3</v>
      </c>
    </row>
    <row r="535" spans="1:2">
      <c r="A535" s="1">
        <v>532</v>
      </c>
      <c r="B535">
        <v>5</v>
      </c>
    </row>
    <row r="536" spans="1:2">
      <c r="A536" s="1">
        <v>533</v>
      </c>
      <c r="B536">
        <v>3.8</v>
      </c>
    </row>
    <row r="537" spans="1:2">
      <c r="A537" s="1">
        <v>534</v>
      </c>
      <c r="B537">
        <v>3.5</v>
      </c>
    </row>
    <row r="538" spans="1:2">
      <c r="A538" s="1">
        <v>535</v>
      </c>
      <c r="B538">
        <v>1.9</v>
      </c>
    </row>
    <row r="539" spans="1:2">
      <c r="A539" s="1">
        <v>536</v>
      </c>
      <c r="B539">
        <v>0.8</v>
      </c>
    </row>
    <row r="540" spans="1:2">
      <c r="A540" s="1">
        <v>537</v>
      </c>
      <c r="B540">
        <v>0</v>
      </c>
    </row>
    <row r="541" spans="1:2">
      <c r="A541" s="1">
        <v>538</v>
      </c>
      <c r="B541">
        <v>0</v>
      </c>
    </row>
    <row r="542" spans="1:2">
      <c r="A542" s="1">
        <v>539</v>
      </c>
      <c r="B542">
        <v>0</v>
      </c>
    </row>
    <row r="543" spans="1:2">
      <c r="A543" s="1">
        <v>540</v>
      </c>
      <c r="B543">
        <v>0.8</v>
      </c>
    </row>
    <row r="544" spans="1:2">
      <c r="A544" s="1">
        <v>541</v>
      </c>
      <c r="B544">
        <v>1.9</v>
      </c>
    </row>
    <row r="545" spans="1:2">
      <c r="A545" s="1">
        <v>542</v>
      </c>
      <c r="B545">
        <v>3.8</v>
      </c>
    </row>
    <row r="546" spans="1:2">
      <c r="A546" s="1">
        <v>543</v>
      </c>
      <c r="B546">
        <v>6.9</v>
      </c>
    </row>
    <row r="547" spans="1:2">
      <c r="A547" s="1">
        <v>544</v>
      </c>
      <c r="B547">
        <v>9.6</v>
      </c>
    </row>
    <row r="548" spans="1:2">
      <c r="A548" s="1">
        <v>545</v>
      </c>
      <c r="B548">
        <v>11.1</v>
      </c>
    </row>
    <row r="549" spans="1:2">
      <c r="A549" s="1">
        <v>546</v>
      </c>
      <c r="B549">
        <v>11.1</v>
      </c>
    </row>
    <row r="550" spans="1:2">
      <c r="A550" s="1">
        <v>547</v>
      </c>
      <c r="B550">
        <v>10.4</v>
      </c>
    </row>
    <row r="551" spans="1:2">
      <c r="A551" s="1">
        <v>548</v>
      </c>
      <c r="B551">
        <v>8.8000000000000007</v>
      </c>
    </row>
    <row r="552" spans="1:2">
      <c r="A552" s="1">
        <v>549</v>
      </c>
      <c r="B552">
        <v>9.1999999999999993</v>
      </c>
    </row>
    <row r="553" spans="1:2">
      <c r="A553" s="1">
        <v>550</v>
      </c>
      <c r="B553">
        <v>10</v>
      </c>
    </row>
    <row r="554" spans="1:2">
      <c r="A554" s="1">
        <v>551</v>
      </c>
      <c r="B554">
        <v>10.4</v>
      </c>
    </row>
    <row r="555" spans="1:2">
      <c r="A555" s="1">
        <v>552</v>
      </c>
      <c r="B555">
        <v>10.4</v>
      </c>
    </row>
    <row r="556" spans="1:2">
      <c r="A556" s="1">
        <v>553</v>
      </c>
      <c r="B556">
        <v>5.4</v>
      </c>
    </row>
    <row r="557" spans="1:2">
      <c r="A557" s="1">
        <v>554</v>
      </c>
      <c r="B557">
        <v>1.9</v>
      </c>
    </row>
    <row r="558" spans="1:2">
      <c r="A558" s="1">
        <v>555</v>
      </c>
      <c r="B558">
        <v>0</v>
      </c>
    </row>
    <row r="559" spans="1:2">
      <c r="A559" s="1">
        <v>556</v>
      </c>
      <c r="B559">
        <v>0</v>
      </c>
    </row>
    <row r="560" spans="1:2">
      <c r="A560" s="1">
        <v>557</v>
      </c>
      <c r="B560">
        <v>0</v>
      </c>
    </row>
    <row r="561" spans="1:2">
      <c r="A561" s="1">
        <v>558</v>
      </c>
      <c r="B561">
        <v>0</v>
      </c>
    </row>
    <row r="562" spans="1:2">
      <c r="A562" s="1">
        <v>559</v>
      </c>
      <c r="B562">
        <v>0</v>
      </c>
    </row>
    <row r="563" spans="1:2">
      <c r="A563" s="1">
        <v>560</v>
      </c>
      <c r="B563">
        <v>0</v>
      </c>
    </row>
    <row r="564" spans="1:2">
      <c r="A564" s="1">
        <v>561</v>
      </c>
      <c r="B564">
        <v>0</v>
      </c>
    </row>
    <row r="565" spans="1:2">
      <c r="A565" s="1">
        <v>562</v>
      </c>
      <c r="B565">
        <v>0</v>
      </c>
    </row>
    <row r="566" spans="1:2">
      <c r="A566" s="1">
        <v>563</v>
      </c>
      <c r="B566">
        <v>0</v>
      </c>
    </row>
    <row r="567" spans="1:2">
      <c r="A567" s="1">
        <v>564</v>
      </c>
      <c r="B567">
        <v>0</v>
      </c>
    </row>
    <row r="568" spans="1:2">
      <c r="A568" s="1">
        <v>565</v>
      </c>
      <c r="B568">
        <v>0</v>
      </c>
    </row>
    <row r="569" spans="1:2">
      <c r="A569" s="1">
        <v>566</v>
      </c>
      <c r="B569">
        <v>0</v>
      </c>
    </row>
    <row r="570" spans="1:2">
      <c r="A570" s="1">
        <v>567</v>
      </c>
      <c r="B570">
        <v>0</v>
      </c>
    </row>
    <row r="571" spans="1:2">
      <c r="A571" s="1">
        <v>568</v>
      </c>
      <c r="B571">
        <v>0</v>
      </c>
    </row>
    <row r="572" spans="1:2">
      <c r="A572" s="1">
        <v>569</v>
      </c>
      <c r="B572">
        <v>0</v>
      </c>
    </row>
    <row r="573" spans="1:2">
      <c r="A573" s="1">
        <v>570</v>
      </c>
      <c r="B573">
        <v>0</v>
      </c>
    </row>
    <row r="574" spans="1:2">
      <c r="A574" s="1">
        <v>571</v>
      </c>
      <c r="B574">
        <v>0</v>
      </c>
    </row>
    <row r="575" spans="1:2">
      <c r="A575" s="1">
        <v>572</v>
      </c>
      <c r="B575">
        <v>0</v>
      </c>
    </row>
    <row r="576" spans="1:2">
      <c r="A576" s="1">
        <v>573</v>
      </c>
      <c r="B576">
        <v>0</v>
      </c>
    </row>
    <row r="577" spans="1:2">
      <c r="A577" s="1">
        <v>574</v>
      </c>
      <c r="B577">
        <v>0</v>
      </c>
    </row>
    <row r="578" spans="1:2">
      <c r="A578" s="1">
        <v>575</v>
      </c>
      <c r="B578">
        <v>0</v>
      </c>
    </row>
    <row r="579" spans="1:2">
      <c r="A579" s="1">
        <v>576</v>
      </c>
      <c r="B579">
        <v>0</v>
      </c>
    </row>
    <row r="580" spans="1:2">
      <c r="A580" s="1">
        <v>577</v>
      </c>
      <c r="B580">
        <v>0</v>
      </c>
    </row>
    <row r="581" spans="1:2">
      <c r="A581" s="1">
        <v>578</v>
      </c>
      <c r="B581">
        <v>0</v>
      </c>
    </row>
    <row r="582" spans="1:2">
      <c r="A582" s="1">
        <v>579</v>
      </c>
      <c r="B582">
        <v>0</v>
      </c>
    </row>
    <row r="583" spans="1:2">
      <c r="A583" s="1">
        <v>580</v>
      </c>
      <c r="B583">
        <v>0</v>
      </c>
    </row>
    <row r="584" spans="1:2">
      <c r="A584" s="1">
        <v>581</v>
      </c>
      <c r="B584">
        <v>0.4</v>
      </c>
    </row>
    <row r="585" spans="1:2">
      <c r="A585" s="1">
        <v>582</v>
      </c>
      <c r="B585">
        <v>1.5</v>
      </c>
    </row>
    <row r="586" spans="1:2">
      <c r="A586" s="1">
        <v>583</v>
      </c>
      <c r="B586">
        <v>3.5</v>
      </c>
    </row>
    <row r="587" spans="1:2">
      <c r="A587" s="1">
        <v>584</v>
      </c>
      <c r="B587">
        <v>6.1</v>
      </c>
    </row>
    <row r="588" spans="1:2">
      <c r="A588" s="1">
        <v>585</v>
      </c>
      <c r="B588">
        <v>10.4</v>
      </c>
    </row>
    <row r="589" spans="1:2">
      <c r="A589" s="1">
        <v>586</v>
      </c>
      <c r="B589">
        <v>14.2</v>
      </c>
    </row>
    <row r="590" spans="1:2">
      <c r="A590" s="1">
        <v>587</v>
      </c>
      <c r="B590">
        <v>16.899999999999999</v>
      </c>
    </row>
    <row r="591" spans="1:2">
      <c r="A591" s="1">
        <v>588</v>
      </c>
      <c r="B591">
        <v>19.2</v>
      </c>
    </row>
    <row r="592" spans="1:2">
      <c r="A592" s="1">
        <v>589</v>
      </c>
      <c r="B592">
        <v>20</v>
      </c>
    </row>
    <row r="593" spans="1:2">
      <c r="A593" s="1">
        <v>590</v>
      </c>
      <c r="B593">
        <v>21.5</v>
      </c>
    </row>
    <row r="594" spans="1:2">
      <c r="A594" s="1">
        <v>591</v>
      </c>
      <c r="B594">
        <v>23.4</v>
      </c>
    </row>
    <row r="595" spans="1:2">
      <c r="A595" s="1">
        <v>592</v>
      </c>
      <c r="B595">
        <v>24.6</v>
      </c>
    </row>
    <row r="596" spans="1:2">
      <c r="A596" s="1">
        <v>593</v>
      </c>
      <c r="B596">
        <v>24.2</v>
      </c>
    </row>
    <row r="597" spans="1:2">
      <c r="A597" s="1">
        <v>594</v>
      </c>
      <c r="B597">
        <v>20</v>
      </c>
    </row>
    <row r="598" spans="1:2">
      <c r="A598" s="1">
        <v>595</v>
      </c>
      <c r="B598">
        <v>16.899999999999999</v>
      </c>
    </row>
    <row r="599" spans="1:2">
      <c r="A599" s="1">
        <v>596</v>
      </c>
      <c r="B599">
        <v>13.4</v>
      </c>
    </row>
    <row r="600" spans="1:2">
      <c r="A600" s="1">
        <v>597</v>
      </c>
      <c r="B600">
        <v>13.4</v>
      </c>
    </row>
    <row r="601" spans="1:2">
      <c r="A601" s="1">
        <v>598</v>
      </c>
      <c r="B601">
        <v>15.7</v>
      </c>
    </row>
    <row r="602" spans="1:2">
      <c r="A602" s="1">
        <v>599</v>
      </c>
      <c r="B602">
        <v>18.399999999999999</v>
      </c>
    </row>
    <row r="603" spans="1:2">
      <c r="A603" s="1">
        <v>600</v>
      </c>
      <c r="B603">
        <v>21.1</v>
      </c>
    </row>
    <row r="604" spans="1:2">
      <c r="A604" s="1">
        <v>601</v>
      </c>
      <c r="B604">
        <v>23.4</v>
      </c>
    </row>
    <row r="605" spans="1:2">
      <c r="A605" s="1">
        <v>602</v>
      </c>
      <c r="B605">
        <v>25.3</v>
      </c>
    </row>
    <row r="606" spans="1:2">
      <c r="A606" s="1">
        <v>603</v>
      </c>
      <c r="B606">
        <v>27.6</v>
      </c>
    </row>
    <row r="607" spans="1:2">
      <c r="A607" s="1">
        <v>604</v>
      </c>
      <c r="B607">
        <v>28.8</v>
      </c>
    </row>
    <row r="608" spans="1:2">
      <c r="A608" s="1">
        <v>605</v>
      </c>
      <c r="B608">
        <v>30.3</v>
      </c>
    </row>
    <row r="609" spans="1:2">
      <c r="A609" s="1">
        <v>606</v>
      </c>
      <c r="B609">
        <v>30.7</v>
      </c>
    </row>
    <row r="610" spans="1:2">
      <c r="A610" s="1">
        <v>607</v>
      </c>
      <c r="B610">
        <v>31.5</v>
      </c>
    </row>
    <row r="611" spans="1:2">
      <c r="A611" s="1">
        <v>608</v>
      </c>
      <c r="B611">
        <v>31.1</v>
      </c>
    </row>
    <row r="612" spans="1:2">
      <c r="A612" s="1">
        <v>609</v>
      </c>
      <c r="B612">
        <v>31.1</v>
      </c>
    </row>
    <row r="613" spans="1:2">
      <c r="A613" s="1">
        <v>610</v>
      </c>
      <c r="B613">
        <v>30.3</v>
      </c>
    </row>
    <row r="614" spans="1:2">
      <c r="A614" s="1">
        <v>611</v>
      </c>
      <c r="B614">
        <v>30.3</v>
      </c>
    </row>
    <row r="615" spans="1:2">
      <c r="A615" s="1">
        <v>612</v>
      </c>
      <c r="B615">
        <v>30.3</v>
      </c>
    </row>
    <row r="616" spans="1:2">
      <c r="A616" s="1">
        <v>613</v>
      </c>
      <c r="B616">
        <v>30.7</v>
      </c>
    </row>
    <row r="617" spans="1:2">
      <c r="A617" s="1">
        <v>614</v>
      </c>
      <c r="B617">
        <v>31.1</v>
      </c>
    </row>
    <row r="618" spans="1:2">
      <c r="A618" s="1">
        <v>615</v>
      </c>
      <c r="B618">
        <v>32.299999999999997</v>
      </c>
    </row>
    <row r="619" spans="1:2">
      <c r="A619" s="1">
        <v>616</v>
      </c>
      <c r="B619">
        <v>32.6</v>
      </c>
    </row>
    <row r="620" spans="1:2">
      <c r="A620" s="1">
        <v>617</v>
      </c>
      <c r="B620">
        <v>32.6</v>
      </c>
    </row>
    <row r="621" spans="1:2">
      <c r="A621" s="1">
        <v>618</v>
      </c>
      <c r="B621">
        <v>32.6</v>
      </c>
    </row>
    <row r="622" spans="1:2">
      <c r="A622" s="1">
        <v>619</v>
      </c>
      <c r="B622">
        <v>31.1</v>
      </c>
    </row>
    <row r="623" spans="1:2">
      <c r="A623" s="1">
        <v>620</v>
      </c>
      <c r="B623">
        <v>26.9</v>
      </c>
    </row>
    <row r="624" spans="1:2">
      <c r="A624" s="1">
        <v>621</v>
      </c>
      <c r="B624">
        <v>22.3</v>
      </c>
    </row>
    <row r="625" spans="1:2">
      <c r="A625" s="1">
        <v>622</v>
      </c>
      <c r="B625">
        <v>18</v>
      </c>
    </row>
    <row r="626" spans="1:2">
      <c r="A626" s="1">
        <v>623</v>
      </c>
      <c r="B626">
        <v>13.8</v>
      </c>
    </row>
    <row r="627" spans="1:2">
      <c r="A627" s="1">
        <v>624</v>
      </c>
      <c r="B627">
        <v>9.6</v>
      </c>
    </row>
    <row r="628" spans="1:2">
      <c r="A628" s="1">
        <v>625</v>
      </c>
      <c r="B628">
        <v>4.5999999999999996</v>
      </c>
    </row>
    <row r="629" spans="1:2">
      <c r="A629" s="1">
        <v>626</v>
      </c>
      <c r="B629">
        <v>6.1</v>
      </c>
    </row>
    <row r="630" spans="1:2">
      <c r="A630" s="1">
        <v>627</v>
      </c>
      <c r="B630">
        <v>10</v>
      </c>
    </row>
    <row r="631" spans="1:2">
      <c r="A631" s="1">
        <v>628</v>
      </c>
      <c r="B631">
        <v>14.2</v>
      </c>
    </row>
    <row r="632" spans="1:2">
      <c r="A632" s="1">
        <v>629</v>
      </c>
      <c r="B632">
        <v>17.3</v>
      </c>
    </row>
    <row r="633" spans="1:2">
      <c r="A633" s="1">
        <v>630</v>
      </c>
      <c r="B633">
        <v>20</v>
      </c>
    </row>
    <row r="634" spans="1:2">
      <c r="A634" s="1">
        <v>631</v>
      </c>
      <c r="B634">
        <v>21.5</v>
      </c>
    </row>
    <row r="635" spans="1:2">
      <c r="A635" s="1">
        <v>632</v>
      </c>
      <c r="B635">
        <v>22.3</v>
      </c>
    </row>
    <row r="636" spans="1:2">
      <c r="A636" s="1">
        <v>633</v>
      </c>
      <c r="B636">
        <v>22.3</v>
      </c>
    </row>
    <row r="637" spans="1:2">
      <c r="A637" s="1">
        <v>634</v>
      </c>
      <c r="B637">
        <v>22.3</v>
      </c>
    </row>
    <row r="638" spans="1:2">
      <c r="A638" s="1">
        <v>635</v>
      </c>
      <c r="B638">
        <v>22.3</v>
      </c>
    </row>
    <row r="639" spans="1:2">
      <c r="A639" s="1">
        <v>636</v>
      </c>
      <c r="B639">
        <v>23</v>
      </c>
    </row>
    <row r="640" spans="1:2">
      <c r="A640" s="1">
        <v>637</v>
      </c>
      <c r="B640">
        <v>23</v>
      </c>
    </row>
    <row r="641" spans="1:2">
      <c r="A641" s="1">
        <v>638</v>
      </c>
      <c r="B641">
        <v>22.7</v>
      </c>
    </row>
    <row r="642" spans="1:2">
      <c r="A642" s="1">
        <v>639</v>
      </c>
      <c r="B642">
        <v>22.3</v>
      </c>
    </row>
    <row r="643" spans="1:2">
      <c r="A643" s="1">
        <v>640</v>
      </c>
      <c r="B643">
        <v>21.9</v>
      </c>
    </row>
    <row r="644" spans="1:2">
      <c r="A644" s="1">
        <v>641</v>
      </c>
      <c r="B644">
        <v>22.7</v>
      </c>
    </row>
    <row r="645" spans="1:2">
      <c r="A645" s="1">
        <v>642</v>
      </c>
      <c r="B645">
        <v>23.8</v>
      </c>
    </row>
    <row r="646" spans="1:2">
      <c r="A646" s="1">
        <v>643</v>
      </c>
      <c r="B646">
        <v>25</v>
      </c>
    </row>
    <row r="647" spans="1:2">
      <c r="A647" s="1">
        <v>644</v>
      </c>
      <c r="B647">
        <v>25.3</v>
      </c>
    </row>
    <row r="648" spans="1:2">
      <c r="A648" s="1">
        <v>645</v>
      </c>
      <c r="B648">
        <v>25.7</v>
      </c>
    </row>
    <row r="649" spans="1:2">
      <c r="A649" s="1">
        <v>646</v>
      </c>
      <c r="B649">
        <v>26.5</v>
      </c>
    </row>
    <row r="650" spans="1:2">
      <c r="A650" s="1">
        <v>647</v>
      </c>
      <c r="B650">
        <v>26.9</v>
      </c>
    </row>
    <row r="651" spans="1:2">
      <c r="A651" s="1">
        <v>648</v>
      </c>
      <c r="B651">
        <v>27.3</v>
      </c>
    </row>
    <row r="652" spans="1:2">
      <c r="A652" s="1">
        <v>649</v>
      </c>
      <c r="B652">
        <v>28</v>
      </c>
    </row>
    <row r="653" spans="1:2">
      <c r="A653" s="1">
        <v>650</v>
      </c>
      <c r="B653">
        <v>29.2</v>
      </c>
    </row>
    <row r="654" spans="1:2">
      <c r="A654" s="1">
        <v>651</v>
      </c>
      <c r="B654">
        <v>30</v>
      </c>
    </row>
    <row r="655" spans="1:2">
      <c r="A655" s="1">
        <v>652</v>
      </c>
      <c r="B655">
        <v>30</v>
      </c>
    </row>
    <row r="656" spans="1:2">
      <c r="A656" s="1">
        <v>653</v>
      </c>
      <c r="B656">
        <v>29.6</v>
      </c>
    </row>
    <row r="657" spans="1:2">
      <c r="A657" s="1">
        <v>654</v>
      </c>
      <c r="B657">
        <v>29.6</v>
      </c>
    </row>
    <row r="658" spans="1:2">
      <c r="A658" s="1">
        <v>655</v>
      </c>
      <c r="B658">
        <v>28.8</v>
      </c>
    </row>
    <row r="659" spans="1:2">
      <c r="A659" s="1">
        <v>656</v>
      </c>
      <c r="B659">
        <v>28.4</v>
      </c>
    </row>
    <row r="660" spans="1:2">
      <c r="A660" s="1">
        <v>657</v>
      </c>
      <c r="B660">
        <v>28</v>
      </c>
    </row>
    <row r="661" spans="1:2">
      <c r="A661" s="1">
        <v>658</v>
      </c>
      <c r="B661">
        <v>27.3</v>
      </c>
    </row>
    <row r="662" spans="1:2">
      <c r="A662" s="1">
        <v>659</v>
      </c>
      <c r="B662">
        <v>25.7</v>
      </c>
    </row>
    <row r="663" spans="1:2">
      <c r="A663" s="1">
        <v>660</v>
      </c>
      <c r="B663">
        <v>24.6</v>
      </c>
    </row>
    <row r="664" spans="1:2">
      <c r="A664" s="1">
        <v>661</v>
      </c>
      <c r="B664">
        <v>25</v>
      </c>
    </row>
    <row r="665" spans="1:2">
      <c r="A665" s="1">
        <v>662</v>
      </c>
      <c r="B665">
        <v>26.5</v>
      </c>
    </row>
    <row r="666" spans="1:2">
      <c r="A666" s="1">
        <v>663</v>
      </c>
      <c r="B666">
        <v>28</v>
      </c>
    </row>
    <row r="667" spans="1:2">
      <c r="A667" s="1">
        <v>664</v>
      </c>
      <c r="B667">
        <v>29.6</v>
      </c>
    </row>
    <row r="668" spans="1:2">
      <c r="A668" s="1">
        <v>665</v>
      </c>
      <c r="B668">
        <v>30.7</v>
      </c>
    </row>
    <row r="669" spans="1:2">
      <c r="A669" s="1">
        <v>666</v>
      </c>
      <c r="B669">
        <v>32.299999999999997</v>
      </c>
    </row>
    <row r="670" spans="1:2">
      <c r="A670" s="1">
        <v>667</v>
      </c>
      <c r="B670">
        <v>33</v>
      </c>
    </row>
    <row r="671" spans="1:2">
      <c r="A671" s="1">
        <v>668</v>
      </c>
      <c r="B671">
        <v>34.200000000000003</v>
      </c>
    </row>
    <row r="672" spans="1:2">
      <c r="A672" s="1">
        <v>669</v>
      </c>
      <c r="B672">
        <v>34.6</v>
      </c>
    </row>
    <row r="673" spans="1:2">
      <c r="A673" s="1">
        <v>670</v>
      </c>
      <c r="B673">
        <v>35.299999999999997</v>
      </c>
    </row>
    <row r="674" spans="1:2">
      <c r="A674" s="1">
        <v>671</v>
      </c>
      <c r="B674">
        <v>36.1</v>
      </c>
    </row>
    <row r="675" spans="1:2">
      <c r="A675" s="1">
        <v>672</v>
      </c>
      <c r="B675">
        <v>36.1</v>
      </c>
    </row>
    <row r="676" spans="1:2">
      <c r="A676" s="1">
        <v>673</v>
      </c>
      <c r="B676">
        <v>36.9</v>
      </c>
    </row>
    <row r="677" spans="1:2">
      <c r="A677" s="1">
        <v>674</v>
      </c>
      <c r="B677">
        <v>36.9</v>
      </c>
    </row>
    <row r="678" spans="1:2">
      <c r="A678" s="1">
        <v>675</v>
      </c>
      <c r="B678">
        <v>37.6</v>
      </c>
    </row>
    <row r="679" spans="1:2">
      <c r="A679" s="1">
        <v>676</v>
      </c>
      <c r="B679">
        <v>37.6</v>
      </c>
    </row>
    <row r="680" spans="1:2">
      <c r="A680" s="1">
        <v>677</v>
      </c>
      <c r="B680">
        <v>38.4</v>
      </c>
    </row>
    <row r="681" spans="1:2">
      <c r="A681" s="1">
        <v>678</v>
      </c>
      <c r="B681">
        <v>38</v>
      </c>
    </row>
    <row r="682" spans="1:2">
      <c r="A682" s="1">
        <v>679</v>
      </c>
      <c r="B682">
        <v>37.6</v>
      </c>
    </row>
    <row r="683" spans="1:2">
      <c r="A683" s="1">
        <v>680</v>
      </c>
      <c r="B683">
        <v>37.6</v>
      </c>
    </row>
    <row r="684" spans="1:2">
      <c r="A684" s="1">
        <v>681</v>
      </c>
      <c r="B684">
        <v>37.200000000000003</v>
      </c>
    </row>
    <row r="685" spans="1:2">
      <c r="A685" s="1">
        <v>682</v>
      </c>
      <c r="B685">
        <v>36.9</v>
      </c>
    </row>
    <row r="686" spans="1:2">
      <c r="A686" s="1">
        <v>683</v>
      </c>
      <c r="B686">
        <v>36.1</v>
      </c>
    </row>
    <row r="687" spans="1:2">
      <c r="A687" s="1">
        <v>684</v>
      </c>
      <c r="B687">
        <v>35.700000000000003</v>
      </c>
    </row>
    <row r="688" spans="1:2">
      <c r="A688" s="1">
        <v>685</v>
      </c>
      <c r="B688">
        <v>36.1</v>
      </c>
    </row>
    <row r="689" spans="1:2">
      <c r="A689" s="1">
        <v>686</v>
      </c>
      <c r="B689">
        <v>35.700000000000003</v>
      </c>
    </row>
    <row r="690" spans="1:2">
      <c r="A690" s="1">
        <v>687</v>
      </c>
      <c r="B690">
        <v>35.700000000000003</v>
      </c>
    </row>
    <row r="691" spans="1:2">
      <c r="A691" s="1">
        <v>688</v>
      </c>
      <c r="B691">
        <v>35.700000000000003</v>
      </c>
    </row>
    <row r="692" spans="1:2">
      <c r="A692" s="1">
        <v>689</v>
      </c>
      <c r="B692">
        <v>36.1</v>
      </c>
    </row>
    <row r="693" spans="1:2">
      <c r="A693" s="1">
        <v>690</v>
      </c>
      <c r="B693">
        <v>36.1</v>
      </c>
    </row>
    <row r="694" spans="1:2">
      <c r="A694" s="1">
        <v>691</v>
      </c>
      <c r="B694">
        <v>35.700000000000003</v>
      </c>
    </row>
    <row r="695" spans="1:2">
      <c r="A695" s="1">
        <v>692</v>
      </c>
      <c r="B695">
        <v>35.700000000000003</v>
      </c>
    </row>
    <row r="696" spans="1:2">
      <c r="A696" s="1">
        <v>693</v>
      </c>
      <c r="B696">
        <v>34.9</v>
      </c>
    </row>
    <row r="697" spans="1:2">
      <c r="A697" s="1">
        <v>694</v>
      </c>
      <c r="B697">
        <v>34.6</v>
      </c>
    </row>
    <row r="698" spans="1:2">
      <c r="A698" s="1">
        <v>695</v>
      </c>
      <c r="B698">
        <v>34.200000000000003</v>
      </c>
    </row>
    <row r="699" spans="1:2">
      <c r="A699" s="1">
        <v>696</v>
      </c>
      <c r="B699">
        <v>33.799999999999997</v>
      </c>
    </row>
    <row r="700" spans="1:2">
      <c r="A700" s="1">
        <v>697</v>
      </c>
      <c r="B700">
        <v>33.4</v>
      </c>
    </row>
    <row r="701" spans="1:2">
      <c r="A701" s="1">
        <v>698</v>
      </c>
      <c r="B701">
        <v>33</v>
      </c>
    </row>
    <row r="702" spans="1:2">
      <c r="A702" s="1">
        <v>699</v>
      </c>
      <c r="B702">
        <v>30.3</v>
      </c>
    </row>
    <row r="703" spans="1:2">
      <c r="A703" s="1">
        <v>700</v>
      </c>
      <c r="B703">
        <v>29.2</v>
      </c>
    </row>
    <row r="704" spans="1:2">
      <c r="A704" s="1">
        <v>701</v>
      </c>
      <c r="B704">
        <v>28.4</v>
      </c>
    </row>
    <row r="705" spans="1:2">
      <c r="A705" s="1">
        <v>702</v>
      </c>
      <c r="B705">
        <v>25</v>
      </c>
    </row>
    <row r="706" spans="1:2">
      <c r="A706" s="1">
        <v>703</v>
      </c>
      <c r="B706">
        <v>21.1</v>
      </c>
    </row>
    <row r="707" spans="1:2">
      <c r="A707" s="1">
        <v>704</v>
      </c>
      <c r="B707">
        <v>16.899999999999999</v>
      </c>
    </row>
    <row r="708" spans="1:2">
      <c r="A708" s="1">
        <v>705</v>
      </c>
      <c r="B708">
        <v>13.4</v>
      </c>
    </row>
    <row r="709" spans="1:2">
      <c r="A709" s="1">
        <v>706</v>
      </c>
      <c r="B709">
        <v>13.1</v>
      </c>
    </row>
    <row r="710" spans="1:2">
      <c r="A710" s="1">
        <v>707</v>
      </c>
      <c r="B710">
        <v>12.3</v>
      </c>
    </row>
    <row r="711" spans="1:2">
      <c r="A711" s="1">
        <v>708</v>
      </c>
      <c r="B711">
        <v>12.7</v>
      </c>
    </row>
    <row r="712" spans="1:2">
      <c r="A712" s="1">
        <v>709</v>
      </c>
      <c r="B712">
        <v>15.7</v>
      </c>
    </row>
    <row r="713" spans="1:2">
      <c r="A713" s="1">
        <v>710</v>
      </c>
      <c r="B713">
        <v>19.2</v>
      </c>
    </row>
    <row r="714" spans="1:2">
      <c r="A714" s="1">
        <v>711</v>
      </c>
      <c r="B714">
        <v>22.3</v>
      </c>
    </row>
    <row r="715" spans="1:2">
      <c r="A715" s="1">
        <v>712</v>
      </c>
      <c r="B715">
        <v>24.6</v>
      </c>
    </row>
    <row r="716" spans="1:2">
      <c r="A716" s="1">
        <v>713</v>
      </c>
      <c r="B716">
        <v>25.7</v>
      </c>
    </row>
    <row r="717" spans="1:2">
      <c r="A717" s="1">
        <v>714</v>
      </c>
      <c r="B717">
        <v>26.5</v>
      </c>
    </row>
    <row r="718" spans="1:2">
      <c r="A718" s="1">
        <v>715</v>
      </c>
      <c r="B718">
        <v>26.5</v>
      </c>
    </row>
    <row r="719" spans="1:2">
      <c r="A719" s="1">
        <v>716</v>
      </c>
      <c r="B719">
        <v>26.9</v>
      </c>
    </row>
    <row r="720" spans="1:2">
      <c r="A720" s="1">
        <v>717</v>
      </c>
      <c r="B720">
        <v>27.3</v>
      </c>
    </row>
    <row r="721" spans="1:2">
      <c r="A721" s="1">
        <v>718</v>
      </c>
      <c r="B721">
        <v>27.3</v>
      </c>
    </row>
    <row r="722" spans="1:2">
      <c r="A722" s="1">
        <v>719</v>
      </c>
      <c r="B722">
        <v>27.6</v>
      </c>
    </row>
    <row r="723" spans="1:2">
      <c r="A723" s="1">
        <v>720</v>
      </c>
      <c r="B723">
        <v>28.4</v>
      </c>
    </row>
    <row r="724" spans="1:2">
      <c r="A724" s="1">
        <v>721</v>
      </c>
      <c r="B724">
        <v>28.8</v>
      </c>
    </row>
    <row r="725" spans="1:2">
      <c r="A725" s="1">
        <v>722</v>
      </c>
      <c r="B725">
        <v>28.8</v>
      </c>
    </row>
    <row r="726" spans="1:2">
      <c r="A726" s="1">
        <v>723</v>
      </c>
      <c r="B726">
        <v>29.2</v>
      </c>
    </row>
    <row r="727" spans="1:2">
      <c r="A727" s="1">
        <v>724</v>
      </c>
      <c r="B727">
        <v>28.8</v>
      </c>
    </row>
    <row r="728" spans="1:2">
      <c r="A728" s="1">
        <v>725</v>
      </c>
      <c r="B728">
        <v>28.8</v>
      </c>
    </row>
    <row r="729" spans="1:2">
      <c r="A729" s="1">
        <v>726</v>
      </c>
      <c r="B729">
        <v>28</v>
      </c>
    </row>
    <row r="730" spans="1:2">
      <c r="A730" s="1">
        <v>727</v>
      </c>
      <c r="B730">
        <v>28</v>
      </c>
    </row>
    <row r="731" spans="1:2">
      <c r="A731" s="1">
        <v>728</v>
      </c>
      <c r="B731">
        <v>27.6</v>
      </c>
    </row>
    <row r="732" spans="1:2">
      <c r="A732" s="1">
        <v>729</v>
      </c>
      <c r="B732">
        <v>26.5</v>
      </c>
    </row>
    <row r="733" spans="1:2">
      <c r="A733" s="1">
        <v>730</v>
      </c>
      <c r="B733">
        <v>24.6</v>
      </c>
    </row>
    <row r="734" spans="1:2">
      <c r="A734" s="1">
        <v>731</v>
      </c>
      <c r="B734">
        <v>20.7</v>
      </c>
    </row>
    <row r="735" spans="1:2">
      <c r="A735" s="1">
        <v>732</v>
      </c>
      <c r="B735">
        <v>16.5</v>
      </c>
    </row>
    <row r="736" spans="1:2">
      <c r="A736" s="1">
        <v>733</v>
      </c>
      <c r="B736">
        <v>15</v>
      </c>
    </row>
    <row r="737" spans="1:2">
      <c r="A737" s="1">
        <v>734</v>
      </c>
      <c r="B737">
        <v>14.2</v>
      </c>
    </row>
    <row r="738" spans="1:2">
      <c r="A738" s="1">
        <v>735</v>
      </c>
      <c r="B738">
        <v>14.2</v>
      </c>
    </row>
    <row r="739" spans="1:2">
      <c r="A739" s="1">
        <v>736</v>
      </c>
      <c r="B739">
        <v>13.8</v>
      </c>
    </row>
    <row r="740" spans="1:2">
      <c r="A740" s="1">
        <v>737</v>
      </c>
      <c r="B740">
        <v>13.8</v>
      </c>
    </row>
    <row r="741" spans="1:2">
      <c r="A741" s="1">
        <v>738</v>
      </c>
      <c r="B741">
        <v>11.9</v>
      </c>
    </row>
    <row r="742" spans="1:2">
      <c r="A742" s="1">
        <v>739</v>
      </c>
      <c r="B742">
        <v>8.4</v>
      </c>
    </row>
    <row r="743" spans="1:2">
      <c r="A743" s="1">
        <v>740</v>
      </c>
      <c r="B743">
        <v>4.2</v>
      </c>
    </row>
    <row r="744" spans="1:2">
      <c r="A744" s="1">
        <v>741</v>
      </c>
      <c r="B744">
        <v>1.2</v>
      </c>
    </row>
    <row r="745" spans="1:2">
      <c r="A745" s="1">
        <v>742</v>
      </c>
      <c r="B745">
        <v>0</v>
      </c>
    </row>
    <row r="746" spans="1:2">
      <c r="A746" s="1">
        <v>743</v>
      </c>
      <c r="B746">
        <v>0</v>
      </c>
    </row>
    <row r="747" spans="1:2">
      <c r="A747" s="1">
        <v>744</v>
      </c>
      <c r="B747">
        <v>0</v>
      </c>
    </row>
    <row r="748" spans="1:2">
      <c r="A748" s="1">
        <v>745</v>
      </c>
      <c r="B748">
        <v>0</v>
      </c>
    </row>
    <row r="749" spans="1:2">
      <c r="A749" s="1">
        <v>746</v>
      </c>
      <c r="B749">
        <v>0</v>
      </c>
    </row>
    <row r="750" spans="1:2">
      <c r="A750" s="1">
        <v>747</v>
      </c>
      <c r="B750">
        <v>0</v>
      </c>
    </row>
    <row r="751" spans="1:2">
      <c r="A751" s="1">
        <v>748</v>
      </c>
      <c r="B751">
        <v>0</v>
      </c>
    </row>
    <row r="752" spans="1:2">
      <c r="A752" s="1">
        <v>749</v>
      </c>
      <c r="B752">
        <v>0</v>
      </c>
    </row>
    <row r="753" spans="1:2">
      <c r="A753" s="1">
        <v>750</v>
      </c>
      <c r="B753">
        <v>0</v>
      </c>
    </row>
    <row r="754" spans="1:2">
      <c r="A754" s="1">
        <v>751</v>
      </c>
      <c r="B754">
        <v>0</v>
      </c>
    </row>
    <row r="755" spans="1:2">
      <c r="A755" s="1">
        <v>752</v>
      </c>
      <c r="B755">
        <v>0</v>
      </c>
    </row>
    <row r="756" spans="1:2">
      <c r="A756" s="1">
        <v>753</v>
      </c>
      <c r="B756">
        <v>0</v>
      </c>
    </row>
    <row r="757" spans="1:2">
      <c r="A757" s="1">
        <v>754</v>
      </c>
      <c r="B757">
        <v>0</v>
      </c>
    </row>
    <row r="758" spans="1:2">
      <c r="A758" s="1">
        <v>755</v>
      </c>
      <c r="B758">
        <v>0</v>
      </c>
    </row>
    <row r="759" spans="1:2">
      <c r="A759" s="1">
        <v>756</v>
      </c>
      <c r="B759">
        <v>0</v>
      </c>
    </row>
    <row r="760" spans="1:2">
      <c r="A760" s="1">
        <v>757</v>
      </c>
      <c r="B760">
        <v>0</v>
      </c>
    </row>
    <row r="761" spans="1:2">
      <c r="A761" s="1">
        <v>758</v>
      </c>
      <c r="B761">
        <v>0</v>
      </c>
    </row>
    <row r="762" spans="1:2">
      <c r="A762" s="1">
        <v>759</v>
      </c>
      <c r="B762">
        <v>0</v>
      </c>
    </row>
    <row r="763" spans="1:2">
      <c r="A763" s="1">
        <v>760</v>
      </c>
      <c r="B763">
        <v>0</v>
      </c>
    </row>
    <row r="764" spans="1:2">
      <c r="A764" s="1">
        <v>761</v>
      </c>
      <c r="B764">
        <v>0</v>
      </c>
    </row>
    <row r="765" spans="1:2">
      <c r="A765" s="1">
        <v>762</v>
      </c>
      <c r="B765">
        <v>0</v>
      </c>
    </row>
    <row r="766" spans="1:2">
      <c r="A766" s="1">
        <v>763</v>
      </c>
      <c r="B766">
        <v>0</v>
      </c>
    </row>
    <row r="767" spans="1:2">
      <c r="A767" s="1">
        <v>764</v>
      </c>
      <c r="B767">
        <v>0</v>
      </c>
    </row>
    <row r="768" spans="1:2">
      <c r="A768" s="1">
        <v>765</v>
      </c>
      <c r="B768">
        <v>0</v>
      </c>
    </row>
    <row r="769" spans="1:2">
      <c r="A769" s="1">
        <v>766</v>
      </c>
      <c r="B769">
        <v>0</v>
      </c>
    </row>
    <row r="770" spans="1:2">
      <c r="A770" s="1">
        <v>767</v>
      </c>
      <c r="B770">
        <v>0</v>
      </c>
    </row>
    <row r="771" spans="1:2">
      <c r="A771" s="1">
        <v>768</v>
      </c>
      <c r="B771">
        <v>0</v>
      </c>
    </row>
    <row r="772" spans="1:2">
      <c r="A772" s="1">
        <v>769</v>
      </c>
      <c r="B772">
        <v>0</v>
      </c>
    </row>
    <row r="773" spans="1:2">
      <c r="A773" s="1">
        <v>770</v>
      </c>
      <c r="B773">
        <v>0</v>
      </c>
    </row>
    <row r="774" spans="1:2">
      <c r="A774" s="1">
        <v>771</v>
      </c>
      <c r="B774">
        <v>0</v>
      </c>
    </row>
    <row r="775" spans="1:2">
      <c r="A775" s="1">
        <v>772</v>
      </c>
      <c r="B775">
        <v>1.5</v>
      </c>
    </row>
    <row r="776" spans="1:2">
      <c r="A776" s="1">
        <v>773</v>
      </c>
      <c r="B776">
        <v>5.4</v>
      </c>
    </row>
    <row r="777" spans="1:2">
      <c r="A777" s="1">
        <v>774</v>
      </c>
      <c r="B777">
        <v>9.1999999999999993</v>
      </c>
    </row>
    <row r="778" spans="1:2">
      <c r="A778" s="1">
        <v>775</v>
      </c>
      <c r="B778">
        <v>11.5</v>
      </c>
    </row>
    <row r="779" spans="1:2">
      <c r="A779" s="1">
        <v>776</v>
      </c>
      <c r="B779">
        <v>14.6</v>
      </c>
    </row>
    <row r="780" spans="1:2">
      <c r="A780" s="1">
        <v>777</v>
      </c>
      <c r="B780">
        <v>17.3</v>
      </c>
    </row>
    <row r="781" spans="1:2">
      <c r="A781" s="1">
        <v>778</v>
      </c>
      <c r="B781">
        <v>19.2</v>
      </c>
    </row>
    <row r="782" spans="1:2">
      <c r="A782" s="1">
        <v>779</v>
      </c>
      <c r="B782">
        <v>21.1</v>
      </c>
    </row>
    <row r="783" spans="1:2">
      <c r="A783" s="1">
        <v>780</v>
      </c>
      <c r="B783">
        <v>20.7</v>
      </c>
    </row>
    <row r="784" spans="1:2">
      <c r="A784" s="1">
        <v>781</v>
      </c>
      <c r="B784">
        <v>20.7</v>
      </c>
    </row>
    <row r="785" spans="1:2">
      <c r="A785" s="1">
        <v>782</v>
      </c>
      <c r="B785">
        <v>19.600000000000001</v>
      </c>
    </row>
    <row r="786" spans="1:2">
      <c r="A786" s="1">
        <v>783</v>
      </c>
      <c r="B786">
        <v>18.399999999999999</v>
      </c>
    </row>
    <row r="787" spans="1:2">
      <c r="A787" s="1">
        <v>784</v>
      </c>
      <c r="B787">
        <v>16.899999999999999</v>
      </c>
    </row>
    <row r="788" spans="1:2">
      <c r="A788" s="1">
        <v>785</v>
      </c>
      <c r="B788">
        <v>16.899999999999999</v>
      </c>
    </row>
    <row r="789" spans="1:2">
      <c r="A789" s="1">
        <v>786</v>
      </c>
      <c r="B789">
        <v>16.5</v>
      </c>
    </row>
    <row r="790" spans="1:2">
      <c r="A790" s="1">
        <v>787</v>
      </c>
      <c r="B790">
        <v>16.899999999999999</v>
      </c>
    </row>
    <row r="791" spans="1:2">
      <c r="A791" s="1">
        <v>788</v>
      </c>
      <c r="B791">
        <v>16.899999999999999</v>
      </c>
    </row>
    <row r="792" spans="1:2">
      <c r="A792" s="1">
        <v>789</v>
      </c>
      <c r="B792">
        <v>16.899999999999999</v>
      </c>
    </row>
    <row r="793" spans="1:2">
      <c r="A793" s="1">
        <v>790</v>
      </c>
      <c r="B793">
        <v>17.3</v>
      </c>
    </row>
    <row r="794" spans="1:2">
      <c r="A794" s="1">
        <v>791</v>
      </c>
      <c r="B794">
        <v>19.2</v>
      </c>
    </row>
    <row r="795" spans="1:2">
      <c r="A795" s="1">
        <v>792</v>
      </c>
      <c r="B795">
        <v>20.399999999999999</v>
      </c>
    </row>
    <row r="796" spans="1:2">
      <c r="A796" s="1">
        <v>793</v>
      </c>
      <c r="B796">
        <v>21.1</v>
      </c>
    </row>
    <row r="797" spans="1:2">
      <c r="A797" s="1">
        <v>794</v>
      </c>
      <c r="B797">
        <v>22.3</v>
      </c>
    </row>
    <row r="798" spans="1:2">
      <c r="A798" s="1">
        <v>795</v>
      </c>
      <c r="B798">
        <v>22.3</v>
      </c>
    </row>
    <row r="799" spans="1:2">
      <c r="A799" s="1">
        <v>796</v>
      </c>
      <c r="B799">
        <v>22.7</v>
      </c>
    </row>
    <row r="800" spans="1:2">
      <c r="A800" s="1">
        <v>797</v>
      </c>
      <c r="B800">
        <v>22.3</v>
      </c>
    </row>
    <row r="801" spans="1:2">
      <c r="A801" s="1">
        <v>798</v>
      </c>
      <c r="B801">
        <v>22.7</v>
      </c>
    </row>
    <row r="802" spans="1:2">
      <c r="A802" s="1">
        <v>799</v>
      </c>
      <c r="B802">
        <v>22.3</v>
      </c>
    </row>
    <row r="803" spans="1:2">
      <c r="A803" s="1">
        <v>800</v>
      </c>
      <c r="B803">
        <v>23.8</v>
      </c>
    </row>
    <row r="804" spans="1:2">
      <c r="A804" s="1">
        <v>801</v>
      </c>
      <c r="B804">
        <v>25.7</v>
      </c>
    </row>
    <row r="805" spans="1:2">
      <c r="A805" s="1">
        <v>802</v>
      </c>
      <c r="B805">
        <v>27.6</v>
      </c>
    </row>
    <row r="806" spans="1:2">
      <c r="A806" s="1">
        <v>803</v>
      </c>
      <c r="B806">
        <v>29.6</v>
      </c>
    </row>
    <row r="807" spans="1:2">
      <c r="A807" s="1">
        <v>804</v>
      </c>
      <c r="B807">
        <v>30</v>
      </c>
    </row>
    <row r="808" spans="1:2">
      <c r="A808" s="1">
        <v>805</v>
      </c>
      <c r="B808">
        <v>29.2</v>
      </c>
    </row>
    <row r="809" spans="1:2">
      <c r="A809" s="1">
        <v>806</v>
      </c>
      <c r="B809">
        <v>27.6</v>
      </c>
    </row>
    <row r="810" spans="1:2">
      <c r="A810" s="1">
        <v>807</v>
      </c>
      <c r="B810">
        <v>25</v>
      </c>
    </row>
    <row r="811" spans="1:2">
      <c r="A811" s="1">
        <v>808</v>
      </c>
      <c r="B811">
        <v>23.8</v>
      </c>
    </row>
    <row r="812" spans="1:2">
      <c r="A812" s="1">
        <v>809</v>
      </c>
      <c r="B812">
        <v>23.4</v>
      </c>
    </row>
    <row r="813" spans="1:2">
      <c r="A813" s="1">
        <v>810</v>
      </c>
      <c r="B813">
        <v>24.2</v>
      </c>
    </row>
    <row r="814" spans="1:2">
      <c r="A814" s="1">
        <v>811</v>
      </c>
      <c r="B814">
        <v>23.4</v>
      </c>
    </row>
    <row r="815" spans="1:2">
      <c r="A815" s="1">
        <v>812</v>
      </c>
      <c r="B815">
        <v>23</v>
      </c>
    </row>
    <row r="816" spans="1:2">
      <c r="A816" s="1">
        <v>813</v>
      </c>
      <c r="B816">
        <v>20.399999999999999</v>
      </c>
    </row>
    <row r="817" spans="1:2">
      <c r="A817" s="1">
        <v>814</v>
      </c>
      <c r="B817">
        <v>18.8</v>
      </c>
    </row>
    <row r="818" spans="1:2">
      <c r="A818" s="1">
        <v>815</v>
      </c>
      <c r="B818">
        <v>17.3</v>
      </c>
    </row>
    <row r="819" spans="1:2">
      <c r="A819" s="1">
        <v>816</v>
      </c>
      <c r="B819">
        <v>15</v>
      </c>
    </row>
    <row r="820" spans="1:2">
      <c r="A820" s="1">
        <v>817</v>
      </c>
      <c r="B820">
        <v>13.1</v>
      </c>
    </row>
    <row r="821" spans="1:2">
      <c r="A821" s="1">
        <v>818</v>
      </c>
      <c r="B821">
        <v>9.1999999999999993</v>
      </c>
    </row>
    <row r="822" spans="1:2">
      <c r="A822" s="1">
        <v>819</v>
      </c>
      <c r="B822">
        <v>6.9</v>
      </c>
    </row>
    <row r="823" spans="1:2">
      <c r="A823" s="1">
        <v>820</v>
      </c>
      <c r="B823">
        <v>4.5999999999999996</v>
      </c>
    </row>
    <row r="824" spans="1:2">
      <c r="A824" s="1">
        <v>821</v>
      </c>
      <c r="B824">
        <v>4.5999999999999996</v>
      </c>
    </row>
    <row r="825" spans="1:2">
      <c r="A825" s="1">
        <v>822</v>
      </c>
      <c r="B825">
        <v>4.5999999999999996</v>
      </c>
    </row>
    <row r="826" spans="1:2">
      <c r="A826" s="1">
        <v>823</v>
      </c>
      <c r="B826">
        <v>4.2</v>
      </c>
    </row>
    <row r="827" spans="1:2">
      <c r="A827" s="1">
        <v>824</v>
      </c>
      <c r="B827">
        <v>5.4</v>
      </c>
    </row>
    <row r="828" spans="1:2">
      <c r="A828" s="1">
        <v>825</v>
      </c>
      <c r="B828">
        <v>4.5999999999999996</v>
      </c>
    </row>
    <row r="829" spans="1:2">
      <c r="A829" s="1">
        <v>826</v>
      </c>
      <c r="B829">
        <v>3.5</v>
      </c>
    </row>
    <row r="830" spans="1:2">
      <c r="A830" s="1">
        <v>827</v>
      </c>
      <c r="B830">
        <v>2.2999999999999998</v>
      </c>
    </row>
    <row r="831" spans="1:2">
      <c r="A831" s="1">
        <v>828</v>
      </c>
      <c r="B831">
        <v>2.2999999999999998</v>
      </c>
    </row>
    <row r="832" spans="1:2">
      <c r="A832" s="1">
        <v>829</v>
      </c>
      <c r="B832">
        <v>1.9</v>
      </c>
    </row>
    <row r="833" spans="1:2">
      <c r="A833" s="1">
        <v>830</v>
      </c>
      <c r="B833">
        <v>3.1</v>
      </c>
    </row>
    <row r="834" spans="1:2">
      <c r="A834" s="1">
        <v>831</v>
      </c>
      <c r="B834">
        <v>6.1</v>
      </c>
    </row>
    <row r="835" spans="1:2">
      <c r="A835" s="1">
        <v>832</v>
      </c>
      <c r="B835">
        <v>4.5999999999999996</v>
      </c>
    </row>
    <row r="836" spans="1:2">
      <c r="A836" s="1">
        <v>833</v>
      </c>
      <c r="B836">
        <v>2.7</v>
      </c>
    </row>
    <row r="837" spans="1:2">
      <c r="A837" s="1">
        <v>834</v>
      </c>
      <c r="B837">
        <v>2.2999999999999998</v>
      </c>
    </row>
    <row r="838" spans="1:2">
      <c r="A838" s="1">
        <v>835</v>
      </c>
      <c r="B838">
        <v>2.2999999999999998</v>
      </c>
    </row>
    <row r="839" spans="1:2">
      <c r="A839" s="1">
        <v>836</v>
      </c>
      <c r="B839">
        <v>3.1</v>
      </c>
    </row>
    <row r="840" spans="1:2">
      <c r="A840" s="1">
        <v>837</v>
      </c>
      <c r="B840">
        <v>4.2</v>
      </c>
    </row>
    <row r="841" spans="1:2">
      <c r="A841" s="1">
        <v>838</v>
      </c>
      <c r="B841">
        <v>3.5</v>
      </c>
    </row>
    <row r="842" spans="1:2">
      <c r="A842" s="1">
        <v>839</v>
      </c>
      <c r="B842">
        <v>3.8</v>
      </c>
    </row>
    <row r="843" spans="1:2">
      <c r="A843" s="1">
        <v>840</v>
      </c>
      <c r="B843">
        <v>4.2</v>
      </c>
    </row>
    <row r="844" spans="1:2">
      <c r="A844" s="1">
        <v>841</v>
      </c>
      <c r="B844">
        <v>3.5</v>
      </c>
    </row>
    <row r="845" spans="1:2">
      <c r="A845" s="1">
        <v>842</v>
      </c>
      <c r="B845">
        <v>3.5</v>
      </c>
    </row>
    <row r="846" spans="1:2">
      <c r="A846" s="1">
        <v>843</v>
      </c>
      <c r="B846">
        <v>3.5</v>
      </c>
    </row>
    <row r="847" spans="1:2">
      <c r="A847" s="1">
        <v>844</v>
      </c>
      <c r="B847">
        <v>4.5999999999999996</v>
      </c>
    </row>
    <row r="848" spans="1:2">
      <c r="A848" s="1">
        <v>845</v>
      </c>
      <c r="B848">
        <v>5.8</v>
      </c>
    </row>
    <row r="849" spans="1:2">
      <c r="A849" s="1">
        <v>846</v>
      </c>
      <c r="B849">
        <v>3.5</v>
      </c>
    </row>
    <row r="850" spans="1:2">
      <c r="A850" s="1">
        <v>847</v>
      </c>
      <c r="B850">
        <v>0.8</v>
      </c>
    </row>
    <row r="851" spans="1:2">
      <c r="A851" s="1">
        <v>848</v>
      </c>
      <c r="B851">
        <v>3.5</v>
      </c>
    </row>
    <row r="852" spans="1:2">
      <c r="A852" s="1">
        <v>849</v>
      </c>
      <c r="B852">
        <v>3.8</v>
      </c>
    </row>
    <row r="853" spans="1:2">
      <c r="A853" s="1">
        <v>850</v>
      </c>
      <c r="B853">
        <v>2.2999999999999998</v>
      </c>
    </row>
    <row r="854" spans="1:2">
      <c r="A854" s="1">
        <v>851</v>
      </c>
      <c r="B854">
        <v>0</v>
      </c>
    </row>
    <row r="855" spans="1:2">
      <c r="A855" s="1">
        <v>852</v>
      </c>
      <c r="B855">
        <v>1.2</v>
      </c>
    </row>
    <row r="856" spans="1:2">
      <c r="A856" s="1">
        <v>853</v>
      </c>
      <c r="B856">
        <v>6.9</v>
      </c>
    </row>
    <row r="857" spans="1:2">
      <c r="A857" s="1">
        <v>854</v>
      </c>
      <c r="B857">
        <v>13.8</v>
      </c>
    </row>
    <row r="858" spans="1:2">
      <c r="A858" s="1">
        <v>855</v>
      </c>
      <c r="B858">
        <v>18.8</v>
      </c>
    </row>
    <row r="859" spans="1:2">
      <c r="A859" s="1">
        <v>856</v>
      </c>
      <c r="B859">
        <v>23.8</v>
      </c>
    </row>
    <row r="860" spans="1:2">
      <c r="A860" s="1">
        <v>857</v>
      </c>
      <c r="B860">
        <v>27.3</v>
      </c>
    </row>
    <row r="861" spans="1:2">
      <c r="A861" s="1">
        <v>858</v>
      </c>
      <c r="B861">
        <v>30.7</v>
      </c>
    </row>
    <row r="862" spans="1:2">
      <c r="A862" s="1">
        <v>859</v>
      </c>
      <c r="B862">
        <v>33.799999999999997</v>
      </c>
    </row>
    <row r="863" spans="1:2">
      <c r="A863" s="1">
        <v>860</v>
      </c>
      <c r="B863">
        <v>37.6</v>
      </c>
    </row>
    <row r="864" spans="1:2">
      <c r="A864" s="1">
        <v>861</v>
      </c>
      <c r="B864">
        <v>40.700000000000003</v>
      </c>
    </row>
    <row r="865" spans="1:2">
      <c r="A865" s="1">
        <v>862</v>
      </c>
      <c r="B865">
        <v>43.8</v>
      </c>
    </row>
    <row r="866" spans="1:2">
      <c r="A866" s="1">
        <v>863</v>
      </c>
      <c r="B866">
        <v>46.1</v>
      </c>
    </row>
    <row r="867" spans="1:2">
      <c r="A867" s="1">
        <v>864</v>
      </c>
      <c r="B867">
        <v>48</v>
      </c>
    </row>
    <row r="868" spans="1:2">
      <c r="A868" s="1">
        <v>865</v>
      </c>
      <c r="B868">
        <v>49.5</v>
      </c>
    </row>
    <row r="869" spans="1:2">
      <c r="A869" s="1">
        <v>866</v>
      </c>
      <c r="B869">
        <v>51.5</v>
      </c>
    </row>
    <row r="870" spans="1:2">
      <c r="A870" s="1">
        <v>867</v>
      </c>
      <c r="B870">
        <v>53</v>
      </c>
    </row>
    <row r="871" spans="1:2">
      <c r="A871" s="1">
        <v>868</v>
      </c>
      <c r="B871">
        <v>54.5</v>
      </c>
    </row>
    <row r="872" spans="1:2">
      <c r="A872" s="1">
        <v>869</v>
      </c>
      <c r="B872">
        <v>55.7</v>
      </c>
    </row>
    <row r="873" spans="1:2">
      <c r="A873" s="1">
        <v>870</v>
      </c>
      <c r="B873">
        <v>56.8</v>
      </c>
    </row>
    <row r="874" spans="1:2">
      <c r="A874" s="1">
        <v>871</v>
      </c>
      <c r="B874">
        <v>58</v>
      </c>
    </row>
    <row r="875" spans="1:2">
      <c r="A875" s="1">
        <v>872</v>
      </c>
      <c r="B875">
        <v>59.1</v>
      </c>
    </row>
    <row r="876" spans="1:2">
      <c r="A876" s="1">
        <v>873</v>
      </c>
      <c r="B876">
        <v>60.3</v>
      </c>
    </row>
    <row r="877" spans="1:2">
      <c r="A877" s="1">
        <v>874</v>
      </c>
      <c r="B877">
        <v>61.1</v>
      </c>
    </row>
    <row r="878" spans="1:2">
      <c r="A878" s="1">
        <v>875</v>
      </c>
      <c r="B878">
        <v>61.8</v>
      </c>
    </row>
    <row r="879" spans="1:2">
      <c r="A879" s="1">
        <v>876</v>
      </c>
      <c r="B879">
        <v>61.8</v>
      </c>
    </row>
    <row r="880" spans="1:2">
      <c r="A880" s="1">
        <v>877</v>
      </c>
      <c r="B880">
        <v>61.8</v>
      </c>
    </row>
    <row r="881" spans="1:2">
      <c r="A881" s="1">
        <v>878</v>
      </c>
      <c r="B881">
        <v>61.8</v>
      </c>
    </row>
    <row r="882" spans="1:2">
      <c r="A882" s="1">
        <v>879</v>
      </c>
      <c r="B882">
        <v>62.6</v>
      </c>
    </row>
    <row r="883" spans="1:2">
      <c r="A883" s="1">
        <v>880</v>
      </c>
      <c r="B883">
        <v>63.4</v>
      </c>
    </row>
    <row r="884" spans="1:2">
      <c r="A884" s="1">
        <v>881</v>
      </c>
      <c r="B884">
        <v>63</v>
      </c>
    </row>
    <row r="885" spans="1:2">
      <c r="A885" s="1">
        <v>882</v>
      </c>
      <c r="B885">
        <v>63</v>
      </c>
    </row>
    <row r="886" spans="1:2">
      <c r="A886" s="1">
        <v>883</v>
      </c>
      <c r="B886">
        <v>62.6</v>
      </c>
    </row>
    <row r="887" spans="1:2">
      <c r="A887" s="1">
        <v>884</v>
      </c>
      <c r="B887">
        <v>61.8</v>
      </c>
    </row>
    <row r="888" spans="1:2">
      <c r="A888" s="1">
        <v>885</v>
      </c>
      <c r="B888">
        <v>61.8</v>
      </c>
    </row>
    <row r="889" spans="1:2">
      <c r="A889" s="1">
        <v>886</v>
      </c>
      <c r="B889">
        <v>62.2</v>
      </c>
    </row>
    <row r="890" spans="1:2">
      <c r="A890" s="1">
        <v>887</v>
      </c>
      <c r="B890">
        <v>62.2</v>
      </c>
    </row>
    <row r="891" spans="1:2">
      <c r="A891" s="1">
        <v>888</v>
      </c>
      <c r="B891">
        <v>62.6</v>
      </c>
    </row>
    <row r="892" spans="1:2">
      <c r="A892" s="1">
        <v>889</v>
      </c>
      <c r="B892">
        <v>63.7</v>
      </c>
    </row>
    <row r="893" spans="1:2">
      <c r="A893" s="1">
        <v>890</v>
      </c>
      <c r="B893">
        <v>64.5</v>
      </c>
    </row>
    <row r="894" spans="1:2">
      <c r="A894" s="1">
        <v>891</v>
      </c>
      <c r="B894">
        <v>64.900000000000006</v>
      </c>
    </row>
    <row r="895" spans="1:2">
      <c r="A895" s="1">
        <v>892</v>
      </c>
      <c r="B895">
        <v>66</v>
      </c>
    </row>
    <row r="896" spans="1:2">
      <c r="A896" s="1">
        <v>893</v>
      </c>
      <c r="B896">
        <v>66</v>
      </c>
    </row>
    <row r="897" spans="1:2">
      <c r="A897" s="1">
        <v>894</v>
      </c>
      <c r="B897">
        <v>66.8</v>
      </c>
    </row>
    <row r="898" spans="1:2">
      <c r="A898" s="1">
        <v>895</v>
      </c>
      <c r="B898">
        <v>66.400000000000006</v>
      </c>
    </row>
    <row r="899" spans="1:2">
      <c r="A899" s="1">
        <v>896</v>
      </c>
      <c r="B899">
        <v>66.8</v>
      </c>
    </row>
    <row r="900" spans="1:2">
      <c r="A900" s="1">
        <v>897</v>
      </c>
      <c r="B900">
        <v>67.2</v>
      </c>
    </row>
    <row r="901" spans="1:2">
      <c r="A901" s="1">
        <v>898</v>
      </c>
      <c r="B901">
        <v>66.400000000000006</v>
      </c>
    </row>
    <row r="902" spans="1:2">
      <c r="A902" s="1">
        <v>899</v>
      </c>
      <c r="B902">
        <v>66.400000000000006</v>
      </c>
    </row>
    <row r="903" spans="1:2">
      <c r="A903" s="1">
        <v>900</v>
      </c>
      <c r="B903">
        <v>66</v>
      </c>
    </row>
    <row r="904" spans="1:2">
      <c r="A904" s="1">
        <v>901</v>
      </c>
      <c r="B904">
        <v>65.7</v>
      </c>
    </row>
    <row r="905" spans="1:2">
      <c r="A905" s="1">
        <v>902</v>
      </c>
      <c r="B905">
        <v>65.7</v>
      </c>
    </row>
    <row r="906" spans="1:2">
      <c r="A906" s="1">
        <v>903</v>
      </c>
      <c r="B906">
        <v>66.400000000000006</v>
      </c>
    </row>
    <row r="907" spans="1:2">
      <c r="A907" s="1">
        <v>904</v>
      </c>
      <c r="B907">
        <v>66</v>
      </c>
    </row>
    <row r="908" spans="1:2">
      <c r="A908" s="1">
        <v>905</v>
      </c>
      <c r="B908">
        <v>65.7</v>
      </c>
    </row>
    <row r="909" spans="1:2">
      <c r="A909" s="1">
        <v>906</v>
      </c>
      <c r="B909">
        <v>65.3</v>
      </c>
    </row>
    <row r="910" spans="1:2">
      <c r="A910" s="1">
        <v>907</v>
      </c>
      <c r="B910">
        <v>65.3</v>
      </c>
    </row>
    <row r="911" spans="1:2">
      <c r="A911" s="1">
        <v>908</v>
      </c>
      <c r="B911">
        <v>64.5</v>
      </c>
    </row>
    <row r="912" spans="1:2">
      <c r="A912" s="1">
        <v>909</v>
      </c>
      <c r="B912">
        <v>64.5</v>
      </c>
    </row>
    <row r="913" spans="1:2">
      <c r="A913" s="1">
        <v>910</v>
      </c>
      <c r="B913">
        <v>64.099999999999994</v>
      </c>
    </row>
    <row r="914" spans="1:2">
      <c r="A914" s="1">
        <v>911</v>
      </c>
      <c r="B914">
        <v>63.7</v>
      </c>
    </row>
    <row r="915" spans="1:2">
      <c r="A915" s="1">
        <v>912</v>
      </c>
      <c r="B915">
        <v>63.7</v>
      </c>
    </row>
    <row r="916" spans="1:2">
      <c r="A916" s="1">
        <v>913</v>
      </c>
      <c r="B916">
        <v>63.7</v>
      </c>
    </row>
    <row r="917" spans="1:2">
      <c r="A917" s="1">
        <v>914</v>
      </c>
      <c r="B917">
        <v>64.5</v>
      </c>
    </row>
    <row r="918" spans="1:2">
      <c r="A918" s="1">
        <v>915</v>
      </c>
      <c r="B918">
        <v>64.5</v>
      </c>
    </row>
    <row r="919" spans="1:2">
      <c r="A919" s="1">
        <v>916</v>
      </c>
      <c r="B919">
        <v>64.900000000000006</v>
      </c>
    </row>
    <row r="920" spans="1:2">
      <c r="A920" s="1">
        <v>917</v>
      </c>
      <c r="B920">
        <v>64.5</v>
      </c>
    </row>
    <row r="921" spans="1:2">
      <c r="A921" s="1">
        <v>918</v>
      </c>
      <c r="B921">
        <v>64.099999999999994</v>
      </c>
    </row>
    <row r="922" spans="1:2">
      <c r="A922" s="1">
        <v>919</v>
      </c>
      <c r="B922">
        <v>64.900000000000006</v>
      </c>
    </row>
    <row r="923" spans="1:2">
      <c r="A923" s="1">
        <v>920</v>
      </c>
      <c r="B923">
        <v>65.3</v>
      </c>
    </row>
    <row r="924" spans="1:2">
      <c r="A924" s="1">
        <v>921</v>
      </c>
      <c r="B924">
        <v>65.3</v>
      </c>
    </row>
    <row r="925" spans="1:2">
      <c r="A925" s="1">
        <v>922</v>
      </c>
      <c r="B925">
        <v>65.3</v>
      </c>
    </row>
    <row r="926" spans="1:2">
      <c r="A926" s="1">
        <v>923</v>
      </c>
      <c r="B926">
        <v>64.099999999999994</v>
      </c>
    </row>
    <row r="927" spans="1:2">
      <c r="A927" s="1">
        <v>924</v>
      </c>
      <c r="B927">
        <v>63.4</v>
      </c>
    </row>
    <row r="928" spans="1:2">
      <c r="A928" s="1">
        <v>925</v>
      </c>
      <c r="B928">
        <v>63</v>
      </c>
    </row>
    <row r="929" spans="1:2">
      <c r="A929" s="1">
        <v>926</v>
      </c>
      <c r="B929">
        <v>63.4</v>
      </c>
    </row>
    <row r="930" spans="1:2">
      <c r="A930" s="1">
        <v>927</v>
      </c>
      <c r="B930">
        <v>64.099999999999994</v>
      </c>
    </row>
    <row r="931" spans="1:2">
      <c r="A931" s="1">
        <v>928</v>
      </c>
      <c r="B931">
        <v>64.900000000000006</v>
      </c>
    </row>
    <row r="932" spans="1:2">
      <c r="A932" s="1">
        <v>929</v>
      </c>
      <c r="B932">
        <v>65.3</v>
      </c>
    </row>
    <row r="933" spans="1:2">
      <c r="A933" s="1">
        <v>930</v>
      </c>
      <c r="B933">
        <v>64.5</v>
      </c>
    </row>
    <row r="934" spans="1:2">
      <c r="A934" s="1">
        <v>931</v>
      </c>
      <c r="B934">
        <v>64.099999999999994</v>
      </c>
    </row>
    <row r="935" spans="1:2">
      <c r="A935" s="1">
        <v>932</v>
      </c>
      <c r="B935">
        <v>63.4</v>
      </c>
    </row>
    <row r="936" spans="1:2">
      <c r="A936" s="1">
        <v>933</v>
      </c>
      <c r="B936">
        <v>63.7</v>
      </c>
    </row>
    <row r="937" spans="1:2">
      <c r="A937" s="1">
        <v>934</v>
      </c>
      <c r="B937">
        <v>63.4</v>
      </c>
    </row>
    <row r="938" spans="1:2">
      <c r="A938" s="1">
        <v>935</v>
      </c>
      <c r="B938">
        <v>63.4</v>
      </c>
    </row>
    <row r="939" spans="1:2">
      <c r="A939" s="1">
        <v>936</v>
      </c>
      <c r="B939">
        <v>63.4</v>
      </c>
    </row>
    <row r="940" spans="1:2">
      <c r="A940" s="1">
        <v>937</v>
      </c>
      <c r="B940">
        <v>63.4</v>
      </c>
    </row>
    <row r="941" spans="1:2">
      <c r="A941" s="1">
        <v>938</v>
      </c>
      <c r="B941">
        <v>63.7</v>
      </c>
    </row>
    <row r="942" spans="1:2">
      <c r="A942" s="1">
        <v>939</v>
      </c>
      <c r="B942">
        <v>64.5</v>
      </c>
    </row>
    <row r="943" spans="1:2">
      <c r="A943" s="1">
        <v>940</v>
      </c>
      <c r="B943">
        <v>65.3</v>
      </c>
    </row>
    <row r="944" spans="1:2">
      <c r="A944" s="1">
        <v>941</v>
      </c>
      <c r="B944">
        <v>64.900000000000006</v>
      </c>
    </row>
    <row r="945" spans="1:2">
      <c r="A945" s="1">
        <v>942</v>
      </c>
      <c r="B945">
        <v>63.7</v>
      </c>
    </row>
    <row r="946" spans="1:2">
      <c r="A946" s="1">
        <v>943</v>
      </c>
      <c r="B946">
        <v>63</v>
      </c>
    </row>
    <row r="947" spans="1:2">
      <c r="A947" s="1">
        <v>944</v>
      </c>
      <c r="B947">
        <v>59.9</v>
      </c>
    </row>
    <row r="948" spans="1:2">
      <c r="A948" s="1">
        <v>945</v>
      </c>
      <c r="B948">
        <v>55.3</v>
      </c>
    </row>
    <row r="949" spans="1:2">
      <c r="A949" s="1">
        <v>946</v>
      </c>
      <c r="B949">
        <v>50.7</v>
      </c>
    </row>
    <row r="950" spans="1:2">
      <c r="A950" s="1">
        <v>947</v>
      </c>
      <c r="B950">
        <v>49.2</v>
      </c>
    </row>
    <row r="951" spans="1:2">
      <c r="A951" s="1">
        <v>948</v>
      </c>
      <c r="B951">
        <v>48</v>
      </c>
    </row>
    <row r="952" spans="1:2">
      <c r="A952" s="1">
        <v>949</v>
      </c>
      <c r="B952">
        <v>46.1</v>
      </c>
    </row>
    <row r="953" spans="1:2">
      <c r="A953" s="1">
        <v>950</v>
      </c>
      <c r="B953">
        <v>44.2</v>
      </c>
    </row>
    <row r="954" spans="1:2">
      <c r="A954" s="1">
        <v>951</v>
      </c>
      <c r="B954">
        <v>41.1</v>
      </c>
    </row>
    <row r="955" spans="1:2">
      <c r="A955" s="1">
        <v>952</v>
      </c>
      <c r="B955">
        <v>39.9</v>
      </c>
    </row>
    <row r="956" spans="1:2">
      <c r="A956" s="1">
        <v>953</v>
      </c>
      <c r="B956">
        <v>36.1</v>
      </c>
    </row>
    <row r="957" spans="1:2">
      <c r="A957" s="1">
        <v>954</v>
      </c>
      <c r="B957">
        <v>32.6</v>
      </c>
    </row>
    <row r="958" spans="1:2">
      <c r="A958" s="1">
        <v>955</v>
      </c>
      <c r="B958">
        <v>29.2</v>
      </c>
    </row>
    <row r="959" spans="1:2">
      <c r="A959" s="1">
        <v>956</v>
      </c>
      <c r="B959">
        <v>24.6</v>
      </c>
    </row>
    <row r="960" spans="1:2">
      <c r="A960" s="1">
        <v>957</v>
      </c>
      <c r="B960">
        <v>20.7</v>
      </c>
    </row>
    <row r="961" spans="1:2">
      <c r="A961" s="1">
        <v>958</v>
      </c>
      <c r="B961">
        <v>19.2</v>
      </c>
    </row>
    <row r="962" spans="1:2">
      <c r="A962" s="1">
        <v>959</v>
      </c>
      <c r="B962">
        <v>16.5</v>
      </c>
    </row>
    <row r="963" spans="1:2">
      <c r="A963" s="1">
        <v>960</v>
      </c>
      <c r="B963">
        <v>15</v>
      </c>
    </row>
    <row r="964" spans="1:2">
      <c r="A964" s="1">
        <v>961</v>
      </c>
      <c r="B964">
        <v>11.9</v>
      </c>
    </row>
    <row r="965" spans="1:2">
      <c r="A965" s="1">
        <v>962</v>
      </c>
      <c r="B965">
        <v>9.6</v>
      </c>
    </row>
    <row r="966" spans="1:2">
      <c r="A966" s="1">
        <v>963</v>
      </c>
      <c r="B966">
        <v>8.4</v>
      </c>
    </row>
    <row r="967" spans="1:2">
      <c r="A967" s="1">
        <v>964</v>
      </c>
      <c r="B967">
        <v>5.8</v>
      </c>
    </row>
    <row r="968" spans="1:2">
      <c r="A968" s="1">
        <v>965</v>
      </c>
      <c r="B968">
        <v>1.2</v>
      </c>
    </row>
    <row r="969" spans="1:2">
      <c r="A969" s="1">
        <v>966</v>
      </c>
      <c r="B969">
        <v>0</v>
      </c>
    </row>
    <row r="970" spans="1:2">
      <c r="A970" s="1">
        <v>967</v>
      </c>
      <c r="B970">
        <v>0</v>
      </c>
    </row>
    <row r="971" spans="1:2">
      <c r="A971" s="1">
        <v>968</v>
      </c>
      <c r="B971">
        <v>0</v>
      </c>
    </row>
    <row r="972" spans="1:2">
      <c r="A972" s="1">
        <v>969</v>
      </c>
      <c r="B972">
        <v>1.2</v>
      </c>
    </row>
    <row r="973" spans="1:2">
      <c r="A973" s="1">
        <v>970</v>
      </c>
      <c r="B973">
        <v>3.1</v>
      </c>
    </row>
    <row r="974" spans="1:2">
      <c r="A974" s="1">
        <v>971</v>
      </c>
      <c r="B974">
        <v>5</v>
      </c>
    </row>
    <row r="975" spans="1:2">
      <c r="A975" s="1">
        <v>972</v>
      </c>
      <c r="B975">
        <v>8.4</v>
      </c>
    </row>
    <row r="976" spans="1:2">
      <c r="A976" s="1">
        <v>973</v>
      </c>
      <c r="B976">
        <v>11.5</v>
      </c>
    </row>
    <row r="977" spans="1:2">
      <c r="A977" s="1">
        <v>974</v>
      </c>
      <c r="B977">
        <v>14.6</v>
      </c>
    </row>
    <row r="978" spans="1:2">
      <c r="A978" s="1">
        <v>975</v>
      </c>
      <c r="B978">
        <v>16.899999999999999</v>
      </c>
    </row>
    <row r="979" spans="1:2">
      <c r="A979" s="1">
        <v>976</v>
      </c>
      <c r="B979">
        <v>18.8</v>
      </c>
    </row>
    <row r="980" spans="1:2">
      <c r="A980" s="1">
        <v>977</v>
      </c>
      <c r="B980">
        <v>21.1</v>
      </c>
    </row>
    <row r="981" spans="1:2">
      <c r="A981" s="1">
        <v>978</v>
      </c>
      <c r="B981">
        <v>23.8</v>
      </c>
    </row>
    <row r="982" spans="1:2">
      <c r="A982" s="1">
        <v>979</v>
      </c>
      <c r="B982">
        <v>26.5</v>
      </c>
    </row>
    <row r="983" spans="1:2">
      <c r="A983" s="1">
        <v>980</v>
      </c>
      <c r="B983">
        <v>28</v>
      </c>
    </row>
    <row r="984" spans="1:2">
      <c r="A984" s="1">
        <v>981</v>
      </c>
      <c r="B984">
        <v>29.6</v>
      </c>
    </row>
    <row r="985" spans="1:2">
      <c r="A985" s="1">
        <v>982</v>
      </c>
      <c r="B985">
        <v>30.7</v>
      </c>
    </row>
    <row r="986" spans="1:2">
      <c r="A986" s="1">
        <v>983</v>
      </c>
      <c r="B986">
        <v>32.6</v>
      </c>
    </row>
    <row r="987" spans="1:2">
      <c r="A987" s="1">
        <v>984</v>
      </c>
      <c r="B987">
        <v>34.200000000000003</v>
      </c>
    </row>
    <row r="988" spans="1:2">
      <c r="A988" s="1">
        <v>985</v>
      </c>
      <c r="B988">
        <v>35.299999999999997</v>
      </c>
    </row>
    <row r="989" spans="1:2">
      <c r="A989" s="1">
        <v>986</v>
      </c>
      <c r="B989">
        <v>36.1</v>
      </c>
    </row>
    <row r="990" spans="1:2">
      <c r="A990" s="1">
        <v>987</v>
      </c>
      <c r="B990">
        <v>36.9</v>
      </c>
    </row>
    <row r="991" spans="1:2">
      <c r="A991" s="1">
        <v>988</v>
      </c>
      <c r="B991">
        <v>38</v>
      </c>
    </row>
    <row r="992" spans="1:2">
      <c r="A992" s="1">
        <v>989</v>
      </c>
      <c r="B992">
        <v>38</v>
      </c>
    </row>
    <row r="993" spans="1:2">
      <c r="A993" s="1">
        <v>990</v>
      </c>
      <c r="B993">
        <v>38</v>
      </c>
    </row>
    <row r="994" spans="1:2">
      <c r="A994" s="1">
        <v>991</v>
      </c>
      <c r="B994">
        <v>38</v>
      </c>
    </row>
    <row r="995" spans="1:2">
      <c r="A995" s="1">
        <v>992</v>
      </c>
      <c r="B995">
        <v>38</v>
      </c>
    </row>
    <row r="996" spans="1:2">
      <c r="A996" s="1">
        <v>993</v>
      </c>
      <c r="B996">
        <v>37.200000000000003</v>
      </c>
    </row>
    <row r="997" spans="1:2">
      <c r="A997" s="1">
        <v>994</v>
      </c>
      <c r="B997">
        <v>36.9</v>
      </c>
    </row>
    <row r="998" spans="1:2">
      <c r="A998" s="1">
        <v>995</v>
      </c>
      <c r="B998">
        <v>36.1</v>
      </c>
    </row>
    <row r="999" spans="1:2">
      <c r="A999" s="1">
        <v>996</v>
      </c>
      <c r="B999">
        <v>35.700000000000003</v>
      </c>
    </row>
    <row r="1000" spans="1:2">
      <c r="A1000" s="1">
        <v>997</v>
      </c>
      <c r="B1000">
        <v>34.9</v>
      </c>
    </row>
    <row r="1001" spans="1:2">
      <c r="A1001" s="1">
        <v>998</v>
      </c>
      <c r="B1001">
        <v>34.9</v>
      </c>
    </row>
    <row r="1002" spans="1:2">
      <c r="A1002" s="1">
        <v>999</v>
      </c>
      <c r="B1002">
        <v>33.799999999999997</v>
      </c>
    </row>
    <row r="1003" spans="1:2">
      <c r="A1003" s="1">
        <v>1000</v>
      </c>
      <c r="B1003">
        <v>31.5</v>
      </c>
    </row>
    <row r="1004" spans="1:2">
      <c r="A1004" s="1">
        <v>1001</v>
      </c>
      <c r="B1004">
        <v>28.8</v>
      </c>
    </row>
    <row r="1005" spans="1:2">
      <c r="A1005" s="1">
        <v>1002</v>
      </c>
      <c r="B1005">
        <v>25.7</v>
      </c>
    </row>
    <row r="1006" spans="1:2">
      <c r="A1006" s="1">
        <v>1003</v>
      </c>
      <c r="B1006">
        <v>24.6</v>
      </c>
    </row>
    <row r="1007" spans="1:2">
      <c r="A1007" s="1">
        <v>1004</v>
      </c>
      <c r="B1007">
        <v>23.4</v>
      </c>
    </row>
    <row r="1008" spans="1:2">
      <c r="A1008" s="1">
        <v>1005</v>
      </c>
      <c r="B1008">
        <v>22.3</v>
      </c>
    </row>
    <row r="1009" spans="1:2">
      <c r="A1009" s="1">
        <v>1006</v>
      </c>
      <c r="B1009">
        <v>21.5</v>
      </c>
    </row>
    <row r="1010" spans="1:2">
      <c r="A1010" s="1">
        <v>1007</v>
      </c>
      <c r="B1010">
        <v>20</v>
      </c>
    </row>
    <row r="1011" spans="1:2">
      <c r="A1011" s="1">
        <v>1008</v>
      </c>
      <c r="B1011">
        <v>20</v>
      </c>
    </row>
    <row r="1012" spans="1:2">
      <c r="A1012" s="1">
        <v>1009</v>
      </c>
      <c r="B1012">
        <v>19.2</v>
      </c>
    </row>
    <row r="1013" spans="1:2">
      <c r="A1013" s="1">
        <v>1010</v>
      </c>
      <c r="B1013">
        <v>19.2</v>
      </c>
    </row>
    <row r="1014" spans="1:2">
      <c r="A1014" s="1">
        <v>1011</v>
      </c>
      <c r="B1014">
        <v>18</v>
      </c>
    </row>
    <row r="1015" spans="1:2">
      <c r="A1015" s="1">
        <v>1012</v>
      </c>
      <c r="B1015">
        <v>11.9</v>
      </c>
    </row>
    <row r="1016" spans="1:2">
      <c r="A1016" s="1">
        <v>1013</v>
      </c>
      <c r="B1016">
        <v>6.9</v>
      </c>
    </row>
    <row r="1017" spans="1:2">
      <c r="A1017" s="1">
        <v>1014</v>
      </c>
      <c r="B1017">
        <v>2.7</v>
      </c>
    </row>
    <row r="1018" spans="1:2">
      <c r="A1018" s="1">
        <v>1015</v>
      </c>
      <c r="B1018">
        <v>0.8</v>
      </c>
    </row>
    <row r="1019" spans="1:2">
      <c r="A1019" s="1">
        <v>1016</v>
      </c>
      <c r="B1019">
        <v>0.4</v>
      </c>
    </row>
    <row r="1020" spans="1:2">
      <c r="A1020" s="1">
        <v>1017</v>
      </c>
      <c r="B1020">
        <v>0</v>
      </c>
    </row>
    <row r="1021" spans="1:2">
      <c r="A1021" s="1">
        <v>1018</v>
      </c>
      <c r="B1021">
        <v>0</v>
      </c>
    </row>
    <row r="1022" spans="1:2">
      <c r="A1022" s="1">
        <v>1019</v>
      </c>
      <c r="B1022">
        <v>0</v>
      </c>
    </row>
    <row r="1023" spans="1:2">
      <c r="A1023" s="1">
        <v>1020</v>
      </c>
      <c r="B1023">
        <v>0</v>
      </c>
    </row>
    <row r="1024" spans="1:2">
      <c r="A1024" s="1">
        <v>1021</v>
      </c>
      <c r="B1024">
        <v>0</v>
      </c>
    </row>
    <row r="1025" spans="1:2">
      <c r="A1025" s="1">
        <v>1022</v>
      </c>
      <c r="B1025">
        <v>0</v>
      </c>
    </row>
    <row r="1026" spans="1:2">
      <c r="A1026" s="1">
        <v>1023</v>
      </c>
      <c r="B1026">
        <v>0</v>
      </c>
    </row>
    <row r="1027" spans="1:2">
      <c r="A1027" s="1">
        <v>1024</v>
      </c>
      <c r="B1027">
        <v>0</v>
      </c>
    </row>
    <row r="1028" spans="1:2">
      <c r="A1028" s="1">
        <v>1025</v>
      </c>
      <c r="B1028">
        <v>0</v>
      </c>
    </row>
    <row r="1029" spans="1:2">
      <c r="A1029" s="1">
        <v>1026</v>
      </c>
      <c r="B1029">
        <v>0</v>
      </c>
    </row>
    <row r="1030" spans="1:2">
      <c r="A1030" s="1">
        <v>1027</v>
      </c>
      <c r="B1030">
        <v>0</v>
      </c>
    </row>
    <row r="1031" spans="1:2">
      <c r="A1031" s="1">
        <v>1028</v>
      </c>
      <c r="B1031">
        <v>0</v>
      </c>
    </row>
    <row r="1032" spans="1:2">
      <c r="A1032" s="1">
        <v>1029</v>
      </c>
      <c r="B1032">
        <v>0</v>
      </c>
    </row>
    <row r="1033" spans="1:2">
      <c r="A1033" s="1">
        <v>1030</v>
      </c>
      <c r="B1033">
        <v>0</v>
      </c>
    </row>
    <row r="1034" spans="1:2">
      <c r="A1034" s="1">
        <v>1031</v>
      </c>
      <c r="B1034">
        <v>0</v>
      </c>
    </row>
    <row r="1035" spans="1:2">
      <c r="A1035" s="1">
        <v>1032</v>
      </c>
      <c r="B1035">
        <v>0.4</v>
      </c>
    </row>
    <row r="1036" spans="1:2">
      <c r="A1036" s="1">
        <v>1033</v>
      </c>
      <c r="B1036">
        <v>2.7</v>
      </c>
    </row>
    <row r="1037" spans="1:2">
      <c r="A1037" s="1">
        <v>1034</v>
      </c>
      <c r="B1037">
        <v>6.1</v>
      </c>
    </row>
    <row r="1038" spans="1:2">
      <c r="A1038" s="1">
        <v>1035</v>
      </c>
      <c r="B1038">
        <v>9.1999999999999993</v>
      </c>
    </row>
    <row r="1039" spans="1:2">
      <c r="A1039" s="1">
        <v>1036</v>
      </c>
      <c r="B1039">
        <v>11.5</v>
      </c>
    </row>
    <row r="1040" spans="1:2">
      <c r="A1040" s="1">
        <v>1037</v>
      </c>
      <c r="B1040">
        <v>14.2</v>
      </c>
    </row>
    <row r="1041" spans="1:2">
      <c r="A1041" s="1">
        <v>1038</v>
      </c>
      <c r="B1041">
        <v>16.100000000000001</v>
      </c>
    </row>
    <row r="1042" spans="1:2">
      <c r="A1042" s="1">
        <v>1039</v>
      </c>
      <c r="B1042">
        <v>18</v>
      </c>
    </row>
    <row r="1043" spans="1:2">
      <c r="A1043" s="1">
        <v>1040</v>
      </c>
      <c r="B1043">
        <v>20</v>
      </c>
    </row>
    <row r="1044" spans="1:2">
      <c r="A1044" s="1">
        <v>1041</v>
      </c>
      <c r="B1044">
        <v>21.5</v>
      </c>
    </row>
    <row r="1045" spans="1:2">
      <c r="A1045" s="1">
        <v>1042</v>
      </c>
      <c r="B1045">
        <v>23</v>
      </c>
    </row>
    <row r="1046" spans="1:2">
      <c r="A1046" s="1">
        <v>1043</v>
      </c>
      <c r="B1046">
        <v>24.2</v>
      </c>
    </row>
    <row r="1047" spans="1:2">
      <c r="A1047" s="1">
        <v>1044</v>
      </c>
      <c r="B1047">
        <v>25</v>
      </c>
    </row>
    <row r="1048" spans="1:2">
      <c r="A1048" s="1">
        <v>1045</v>
      </c>
      <c r="B1048">
        <v>25.7</v>
      </c>
    </row>
    <row r="1049" spans="1:2">
      <c r="A1049" s="1">
        <v>1046</v>
      </c>
      <c r="B1049">
        <v>26.9</v>
      </c>
    </row>
    <row r="1050" spans="1:2">
      <c r="A1050" s="1">
        <v>1047</v>
      </c>
      <c r="B1050">
        <v>27.6</v>
      </c>
    </row>
    <row r="1051" spans="1:2">
      <c r="A1051" s="1">
        <v>1048</v>
      </c>
      <c r="B1051">
        <v>27.6</v>
      </c>
    </row>
    <row r="1052" spans="1:2">
      <c r="A1052" s="1">
        <v>1049</v>
      </c>
      <c r="B1052">
        <v>28.4</v>
      </c>
    </row>
    <row r="1053" spans="1:2">
      <c r="A1053" s="1">
        <v>1050</v>
      </c>
      <c r="B1053">
        <v>29.2</v>
      </c>
    </row>
    <row r="1054" spans="1:2">
      <c r="A1054" s="1">
        <v>1051</v>
      </c>
      <c r="B1054">
        <v>29.2</v>
      </c>
    </row>
    <row r="1055" spans="1:2">
      <c r="A1055" s="1">
        <v>1052</v>
      </c>
      <c r="B1055">
        <v>30</v>
      </c>
    </row>
    <row r="1056" spans="1:2">
      <c r="A1056" s="1">
        <v>1053</v>
      </c>
      <c r="B1056">
        <v>29.6</v>
      </c>
    </row>
    <row r="1057" spans="1:2">
      <c r="A1057" s="1">
        <v>1054</v>
      </c>
      <c r="B1057">
        <v>29.6</v>
      </c>
    </row>
    <row r="1058" spans="1:2">
      <c r="A1058" s="1">
        <v>1055</v>
      </c>
      <c r="B1058">
        <v>28.8</v>
      </c>
    </row>
    <row r="1059" spans="1:2">
      <c r="A1059" s="1">
        <v>1056</v>
      </c>
      <c r="B1059">
        <v>28</v>
      </c>
    </row>
    <row r="1060" spans="1:2">
      <c r="A1060" s="1">
        <v>1057</v>
      </c>
      <c r="B1060">
        <v>23.8</v>
      </c>
    </row>
    <row r="1061" spans="1:2">
      <c r="A1061" s="1">
        <v>1058</v>
      </c>
      <c r="B1061">
        <v>18.8</v>
      </c>
    </row>
    <row r="1062" spans="1:2">
      <c r="A1062" s="1">
        <v>1059</v>
      </c>
      <c r="B1062">
        <v>11.9</v>
      </c>
    </row>
    <row r="1063" spans="1:2">
      <c r="A1063" s="1">
        <v>1060</v>
      </c>
      <c r="B1063">
        <v>6.1</v>
      </c>
    </row>
    <row r="1064" spans="1:2">
      <c r="A1064" s="1">
        <v>1061</v>
      </c>
      <c r="B1064">
        <v>1.5</v>
      </c>
    </row>
    <row r="1065" spans="1:2">
      <c r="A1065" s="1">
        <v>1062</v>
      </c>
      <c r="B1065">
        <v>1.5</v>
      </c>
    </row>
    <row r="1066" spans="1:2">
      <c r="A1066" s="1">
        <v>1063</v>
      </c>
      <c r="B1066">
        <v>4.2</v>
      </c>
    </row>
    <row r="1067" spans="1:2">
      <c r="A1067" s="1">
        <v>1064</v>
      </c>
      <c r="B1067">
        <v>8.1</v>
      </c>
    </row>
    <row r="1068" spans="1:2">
      <c r="A1068" s="1">
        <v>1065</v>
      </c>
      <c r="B1068">
        <v>10.4</v>
      </c>
    </row>
    <row r="1069" spans="1:2">
      <c r="A1069" s="1">
        <v>1066</v>
      </c>
      <c r="B1069">
        <v>13.1</v>
      </c>
    </row>
    <row r="1070" spans="1:2">
      <c r="A1070" s="1">
        <v>1067</v>
      </c>
      <c r="B1070">
        <v>15.4</v>
      </c>
    </row>
    <row r="1071" spans="1:2">
      <c r="A1071" s="1">
        <v>1068</v>
      </c>
      <c r="B1071">
        <v>18</v>
      </c>
    </row>
    <row r="1072" spans="1:2">
      <c r="A1072" s="1">
        <v>1069</v>
      </c>
      <c r="B1072">
        <v>20.399999999999999</v>
      </c>
    </row>
    <row r="1073" spans="1:2">
      <c r="A1073" s="1">
        <v>1070</v>
      </c>
      <c r="B1073">
        <v>23</v>
      </c>
    </row>
    <row r="1074" spans="1:2">
      <c r="A1074" s="1">
        <v>1071</v>
      </c>
      <c r="B1074">
        <v>25.3</v>
      </c>
    </row>
    <row r="1075" spans="1:2">
      <c r="A1075" s="1">
        <v>1072</v>
      </c>
      <c r="B1075">
        <v>27.3</v>
      </c>
    </row>
    <row r="1076" spans="1:2">
      <c r="A1076" s="1">
        <v>1073</v>
      </c>
      <c r="B1076">
        <v>28.8</v>
      </c>
    </row>
    <row r="1077" spans="1:2">
      <c r="A1077" s="1">
        <v>1074</v>
      </c>
      <c r="B1077">
        <v>30.3</v>
      </c>
    </row>
    <row r="1078" spans="1:2">
      <c r="A1078" s="1">
        <v>1075</v>
      </c>
      <c r="B1078">
        <v>31.1</v>
      </c>
    </row>
    <row r="1079" spans="1:2">
      <c r="A1079" s="1">
        <v>1076</v>
      </c>
      <c r="B1079">
        <v>32.299999999999997</v>
      </c>
    </row>
    <row r="1080" spans="1:2">
      <c r="A1080" s="1">
        <v>1077</v>
      </c>
      <c r="B1080">
        <v>31.9</v>
      </c>
    </row>
    <row r="1081" spans="1:2">
      <c r="A1081" s="1">
        <v>1078</v>
      </c>
      <c r="B1081">
        <v>32.299999999999997</v>
      </c>
    </row>
    <row r="1082" spans="1:2">
      <c r="A1082" s="1">
        <v>1079</v>
      </c>
      <c r="B1082">
        <v>31.9</v>
      </c>
    </row>
    <row r="1083" spans="1:2">
      <c r="A1083" s="1">
        <v>1080</v>
      </c>
      <c r="B1083">
        <v>31.1</v>
      </c>
    </row>
    <row r="1084" spans="1:2">
      <c r="A1084" s="1">
        <v>1081</v>
      </c>
      <c r="B1084">
        <v>28.8</v>
      </c>
    </row>
    <row r="1085" spans="1:2">
      <c r="A1085" s="1">
        <v>1082</v>
      </c>
      <c r="B1085">
        <v>25</v>
      </c>
    </row>
    <row r="1086" spans="1:2">
      <c r="A1086" s="1">
        <v>1083</v>
      </c>
      <c r="B1086">
        <v>22.7</v>
      </c>
    </row>
    <row r="1087" spans="1:2">
      <c r="A1087" s="1">
        <v>1084</v>
      </c>
      <c r="B1087">
        <v>18.8</v>
      </c>
    </row>
    <row r="1088" spans="1:2">
      <c r="A1088" s="1">
        <v>1085</v>
      </c>
      <c r="B1088">
        <v>15.4</v>
      </c>
    </row>
    <row r="1089" spans="1:2">
      <c r="A1089" s="1">
        <v>1086</v>
      </c>
      <c r="B1089">
        <v>13.4</v>
      </c>
    </row>
    <row r="1090" spans="1:2">
      <c r="A1090" s="1">
        <v>1087</v>
      </c>
      <c r="B1090">
        <v>11.9</v>
      </c>
    </row>
    <row r="1091" spans="1:2">
      <c r="A1091" s="1">
        <v>1088</v>
      </c>
      <c r="B1091">
        <v>8.8000000000000007</v>
      </c>
    </row>
    <row r="1092" spans="1:2">
      <c r="A1092" s="1">
        <v>1089</v>
      </c>
      <c r="B1092">
        <v>5</v>
      </c>
    </row>
    <row r="1093" spans="1:2">
      <c r="A1093" s="1">
        <v>1090</v>
      </c>
      <c r="B1093">
        <v>1.9</v>
      </c>
    </row>
    <row r="1094" spans="1:2">
      <c r="A1094" s="1">
        <v>1091</v>
      </c>
      <c r="B1094">
        <v>2.2999999999999998</v>
      </c>
    </row>
    <row r="1095" spans="1:2">
      <c r="A1095" s="1">
        <v>1092</v>
      </c>
      <c r="B1095">
        <v>2.7</v>
      </c>
    </row>
    <row r="1096" spans="1:2">
      <c r="A1096" s="1">
        <v>1093</v>
      </c>
      <c r="B1096">
        <v>3.5</v>
      </c>
    </row>
    <row r="1097" spans="1:2">
      <c r="A1097" s="1">
        <v>1094</v>
      </c>
      <c r="B1097">
        <v>6.5</v>
      </c>
    </row>
    <row r="1098" spans="1:2">
      <c r="A1098" s="1">
        <v>1095</v>
      </c>
      <c r="B1098">
        <v>10.8</v>
      </c>
    </row>
    <row r="1099" spans="1:2">
      <c r="A1099" s="1">
        <v>1096</v>
      </c>
      <c r="B1099">
        <v>13.8</v>
      </c>
    </row>
    <row r="1100" spans="1:2">
      <c r="A1100" s="1">
        <v>1097</v>
      </c>
      <c r="B1100">
        <v>16.100000000000001</v>
      </c>
    </row>
    <row r="1101" spans="1:2">
      <c r="A1101" s="1">
        <v>1098</v>
      </c>
      <c r="B1101">
        <v>18.399999999999999</v>
      </c>
    </row>
    <row r="1102" spans="1:2">
      <c r="A1102" s="1">
        <v>1099</v>
      </c>
      <c r="B1102">
        <v>20.399999999999999</v>
      </c>
    </row>
    <row r="1103" spans="1:2">
      <c r="A1103" s="1">
        <v>1100</v>
      </c>
      <c r="B1103">
        <v>21.9</v>
      </c>
    </row>
    <row r="1104" spans="1:2">
      <c r="A1104" s="1">
        <v>1101</v>
      </c>
      <c r="B1104">
        <v>21.9</v>
      </c>
    </row>
    <row r="1105" spans="1:2">
      <c r="A1105" s="1">
        <v>1102</v>
      </c>
      <c r="B1105">
        <v>20.7</v>
      </c>
    </row>
    <row r="1106" spans="1:2">
      <c r="A1106" s="1">
        <v>1103</v>
      </c>
      <c r="B1106">
        <v>17.3</v>
      </c>
    </row>
    <row r="1107" spans="1:2">
      <c r="A1107" s="1">
        <v>1104</v>
      </c>
      <c r="B1107">
        <v>13.1</v>
      </c>
    </row>
    <row r="1108" spans="1:2">
      <c r="A1108" s="1">
        <v>1105</v>
      </c>
      <c r="B1108">
        <v>9.6</v>
      </c>
    </row>
    <row r="1109" spans="1:2">
      <c r="A1109" s="1">
        <v>1106</v>
      </c>
      <c r="B1109">
        <v>8.8000000000000007</v>
      </c>
    </row>
    <row r="1110" spans="1:2">
      <c r="A1110" s="1">
        <v>1107</v>
      </c>
      <c r="B1110">
        <v>10.8</v>
      </c>
    </row>
    <row r="1111" spans="1:2">
      <c r="A1111" s="1">
        <v>1108</v>
      </c>
      <c r="B1111">
        <v>12.7</v>
      </c>
    </row>
    <row r="1112" spans="1:2">
      <c r="A1112" s="1">
        <v>1109</v>
      </c>
      <c r="B1112">
        <v>14.2</v>
      </c>
    </row>
    <row r="1113" spans="1:2">
      <c r="A1113" s="1">
        <v>1110</v>
      </c>
      <c r="B1113">
        <v>14.6</v>
      </c>
    </row>
    <row r="1114" spans="1:2">
      <c r="A1114" s="1">
        <v>1111</v>
      </c>
      <c r="B1114">
        <v>13.1</v>
      </c>
    </row>
    <row r="1115" spans="1:2">
      <c r="A1115" s="1">
        <v>1112</v>
      </c>
      <c r="B1115">
        <v>11.1</v>
      </c>
    </row>
    <row r="1116" spans="1:2">
      <c r="A1116" s="1">
        <v>1113</v>
      </c>
      <c r="B1116">
        <v>11.1</v>
      </c>
    </row>
    <row r="1117" spans="1:2">
      <c r="A1117" s="1">
        <v>1114</v>
      </c>
      <c r="B1117">
        <v>11.1</v>
      </c>
    </row>
    <row r="1118" spans="1:2">
      <c r="A1118" s="1">
        <v>1115</v>
      </c>
      <c r="B1118">
        <v>13.1</v>
      </c>
    </row>
    <row r="1119" spans="1:2">
      <c r="A1119" s="1">
        <v>1116</v>
      </c>
      <c r="B1119">
        <v>15.7</v>
      </c>
    </row>
    <row r="1120" spans="1:2">
      <c r="A1120" s="1">
        <v>1117</v>
      </c>
      <c r="B1120">
        <v>18.399999999999999</v>
      </c>
    </row>
    <row r="1121" spans="1:2">
      <c r="A1121" s="1">
        <v>1118</v>
      </c>
      <c r="B1121">
        <v>20.7</v>
      </c>
    </row>
    <row r="1122" spans="1:2">
      <c r="A1122" s="1">
        <v>1119</v>
      </c>
      <c r="B1122">
        <v>23.8</v>
      </c>
    </row>
    <row r="1123" spans="1:2">
      <c r="A1123" s="1">
        <v>1120</v>
      </c>
      <c r="B1123">
        <v>25.7</v>
      </c>
    </row>
    <row r="1124" spans="1:2">
      <c r="A1124" s="1">
        <v>1121</v>
      </c>
      <c r="B1124">
        <v>28</v>
      </c>
    </row>
    <row r="1125" spans="1:2">
      <c r="A1125" s="1">
        <v>1122</v>
      </c>
      <c r="B1125">
        <v>30</v>
      </c>
    </row>
    <row r="1126" spans="1:2">
      <c r="A1126" s="1">
        <v>1123</v>
      </c>
      <c r="B1126">
        <v>31.1</v>
      </c>
    </row>
    <row r="1127" spans="1:2">
      <c r="A1127" s="1">
        <v>1124</v>
      </c>
      <c r="B1127">
        <v>32.299999999999997</v>
      </c>
    </row>
    <row r="1128" spans="1:2">
      <c r="A1128" s="1">
        <v>1125</v>
      </c>
      <c r="B1128">
        <v>34.200000000000003</v>
      </c>
    </row>
    <row r="1129" spans="1:2">
      <c r="A1129" s="1">
        <v>1126</v>
      </c>
      <c r="B1129">
        <v>35.700000000000003</v>
      </c>
    </row>
    <row r="1130" spans="1:2">
      <c r="A1130" s="1">
        <v>1127</v>
      </c>
      <c r="B1130">
        <v>36.9</v>
      </c>
    </row>
    <row r="1131" spans="1:2">
      <c r="A1131" s="1">
        <v>1128</v>
      </c>
      <c r="B1131">
        <v>38.799999999999997</v>
      </c>
    </row>
    <row r="1132" spans="1:2">
      <c r="A1132" s="1">
        <v>1129</v>
      </c>
      <c r="B1132">
        <v>40.299999999999997</v>
      </c>
    </row>
    <row r="1133" spans="1:2">
      <c r="A1133" s="1">
        <v>1130</v>
      </c>
      <c r="B1133">
        <v>41.5</v>
      </c>
    </row>
    <row r="1134" spans="1:2">
      <c r="A1134" s="1">
        <v>1131</v>
      </c>
      <c r="B1134">
        <v>42.2</v>
      </c>
    </row>
    <row r="1135" spans="1:2">
      <c r="A1135" s="1">
        <v>1132</v>
      </c>
      <c r="B1135">
        <v>43</v>
      </c>
    </row>
    <row r="1136" spans="1:2">
      <c r="A1136" s="1">
        <v>1133</v>
      </c>
      <c r="B1136">
        <v>43.8</v>
      </c>
    </row>
    <row r="1137" spans="1:2">
      <c r="A1137" s="1">
        <v>1134</v>
      </c>
      <c r="B1137">
        <v>43.8</v>
      </c>
    </row>
    <row r="1138" spans="1:2">
      <c r="A1138" s="1">
        <v>1135</v>
      </c>
      <c r="B1138">
        <v>43.4</v>
      </c>
    </row>
    <row r="1139" spans="1:2">
      <c r="A1139" s="1">
        <v>1136</v>
      </c>
      <c r="B1139">
        <v>43</v>
      </c>
    </row>
    <row r="1140" spans="1:2">
      <c r="A1140" s="1">
        <v>1137</v>
      </c>
      <c r="B1140">
        <v>42.2</v>
      </c>
    </row>
    <row r="1141" spans="1:2">
      <c r="A1141" s="1">
        <v>1138</v>
      </c>
      <c r="B1141">
        <v>41.9</v>
      </c>
    </row>
    <row r="1142" spans="1:2">
      <c r="A1142" s="1">
        <v>1139</v>
      </c>
      <c r="B1142">
        <v>41.5</v>
      </c>
    </row>
    <row r="1143" spans="1:2">
      <c r="A1143" s="1">
        <v>1140</v>
      </c>
      <c r="B1143">
        <v>41.9</v>
      </c>
    </row>
    <row r="1144" spans="1:2">
      <c r="A1144" s="1">
        <v>1141</v>
      </c>
      <c r="B1144">
        <v>41.9</v>
      </c>
    </row>
    <row r="1145" spans="1:2">
      <c r="A1145" s="1">
        <v>1142</v>
      </c>
      <c r="B1145">
        <v>41.9</v>
      </c>
    </row>
    <row r="1146" spans="1:2">
      <c r="A1146" s="1">
        <v>1143</v>
      </c>
      <c r="B1146">
        <v>42.2</v>
      </c>
    </row>
    <row r="1147" spans="1:2">
      <c r="A1147" s="1">
        <v>1144</v>
      </c>
      <c r="B1147">
        <v>42.6</v>
      </c>
    </row>
    <row r="1148" spans="1:2">
      <c r="A1148" s="1">
        <v>1145</v>
      </c>
      <c r="B1148">
        <v>42.6</v>
      </c>
    </row>
    <row r="1149" spans="1:2">
      <c r="A1149" s="1">
        <v>1146</v>
      </c>
      <c r="B1149">
        <v>42.6</v>
      </c>
    </row>
    <row r="1150" spans="1:2">
      <c r="A1150" s="1">
        <v>1147</v>
      </c>
      <c r="B1150">
        <v>42.6</v>
      </c>
    </row>
    <row r="1151" spans="1:2">
      <c r="A1151" s="1">
        <v>1148</v>
      </c>
      <c r="B1151">
        <v>42.6</v>
      </c>
    </row>
    <row r="1152" spans="1:2">
      <c r="A1152" s="1">
        <v>1149</v>
      </c>
      <c r="B1152">
        <v>42.6</v>
      </c>
    </row>
    <row r="1153" spans="1:2">
      <c r="A1153" s="1">
        <v>1150</v>
      </c>
      <c r="B1153">
        <v>42.6</v>
      </c>
    </row>
    <row r="1154" spans="1:2">
      <c r="A1154" s="1">
        <v>1151</v>
      </c>
      <c r="B1154">
        <v>42.2</v>
      </c>
    </row>
    <row r="1155" spans="1:2">
      <c r="A1155" s="1">
        <v>1152</v>
      </c>
      <c r="B1155">
        <v>43</v>
      </c>
    </row>
    <row r="1156" spans="1:2">
      <c r="A1156" s="1">
        <v>1153</v>
      </c>
      <c r="B1156">
        <v>43.4</v>
      </c>
    </row>
    <row r="1157" spans="1:2">
      <c r="A1157" s="1">
        <v>1154</v>
      </c>
      <c r="B1157">
        <v>43</v>
      </c>
    </row>
    <row r="1158" spans="1:2">
      <c r="A1158" s="1">
        <v>1155</v>
      </c>
      <c r="B1158">
        <v>42.6</v>
      </c>
    </row>
    <row r="1159" spans="1:2">
      <c r="A1159" s="1">
        <v>1156</v>
      </c>
      <c r="B1159">
        <v>41.9</v>
      </c>
    </row>
    <row r="1160" spans="1:2">
      <c r="A1160" s="1">
        <v>1157</v>
      </c>
      <c r="B1160">
        <v>40.700000000000003</v>
      </c>
    </row>
    <row r="1161" spans="1:2">
      <c r="A1161" s="1">
        <v>1158</v>
      </c>
      <c r="B1161">
        <v>36.9</v>
      </c>
    </row>
    <row r="1162" spans="1:2">
      <c r="A1162" s="1">
        <v>1159</v>
      </c>
      <c r="B1162">
        <v>32.6</v>
      </c>
    </row>
    <row r="1163" spans="1:2">
      <c r="A1163" s="1">
        <v>1160</v>
      </c>
      <c r="B1163">
        <v>28</v>
      </c>
    </row>
    <row r="1164" spans="1:2">
      <c r="A1164" s="1">
        <v>1161</v>
      </c>
      <c r="B1164">
        <v>23.4</v>
      </c>
    </row>
    <row r="1165" spans="1:2">
      <c r="A1165" s="1">
        <v>1162</v>
      </c>
      <c r="B1165">
        <v>18.399999999999999</v>
      </c>
    </row>
    <row r="1166" spans="1:2">
      <c r="A1166" s="1">
        <v>1163</v>
      </c>
      <c r="B1166">
        <v>14.6</v>
      </c>
    </row>
    <row r="1167" spans="1:2">
      <c r="A1167" s="1">
        <v>1164</v>
      </c>
      <c r="B1167">
        <v>12.3</v>
      </c>
    </row>
    <row r="1168" spans="1:2">
      <c r="A1168" s="1">
        <v>1165</v>
      </c>
      <c r="B1168">
        <v>9.1999999999999993</v>
      </c>
    </row>
    <row r="1169" spans="1:2">
      <c r="A1169" s="1">
        <v>1166</v>
      </c>
      <c r="B1169">
        <v>5.8</v>
      </c>
    </row>
    <row r="1170" spans="1:2">
      <c r="A1170" s="1">
        <v>1167</v>
      </c>
      <c r="B1170">
        <v>1.9</v>
      </c>
    </row>
    <row r="1171" spans="1:2">
      <c r="A1171" s="1">
        <v>1168</v>
      </c>
      <c r="B1171">
        <v>0.4</v>
      </c>
    </row>
    <row r="1172" spans="1:2">
      <c r="A1172" s="1">
        <v>1169</v>
      </c>
      <c r="B1172">
        <v>0</v>
      </c>
    </row>
    <row r="1173" spans="1:2">
      <c r="A1173" s="1">
        <v>1170</v>
      </c>
      <c r="B1173">
        <v>0</v>
      </c>
    </row>
    <row r="1174" spans="1:2">
      <c r="A1174" s="1">
        <v>1171</v>
      </c>
      <c r="B1174">
        <v>0</v>
      </c>
    </row>
    <row r="1175" spans="1:2">
      <c r="A1175" s="1">
        <v>1172</v>
      </c>
      <c r="B1175">
        <v>0</v>
      </c>
    </row>
    <row r="1176" spans="1:2">
      <c r="A1176" s="1">
        <v>1173</v>
      </c>
      <c r="B1176">
        <v>0</v>
      </c>
    </row>
    <row r="1177" spans="1:2">
      <c r="A1177" s="1">
        <v>1174</v>
      </c>
      <c r="B1177">
        <v>0.4</v>
      </c>
    </row>
    <row r="1178" spans="1:2">
      <c r="A1178" s="1">
        <v>1175</v>
      </c>
      <c r="B1178">
        <v>4.2</v>
      </c>
    </row>
    <row r="1179" spans="1:2">
      <c r="A1179" s="1">
        <v>1176</v>
      </c>
      <c r="B1179">
        <v>9.1999999999999993</v>
      </c>
    </row>
    <row r="1180" spans="1:2">
      <c r="A1180" s="1">
        <v>1177</v>
      </c>
      <c r="B1180">
        <v>11.9</v>
      </c>
    </row>
    <row r="1181" spans="1:2">
      <c r="A1181" s="1">
        <v>1178</v>
      </c>
      <c r="B1181">
        <v>14.2</v>
      </c>
    </row>
    <row r="1182" spans="1:2">
      <c r="A1182" s="1">
        <v>1179</v>
      </c>
      <c r="B1182">
        <v>15.7</v>
      </c>
    </row>
    <row r="1183" spans="1:2">
      <c r="A1183" s="1">
        <v>1180</v>
      </c>
      <c r="B1183">
        <v>15</v>
      </c>
    </row>
    <row r="1184" spans="1:2">
      <c r="A1184" s="1">
        <v>1181</v>
      </c>
      <c r="B1184">
        <v>14.2</v>
      </c>
    </row>
    <row r="1185" spans="1:2">
      <c r="A1185" s="1">
        <v>1182</v>
      </c>
      <c r="B1185">
        <v>13.4</v>
      </c>
    </row>
    <row r="1186" spans="1:2">
      <c r="A1186" s="1">
        <v>1183</v>
      </c>
      <c r="B1186">
        <v>13.8</v>
      </c>
    </row>
    <row r="1187" spans="1:2">
      <c r="A1187" s="1">
        <v>1184</v>
      </c>
      <c r="B1187">
        <v>14.6</v>
      </c>
    </row>
    <row r="1188" spans="1:2">
      <c r="A1188" s="1">
        <v>1185</v>
      </c>
      <c r="B1188">
        <v>14.6</v>
      </c>
    </row>
    <row r="1189" spans="1:2">
      <c r="A1189" s="1">
        <v>1186</v>
      </c>
      <c r="B1189">
        <v>14.2</v>
      </c>
    </row>
    <row r="1190" spans="1:2">
      <c r="A1190" s="1">
        <v>1187</v>
      </c>
      <c r="B1190">
        <v>16.100000000000001</v>
      </c>
    </row>
    <row r="1191" spans="1:2">
      <c r="A1191" s="1">
        <v>1188</v>
      </c>
      <c r="B1191">
        <v>15.7</v>
      </c>
    </row>
    <row r="1192" spans="1:2">
      <c r="A1192" s="1">
        <v>1189</v>
      </c>
      <c r="B1192">
        <v>15.7</v>
      </c>
    </row>
    <row r="1193" spans="1:2">
      <c r="A1193" s="1">
        <v>1190</v>
      </c>
      <c r="B1193">
        <v>14.6</v>
      </c>
    </row>
    <row r="1194" spans="1:2">
      <c r="A1194" s="1">
        <v>1191</v>
      </c>
      <c r="B1194">
        <v>13.1</v>
      </c>
    </row>
    <row r="1195" spans="1:2">
      <c r="A1195" s="1">
        <v>1192</v>
      </c>
      <c r="B1195">
        <v>10</v>
      </c>
    </row>
    <row r="1196" spans="1:2">
      <c r="A1196" s="1">
        <v>1193</v>
      </c>
      <c r="B1196">
        <v>7.3</v>
      </c>
    </row>
    <row r="1197" spans="1:2">
      <c r="A1197" s="1">
        <v>1194</v>
      </c>
      <c r="B1197">
        <v>3.5</v>
      </c>
    </row>
    <row r="1198" spans="1:2">
      <c r="A1198" s="1">
        <v>1195</v>
      </c>
      <c r="B1198">
        <v>0.8</v>
      </c>
    </row>
    <row r="1199" spans="1:2">
      <c r="A1199" s="1">
        <v>1196</v>
      </c>
      <c r="B1199">
        <v>0</v>
      </c>
    </row>
    <row r="1200" spans="1:2">
      <c r="A1200" s="1">
        <v>1197</v>
      </c>
      <c r="B1200">
        <v>0</v>
      </c>
    </row>
    <row r="1201" spans="1:2">
      <c r="A1201" s="1">
        <v>1198</v>
      </c>
      <c r="B1201">
        <v>0</v>
      </c>
    </row>
    <row r="1202" spans="1:2">
      <c r="A1202" s="1">
        <v>1199</v>
      </c>
      <c r="B1202">
        <v>0</v>
      </c>
    </row>
    <row r="1203" spans="1:2">
      <c r="A1203" s="1">
        <v>1200</v>
      </c>
      <c r="B1203">
        <v>0.4</v>
      </c>
    </row>
    <row r="1204" spans="1:2">
      <c r="A1204" s="1">
        <v>1201</v>
      </c>
      <c r="B1204">
        <v>2.7</v>
      </c>
    </row>
    <row r="1205" spans="1:2">
      <c r="A1205" s="1">
        <v>1202</v>
      </c>
      <c r="B1205">
        <v>7.3</v>
      </c>
    </row>
    <row r="1206" spans="1:2">
      <c r="A1206" s="1">
        <v>1203</v>
      </c>
      <c r="B1206">
        <v>11.5</v>
      </c>
    </row>
    <row r="1207" spans="1:2">
      <c r="A1207" s="1">
        <v>1204</v>
      </c>
      <c r="B1207">
        <v>15.4</v>
      </c>
    </row>
    <row r="1208" spans="1:2">
      <c r="A1208" s="1">
        <v>1205</v>
      </c>
      <c r="B1208">
        <v>19.2</v>
      </c>
    </row>
    <row r="1209" spans="1:2">
      <c r="A1209" s="1">
        <v>1206</v>
      </c>
      <c r="B1209">
        <v>21.9</v>
      </c>
    </row>
    <row r="1210" spans="1:2">
      <c r="A1210" s="1">
        <v>1207</v>
      </c>
      <c r="B1210">
        <v>23.8</v>
      </c>
    </row>
    <row r="1211" spans="1:2">
      <c r="A1211" s="1">
        <v>1208</v>
      </c>
      <c r="B1211">
        <v>25</v>
      </c>
    </row>
    <row r="1212" spans="1:2">
      <c r="A1212" s="1">
        <v>1209</v>
      </c>
      <c r="B1212">
        <v>26.1</v>
      </c>
    </row>
    <row r="1213" spans="1:2">
      <c r="A1213" s="1">
        <v>1210</v>
      </c>
      <c r="B1213">
        <v>27.3</v>
      </c>
    </row>
    <row r="1214" spans="1:2">
      <c r="A1214" s="1">
        <v>1211</v>
      </c>
      <c r="B1214">
        <v>28.8</v>
      </c>
    </row>
    <row r="1215" spans="1:2">
      <c r="A1215" s="1">
        <v>1212</v>
      </c>
      <c r="B1215">
        <v>30</v>
      </c>
    </row>
    <row r="1216" spans="1:2">
      <c r="A1216" s="1">
        <v>1213</v>
      </c>
      <c r="B1216">
        <v>29.6</v>
      </c>
    </row>
    <row r="1217" spans="1:2">
      <c r="A1217" s="1">
        <v>1214</v>
      </c>
      <c r="B1217">
        <v>29.6</v>
      </c>
    </row>
    <row r="1218" spans="1:2">
      <c r="A1218" s="1">
        <v>1215</v>
      </c>
      <c r="B1218">
        <v>28.8</v>
      </c>
    </row>
    <row r="1219" spans="1:2">
      <c r="A1219" s="1">
        <v>1216</v>
      </c>
      <c r="B1219">
        <v>26.1</v>
      </c>
    </row>
    <row r="1220" spans="1:2">
      <c r="A1220" s="1">
        <v>1217</v>
      </c>
      <c r="B1220">
        <v>22.3</v>
      </c>
    </row>
    <row r="1221" spans="1:2">
      <c r="A1221" s="1">
        <v>1218</v>
      </c>
      <c r="B1221">
        <v>19.2</v>
      </c>
    </row>
    <row r="1222" spans="1:2">
      <c r="A1222" s="1">
        <v>1219</v>
      </c>
      <c r="B1222">
        <v>16.5</v>
      </c>
    </row>
    <row r="1223" spans="1:2">
      <c r="A1223" s="1">
        <v>1220</v>
      </c>
      <c r="B1223">
        <v>12.7</v>
      </c>
    </row>
    <row r="1224" spans="1:2">
      <c r="A1224" s="1">
        <v>1221</v>
      </c>
      <c r="B1224">
        <v>9.6</v>
      </c>
    </row>
    <row r="1225" spans="1:2">
      <c r="A1225" s="1">
        <v>1222</v>
      </c>
      <c r="B1225">
        <v>6.9</v>
      </c>
    </row>
    <row r="1226" spans="1:2">
      <c r="A1226" s="1">
        <v>1223</v>
      </c>
      <c r="B1226">
        <v>4.2</v>
      </c>
    </row>
    <row r="1227" spans="1:2">
      <c r="A1227" s="1">
        <v>1224</v>
      </c>
      <c r="B1227">
        <v>2.2999999999999998</v>
      </c>
    </row>
    <row r="1228" spans="1:2">
      <c r="A1228" s="1">
        <v>1225</v>
      </c>
      <c r="B1228">
        <v>0.8</v>
      </c>
    </row>
    <row r="1229" spans="1:2">
      <c r="A1229" s="1">
        <v>1226</v>
      </c>
      <c r="B1229">
        <v>0</v>
      </c>
    </row>
    <row r="1230" spans="1:2">
      <c r="A1230" s="1">
        <v>1227</v>
      </c>
      <c r="B1230">
        <v>0</v>
      </c>
    </row>
    <row r="1231" spans="1:2">
      <c r="A1231" s="1">
        <v>1228</v>
      </c>
      <c r="B1231">
        <v>0</v>
      </c>
    </row>
    <row r="1232" spans="1:2">
      <c r="A1232" s="1">
        <v>1229</v>
      </c>
      <c r="B1232">
        <v>0</v>
      </c>
    </row>
    <row r="1233" spans="1:2">
      <c r="A1233" s="1">
        <v>1230</v>
      </c>
      <c r="B1233">
        <v>0</v>
      </c>
    </row>
    <row r="1234" spans="1:2">
      <c r="A1234" s="1">
        <v>1231</v>
      </c>
      <c r="B1234">
        <v>0</v>
      </c>
    </row>
    <row r="1235" spans="1:2">
      <c r="A1235" s="1">
        <v>1232</v>
      </c>
      <c r="B1235">
        <v>0</v>
      </c>
    </row>
    <row r="1236" spans="1:2">
      <c r="A1236" s="1">
        <v>1233</v>
      </c>
      <c r="B1236">
        <v>0</v>
      </c>
    </row>
    <row r="1237" spans="1:2">
      <c r="A1237" s="1">
        <v>1234</v>
      </c>
      <c r="B1237">
        <v>0</v>
      </c>
    </row>
    <row r="1238" spans="1:2">
      <c r="A1238" s="1">
        <v>1235</v>
      </c>
      <c r="B1238">
        <v>0</v>
      </c>
    </row>
    <row r="1239" spans="1:2">
      <c r="A1239" s="1">
        <v>1236</v>
      </c>
      <c r="B1239">
        <v>0</v>
      </c>
    </row>
    <row r="1240" spans="1:2">
      <c r="A1240" s="1">
        <v>1237</v>
      </c>
      <c r="B1240">
        <v>0</v>
      </c>
    </row>
    <row r="1241" spans="1:2">
      <c r="A1241" s="1">
        <v>1238</v>
      </c>
      <c r="B1241">
        <v>0</v>
      </c>
    </row>
    <row r="1242" spans="1:2">
      <c r="A1242" s="1">
        <v>1239</v>
      </c>
      <c r="B1242">
        <v>0</v>
      </c>
    </row>
    <row r="1243" spans="1:2">
      <c r="A1243" s="1">
        <v>1240</v>
      </c>
      <c r="B1243">
        <v>0</v>
      </c>
    </row>
    <row r="1244" spans="1:2">
      <c r="A1244" s="1">
        <v>1241</v>
      </c>
      <c r="B1244">
        <v>0</v>
      </c>
    </row>
    <row r="1245" spans="1:2">
      <c r="A1245" s="1">
        <v>1242</v>
      </c>
      <c r="B1245">
        <v>0</v>
      </c>
    </row>
    <row r="1246" spans="1:2">
      <c r="A1246" s="1">
        <v>1243</v>
      </c>
      <c r="B1246">
        <v>0</v>
      </c>
    </row>
    <row r="1247" spans="1:2">
      <c r="A1247" s="1">
        <v>1244</v>
      </c>
      <c r="B1247">
        <v>0</v>
      </c>
    </row>
    <row r="1248" spans="1:2">
      <c r="A1248" s="1">
        <v>1245</v>
      </c>
      <c r="B1248">
        <v>0</v>
      </c>
    </row>
    <row r="1249" spans="1:2">
      <c r="A1249" s="1">
        <v>1246</v>
      </c>
      <c r="B1249">
        <v>0</v>
      </c>
    </row>
    <row r="1250" spans="1:2">
      <c r="A1250" s="1">
        <v>1247</v>
      </c>
      <c r="B1250">
        <v>0</v>
      </c>
    </row>
    <row r="1251" spans="1:2">
      <c r="A1251" s="1">
        <v>1248</v>
      </c>
      <c r="B1251">
        <v>0</v>
      </c>
    </row>
    <row r="1252" spans="1:2">
      <c r="A1252" s="1">
        <v>1249</v>
      </c>
      <c r="B1252">
        <v>3.5</v>
      </c>
    </row>
    <row r="1253" spans="1:2">
      <c r="A1253" s="1">
        <v>1250</v>
      </c>
      <c r="B1253">
        <v>10.4</v>
      </c>
    </row>
    <row r="1254" spans="1:2">
      <c r="A1254" s="1">
        <v>1251</v>
      </c>
      <c r="B1254">
        <v>15.4</v>
      </c>
    </row>
    <row r="1255" spans="1:2">
      <c r="A1255" s="1">
        <v>1252</v>
      </c>
      <c r="B1255">
        <v>17.3</v>
      </c>
    </row>
    <row r="1256" spans="1:2">
      <c r="A1256" s="1">
        <v>1253</v>
      </c>
      <c r="B1256">
        <v>17.3</v>
      </c>
    </row>
    <row r="1257" spans="1:2">
      <c r="A1257" s="1">
        <v>1254</v>
      </c>
      <c r="B1257">
        <v>18.399999999999999</v>
      </c>
    </row>
    <row r="1258" spans="1:2">
      <c r="A1258" s="1">
        <v>1255</v>
      </c>
      <c r="B1258">
        <v>21.5</v>
      </c>
    </row>
    <row r="1259" spans="1:2">
      <c r="A1259" s="1">
        <v>1256</v>
      </c>
      <c r="B1259">
        <v>24.6</v>
      </c>
    </row>
    <row r="1260" spans="1:2">
      <c r="A1260" s="1">
        <v>1257</v>
      </c>
      <c r="B1260">
        <v>27.3</v>
      </c>
    </row>
    <row r="1261" spans="1:2">
      <c r="A1261" s="1">
        <v>1258</v>
      </c>
      <c r="B1261">
        <v>30</v>
      </c>
    </row>
    <row r="1262" spans="1:2">
      <c r="A1262" s="1">
        <v>1259</v>
      </c>
      <c r="B1262">
        <v>31.5</v>
      </c>
    </row>
    <row r="1263" spans="1:2">
      <c r="A1263" s="1">
        <v>1260</v>
      </c>
      <c r="B1263">
        <v>31.9</v>
      </c>
    </row>
    <row r="1264" spans="1:2">
      <c r="A1264" s="1">
        <v>1261</v>
      </c>
      <c r="B1264">
        <v>32.6</v>
      </c>
    </row>
    <row r="1265" spans="1:2">
      <c r="A1265" s="1">
        <v>1262</v>
      </c>
      <c r="B1265">
        <v>33.4</v>
      </c>
    </row>
    <row r="1266" spans="1:2">
      <c r="A1266" s="1">
        <v>1263</v>
      </c>
      <c r="B1266">
        <v>34.9</v>
      </c>
    </row>
    <row r="1267" spans="1:2">
      <c r="A1267" s="1">
        <v>1264</v>
      </c>
      <c r="B1267">
        <v>36.5</v>
      </c>
    </row>
    <row r="1268" spans="1:2">
      <c r="A1268" s="1">
        <v>1265</v>
      </c>
      <c r="B1268">
        <v>37.6</v>
      </c>
    </row>
    <row r="1269" spans="1:2">
      <c r="A1269" s="1">
        <v>1266</v>
      </c>
      <c r="B1269">
        <v>39.200000000000003</v>
      </c>
    </row>
    <row r="1270" spans="1:2">
      <c r="A1270" s="1">
        <v>1267</v>
      </c>
      <c r="B1270">
        <v>40.299999999999997</v>
      </c>
    </row>
    <row r="1271" spans="1:2">
      <c r="A1271" s="1">
        <v>1268</v>
      </c>
      <c r="B1271">
        <v>40.700000000000003</v>
      </c>
    </row>
    <row r="1272" spans="1:2">
      <c r="A1272" s="1">
        <v>1269</v>
      </c>
      <c r="B1272">
        <v>41.1</v>
      </c>
    </row>
    <row r="1273" spans="1:2">
      <c r="A1273" s="1">
        <v>1270</v>
      </c>
      <c r="B1273">
        <v>40.700000000000003</v>
      </c>
    </row>
    <row r="1274" spans="1:2">
      <c r="A1274" s="1">
        <v>1271</v>
      </c>
      <c r="B1274">
        <v>40.700000000000003</v>
      </c>
    </row>
    <row r="1275" spans="1:2">
      <c r="A1275" s="1">
        <v>1272</v>
      </c>
      <c r="B1275">
        <v>40.700000000000003</v>
      </c>
    </row>
    <row r="1276" spans="1:2">
      <c r="A1276" s="1">
        <v>1273</v>
      </c>
      <c r="B1276">
        <v>41.5</v>
      </c>
    </row>
    <row r="1277" spans="1:2">
      <c r="A1277" s="1">
        <v>1274</v>
      </c>
      <c r="B1277">
        <v>42.6</v>
      </c>
    </row>
    <row r="1278" spans="1:2">
      <c r="A1278" s="1">
        <v>1275</v>
      </c>
      <c r="B1278">
        <v>43</v>
      </c>
    </row>
    <row r="1279" spans="1:2">
      <c r="A1279" s="1">
        <v>1276</v>
      </c>
      <c r="B1279">
        <v>44.5</v>
      </c>
    </row>
    <row r="1280" spans="1:2">
      <c r="A1280" s="1">
        <v>1277</v>
      </c>
      <c r="B1280">
        <v>45.3</v>
      </c>
    </row>
    <row r="1281" spans="1:2">
      <c r="A1281" s="1">
        <v>1278</v>
      </c>
      <c r="B1281">
        <v>45.3</v>
      </c>
    </row>
    <row r="1282" spans="1:2">
      <c r="A1282" s="1">
        <v>1279</v>
      </c>
      <c r="B1282">
        <v>44.9</v>
      </c>
    </row>
    <row r="1283" spans="1:2">
      <c r="A1283" s="1">
        <v>1280</v>
      </c>
      <c r="B1283">
        <v>43.4</v>
      </c>
    </row>
    <row r="1284" spans="1:2">
      <c r="A1284" s="1">
        <v>1281</v>
      </c>
      <c r="B1284">
        <v>40.299999999999997</v>
      </c>
    </row>
    <row r="1285" spans="1:2">
      <c r="A1285" s="1">
        <v>1282</v>
      </c>
      <c r="B1285">
        <v>38</v>
      </c>
    </row>
    <row r="1286" spans="1:2">
      <c r="A1286" s="1">
        <v>1283</v>
      </c>
      <c r="B1286">
        <v>36.1</v>
      </c>
    </row>
    <row r="1287" spans="1:2">
      <c r="A1287" s="1">
        <v>1284</v>
      </c>
      <c r="B1287">
        <v>36.5</v>
      </c>
    </row>
    <row r="1288" spans="1:2">
      <c r="A1288" s="1">
        <v>1285</v>
      </c>
      <c r="B1288">
        <v>38</v>
      </c>
    </row>
    <row r="1289" spans="1:2">
      <c r="A1289" s="1">
        <v>1286</v>
      </c>
      <c r="B1289">
        <v>39.200000000000003</v>
      </c>
    </row>
    <row r="1290" spans="1:2">
      <c r="A1290" s="1">
        <v>1287</v>
      </c>
      <c r="B1290">
        <v>40.700000000000003</v>
      </c>
    </row>
    <row r="1291" spans="1:2">
      <c r="A1291" s="1">
        <v>1288</v>
      </c>
      <c r="B1291">
        <v>42.2</v>
      </c>
    </row>
    <row r="1292" spans="1:2">
      <c r="A1292" s="1">
        <v>1289</v>
      </c>
      <c r="B1292">
        <v>43.4</v>
      </c>
    </row>
    <row r="1293" spans="1:2">
      <c r="A1293" s="1">
        <v>1290</v>
      </c>
      <c r="B1293">
        <v>44.9</v>
      </c>
    </row>
    <row r="1294" spans="1:2">
      <c r="A1294" s="1">
        <v>1291</v>
      </c>
      <c r="B1294">
        <v>45.7</v>
      </c>
    </row>
    <row r="1295" spans="1:2">
      <c r="A1295" s="1">
        <v>1292</v>
      </c>
      <c r="B1295">
        <v>46.1</v>
      </c>
    </row>
    <row r="1296" spans="1:2">
      <c r="A1296" s="1">
        <v>1293</v>
      </c>
      <c r="B1296">
        <v>46.8</v>
      </c>
    </row>
    <row r="1297" spans="1:2">
      <c r="A1297" s="1">
        <v>1294</v>
      </c>
      <c r="B1297">
        <v>46.5</v>
      </c>
    </row>
    <row r="1298" spans="1:2">
      <c r="A1298" s="1">
        <v>1295</v>
      </c>
      <c r="B1298">
        <v>46.5</v>
      </c>
    </row>
    <row r="1299" spans="1:2">
      <c r="A1299" s="1">
        <v>1296</v>
      </c>
      <c r="B1299">
        <v>46.5</v>
      </c>
    </row>
    <row r="1300" spans="1:2">
      <c r="A1300" s="1">
        <v>1297</v>
      </c>
      <c r="B1300">
        <v>46.1</v>
      </c>
    </row>
    <row r="1301" spans="1:2">
      <c r="A1301" s="1">
        <v>1298</v>
      </c>
      <c r="B1301">
        <v>46.1</v>
      </c>
    </row>
    <row r="1302" spans="1:2">
      <c r="A1302" s="1">
        <v>1299</v>
      </c>
      <c r="B1302">
        <v>46.1</v>
      </c>
    </row>
    <row r="1303" spans="1:2">
      <c r="A1303" s="1">
        <v>1300</v>
      </c>
      <c r="B1303">
        <v>46.8</v>
      </c>
    </row>
    <row r="1304" spans="1:2">
      <c r="A1304" s="1">
        <v>1301</v>
      </c>
      <c r="B1304">
        <v>47.6</v>
      </c>
    </row>
    <row r="1305" spans="1:2">
      <c r="A1305" s="1">
        <v>1302</v>
      </c>
      <c r="B1305">
        <v>48</v>
      </c>
    </row>
    <row r="1306" spans="1:2">
      <c r="A1306" s="1">
        <v>1303</v>
      </c>
      <c r="B1306">
        <v>48.4</v>
      </c>
    </row>
    <row r="1307" spans="1:2">
      <c r="A1307" s="1">
        <v>1304</v>
      </c>
      <c r="B1307">
        <v>48</v>
      </c>
    </row>
    <row r="1308" spans="1:2">
      <c r="A1308" s="1">
        <v>1305</v>
      </c>
      <c r="B1308">
        <v>48</v>
      </c>
    </row>
    <row r="1309" spans="1:2">
      <c r="A1309" s="1">
        <v>1306</v>
      </c>
      <c r="B1309">
        <v>47.2</v>
      </c>
    </row>
    <row r="1310" spans="1:2">
      <c r="A1310" s="1">
        <v>1307</v>
      </c>
      <c r="B1310">
        <v>46.5</v>
      </c>
    </row>
    <row r="1311" spans="1:2">
      <c r="A1311" s="1">
        <v>1308</v>
      </c>
      <c r="B1311">
        <v>46.8</v>
      </c>
    </row>
    <row r="1312" spans="1:2">
      <c r="A1312" s="1">
        <v>1309</v>
      </c>
      <c r="B1312">
        <v>47.2</v>
      </c>
    </row>
    <row r="1313" spans="1:2">
      <c r="A1313" s="1">
        <v>1310</v>
      </c>
      <c r="B1313">
        <v>48.4</v>
      </c>
    </row>
    <row r="1314" spans="1:2">
      <c r="A1314" s="1">
        <v>1311</v>
      </c>
      <c r="B1314">
        <v>48.4</v>
      </c>
    </row>
    <row r="1315" spans="1:2">
      <c r="A1315" s="1">
        <v>1312</v>
      </c>
      <c r="B1315">
        <v>48.8</v>
      </c>
    </row>
    <row r="1316" spans="1:2">
      <c r="A1316" s="1">
        <v>1313</v>
      </c>
      <c r="B1316">
        <v>48.4</v>
      </c>
    </row>
    <row r="1317" spans="1:2">
      <c r="A1317" s="1">
        <v>1314</v>
      </c>
      <c r="B1317">
        <v>47.6</v>
      </c>
    </row>
    <row r="1318" spans="1:2">
      <c r="A1318" s="1">
        <v>1315</v>
      </c>
      <c r="B1318">
        <v>46.5</v>
      </c>
    </row>
    <row r="1319" spans="1:2">
      <c r="A1319" s="1">
        <v>1316</v>
      </c>
      <c r="B1319">
        <v>44.2</v>
      </c>
    </row>
    <row r="1320" spans="1:2">
      <c r="A1320" s="1">
        <v>1317</v>
      </c>
      <c r="B1320">
        <v>42.2</v>
      </c>
    </row>
    <row r="1321" spans="1:2">
      <c r="A1321" s="1">
        <v>1318</v>
      </c>
      <c r="B1321">
        <v>41.5</v>
      </c>
    </row>
    <row r="1322" spans="1:2">
      <c r="A1322" s="1">
        <v>1319</v>
      </c>
      <c r="B1322">
        <v>41.1</v>
      </c>
    </row>
    <row r="1323" spans="1:2">
      <c r="A1323" s="1">
        <v>1320</v>
      </c>
      <c r="B1323">
        <v>40.700000000000003</v>
      </c>
    </row>
    <row r="1324" spans="1:2">
      <c r="A1324" s="1">
        <v>1321</v>
      </c>
      <c r="B1324">
        <v>40.299999999999997</v>
      </c>
    </row>
    <row r="1325" spans="1:2">
      <c r="A1325" s="1">
        <v>1322</v>
      </c>
      <c r="B1325">
        <v>39.6</v>
      </c>
    </row>
    <row r="1326" spans="1:2">
      <c r="A1326" s="1">
        <v>1323</v>
      </c>
      <c r="B1326">
        <v>39.200000000000003</v>
      </c>
    </row>
    <row r="1327" spans="1:2">
      <c r="A1327" s="1">
        <v>1324</v>
      </c>
      <c r="B1327">
        <v>38.799999999999997</v>
      </c>
    </row>
    <row r="1328" spans="1:2">
      <c r="A1328" s="1">
        <v>1325</v>
      </c>
      <c r="B1328">
        <v>38</v>
      </c>
    </row>
    <row r="1329" spans="1:2">
      <c r="A1329" s="1">
        <v>1326</v>
      </c>
      <c r="B1329">
        <v>37.6</v>
      </c>
    </row>
    <row r="1330" spans="1:2">
      <c r="A1330" s="1">
        <v>1327</v>
      </c>
      <c r="B1330">
        <v>37.200000000000003</v>
      </c>
    </row>
    <row r="1331" spans="1:2">
      <c r="A1331" s="1">
        <v>1328</v>
      </c>
      <c r="B1331">
        <v>36.5</v>
      </c>
    </row>
    <row r="1332" spans="1:2">
      <c r="A1332" s="1">
        <v>1329</v>
      </c>
      <c r="B1332">
        <v>34.6</v>
      </c>
    </row>
    <row r="1333" spans="1:2">
      <c r="A1333" s="1">
        <v>1330</v>
      </c>
      <c r="B1333">
        <v>31.5</v>
      </c>
    </row>
    <row r="1334" spans="1:2">
      <c r="A1334" s="1">
        <v>1331</v>
      </c>
      <c r="B1334">
        <v>29.6</v>
      </c>
    </row>
    <row r="1335" spans="1:2">
      <c r="A1335" s="1">
        <v>1332</v>
      </c>
      <c r="B1335">
        <v>29.2</v>
      </c>
    </row>
    <row r="1336" spans="1:2">
      <c r="A1336" s="1">
        <v>1333</v>
      </c>
      <c r="B1336">
        <v>28.8</v>
      </c>
    </row>
    <row r="1337" spans="1:2">
      <c r="A1337" s="1">
        <v>1334</v>
      </c>
      <c r="B1337">
        <v>28.8</v>
      </c>
    </row>
    <row r="1338" spans="1:2">
      <c r="A1338" s="1">
        <v>1335</v>
      </c>
      <c r="B1338">
        <v>28</v>
      </c>
    </row>
    <row r="1339" spans="1:2">
      <c r="A1339" s="1">
        <v>1336</v>
      </c>
      <c r="B1339">
        <v>28</v>
      </c>
    </row>
    <row r="1340" spans="1:2">
      <c r="A1340" s="1">
        <v>1337</v>
      </c>
      <c r="B1340">
        <v>28.4</v>
      </c>
    </row>
    <row r="1341" spans="1:2">
      <c r="A1341" s="1">
        <v>1338</v>
      </c>
      <c r="B1341">
        <v>29.6</v>
      </c>
    </row>
    <row r="1342" spans="1:2">
      <c r="A1342" s="1">
        <v>1339</v>
      </c>
      <c r="B1342">
        <v>30</v>
      </c>
    </row>
    <row r="1343" spans="1:2">
      <c r="A1343" s="1">
        <v>1340</v>
      </c>
      <c r="B1343">
        <v>30.3</v>
      </c>
    </row>
    <row r="1344" spans="1:2">
      <c r="A1344" s="1">
        <v>1341</v>
      </c>
      <c r="B1344">
        <v>29.2</v>
      </c>
    </row>
    <row r="1345" spans="1:2">
      <c r="A1345" s="1">
        <v>1342</v>
      </c>
      <c r="B1345">
        <v>26.5</v>
      </c>
    </row>
    <row r="1346" spans="1:2">
      <c r="A1346" s="1">
        <v>1343</v>
      </c>
      <c r="B1346">
        <v>25.3</v>
      </c>
    </row>
    <row r="1347" spans="1:2">
      <c r="A1347" s="1">
        <v>1344</v>
      </c>
      <c r="B1347">
        <v>25</v>
      </c>
    </row>
    <row r="1348" spans="1:2">
      <c r="A1348" s="1">
        <v>1345</v>
      </c>
      <c r="B1348">
        <v>24.6</v>
      </c>
    </row>
    <row r="1349" spans="1:2">
      <c r="A1349" s="1">
        <v>1346</v>
      </c>
      <c r="B1349">
        <v>24.6</v>
      </c>
    </row>
    <row r="1350" spans="1:2">
      <c r="A1350" s="1">
        <v>1347</v>
      </c>
      <c r="B1350">
        <v>25.3</v>
      </c>
    </row>
    <row r="1351" spans="1:2">
      <c r="A1351" s="1">
        <v>1348</v>
      </c>
      <c r="B1351">
        <v>26.1</v>
      </c>
    </row>
    <row r="1352" spans="1:2">
      <c r="A1352" s="1">
        <v>1349</v>
      </c>
      <c r="B1352">
        <v>27.3</v>
      </c>
    </row>
    <row r="1353" spans="1:2">
      <c r="A1353" s="1">
        <v>1350</v>
      </c>
      <c r="B1353">
        <v>28.4</v>
      </c>
    </row>
    <row r="1354" spans="1:2">
      <c r="A1354" s="1">
        <v>1351</v>
      </c>
      <c r="B1354">
        <v>29.2</v>
      </c>
    </row>
    <row r="1355" spans="1:2">
      <c r="A1355" s="1">
        <v>1352</v>
      </c>
      <c r="B1355">
        <v>29.2</v>
      </c>
    </row>
    <row r="1356" spans="1:2">
      <c r="A1356" s="1">
        <v>1353</v>
      </c>
      <c r="B1356">
        <v>29.6</v>
      </c>
    </row>
    <row r="1357" spans="1:2">
      <c r="A1357" s="1">
        <v>1354</v>
      </c>
      <c r="B1357">
        <v>30</v>
      </c>
    </row>
    <row r="1358" spans="1:2">
      <c r="A1358" s="1">
        <v>1355</v>
      </c>
      <c r="B1358">
        <v>31.1</v>
      </c>
    </row>
    <row r="1359" spans="1:2">
      <c r="A1359" s="1">
        <v>1356</v>
      </c>
      <c r="B1359">
        <v>32.6</v>
      </c>
    </row>
    <row r="1360" spans="1:2">
      <c r="A1360" s="1">
        <v>1357</v>
      </c>
      <c r="B1360">
        <v>33.799999999999997</v>
      </c>
    </row>
    <row r="1361" spans="1:2">
      <c r="A1361" s="1">
        <v>1358</v>
      </c>
      <c r="B1361">
        <v>34.6</v>
      </c>
    </row>
    <row r="1362" spans="1:2">
      <c r="A1362" s="1">
        <v>1359</v>
      </c>
      <c r="B1362">
        <v>34.9</v>
      </c>
    </row>
    <row r="1363" spans="1:2">
      <c r="A1363" s="1">
        <v>1360</v>
      </c>
      <c r="B1363">
        <v>34.6</v>
      </c>
    </row>
    <row r="1364" spans="1:2">
      <c r="A1364" s="1">
        <v>1361</v>
      </c>
      <c r="B1364">
        <v>34.9</v>
      </c>
    </row>
    <row r="1365" spans="1:2">
      <c r="A1365" s="1">
        <v>1362</v>
      </c>
      <c r="B1365">
        <v>34.6</v>
      </c>
    </row>
    <row r="1366" spans="1:2">
      <c r="A1366" s="1">
        <v>1363</v>
      </c>
      <c r="B1366">
        <v>34.9</v>
      </c>
    </row>
    <row r="1367" spans="1:2">
      <c r="A1367" s="1">
        <v>1364</v>
      </c>
      <c r="B1367">
        <v>34.9</v>
      </c>
    </row>
    <row r="1368" spans="1:2">
      <c r="A1368" s="1">
        <v>1365</v>
      </c>
      <c r="B1368">
        <v>34.9</v>
      </c>
    </row>
    <row r="1369" spans="1:2">
      <c r="A1369" s="1">
        <v>1366</v>
      </c>
      <c r="B1369">
        <v>34.200000000000003</v>
      </c>
    </row>
    <row r="1370" spans="1:2">
      <c r="A1370" s="1">
        <v>1367</v>
      </c>
      <c r="B1370">
        <v>33.799999999999997</v>
      </c>
    </row>
    <row r="1371" spans="1:2">
      <c r="A1371" s="1">
        <v>1368</v>
      </c>
      <c r="B1371">
        <v>32.6</v>
      </c>
    </row>
    <row r="1372" spans="1:2">
      <c r="A1372" s="1">
        <v>1369</v>
      </c>
      <c r="B1372">
        <v>31.5</v>
      </c>
    </row>
    <row r="1373" spans="1:2">
      <c r="A1373" s="1">
        <v>1370</v>
      </c>
      <c r="B1373">
        <v>30</v>
      </c>
    </row>
    <row r="1374" spans="1:2">
      <c r="A1374" s="1">
        <v>1371</v>
      </c>
      <c r="B1374">
        <v>28.8</v>
      </c>
    </row>
    <row r="1375" spans="1:2">
      <c r="A1375" s="1">
        <v>1372</v>
      </c>
      <c r="B1375">
        <v>27.3</v>
      </c>
    </row>
    <row r="1376" spans="1:2">
      <c r="A1376" s="1">
        <v>1373</v>
      </c>
      <c r="B1376">
        <v>23.8</v>
      </c>
    </row>
    <row r="1377" spans="1:2">
      <c r="A1377" s="1">
        <v>1374</v>
      </c>
      <c r="B1377">
        <v>23</v>
      </c>
    </row>
    <row r="1378" spans="1:2">
      <c r="A1378" s="1">
        <v>1375</v>
      </c>
      <c r="B1378">
        <v>23</v>
      </c>
    </row>
    <row r="1379" spans="1:2">
      <c r="A1379" s="1">
        <v>1376</v>
      </c>
      <c r="B1379">
        <v>22.3</v>
      </c>
    </row>
    <row r="1380" spans="1:2">
      <c r="A1380" s="1">
        <v>1377</v>
      </c>
      <c r="B1380">
        <v>20.399999999999999</v>
      </c>
    </row>
    <row r="1381" spans="1:2">
      <c r="A1381" s="1">
        <v>1378</v>
      </c>
      <c r="B1381">
        <v>18.8</v>
      </c>
    </row>
    <row r="1382" spans="1:2">
      <c r="A1382" s="1">
        <v>1379</v>
      </c>
      <c r="B1382">
        <v>17.7</v>
      </c>
    </row>
    <row r="1383" spans="1:2">
      <c r="A1383" s="1">
        <v>1380</v>
      </c>
      <c r="B1383">
        <v>16.100000000000001</v>
      </c>
    </row>
    <row r="1384" spans="1:2">
      <c r="A1384" s="1">
        <v>1381</v>
      </c>
      <c r="B1384">
        <v>14.6</v>
      </c>
    </row>
    <row r="1385" spans="1:2">
      <c r="A1385" s="1">
        <v>1382</v>
      </c>
      <c r="B1385">
        <v>12.7</v>
      </c>
    </row>
    <row r="1386" spans="1:2">
      <c r="A1386" s="1">
        <v>1383</v>
      </c>
      <c r="B1386">
        <v>11.1</v>
      </c>
    </row>
    <row r="1387" spans="1:2">
      <c r="A1387" s="1">
        <v>1384</v>
      </c>
      <c r="B1387">
        <v>9.1999999999999993</v>
      </c>
    </row>
    <row r="1388" spans="1:2">
      <c r="A1388" s="1">
        <v>1385</v>
      </c>
      <c r="B1388">
        <v>8.8000000000000007</v>
      </c>
    </row>
    <row r="1389" spans="1:2">
      <c r="A1389" s="1">
        <v>1386</v>
      </c>
      <c r="B1389">
        <v>7.3</v>
      </c>
    </row>
    <row r="1390" spans="1:2">
      <c r="A1390" s="1">
        <v>1387</v>
      </c>
      <c r="B1390">
        <v>6.1</v>
      </c>
    </row>
    <row r="1391" spans="1:2">
      <c r="A1391" s="1">
        <v>1388</v>
      </c>
      <c r="B1391">
        <v>5</v>
      </c>
    </row>
    <row r="1392" spans="1:2">
      <c r="A1392" s="1">
        <v>1389</v>
      </c>
      <c r="B1392">
        <v>4.2</v>
      </c>
    </row>
    <row r="1393" spans="1:2">
      <c r="A1393" s="1">
        <v>1390</v>
      </c>
      <c r="B1393">
        <v>3.5</v>
      </c>
    </row>
    <row r="1394" spans="1:2">
      <c r="A1394" s="1">
        <v>1391</v>
      </c>
      <c r="B1394">
        <v>2.7</v>
      </c>
    </row>
    <row r="1395" spans="1:2">
      <c r="A1395" s="1">
        <v>1392</v>
      </c>
      <c r="B1395">
        <v>2.2999999999999998</v>
      </c>
    </row>
    <row r="1396" spans="1:2">
      <c r="A1396" s="1">
        <v>1393</v>
      </c>
      <c r="B1396">
        <v>1.5</v>
      </c>
    </row>
    <row r="1397" spans="1:2">
      <c r="A1397" s="1">
        <v>1394</v>
      </c>
      <c r="B1397">
        <v>1.2</v>
      </c>
    </row>
    <row r="1398" spans="1:2">
      <c r="A1398" s="1">
        <v>1395</v>
      </c>
      <c r="B1398">
        <v>0</v>
      </c>
    </row>
    <row r="1399" spans="1:2">
      <c r="A1399" s="1">
        <v>1396</v>
      </c>
      <c r="B1399">
        <v>1.2</v>
      </c>
    </row>
    <row r="1400" spans="1:2">
      <c r="A1400" s="1">
        <v>1397</v>
      </c>
      <c r="B1400">
        <v>4.2</v>
      </c>
    </row>
    <row r="1401" spans="1:2">
      <c r="A1401" s="1">
        <v>1398</v>
      </c>
      <c r="B1401">
        <v>7.3</v>
      </c>
    </row>
    <row r="1402" spans="1:2">
      <c r="A1402" s="1">
        <v>1399</v>
      </c>
      <c r="B1402">
        <v>8.8000000000000007</v>
      </c>
    </row>
    <row r="1403" spans="1:2">
      <c r="A1403" s="1">
        <v>1400</v>
      </c>
      <c r="B1403">
        <v>10.8</v>
      </c>
    </row>
    <row r="1404" spans="1:2">
      <c r="A1404" s="1">
        <v>1401</v>
      </c>
      <c r="B1404">
        <v>12.3</v>
      </c>
    </row>
    <row r="1405" spans="1:2">
      <c r="A1405" s="1">
        <v>1402</v>
      </c>
      <c r="B1405">
        <v>13.1</v>
      </c>
    </row>
    <row r="1406" spans="1:2">
      <c r="A1406" s="1">
        <v>1403</v>
      </c>
      <c r="B1406">
        <v>12.3</v>
      </c>
    </row>
    <row r="1407" spans="1:2">
      <c r="A1407" s="1">
        <v>1404</v>
      </c>
      <c r="B1407">
        <v>12.3</v>
      </c>
    </row>
    <row r="1408" spans="1:2">
      <c r="A1408" s="1">
        <v>1405</v>
      </c>
      <c r="B1408">
        <v>11.5</v>
      </c>
    </row>
    <row r="1409" spans="1:2">
      <c r="A1409" s="1">
        <v>1406</v>
      </c>
      <c r="B1409">
        <v>11.5</v>
      </c>
    </row>
    <row r="1410" spans="1:2">
      <c r="A1410" s="1">
        <v>1407</v>
      </c>
      <c r="B1410">
        <v>11.1</v>
      </c>
    </row>
    <row r="1411" spans="1:2">
      <c r="A1411" s="1">
        <v>1408</v>
      </c>
      <c r="B1411">
        <v>11.1</v>
      </c>
    </row>
    <row r="1412" spans="1:2">
      <c r="A1412" s="1">
        <v>1409</v>
      </c>
      <c r="B1412">
        <v>11.1</v>
      </c>
    </row>
    <row r="1413" spans="1:2">
      <c r="A1413" s="1">
        <v>1410</v>
      </c>
      <c r="B1413">
        <v>13.1</v>
      </c>
    </row>
    <row r="1414" spans="1:2">
      <c r="A1414" s="1">
        <v>1411</v>
      </c>
      <c r="B1414">
        <v>15</v>
      </c>
    </row>
    <row r="1415" spans="1:2">
      <c r="A1415" s="1">
        <v>1412</v>
      </c>
      <c r="B1415">
        <v>16.899999999999999</v>
      </c>
    </row>
    <row r="1416" spans="1:2">
      <c r="A1416" s="1">
        <v>1413</v>
      </c>
      <c r="B1416">
        <v>16.899999999999999</v>
      </c>
    </row>
    <row r="1417" spans="1:2">
      <c r="A1417" s="1">
        <v>1414</v>
      </c>
      <c r="B1417">
        <v>16.100000000000001</v>
      </c>
    </row>
    <row r="1418" spans="1:2">
      <c r="A1418" s="1">
        <v>1415</v>
      </c>
      <c r="B1418">
        <v>15.7</v>
      </c>
    </row>
    <row r="1419" spans="1:2">
      <c r="A1419" s="1">
        <v>1416</v>
      </c>
      <c r="B1419">
        <v>15.4</v>
      </c>
    </row>
    <row r="1420" spans="1:2">
      <c r="A1420" s="1">
        <v>1417</v>
      </c>
      <c r="B1420">
        <v>15</v>
      </c>
    </row>
    <row r="1421" spans="1:2">
      <c r="A1421" s="1">
        <v>1418</v>
      </c>
      <c r="B1421">
        <v>13.8</v>
      </c>
    </row>
    <row r="1422" spans="1:2">
      <c r="A1422" s="1">
        <v>1419</v>
      </c>
      <c r="B1422">
        <v>10.8</v>
      </c>
    </row>
    <row r="1423" spans="1:2">
      <c r="A1423" s="1">
        <v>1420</v>
      </c>
      <c r="B1423">
        <v>8.4</v>
      </c>
    </row>
    <row r="1424" spans="1:2">
      <c r="A1424" s="1">
        <v>1421</v>
      </c>
      <c r="B1424">
        <v>6.1</v>
      </c>
    </row>
    <row r="1425" spans="1:2">
      <c r="A1425" s="1">
        <v>1422</v>
      </c>
      <c r="B1425">
        <v>4.2</v>
      </c>
    </row>
    <row r="1426" spans="1:2">
      <c r="A1426" s="1">
        <v>1423</v>
      </c>
      <c r="B1426">
        <v>3.5</v>
      </c>
    </row>
    <row r="1427" spans="1:2">
      <c r="A1427" s="1">
        <v>1424</v>
      </c>
      <c r="B1427">
        <v>3.5</v>
      </c>
    </row>
    <row r="1428" spans="1:2">
      <c r="A1428" s="1">
        <v>1425</v>
      </c>
      <c r="B1428">
        <v>1.5</v>
      </c>
    </row>
    <row r="1429" spans="1:2">
      <c r="A1429" s="1">
        <v>1426</v>
      </c>
      <c r="B1429">
        <v>0</v>
      </c>
    </row>
    <row r="1430" spans="1:2">
      <c r="A1430" s="1">
        <v>1427</v>
      </c>
      <c r="B1430">
        <v>0</v>
      </c>
    </row>
    <row r="1431" spans="1:2">
      <c r="A1431" s="1">
        <v>1428</v>
      </c>
      <c r="B1431">
        <v>0</v>
      </c>
    </row>
    <row r="1432" spans="1:2">
      <c r="A1432" s="1">
        <v>1429</v>
      </c>
      <c r="B1432">
        <v>0</v>
      </c>
    </row>
    <row r="1433" spans="1:2">
      <c r="A1433" s="1">
        <v>1430</v>
      </c>
      <c r="B1433">
        <v>0</v>
      </c>
    </row>
    <row r="1434" spans="1:2">
      <c r="A1434" s="1">
        <v>1431</v>
      </c>
      <c r="B1434">
        <v>0</v>
      </c>
    </row>
    <row r="1435" spans="1:2">
      <c r="A1435" s="1">
        <v>1432</v>
      </c>
      <c r="B1435">
        <v>0</v>
      </c>
    </row>
    <row r="1436" spans="1:2">
      <c r="A1436" s="1">
        <v>1433</v>
      </c>
      <c r="B1436">
        <v>0</v>
      </c>
    </row>
    <row r="1437" spans="1:2">
      <c r="A1437" s="1">
        <v>1434</v>
      </c>
      <c r="B1437">
        <v>0</v>
      </c>
    </row>
    <row r="1438" spans="1:2">
      <c r="A1438" s="1">
        <v>1435</v>
      </c>
      <c r="B143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Simulation</vt:lpstr>
      <vt:lpstr>Improved</vt:lpstr>
      <vt:lpstr>Graphs</vt:lpstr>
      <vt:lpstr>Calculations</vt:lpstr>
      <vt:lpstr>Engine Data</vt:lpstr>
      <vt:lpstr>BSFC (Drive Cycle)</vt:lpstr>
      <vt:lpstr>Drive Cycle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 O'Sullivan</dc:creator>
  <cp:lastModifiedBy>Ed O'Sullivan</cp:lastModifiedBy>
  <cp:lastPrinted>2022-04-05T13:05:16Z</cp:lastPrinted>
  <dcterms:created xsi:type="dcterms:W3CDTF">2022-03-31T17:29:00Z</dcterms:created>
  <dcterms:modified xsi:type="dcterms:W3CDTF">2022-04-16T18:27:51Z</dcterms:modified>
</cp:coreProperties>
</file>