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6.xml" ContentType="application/vnd.openxmlformats-officedocument.spreadsheetml.comments+xml"/>
  <Override PartName="/xl/drawings/drawing18.xml" ContentType="application/vnd.openxmlformats-officedocument.drawing+xml"/>
  <Override PartName="/xl/tables/table14.xml" ContentType="application/vnd.openxmlformats-officedocument.spreadsheetml.table+xml"/>
  <Override PartName="/xl/drawings/drawing19.xml" ContentType="application/vnd.openxmlformats-officedocument.drawing+xml"/>
  <Override PartName="/xl/tables/table15.xml" ContentType="application/vnd.openxmlformats-officedocument.spreadsheetml.table+xml"/>
  <Override PartName="/xl/drawings/drawing20.xml" ContentType="application/vnd.openxmlformats-officedocument.drawing+xml"/>
  <Override PartName="/xl/tables/table16.xml" ContentType="application/vnd.openxmlformats-officedocument.spreadsheetml.table+xml"/>
  <Override PartName="/xl/comments7.xml" ContentType="application/vnd.openxmlformats-officedocument.spreadsheetml.comments+xml"/>
  <Override PartName="/xl/drawings/drawing21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edouard_godineau_syngenta_com/Documents/Documents/GitHub/recommendations/Chemistry_recommendations/Utils/"/>
    </mc:Choice>
  </mc:AlternateContent>
  <xr:revisionPtr revIDLastSave="110" documentId="14_{6C43EE42-BFF3-45EF-997B-4B8B046255E9}" xr6:coauthVersionLast="47" xr6:coauthVersionMax="47" xr10:uidLastSave="{64EA1F0B-DF42-4EEA-A130-DCBB34233185}"/>
  <bookViews>
    <workbookView xWindow="-120" yWindow="-120" windowWidth="29040" windowHeight="15990" tabRatio="774" firstSheet="1" activeTab="2" xr2:uid="{00000000-000D-0000-FFFF-FFFF00000000}"/>
  </bookViews>
  <sheets>
    <sheet name="Green Solvents" sheetId="20" r:id="rId1"/>
    <sheet name="Amide coupling" sheetId="2" r:id="rId2"/>
    <sheet name="Amide_coupling_App" sheetId="34" r:id="rId3"/>
    <sheet name="Amide_coupling_tree" sheetId="36" r:id="rId4"/>
    <sheet name="Amide_coupling_tree_results" sheetId="37" r:id="rId5"/>
    <sheet name="Buchwald" sheetId="18" r:id="rId6"/>
    <sheet name="Chan-Lam" sheetId="19" r:id="rId7"/>
    <sheet name="Cyanation" sheetId="21" r:id="rId8"/>
    <sheet name="Cyanation_App" sheetId="33" r:id="rId9"/>
    <sheet name="Mitsunobu" sheetId="22" r:id="rId10"/>
    <sheet name="Negishi" sheetId="23" r:id="rId11"/>
    <sheet name="SNAr" sheetId="24" r:id="rId12"/>
    <sheet name="Sonogashira" sheetId="25" r:id="rId13"/>
    <sheet name="Suzuki" sheetId="26" r:id="rId14"/>
    <sheet name="Suzuki_App" sheetId="35" r:id="rId15"/>
    <sheet name="Suzuki_troubleshooting" sheetId="31" r:id="rId16"/>
    <sheet name="Suzuki_general_tips" sheetId="32" r:id="rId17"/>
    <sheet name="Stille" sheetId="27" r:id="rId18"/>
    <sheet name="Ullmann" sheetId="28" r:id="rId19"/>
    <sheet name="Summary Ma's ligands" sheetId="29" r:id="rId20"/>
    <sheet name="Ma's ligands - list" sheetId="30" r:id="rId21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6" hidden="1">4</definedName>
    <definedName name="ixlNextC" localSheetId="7" hidden="1">4</definedName>
    <definedName name="ixlNextC" localSheetId="8" hidden="1">4</definedName>
    <definedName name="ixlNextC" localSheetId="0" hidden="1">13</definedName>
    <definedName name="ixlNextC" localSheetId="20" hidden="1">25</definedName>
    <definedName name="ixlNextC" localSheetId="9" hidden="1">7</definedName>
    <definedName name="ixlNextC" localSheetId="10" hidden="1">4</definedName>
    <definedName name="ixlNextC" localSheetId="11" hidden="1">4</definedName>
    <definedName name="ixlNextC" localSheetId="12" hidden="1">6</definedName>
    <definedName name="ixlNextC" localSheetId="17" hidden="1">4</definedName>
    <definedName name="ixlNextC" localSheetId="13" hidden="1">4</definedName>
    <definedName name="ixlNextC" localSheetId="14" hidden="1">4</definedName>
    <definedName name="ixlNextC" localSheetId="16" hidden="1">4</definedName>
    <definedName name="ixlNextC" localSheetId="15" hidden="1">4</definedName>
    <definedName name="ixlNextC" localSheetId="18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2" l="1"/>
  <c r="F12" i="32"/>
  <c r="F10" i="32"/>
  <c r="F9" i="32"/>
  <c r="F8" i="32"/>
  <c r="F7" i="32"/>
  <c r="F6" i="32"/>
  <c r="F5" i="32"/>
  <c r="G20" i="25"/>
  <c r="F20" i="25"/>
  <c r="D9" i="20"/>
  <c r="D20" i="20"/>
  <c r="D19" i="20"/>
  <c r="D18" i="20"/>
  <c r="D14" i="20"/>
  <c r="D13" i="20"/>
  <c r="D12" i="20"/>
  <c r="D11" i="20"/>
  <c r="D10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8" i="26"/>
  <c r="G26" i="26"/>
  <c r="F26" i="26"/>
  <c r="E28" i="26"/>
  <c r="D28" i="26"/>
  <c r="E26" i="26"/>
  <c r="D26" i="26"/>
  <c r="E14" i="22"/>
  <c r="E13" i="22"/>
  <c r="C14" i="22"/>
  <c r="C13" i="22"/>
  <c r="G21" i="2"/>
  <c r="G22" i="2"/>
  <c r="E22" i="2"/>
  <c r="E21" i="2"/>
  <c r="C22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  <author>Barreteau Fabien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0114036984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0114036984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0114036984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0114036984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1" shapeId="0" xr:uid="{1C4F90E0-BC2D-4B23-A1E1-BA3FA5DB1A92}">
      <text>
        <r>
          <rPr>
            <sz val="9"/>
            <color indexed="81"/>
            <rFont val="Tahoma"/>
            <family val="2"/>
          </rPr>
          <t>Insight iXlW00004C0000009R0114036984S00000004P00440LAocjBAQBF1NjaVRlZ2ljLmRhdGEuTW9sZWN1bGUBbQF/ARJTY2lUZWdpYy5Nb2xlY3VsZQAAAQFkAv5qAQAAAAIAAhQYAAAA/AQA/AACAAAAAAAA8L8CkzoBTYQtIEACfq62Yn+ZH8AAAAAAGAAAAPwMAPwAAgAAAAAAAPC/AnGsi9toYCFAAn6utmJ/mR/AAAAAABwAAAD8DAD8AAIAAAAAAADwvwLek4eFWpMiQAJ+rrZif5kfwAAAAAAYAAAA/AQA/AACAAAAAAAA8L8CKxiV1AkoH0ACS1mGONaFHcAAAAAAGAAAAPwEAPwAAgAAAAAAAPC/AlJJnYAmwhxAAktZhjjWhR3AAAAAABAABAQAAAAAAAAECAwAAAAAAAAADAQAAAAAAAAMEAQAAAAAAAAAAAEAAAAAAAAAAAAAAAAAAAAAAAAAAAA=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0114036984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0114036984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0114036984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0114036984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0114036984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0114036984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0114036984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0114036984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21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0000021R0114036985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21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0000021R0114036985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21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0000021R0114036985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2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0000022R0114036985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2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0000022R0114036985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2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0000022R0114036985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0114037018S00000002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0114037018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0114037018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0114037018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Barreteau Fabien CHST</author>
  </authors>
  <commentList>
    <comment ref="F20" authorId="0" shapeId="0" xr:uid="{E2A0C3E0-C429-4CE9-955C-B7A5E6AC5230}">
      <text>
        <r>
          <rPr>
            <sz val="9"/>
            <color indexed="81"/>
            <rFont val="Tahoma"/>
            <family val="2"/>
          </rPr>
          <t>Insight iXlW00006C0000020R0114037032S00000005P01460LAocjBAQBF1NjaVRlZ2ljLmRhdGEuTW9sZWN1bGUBbQF/ARJTY2lUZWdpYy5Nb2xlY3VsZQAAAQFkAv5qAQAAAAIAAgEUGAAAAPwEAPwAAgAAAAAAAPC/AkVHcvkPiSBAAo9TdCSXfxrAAAAAABgAAAD8BAD8AAIAAAAAAADwvwJR/Bhz15IhQAKV9gZfmEwZwAAAAAAYAAAA/AQA/AACAAAAAAAA8L8CRUdy+Q+JIEACaCJseHrlHMAAAAAAGAAAAPwEAPwAAgAAAAAAAPC/AlH8GHPXkiFAAm7F/rJ7shvAAAAAABgAAAD8BAD8AAIAAAAAAADwvwKmLEMc68ImQAI7AU2EDU8TwAAAAAAYAAAA/AQA/AACAAAAAAAA8L8CP1dbsb/MJ0ACGXPXEvKBFMAAAAAAGAAAAPwEAPwAAgAAAAAAAPC/Ag0CK4cWuSVAAhlz1xLygRTAAAAAABgAAAD8BAD8AAIAAAAAAADwvwKmLEMc68ImQAIU0ETY8LQVwAAAAAAcAAAA/AgA/AACAAAAAAAA8L8ChslUwajEJkACg1FJnYDmHMAAAAAAGAAAAPwIAPwAAgAAAAAAAPC/AndPHhZqzSdAAnE9CtejsBvAAAAAABgAAAD8CAD8AAIAAAAAAADwvwLNzMzMzMwnQALo+6nx0k0ZwAAAAAAYAAAA/AgA/AACAAAAAAAA8L8CpixDHOvCJkAC7Z48LNQaGMAAAAAAGAAAAPwIAPwAAgAAAAAAAPC/AkT67evAuSVAAkA1XrpJTBnAAAAAABgAAAD8CAD8AAIAAAAAAADwvwK2hHzQs7klQAIZBFYOLbIbwAAAAAAYAAAA/AgA/AACAAAAAAAA8L8C6iYxCKycIkACkX77OnBOH8AAAAAAGAAAAPwIAPwAAgAAAAAAAPC/AoGVQ4tspyNAAqwcWmQ7PyDAAAAAABwAAAD8CAD8AAIAAAAAAADwvwIdWmQ7368kQAKzne+nxksfwAAAAAAYAAAA/AgA/AACAAAAAAAA8L8CHVpkO9+vJEACFGHD0yvlHMAAAAAAGAAAAPwIAPwAAgAAAAAAAPC/AkqdgCbCpiNAAlHaG3xhshvAAAAAABgAAAD8CAD8AAIAAAAAAADwvwLqJjEIrJwiQAJoImx4euUcwAAAAAABFQwABAAAAAAAAAwEBAAAAAAAAAwIBAAAAAAAAAETDAQAAAAAAAAcEAQAAAAAAAAcFAQAAAAAAAAcGAQAAAAAAAAsHAQAAAAAAAA0IAQABAQAAAAgJAgIBAQAAAAkKAQABAQAAAAoLAgMBAQAAAAsMAQABAQAAAAwNAgIBAQAAAABETQEAAAAAAAAARM4BAAEBAAAADg8CAgEBAAAADwBEAQABAQAAAABEAERCAwEBAAAAAERARIEAAQEAAAAARIBEwgMBAQAAAAAAAEAAAAAAAAAAAAAAAAAAAAAAAAAAAA=</t>
        </r>
      </text>
    </comment>
    <comment ref="G20" authorId="0" shapeId="0" xr:uid="{F75C961F-9DF6-4AB9-AD32-8D3B94C1456E}">
      <text>
        <r>
          <rPr>
            <sz val="9"/>
            <color indexed="81"/>
            <rFont val="Tahoma"/>
            <family val="2"/>
          </rPr>
          <t>Insight iXlW00007C0000020R0114037032S00000006P01460LAocjBAQBF1NjaVRlZ2ljLmRhdGEuTW9sZWN1bGUBbQF/ARJTY2lUZWdpYy5Nb2xlY3VsZQAAAQFkAv5qAQAAAAIAAgEUJAAAAPwEAPwAAgAAAAAAAPC/AuxRuB6FqyRAAnsUrkfhOhrAAAAAACQAAAD8BAD8AAIAAAAAAADwvwLsUbgehaskQAJU46WbxKAcwAAAAAAkAAAA/AQA/AACAAAAAAAA8L8CUyegibChI0ACnaIjufwHGcAAAAAAGAAAAPwEAPwAAgAAAAAAAPC/AlMnoImwoSNAAnZxGw3gbRvAAAAAABwAAAD8CAD8AAIAAAAAAADwvwJz+Q/pt48hQAJ4nKIjuRwgwAAAAAAYAAAA/AgA/AACAAAAAAAA8L8CY3/ZPXmYIkAC3iQGgZUDH8AAAAAAGAAAAPwIAPwAAgAAAAAAAPC/Akhy+Q/plyJAAlTjpZvEoBzAAAAAABgAAAD8CAD8AAIAAAAAAADwvwKSXP5D+o0hQAJahjjWxW0bwAAAAAAYAAAA/AgA/AACAAAAAAAA8L8Cv58aL92EIEACrBxaZDufHMAAAAAAGAAAAPwIAPwAAgAAAAAAAPC/AqK0N/jChCBAAobrUbgeBR/AAAAAACQAAAD8BAD8AAIAAAAAAADwvwJj7lpCPqgWQAJsmnecooMiwAAAAAAkAAAA/AQA/AACAAAAAAAA8L8ClkOLbOe7GEAC6Ugu/yEdI8AAAAAAJAAAAPwEAPwAAgAAAAAAAPC/AmPuWkI+qBZAAv+ye/KwUCHAAAAAABgAAAD8BAD8AAIAAAAAAADwvwKWQ4ts57sYQAJ8YTJVMOohwAAAAAAYAAAA/AgA/AACAAAAAAAA8L8CrK3YX3bPGkAC/7J78rBQIcAAAAAAGAAAAPwIAPwAAgAAAAAAAPC/Avd14JwR5RxAAmMQWDm06CHAAAAAABwAAAD8CAD8AAIAAAAAAADwvwISFD/G3PUeQAKQwvUoXE8hwAAAAAAYAAAA/AgA/AACAAAAAAAA8L8CEhQ/xtz1HkACQKTfvg4cIMAAAAAAGAAAAPwIAPwAAgAAAAAAAPC/AoiFWtO84xxAAr7BFyZTBR/AAAAAABgAAAD8CAD8AAIAAAAAAADwvwKsrdhfds8aQALrBDQRNhwgwAAAAAABFQwABAAAAAAAAAwEBAAAAAAAAAwIBAAAAAAAABgMBAAAAAAAACQQBAAEBAAAABAUCAgEBAAAABQYBAAEBAAAABgcCAwEBAAAABwgBAAEBAAAACAkCAgEBAAAAAERJAQAAAAAAAA0KAQAAAAAAAA0LAQAAAAAAAA0MAQAAAAAAAA4NAQAAAAAAAABEzgEAAQEAAAAODwIDAQEAAAAPAEQBAAEBAAAAAEQAREIDAQEAAAAAREBEgQABAQAAAABEgETCAgEBAAAAAAAAQAAAAAAAAAAAAAAAAAAAAAAAAAAA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6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0000026R0114037033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6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0000026R0114037033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6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0000026R0114037033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6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0000026R0114037033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8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0000028R0114037033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8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0000028R0114037033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8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0000028R0114037033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F5" authorId="0" shapeId="0" xr:uid="{824B2B39-1E37-46EF-9F42-532C172D0218}">
      <text>
        <r>
          <rPr>
            <sz val="9"/>
            <color indexed="81"/>
            <rFont val="Tahoma"/>
            <family val="2"/>
          </rPr>
          <t>Insight iXlW00006C0000005R0114037046S00000002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F6" authorId="0" shapeId="0" xr:uid="{47A9E804-6AA2-4287-B62E-2AE4CBE27F11}">
      <text>
        <r>
          <rPr>
            <sz val="9"/>
            <color indexed="81"/>
            <rFont val="Tahoma"/>
            <family val="2"/>
          </rPr>
          <t>Insight iXlW00006C0000006R0114037046S00000003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7" authorId="0" shapeId="0" xr:uid="{32C14EF9-DC97-4140-AA09-AEA4394008F3}">
      <text>
        <r>
          <rPr>
            <sz val="9"/>
            <color indexed="81"/>
            <rFont val="Tahoma"/>
            <family val="2"/>
          </rPr>
          <t>Insight iXlW00006C0000007R0114037046S00000006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F8" authorId="0" shapeId="0" xr:uid="{64B5D76F-82DA-4620-BFFD-882A9E0A1262}">
      <text>
        <r>
          <rPr>
            <sz val="9"/>
            <color indexed="81"/>
            <rFont val="Tahoma"/>
            <family val="2"/>
          </rPr>
          <t>Insight iXlW00006C0000008R0114037046S00000007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F9" authorId="0" shapeId="0" xr:uid="{0222D7CA-3F2F-4637-981F-7A804BA630F2}">
      <text>
        <r>
          <rPr>
            <sz val="9"/>
            <color indexed="81"/>
            <rFont val="Tahoma"/>
            <family val="2"/>
          </rPr>
          <t>Insight iXlW00006C0000009R0114037046S00000004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F10" authorId="0" shapeId="0" xr:uid="{E45BB8B8-029D-4CA9-9557-2DD5341AE9AD}">
      <text>
        <r>
          <rPr>
            <sz val="9"/>
            <color indexed="81"/>
            <rFont val="Tahoma"/>
            <family val="2"/>
          </rPr>
          <t>Insight iXlW00006C0000010R0114037046S00000005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11" authorId="0" shapeId="0" xr:uid="{77455369-41D7-4CED-A344-1643D0E47937}">
      <text>
        <r>
          <rPr>
            <sz val="9"/>
            <color indexed="81"/>
            <rFont val="Tahoma"/>
            <family val="2"/>
          </rPr>
          <t>Insight iXlW00006C0000011R0114037046S00000010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  <comment ref="F12" authorId="0" shapeId="0" xr:uid="{030D7706-D146-4AC6-AADC-54A8B60482F7}">
      <text>
        <r>
          <rPr>
            <sz val="9"/>
            <color indexed="81"/>
            <rFont val="Tahoma"/>
            <family val="2"/>
          </rPr>
          <t>Insight iXlW00006C0000012R0114037046S00000001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0114037049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0114037049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0114037049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0114037049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0114037049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0114037049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0114037049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0114037049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0114037049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0114037049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0114037049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0114037062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0114037062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0114037062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0114037062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0114037062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0114037062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0114037062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0114037062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0114037062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0114037062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0114037062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0114037062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0114037062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0114037062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0114037062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0114037062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0114037062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0114037062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0114037062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0114037062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0114037062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0114037062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0114037062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0114037062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<sst xmlns="http://schemas.openxmlformats.org/spreadsheetml/2006/main" count="1572" uniqueCount="802">
  <si>
    <t>Green solvents</t>
  </si>
  <si>
    <t>Class</t>
  </si>
  <si>
    <t>Solvent</t>
  </si>
  <si>
    <t>Structure</t>
  </si>
  <si>
    <t>Properties</t>
  </si>
  <si>
    <t>Source</t>
  </si>
  <si>
    <t>Bp</t>
  </si>
  <si>
    <t>Density</t>
  </si>
  <si>
    <t>Replacement</t>
  </si>
  <si>
    <t>Reaction types</t>
  </si>
  <si>
    <t>Limitations</t>
  </si>
  <si>
    <t>Reference 1</t>
  </si>
  <si>
    <t>Reference 2</t>
  </si>
  <si>
    <t>Reference 3</t>
  </si>
  <si>
    <t>Nonpolar</t>
  </si>
  <si>
    <t>Dimethyl carbonate (DMC)</t>
  </si>
  <si>
    <t>fully miscible with organic solvents, good miscibility with water, biodegrades readily in atmosphere, non-toxic</t>
  </si>
  <si>
    <t>not bio-based (obtained by oxidative carbonylation of methanol with oxygen)</t>
  </si>
  <si>
    <t>90 °C</t>
  </si>
  <si>
    <t>1.07</t>
  </si>
  <si>
    <t>ketone, EtOAc</t>
  </si>
  <si>
    <t>Cross-coupling reactions</t>
  </si>
  <si>
    <t>Reacts with oxidizers and recuving agents.</t>
  </si>
  <si>
    <t>Dimethyl carbonate as a green chemical</t>
  </si>
  <si>
    <t>Polar aprotic</t>
  </si>
  <si>
    <t>Sulfolane</t>
  </si>
  <si>
    <t>miscible with water, high stability (thermal + against acids), not miscible with TBME (all other dipolar aprotic solvents are)</t>
  </si>
  <si>
    <t>not bio-based (sulfur dioxide + butadiene, then hydrogenation)</t>
  </si>
  <si>
    <t>285 °C</t>
  </si>
  <si>
    <t>1.26</t>
  </si>
  <si>
    <t>DMSO, DMF, DMAC, NMP</t>
  </si>
  <si>
    <t>acidic reactions at elevated temp. (Friedel-Crafts for ex.) / reactions with extractive work-up using TBME (immiscibility)</t>
  </si>
  <si>
    <t>high boiling point, more toxic but very low skin penetration</t>
  </si>
  <si>
    <t>Sulfolane: A Versatile Dipolar Aprotic Solvent</t>
  </si>
  <si>
    <t>Dimethyl isosorbide (DMI)</t>
  </si>
  <si>
    <t>low toxicity</t>
  </si>
  <si>
    <t>bio-based (methylation of isosorbide, plant-based chemical)</t>
  </si>
  <si>
    <t>234 °C</t>
  </si>
  <si>
    <t>1.15</t>
  </si>
  <si>
    <t>DMF, NMP</t>
  </si>
  <si>
    <t>Pd-catalyzed cross-coupling reactions, peptide chemistry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</si>
  <si>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</si>
  <si>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</si>
  <si>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Green Synthesis of Dimethyl Isosorbide</t>
  </si>
  <si>
    <t>1,3-Dioxolane</t>
  </si>
  <si>
    <t>non-toxic</t>
  </si>
  <si>
    <t>not bio-based (formaldehyde + ethylene glycol)</t>
  </si>
  <si>
    <t>78 °C</t>
  </si>
  <si>
    <t>1.06</t>
  </si>
  <si>
    <t>NMP, dioxane</t>
  </si>
  <si>
    <t>long-term storage can form peroxides, Avoid reaction with oxidizing agent. Incompatible material: Mg, nitrate, Ti.</t>
  </si>
  <si>
    <t>Butironitrile (BuCN)</t>
  </si>
  <si>
    <t>not bio-based</t>
  </si>
  <si>
    <t>115 °C</t>
  </si>
  <si>
    <t xml:space="preserve">does not tolerate strong bases or acids and strong oxidizing or reducing agents </t>
  </si>
  <si>
    <t>Cyrene</t>
  </si>
  <si>
    <t>fully biodegradable, low toxicity</t>
  </si>
  <si>
    <t>bio-based (from cellulose waste)</t>
  </si>
  <si>
    <t>226 °C</t>
  </si>
  <si>
    <t>1.25</t>
  </si>
  <si>
    <t>carbon-carbon coupling reactions, nucleophilic substitution, amides or ureas formation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</si>
  <si>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</si>
  <si>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Cyrene: A bio-based sustainable solvent for organic synthesis</t>
  </si>
  <si>
    <t>Cyrene blends: a greener solvent system for organic syntheses</t>
  </si>
  <si>
    <t>Synthesis of amides from acid chlorides and amines in the bio-based solvent Cyrene</t>
  </si>
  <si>
    <t>Methyl isobutyl ketone (MIBK)</t>
  </si>
  <si>
    <t>quite low water solubility, similar polarity than EtOAc but greater acid/base stability</t>
  </si>
  <si>
    <t>not bio-based (three steps from acetone)</t>
  </si>
  <si>
    <t>116 °C</t>
  </si>
  <si>
    <t>0.80</t>
  </si>
  <si>
    <t>d-Limonene</t>
  </si>
  <si>
    <t>biodegradable, non-toxic, immiscible with water</t>
  </si>
  <si>
    <t>bio-based (from citrus)</t>
  </si>
  <si>
    <t>178 °C</t>
  </si>
  <si>
    <t>0.84</t>
  </si>
  <si>
    <t>chlorinated solvents, acetone, MEK, toluene</t>
  </si>
  <si>
    <t>Polar protic</t>
  </si>
  <si>
    <t>Ethyl lactate (and other lactate esters)</t>
  </si>
  <si>
    <t>fully biodegradable, non-toxic</t>
  </si>
  <si>
    <t>biomass-derived (lactic acid + ethanol, from fermentation of agro-based chemicals)</t>
  </si>
  <si>
    <t>154 °C</t>
  </si>
  <si>
    <t>1.03</t>
  </si>
  <si>
    <t>NMP, toluene, ethyl acetate, acetone, xylene</t>
  </si>
  <si>
    <t>cross-coupling reactions</t>
  </si>
  <si>
    <t>Ethyl lactate as a solvent: Properties, applications and production processes – a review</t>
  </si>
  <si>
    <t>Ethyl lactate as a green solvent in the pharmaceutical industry</t>
  </si>
  <si>
    <t>Biomass-derived solvents as effective media for cross-coupling reactions and C–H functionalization processes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</si>
  <si>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</si>
  <si>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readily biodegradable, low toxicity, miscible with water</t>
  </si>
  <si>
    <t>bio-based (from cellulose biomass)</t>
  </si>
  <si>
    <t>205 °C</t>
  </si>
  <si>
    <t>1.05</t>
  </si>
  <si>
    <t>DMF, NMP, MEK, EtOAc, acetone</t>
  </si>
  <si>
    <t>cross-coupling reactions, nucleophilic substitution</t>
  </si>
  <si>
    <t>The green platform molecule gamma-valerolactone – ecotoxicity, biodegradability, solvent properties, and potential applications</t>
  </si>
  <si>
    <t>γ-Valerolactone as a Renewable Dipolar Aprotic Solvent Deriving from Biomass Degradation for the Hiyama Reaction</t>
  </si>
  <si>
    <t>4-Methyltetrahydropyran</t>
  </si>
  <si>
    <t>immiscible with water</t>
  </si>
  <si>
    <t>not bio-based (four steps from isobutene)</t>
  </si>
  <si>
    <t>105 °C</t>
  </si>
  <si>
    <t>0.86</t>
  </si>
  <si>
    <t>ethers, chlorinated solvents</t>
  </si>
  <si>
    <t>broad range of reactions</t>
  </si>
  <si>
    <t>incompatible with strong Lewis acids</t>
  </si>
  <si>
    <t>4-Methyltetrahydropyran (4-MeTHP): Application as an Organic Reaction Solvent</t>
  </si>
  <si>
    <t>4-Methyltetrahydropyran as a Convenient Alternative Solvent for Olefin Metathesis Reaction: Model Studies and Medicinal Chemistry Applications</t>
  </si>
  <si>
    <t>Diformylxylose (DFX)</t>
  </si>
  <si>
    <t>poor miscibility with water</t>
  </si>
  <si>
    <t>bio-based (from lignocellulosic biomass)</t>
  </si>
  <si>
    <t>237 °C</t>
  </si>
  <si>
    <t>1.35</t>
  </si>
  <si>
    <t>DMF, NMP, DMSO</t>
  </si>
  <si>
    <t>alkylation, cross-coupling reactions, hydrogenation</t>
  </si>
  <si>
    <t>Diformylxylose as a new polar aprotic solvent produced from renewable biomass</t>
  </si>
  <si>
    <t>Eucalyptol</t>
  </si>
  <si>
    <t>bio-based (from essential oil fractions of plants)</t>
  </si>
  <si>
    <t>177 °C</t>
  </si>
  <si>
    <t>0.93</t>
  </si>
  <si>
    <t>heterocycles synthesis, cross-coupling reactions</t>
  </si>
  <si>
    <t>Eucalyptol: a new solvent for the synthesis of heterocycles containing oxygen, sulfur and nitrogen</t>
  </si>
  <si>
    <t>Eucalyptol as bio-based solvent for Migita–Kosugi–Stille coupling reaction on O,S,N-heterocycle</t>
  </si>
  <si>
    <t>General articles</t>
  </si>
  <si>
    <t>First Screening</t>
  </si>
  <si>
    <t>DMSO</t>
  </si>
  <si>
    <t>Tools and techniques for solvent selection: green solvent selection guides</t>
  </si>
  <si>
    <t>Dioxolane</t>
  </si>
  <si>
    <t>Replacement strategies for non-green dipolar aprotic solvents</t>
  </si>
  <si>
    <t>BuCN</t>
  </si>
  <si>
    <t>The Future of Solvents: BioRenewable (Aldrich)</t>
  </si>
  <si>
    <t>4-methyltetrahydropyran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</si>
  <si>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</si>
  <si>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</si>
  <si>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</si>
  <si>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</si>
  <si>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</si>
  <si>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</si>
  <si>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</si>
  <si>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</si>
  <si>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</si>
  <si>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</si>
  <si>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</si>
  <si>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</si>
  <si>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</si>
  <si>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</si>
  <si>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1.5 equiv.</t>
  </si>
  <si>
    <t>ACN or ethyl acetate</t>
  </si>
  <si>
    <t>RT (up to 60 °C)</t>
  </si>
  <si>
    <t>22-44064</t>
  </si>
  <si>
    <t>DIPEA 2.0 equiv.</t>
  </si>
  <si>
    <t>COMU(R) 1.5 equiv.</t>
  </si>
  <si>
    <t>21-9106</t>
  </si>
  <si>
    <t>NMI 3.0 equiv.</t>
  </si>
  <si>
    <t>TCFH 2.0 equiv.</t>
  </si>
  <si>
    <t>RT</t>
  </si>
  <si>
    <t>22-59115</t>
  </si>
  <si>
    <t>hindered carboxylic acids with non-nucleophilic amines</t>
  </si>
  <si>
    <t>Acid chloride</t>
  </si>
  <si>
    <t>-</t>
  </si>
  <si>
    <t>Pyridine</t>
  </si>
  <si>
    <t>RT to reflux</t>
  </si>
  <si>
    <t>20-27679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</si>
  <si>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</si>
  <si>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Amine 1.5 equiv.</t>
  </si>
  <si>
    <t>KI 0.1 equiv.</t>
  </si>
  <si>
    <t>ACN</t>
  </si>
  <si>
    <t>20-6100</t>
  </si>
  <si>
    <t>for unreactive amine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</si>
  <si>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</si>
  <si>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</si>
  <si>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</si>
  <si>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</si>
  <si>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</si>
  <si>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</si>
  <si>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</si>
  <si>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</si>
  <si>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</si>
  <si>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</si>
  <si>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</si>
  <si>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</si>
  <si>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</si>
  <si>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reaction</t>
  </si>
  <si>
    <t>results</t>
  </si>
  <si>
    <t>conditions#</t>
  </si>
  <si>
    <t>carboxylic_acid</t>
  </si>
  <si>
    <t>carboxylic_acid_value</t>
  </si>
  <si>
    <t>amine</t>
  </si>
  <si>
    <t>amine_value</t>
  </si>
  <si>
    <t>base</t>
  </si>
  <si>
    <t>base_value</t>
  </si>
  <si>
    <t>coupling_agent</t>
  </si>
  <si>
    <t>coupling_agent_value</t>
  </si>
  <si>
    <t>additive</t>
  </si>
  <si>
    <t>additive_value</t>
  </si>
  <si>
    <t>concentration_value</t>
  </si>
  <si>
    <t>temperature_value</t>
  </si>
  <si>
    <t>reference</t>
  </si>
  <si>
    <t>link</t>
  </si>
  <si>
    <t>standard</t>
  </si>
  <si>
    <t>yes</t>
  </si>
  <si>
    <t>DIPEA</t>
  </si>
  <si>
    <t xml:space="preserve">T3P </t>
  </si>
  <si>
    <t>19-51633</t>
  </si>
  <si>
    <t>decomposition</t>
  </si>
  <si>
    <t>no</t>
  </si>
  <si>
    <t>COMU®</t>
  </si>
  <si>
    <t>EDC.HCl</t>
  </si>
  <si>
    <t>https://doi.org/10.1021/acs.orglett.0c01676</t>
  </si>
  <si>
    <t>unreactive</t>
  </si>
  <si>
    <t>NMI</t>
  </si>
  <si>
    <t>TCFH</t>
  </si>
  <si>
    <t>22-6615</t>
  </si>
  <si>
    <t>KI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</si>
  <si>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</si>
  <si>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</si>
  <si>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</si>
  <si>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</si>
  <si>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</si>
  <si>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</si>
  <si>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</si>
  <si>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</si>
  <si>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</si>
  <si>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</si>
  <si>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</si>
  <si>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</si>
  <si>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</si>
  <si>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</si>
  <si>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</si>
  <si>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</si>
  <si>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</si>
  <si>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</si>
  <si>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</si>
  <si>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</si>
  <si>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</si>
  <si>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</si>
  <si>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</si>
  <si>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</si>
  <si>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</si>
  <si>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</si>
  <si>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</si>
  <si>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</si>
  <si>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</si>
  <si>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</si>
  <si>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</si>
  <si>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</si>
  <si>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</si>
  <si>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</si>
  <si>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t>dioxolane / water</t>
  </si>
  <si>
    <t>J. Org. Chem. 2014, 79, 5351</t>
  </si>
  <si>
    <t>R2-SH</t>
  </si>
  <si>
    <t>XantPhos precat. 0.05 equiv.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</si>
  <si>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</si>
  <si>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</si>
  <si>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</si>
  <si>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</si>
  <si>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</si>
  <si>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</si>
  <si>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</si>
  <si>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</si>
  <si>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</si>
  <si>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</si>
  <si>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</si>
  <si>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</si>
  <si>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</si>
  <si>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</si>
  <si>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</si>
  <si>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</si>
  <si>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</si>
  <si>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</si>
  <si>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</si>
  <si>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Temperature_value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</si>
  <si>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</si>
  <si>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</si>
  <si>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</si>
  <si>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</si>
  <si>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</si>
  <si>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</si>
  <si>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</si>
  <si>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</si>
  <si>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</si>
  <si>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</si>
  <si>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</si>
  <si>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</si>
  <si>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</si>
  <si>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</si>
  <si>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</si>
  <si>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</si>
  <si>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</si>
  <si>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</si>
  <si>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</si>
  <si>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</si>
  <si>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</si>
  <si>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</si>
  <si>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</si>
  <si>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</si>
  <si>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</si>
  <si>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</si>
  <si>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</si>
  <si>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</si>
  <si>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</si>
  <si>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</si>
  <si>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</si>
  <si>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</si>
  <si>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</si>
  <si>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</si>
  <si>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</si>
  <si>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</si>
  <si>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</si>
  <si>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</si>
  <si>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</si>
  <si>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</si>
  <si>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DMF</t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</si>
  <si>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</si>
  <si>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</si>
  <si>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</si>
  <si>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</si>
  <si>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</si>
  <si>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</si>
  <si>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</si>
  <si>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</si>
  <si>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</si>
  <si>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</si>
  <si>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</si>
  <si>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</si>
  <si>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</si>
  <si>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 (0.56Eq publi)</t>
    </r>
  </si>
  <si>
    <t>XantPhos Pd G3 0.05 equiv.</t>
  </si>
  <si>
    <t>PMHS (reductant) 3.0 equiv. (1eq publi)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</si>
  <si>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</si>
  <si>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</si>
  <si>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https://doi.org/10.1002/cctc.202001742</t>
  </si>
  <si>
    <t>23-199</t>
  </si>
  <si>
    <t>Need the reductant to work</t>
  </si>
  <si>
    <t>Aryl</t>
  </si>
  <si>
    <t>cyanide sources</t>
  </si>
  <si>
    <t>cyanide sources_value</t>
  </si>
  <si>
    <t>catalyst</t>
  </si>
  <si>
    <t>ligand</t>
  </si>
  <si>
    <t>ligand_value</t>
  </si>
  <si>
    <t>aryl-Br,Cl</t>
  </si>
  <si>
    <t>Zn(CN)2</t>
  </si>
  <si>
    <t>XantPhos Pd G3</t>
  </si>
  <si>
    <t>PMHS</t>
  </si>
  <si>
    <t>Water (Brij30 2%)/MeTHF (9:1)</t>
  </si>
  <si>
    <t>75°C</t>
  </si>
  <si>
    <t>need the reductant to work</t>
  </si>
  <si>
    <t>K4[Fe(CN)6].3H2O</t>
  </si>
  <si>
    <t>tBuXPhos Pd G3</t>
  </si>
  <si>
    <t>KOAc</t>
  </si>
  <si>
    <t>Dioxolane/H2O</t>
  </si>
  <si>
    <t>100°C</t>
  </si>
  <si>
    <t>Pd2(dba)3</t>
  </si>
  <si>
    <t>P(t-Bu)3</t>
  </si>
  <si>
    <t>Zn</t>
  </si>
  <si>
    <t>Conditions#</t>
  </si>
  <si>
    <t>cyanide_sources</t>
  </si>
  <si>
    <t>cyanide_sources_value</t>
  </si>
  <si>
    <t>ChemCatChem (2020), 13(1), 212-216</t>
  </si>
  <si>
    <t>https://doi.org/10.1002/anie.201304188</t>
  </si>
  <si>
    <t>P(t-Bu)3.HBr</t>
  </si>
  <si>
    <t>https://doi.org/10.1055/s-2003-42069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</si>
  <si>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</si>
  <si>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</si>
  <si>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</si>
  <si>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</si>
  <si>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</si>
  <si>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</si>
  <si>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</si>
  <si>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</si>
  <si>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</si>
  <si>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</si>
  <si>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</si>
  <si>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</si>
  <si>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</si>
  <si>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</si>
  <si>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</si>
  <si>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</si>
  <si>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</si>
  <si>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</si>
  <si>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</si>
  <si>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</si>
  <si>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</si>
  <si>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</si>
  <si>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</si>
  <si>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</si>
  <si>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</si>
  <si>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</si>
  <si>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</si>
  <si>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</si>
  <si>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</si>
  <si>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</si>
  <si>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</si>
  <si>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</si>
  <si>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</si>
  <si>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</si>
  <si>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</si>
  <si>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</si>
  <si>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</si>
  <si>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</si>
  <si>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</si>
  <si>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</si>
  <si>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</si>
  <si>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</si>
  <si>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</si>
  <si>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</si>
  <si>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</si>
  <si>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</si>
  <si>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</si>
  <si>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</si>
  <si>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</si>
  <si>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</si>
  <si>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</si>
  <si>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</si>
  <si>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</si>
  <si>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</si>
  <si>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</si>
  <si>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</si>
  <si>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</si>
  <si>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</si>
  <si>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</si>
  <si>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</si>
  <si>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</si>
  <si>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</si>
  <si>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</si>
  <si>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</si>
  <si>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</si>
  <si>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</si>
  <si>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</si>
  <si>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</si>
  <si>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</si>
  <si>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</si>
  <si>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</si>
  <si>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</si>
  <si>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</si>
  <si>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R-Br and R-Cl</t>
  </si>
  <si>
    <t>alkyne partner 1.5equiv.</t>
  </si>
  <si>
    <t>Ni(COD)(DQ) 0.05equiv. + CuI 0.1 equiv.</t>
  </si>
  <si>
    <t>L1</t>
  </si>
  <si>
    <t>DMC (1M)</t>
  </si>
  <si>
    <t>80°C</t>
  </si>
  <si>
    <t>RDM</t>
  </si>
  <si>
    <t>L2</t>
  </si>
  <si>
    <t>BuCN (1M)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</si>
  <si>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</si>
  <si>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</si>
  <si>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</si>
  <si>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</si>
  <si>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</si>
  <si>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</si>
  <si>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</si>
  <si>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</si>
  <si>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</si>
  <si>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</si>
  <si>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</si>
  <si>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</si>
  <si>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</si>
  <si>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</si>
  <si>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</si>
  <si>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</si>
  <si>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</si>
  <si>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r>
      <t>Cs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CO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2.0 equiv.</t>
    </r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</si>
  <si>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</si>
  <si>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</si>
  <si>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</si>
  <si>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</si>
  <si>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</si>
  <si>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</si>
  <si>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</si>
  <si>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</si>
  <si>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</si>
  <si>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</si>
  <si>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</si>
  <si>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</si>
  <si>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</si>
  <si>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</si>
  <si>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</si>
  <si>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</si>
  <si>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</si>
  <si>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boronic acid / ester 1.5equiv.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</si>
  <si>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1.5 equiv.</t>
    </r>
  </si>
  <si>
    <r>
      <t>Ni(dppp).Cl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</si>
  <si>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MeTHF (0.4M)</t>
  </si>
  <si>
    <t>Adv. Synth. Catal. 2011, 353, 1543</t>
  </si>
  <si>
    <t>EGO-002015-16</t>
  </si>
  <si>
    <t>Earth-abundant metal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</si>
  <si>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</si>
  <si>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</si>
  <si>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</si>
  <si>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</si>
  <si>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</si>
  <si>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</si>
  <si>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</si>
  <si>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</si>
  <si>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</si>
  <si>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</si>
  <si>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</si>
  <si>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</si>
  <si>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</si>
  <si>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</si>
  <si>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</si>
  <si>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</si>
  <si>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</si>
  <si>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</si>
  <si>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</si>
  <si>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</si>
  <si>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</si>
  <si>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</si>
  <si>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</si>
  <si>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</si>
  <si>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</si>
  <si>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</si>
  <si>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</si>
  <si>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</si>
  <si>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</si>
  <si>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Boronic</t>
  </si>
  <si>
    <t>aryl-Br,I</t>
  </si>
  <si>
    <t>boronic acid / ester</t>
  </si>
  <si>
    <t>XPhos Pd G4</t>
  </si>
  <si>
    <t>Na2CO3</t>
  </si>
  <si>
    <t>ACN/H2O (9:1)</t>
  </si>
  <si>
    <t>90°C</t>
  </si>
  <si>
    <t>Pd(dppf)2Cl2</t>
  </si>
  <si>
    <t>K2CO3</t>
  </si>
  <si>
    <t>ACN/H2O (9:1) or DMI</t>
  </si>
  <si>
    <t>Pd Tetrakis</t>
  </si>
  <si>
    <t>MeTHF/H2O (2:1)</t>
  </si>
  <si>
    <t>unstable boronic</t>
  </si>
  <si>
    <t>PdCl2(dtbpf)</t>
  </si>
  <si>
    <t>NEt3</t>
  </si>
  <si>
    <t>H2O (TPGS 2%)</t>
  </si>
  <si>
    <t>RT (up to 80°C)</t>
  </si>
  <si>
    <t>aryl-Cl,Br,I</t>
  </si>
  <si>
    <t>Ni(dppp).Cl2</t>
  </si>
  <si>
    <t>K3PO4</t>
  </si>
  <si>
    <t xml:space="preserve">MeTHF </t>
  </si>
  <si>
    <t>22-5881</t>
  </si>
  <si>
    <t>aryl_halide</t>
  </si>
  <si>
    <t>boronic_acid</t>
  </si>
  <si>
    <t>boronic_value</t>
  </si>
  <si>
    <t>catalyst_value</t>
  </si>
  <si>
    <t>solvent</t>
  </si>
  <si>
    <t>comments</t>
  </si>
  <si>
    <t>https://doi.org/10.1055/s-0037-1611054</t>
  </si>
  <si>
    <t>https://doi.org/10.1002/adsc.201100101</t>
  </si>
  <si>
    <t>activity</t>
  </si>
  <si>
    <t>category</t>
  </si>
  <si>
    <t>priority</t>
  </si>
  <si>
    <t>property_1</t>
  </si>
  <si>
    <t>property_2</t>
  </si>
  <si>
    <t>property_3</t>
  </si>
  <si>
    <t>recommendations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</si>
  <si>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</si>
  <si>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</si>
  <si>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</si>
  <si>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</si>
  <si>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</si>
  <si>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</si>
  <si>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dioxane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</si>
  <si>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</si>
  <si>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</si>
  <si>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</si>
  <si>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</si>
  <si>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</si>
  <si>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</si>
  <si>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</si>
  <si>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</si>
  <si>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</si>
  <si>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</si>
  <si>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</si>
  <si>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</si>
  <si>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</si>
  <si>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</si>
  <si>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</si>
  <si>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</si>
  <si>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</si>
  <si>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</si>
  <si>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</si>
  <si>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</si>
  <si>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</si>
  <si>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</si>
  <si>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</si>
  <si>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</si>
  <si>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</si>
  <si>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</si>
  <si>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</si>
  <si>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</si>
  <si>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</si>
  <si>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</si>
  <si>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</si>
  <si>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</si>
  <si>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</si>
  <si>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</si>
  <si>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</si>
  <si>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</si>
  <si>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</si>
  <si>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</si>
  <si>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</si>
  <si>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</si>
  <si>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</si>
  <si>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</si>
  <si>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</si>
  <si>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</si>
  <si>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</si>
  <si>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</si>
  <si>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</si>
  <si>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</si>
  <si>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Amide / Carbamate, sulfonimide</t>
  </si>
  <si>
    <t>K2CO3 2.0 equiv.</t>
  </si>
  <si>
    <t>CuI 0.1 equiv</t>
  </si>
  <si>
    <t xml:space="preserve">(R,R)-N,N′-Dimethyl-1,2-cyclohexanediamine 0.1 equiv. </t>
  </si>
  <si>
    <t>Toluene (1M)</t>
  </si>
  <si>
    <t>110°C</t>
  </si>
  <si>
    <t>R2-NHR 1.5equiv.</t>
  </si>
  <si>
    <t>KOH 0.6 equiv.</t>
  </si>
  <si>
    <t>CuI 0.05 equiv</t>
  </si>
  <si>
    <t>BTMPO 0.1equiv.</t>
  </si>
  <si>
    <t>EtOH (1M)</t>
  </si>
  <si>
    <t>Ar-Br or I hindered</t>
  </si>
  <si>
    <t>K3PO4 2 equiv.</t>
  </si>
  <si>
    <t>CuBr 0.05 equiv</t>
  </si>
  <si>
    <t>2,2,6,6-tetramethylheptane-3,5-dione 0.05equiv.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</si>
  <si>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</si>
  <si>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</si>
  <si>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</si>
  <si>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</si>
  <si>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</si>
  <si>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</si>
  <si>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</si>
  <si>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</si>
  <si>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</si>
  <si>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</si>
  <si>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</si>
  <si>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</si>
  <si>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</si>
  <si>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</si>
  <si>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</si>
  <si>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</si>
  <si>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</si>
  <si>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</si>
  <si>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</si>
  <si>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</si>
  <si>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</si>
  <si>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</si>
  <si>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</si>
  <si>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</si>
  <si>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</si>
  <si>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</si>
  <si>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</si>
  <si>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</si>
  <si>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</si>
  <si>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</si>
  <si>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</si>
  <si>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</si>
  <si>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</si>
  <si>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</si>
  <si>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</si>
  <si>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</si>
  <si>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</si>
  <si>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</si>
  <si>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</si>
  <si>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</si>
  <si>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</si>
  <si>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</si>
  <si>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</si>
  <si>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</si>
  <si>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</si>
  <si>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</si>
  <si>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</si>
  <si>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</si>
  <si>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</si>
  <si>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</si>
  <si>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</si>
  <si>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</si>
  <si>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</si>
  <si>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</si>
  <si>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</si>
  <si>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</si>
  <si>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</si>
  <si>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</si>
  <si>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</si>
  <si>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</si>
  <si>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</si>
  <si>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</si>
  <si>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</si>
  <si>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</si>
  <si>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</si>
  <si>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</si>
  <si>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</si>
  <si>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</si>
  <si>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</si>
  <si>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</si>
  <si>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</si>
  <si>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</si>
  <si>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CAS number</t>
  </si>
  <si>
    <t>Name</t>
  </si>
  <si>
    <t>Code ligand</t>
  </si>
  <si>
    <t>Börse available</t>
  </si>
  <si>
    <t>2903-48-2</t>
  </si>
  <si>
    <t>DMPAO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</si>
  <si>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</si>
  <si>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</si>
  <si>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</si>
  <si>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</si>
  <si>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</si>
  <si>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</si>
  <si>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</si>
  <si>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</si>
  <si>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</si>
  <si>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</si>
  <si>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</si>
  <si>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</si>
  <si>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</si>
  <si>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</si>
  <si>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</si>
  <si>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</si>
  <si>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</si>
  <si>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</si>
  <si>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</si>
  <si>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</si>
  <si>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</si>
  <si>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</si>
  <si>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</si>
  <si>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</si>
  <si>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</si>
  <si>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</si>
  <si>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</si>
  <si>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</si>
  <si>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</si>
  <si>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</si>
  <si>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</si>
  <si>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</si>
  <si>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</si>
  <si>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</si>
  <si>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</si>
  <si>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</si>
  <si>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</si>
  <si>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</si>
  <si>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</si>
  <si>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</si>
  <si>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</si>
  <si>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</si>
  <si>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</si>
  <si>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</si>
  <si>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</si>
  <si>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</si>
  <si>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</si>
  <si>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</si>
  <si>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</si>
  <si>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</si>
  <si>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</si>
  <si>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</si>
  <si>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</si>
  <si>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</si>
  <si>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</si>
  <si>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</si>
  <si>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</si>
  <si>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</si>
  <si>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amine_equiv</t>
  </si>
  <si>
    <t>base_equiv</t>
  </si>
  <si>
    <t>coupling_agent_equiv</t>
  </si>
  <si>
    <t>additive_equiv</t>
  </si>
  <si>
    <t>carboxylic_acid_equiv</t>
  </si>
  <si>
    <t>standard/no/decomposition/1</t>
  </si>
  <si>
    <t>standard/no/decomposition/2</t>
  </si>
  <si>
    <t>challenging</t>
  </si>
  <si>
    <t>rank</t>
  </si>
  <si>
    <t>output</t>
  </si>
  <si>
    <t>child_of</t>
  </si>
  <si>
    <t>level</t>
  </si>
  <si>
    <t>bool_1</t>
  </si>
  <si>
    <t>bool_2</t>
  </si>
  <si>
    <t>standard/yes/1</t>
  </si>
  <si>
    <t>standard/no/unreactive/no/1</t>
  </si>
  <si>
    <t>standard/no/unreactive/no/2</t>
  </si>
  <si>
    <t>standard/no/unreactive/yes/challenging/1</t>
  </si>
  <si>
    <t>standard/no/unreactive/yes/challenging/2</t>
  </si>
  <si>
    <t>standard/no/unreactive/yes/challenging/3</t>
  </si>
  <si>
    <t>EtOAc (7 mL/mmol)</t>
  </si>
  <si>
    <t>EtOAc (5 mL/mmol)</t>
  </si>
  <si>
    <t>Water (PS-750-M 3%)  (2 mL/mmol)</t>
  </si>
  <si>
    <t>CH3CN or EtOAc  (5 mL/mmol)</t>
  </si>
  <si>
    <t>Pyridine  (20 mL/mmol)</t>
  </si>
  <si>
    <t>CH3CN  (3.4 mL/mmol)</t>
  </si>
  <si>
    <t>25 up to 60 °C</t>
  </si>
  <si>
    <t>60°C</t>
  </si>
  <si>
    <t>25°C</t>
  </si>
  <si>
    <t>26 up to 60°C</t>
  </si>
  <si>
    <t>very challenging</t>
  </si>
  <si>
    <t>extremely challenging</t>
  </si>
  <si>
    <t>Level_1</t>
  </si>
  <si>
    <t>Level_2</t>
  </si>
  <si>
    <t>Level_3</t>
  </si>
  <si>
    <t>reacts normally</t>
  </si>
  <si>
    <t>decomposes</t>
  </si>
  <si>
    <t>is unreactive</t>
  </si>
  <si>
    <t>Water (Brij30 2%)/MeTHF (9:1) (12.5 mL/mmol)</t>
  </si>
  <si>
    <t>Dioxolane/H2O (5 mL/mmol)</t>
  </si>
  <si>
    <t>DMF  (10 mL/mmol)</t>
  </si>
  <si>
    <t>ACN/H2O (9:1) (1.3 mL/mmol)</t>
  </si>
  <si>
    <t>MeTHF  (2.5 mL/mmol</t>
  </si>
  <si>
    <t>H2O (TPGS 2%) (12 mL/mmol</t>
  </si>
  <si>
    <t>MeTHF/H2O (2:1) (5.7 mL/mmol</t>
  </si>
  <si>
    <t>ACN/H2O (9:1) or DMI  (5 mL/mmol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</si>
</sst>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/>
    </xf>
    <xf numFmtId="0" fontId="19" fillId="8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19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9" fillId="6" borderId="0" xfId="1" applyFill="1" applyAlignment="1">
      <alignment horizontal="center" vertical="center"/>
    </xf>
    <xf numFmtId="0" fontId="9" fillId="6" borderId="0" xfId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31" fillId="9" borderId="12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wrapText="1"/>
    </xf>
    <xf numFmtId="0" fontId="33" fillId="10" borderId="12" xfId="0" applyFont="1" applyFill="1" applyBorder="1" applyAlignment="1">
      <alignment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wrapText="1"/>
    </xf>
    <xf numFmtId="0" fontId="9" fillId="10" borderId="12" xfId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8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8" fillId="0" borderId="0" xfId="0" applyFont="1"/>
    <xf numFmtId="0" fontId="33" fillId="0" borderId="1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0" xfId="0" applyFill="1"/>
    <xf numFmtId="0" fontId="33" fillId="0" borderId="15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wrapText="1"/>
    </xf>
    <xf numFmtId="0" fontId="22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1" fillId="9" borderId="19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left" vertical="center" wrapText="1"/>
    </xf>
    <xf numFmtId="0" fontId="33" fillId="14" borderId="12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31" fillId="0" borderId="21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 wrapText="1"/>
    </xf>
    <xf numFmtId="0" fontId="33" fillId="0" borderId="20" xfId="0" applyFont="1" applyFill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33" fillId="0" borderId="20" xfId="0" applyFont="1" applyFill="1" applyBorder="1" applyAlignment="1">
      <alignment wrapText="1"/>
    </xf>
    <xf numFmtId="0" fontId="33" fillId="0" borderId="25" xfId="0" applyFont="1" applyFill="1" applyBorder="1" applyAlignment="1">
      <alignment wrapText="1"/>
    </xf>
    <xf numFmtId="0" fontId="0" fillId="0" borderId="20" xfId="0" applyFill="1" applyBorder="1"/>
    <xf numFmtId="0" fontId="9" fillId="0" borderId="20" xfId="1" applyFill="1" applyBorder="1" applyAlignment="1">
      <alignment horizontal="center" vertical="center" wrapText="1"/>
    </xf>
    <xf numFmtId="0" fontId="33" fillId="0" borderId="20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33" fillId="0" borderId="27" xfId="0" applyFont="1" applyFill="1" applyBorder="1" applyAlignment="1">
      <alignment horizontal="center" vertical="center" wrapText="1"/>
    </xf>
    <xf numFmtId="0" fontId="34" fillId="0" borderId="27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 wrapText="1"/>
    </xf>
    <xf numFmtId="0" fontId="33" fillId="0" borderId="27" xfId="0" applyFont="1" applyFill="1" applyBorder="1" applyAlignment="1">
      <alignment wrapText="1"/>
    </xf>
    <xf numFmtId="0" fontId="0" fillId="0" borderId="27" xfId="0" applyFill="1" applyBorder="1"/>
    <xf numFmtId="0" fontId="0" fillId="0" borderId="27" xfId="0" applyFill="1" applyBorder="1" applyAlignment="1">
      <alignment horizontal="center" vertical="center"/>
    </xf>
    <xf numFmtId="0" fontId="33" fillId="0" borderId="28" xfId="0" applyFont="1" applyFill="1" applyBorder="1" applyAlignment="1">
      <alignment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37" fillId="0" borderId="8" xfId="0" applyFont="1" applyFill="1" applyBorder="1"/>
    <xf numFmtId="0" fontId="33" fillId="0" borderId="8" xfId="0" applyFont="1" applyFill="1" applyBorder="1" applyAlignment="1">
      <alignment wrapText="1"/>
    </xf>
    <xf numFmtId="0" fontId="11" fillId="0" borderId="8" xfId="1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tmp"/><Relationship Id="rId2" Type="http://schemas.openxmlformats.org/officeDocument/2006/relationships/image" Target="../media/image26.tmp"/><Relationship Id="rId1" Type="http://schemas.openxmlformats.org/officeDocument/2006/relationships/image" Target="../media/image25.tmp"/><Relationship Id="rId5" Type="http://schemas.openxmlformats.org/officeDocument/2006/relationships/image" Target="../media/image29.emf"/><Relationship Id="rId4" Type="http://schemas.openxmlformats.org/officeDocument/2006/relationships/image" Target="../media/image28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tmp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tmp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tmp"/><Relationship Id="rId7" Type="http://schemas.openxmlformats.org/officeDocument/2006/relationships/image" Target="../media/image20.emf"/><Relationship Id="rId2" Type="http://schemas.openxmlformats.org/officeDocument/2006/relationships/image" Target="../media/image15.tmp"/><Relationship Id="rId1" Type="http://schemas.openxmlformats.org/officeDocument/2006/relationships/image" Target="../media/image14.tmp"/><Relationship Id="rId6" Type="http://schemas.openxmlformats.org/officeDocument/2006/relationships/image" Target="../media/image19.tmp"/><Relationship Id="rId5" Type="http://schemas.openxmlformats.org/officeDocument/2006/relationships/image" Target="../media/image18.tmp"/><Relationship Id="rId4" Type="http://schemas.openxmlformats.org/officeDocument/2006/relationships/image" Target="../media/image17.tmp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tmp"/><Relationship Id="rId3" Type="http://schemas.openxmlformats.org/officeDocument/2006/relationships/image" Target="../media/image48.tmp"/><Relationship Id="rId7" Type="http://schemas.openxmlformats.org/officeDocument/2006/relationships/image" Target="../media/image52.tmp"/><Relationship Id="rId12" Type="http://schemas.openxmlformats.org/officeDocument/2006/relationships/image" Target="../media/image57.emf"/><Relationship Id="rId2" Type="http://schemas.openxmlformats.org/officeDocument/2006/relationships/image" Target="../media/image47.tmp"/><Relationship Id="rId1" Type="http://schemas.openxmlformats.org/officeDocument/2006/relationships/image" Target="../media/image46.tmp"/><Relationship Id="rId6" Type="http://schemas.openxmlformats.org/officeDocument/2006/relationships/image" Target="../media/image51.tmp"/><Relationship Id="rId11" Type="http://schemas.openxmlformats.org/officeDocument/2006/relationships/image" Target="../media/image56.tmp"/><Relationship Id="rId5" Type="http://schemas.openxmlformats.org/officeDocument/2006/relationships/image" Target="../media/image50.tmp"/><Relationship Id="rId10" Type="http://schemas.openxmlformats.org/officeDocument/2006/relationships/image" Target="../media/image55.tmp"/><Relationship Id="rId4" Type="http://schemas.openxmlformats.org/officeDocument/2006/relationships/image" Target="../media/image49.tmp"/><Relationship Id="rId9" Type="http://schemas.openxmlformats.org/officeDocument/2006/relationships/image" Target="../media/image54.tmp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tmp"/><Relationship Id="rId13" Type="http://schemas.openxmlformats.org/officeDocument/2006/relationships/image" Target="../media/image70.tmp"/><Relationship Id="rId18" Type="http://schemas.openxmlformats.org/officeDocument/2006/relationships/image" Target="../media/image75.tmp"/><Relationship Id="rId3" Type="http://schemas.openxmlformats.org/officeDocument/2006/relationships/image" Target="../media/image60.tmp"/><Relationship Id="rId21" Type="http://schemas.openxmlformats.org/officeDocument/2006/relationships/image" Target="../media/image78.tmp"/><Relationship Id="rId7" Type="http://schemas.openxmlformats.org/officeDocument/2006/relationships/image" Target="../media/image64.tmp"/><Relationship Id="rId12" Type="http://schemas.openxmlformats.org/officeDocument/2006/relationships/image" Target="../media/image69.tmp"/><Relationship Id="rId17" Type="http://schemas.openxmlformats.org/officeDocument/2006/relationships/image" Target="../media/image74.tmp"/><Relationship Id="rId25" Type="http://schemas.openxmlformats.org/officeDocument/2006/relationships/image" Target="../media/image82.emf"/><Relationship Id="rId2" Type="http://schemas.openxmlformats.org/officeDocument/2006/relationships/image" Target="../media/image59.tmp"/><Relationship Id="rId16" Type="http://schemas.openxmlformats.org/officeDocument/2006/relationships/image" Target="../media/image73.tmp"/><Relationship Id="rId20" Type="http://schemas.openxmlformats.org/officeDocument/2006/relationships/image" Target="../media/image77.tmp"/><Relationship Id="rId1" Type="http://schemas.openxmlformats.org/officeDocument/2006/relationships/image" Target="../media/image58.tmp"/><Relationship Id="rId6" Type="http://schemas.openxmlformats.org/officeDocument/2006/relationships/image" Target="../media/image63.tmp"/><Relationship Id="rId11" Type="http://schemas.openxmlformats.org/officeDocument/2006/relationships/image" Target="../media/image68.tmp"/><Relationship Id="rId24" Type="http://schemas.openxmlformats.org/officeDocument/2006/relationships/image" Target="../media/image81.tmp"/><Relationship Id="rId5" Type="http://schemas.openxmlformats.org/officeDocument/2006/relationships/image" Target="../media/image62.tmp"/><Relationship Id="rId15" Type="http://schemas.openxmlformats.org/officeDocument/2006/relationships/image" Target="../media/image72.tmp"/><Relationship Id="rId23" Type="http://schemas.openxmlformats.org/officeDocument/2006/relationships/image" Target="../media/image80.tmp"/><Relationship Id="rId10" Type="http://schemas.openxmlformats.org/officeDocument/2006/relationships/image" Target="../media/image67.tmp"/><Relationship Id="rId19" Type="http://schemas.openxmlformats.org/officeDocument/2006/relationships/image" Target="../media/image76.tmp"/><Relationship Id="rId4" Type="http://schemas.openxmlformats.org/officeDocument/2006/relationships/image" Target="../media/image61.tmp"/><Relationship Id="rId9" Type="http://schemas.openxmlformats.org/officeDocument/2006/relationships/image" Target="../media/image66.tmp"/><Relationship Id="rId14" Type="http://schemas.openxmlformats.org/officeDocument/2006/relationships/image" Target="../media/image71.tmp"/><Relationship Id="rId22" Type="http://schemas.openxmlformats.org/officeDocument/2006/relationships/image" Target="../media/image79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3</xdr:col>
      <xdr:colOff>672703</xdr:colOff>
      <xdr:row>8</xdr:row>
      <xdr:rowOff>417909</xdr:rowOff>
    </xdr:from>
    <xdr:to>
      <xdr:col>3</xdr:col>
      <xdr:colOff>1422797</xdr:colOff>
      <xdr:row>8</xdr:row>
      <xdr:rowOff>725090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DB3342A-0B14-F8DB-09BE-6B215BA6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6285309"/>
          <a:ext cx="750094" cy="307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4</xdr:row>
      <xdr:rowOff>365760</xdr:rowOff>
    </xdr:from>
    <xdr:to>
      <xdr:col>3</xdr:col>
      <xdr:colOff>1546860</xdr:colOff>
      <xdr:row>4</xdr:row>
      <xdr:rowOff>899160</xdr:rowOff>
    </xdr:to>
    <xdr:sp macro="" textlink="">
      <xdr:nvSpPr>
        <xdr:cNvPr id="61448" name="Object 8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05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2" descr="Insight 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457200</xdr:rowOff>
    </xdr:from>
    <xdr:to>
      <xdr:col>4</xdr:col>
      <xdr:colOff>0</xdr:colOff>
      <xdr:row>4</xdr:row>
      <xdr:rowOff>1123950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0456D96-241C-C44B-B968-904CF34C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4867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4</xdr:row>
      <xdr:rowOff>289560</xdr:rowOff>
    </xdr:from>
    <xdr:to>
      <xdr:col>4</xdr:col>
      <xdr:colOff>83820</xdr:colOff>
      <xdr:row>4</xdr:row>
      <xdr:rowOff>982980</xdr:rowOff>
    </xdr:to>
    <xdr:sp macro="" textlink="">
      <xdr:nvSpPr>
        <xdr:cNvPr id="62466" name="Object 2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06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314325</xdr:colOff>
      <xdr:row>4</xdr:row>
      <xdr:rowOff>361950</xdr:rowOff>
    </xdr:from>
    <xdr:to>
      <xdr:col>4</xdr:col>
      <xdr:colOff>104775</xdr:colOff>
      <xdr:row>4</xdr:row>
      <xdr:rowOff>1228725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FC719-04ED-D78D-72B3-0E33742C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57350"/>
          <a:ext cx="49339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4</xdr:row>
      <xdr:rowOff>228600</xdr:rowOff>
    </xdr:from>
    <xdr:to>
      <xdr:col>3</xdr:col>
      <xdr:colOff>617220</xdr:colOff>
      <xdr:row>4</xdr:row>
      <xdr:rowOff>1013460</xdr:rowOff>
    </xdr:to>
    <xdr:sp macro="" textlink="">
      <xdr:nvSpPr>
        <xdr:cNvPr id="63490" name="Object 2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7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419100</xdr:colOff>
      <xdr:row>4</xdr:row>
      <xdr:rowOff>285750</xdr:rowOff>
    </xdr:from>
    <xdr:to>
      <xdr:col>3</xdr:col>
      <xdr:colOff>771525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0C9BF-40D5-A4DD-A0BF-AD2F728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37814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4</xdr:row>
      <xdr:rowOff>266700</xdr:rowOff>
    </xdr:from>
    <xdr:to>
      <xdr:col>3</xdr:col>
      <xdr:colOff>388620</xdr:colOff>
      <xdr:row>4</xdr:row>
      <xdr:rowOff>960120</xdr:rowOff>
    </xdr:to>
    <xdr:sp macro="" textlink="">
      <xdr:nvSpPr>
        <xdr:cNvPr id="64515" name="Object 3" hidden="1">
          <a:extLst>
            <a:ext uri="{63B3BB69-23CF-44E3-9099-C40C66FF867C}">
              <a14:compatExt xmlns:a14="http://schemas.microsoft.com/office/drawing/2010/main" spid="_x0000_s64515"/>
            </a:ext>
            <a:ext uri="{FF2B5EF4-FFF2-40B4-BE49-F238E27FC236}">
              <a16:creationId xmlns:a16="http://schemas.microsoft.com/office/drawing/2014/main" id="{00000000-0008-0000-0800-000003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137160</xdr:colOff>
      <xdr:row>19</xdr:row>
      <xdr:rowOff>259080</xdr:rowOff>
    </xdr:from>
    <xdr:to>
      <xdr:col>2</xdr:col>
      <xdr:colOff>3238500</xdr:colOff>
      <xdr:row>19</xdr:row>
      <xdr:rowOff>982980</xdr:rowOff>
    </xdr:to>
    <xdr:sp macro="" textlink="">
      <xdr:nvSpPr>
        <xdr:cNvPr id="64516" name="Object 4" hidden="1">
          <a:extLst>
            <a:ext uri="{63B3BB69-23CF-44E3-9099-C40C66FF867C}">
              <a14:compatExt xmlns:a14="http://schemas.microsoft.com/office/drawing/2010/main" spid="_x0000_s64516"/>
            </a:ext>
            <a:ext uri="{FF2B5EF4-FFF2-40B4-BE49-F238E27FC236}">
              <a16:creationId xmlns:a16="http://schemas.microsoft.com/office/drawing/2014/main" id="{00000000-0008-0000-0800-000004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457200</xdr:colOff>
      <xdr:row>4</xdr:row>
      <xdr:rowOff>333375</xdr:rowOff>
    </xdr:from>
    <xdr:to>
      <xdr:col>3</xdr:col>
      <xdr:colOff>485775</xdr:colOff>
      <xdr:row>4</xdr:row>
      <xdr:rowOff>1200150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13049F-A99D-4F88-F22E-939103A0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51244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19</xdr:row>
      <xdr:rowOff>323850</xdr:rowOff>
    </xdr:from>
    <xdr:to>
      <xdr:col>3</xdr:col>
      <xdr:colOff>0</xdr:colOff>
      <xdr:row>19</xdr:row>
      <xdr:rowOff>1228725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64A38E-7D1A-DF5F-23A6-0240EEC5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267575"/>
          <a:ext cx="3209925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1083469</xdr:colOff>
      <xdr:row>19</xdr:row>
      <xdr:rowOff>75009</xdr:rowOff>
    </xdr:from>
    <xdr:to>
      <xdr:col>5</xdr:col>
      <xdr:colOff>2297907</xdr:colOff>
      <xdr:row>19</xdr:row>
      <xdr:rowOff>1268015</xdr:rowOff>
    </xdr:to>
    <xdr:pic>
      <xdr:nvPicPr>
        <xdr:cNvPr id="5" name="Picture 5" descr="Insight Picture 5">
          <a:extLst>
            <a:ext uri="{FF2B5EF4-FFF2-40B4-BE49-F238E27FC236}">
              <a16:creationId xmlns:a16="http://schemas.microsoft.com/office/drawing/2014/main" id="{8C04D19D-BF5D-1169-A2A3-BE13E12C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219" y="7628334"/>
          <a:ext cx="1214438" cy="1193006"/>
        </a:xfrm>
        <a:prstGeom prst="rect">
          <a:avLst/>
        </a:prstGeom>
      </xdr:spPr>
    </xdr:pic>
    <xdr:clientData/>
  </xdr:twoCellAnchor>
  <xdr:twoCellAnchor editAs="oneCell">
    <xdr:from>
      <xdr:col>6</xdr:col>
      <xdr:colOff>67866</xdr:colOff>
      <xdr:row>19</xdr:row>
      <xdr:rowOff>60722</xdr:rowOff>
    </xdr:from>
    <xdr:to>
      <xdr:col>6</xdr:col>
      <xdr:colOff>1646635</xdr:colOff>
      <xdr:row>19</xdr:row>
      <xdr:rowOff>1282303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5779FEE9-8F04-461E-3975-07D094E6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7991" y="7614047"/>
          <a:ext cx="1578769" cy="12215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228600</xdr:rowOff>
    </xdr:from>
    <xdr:to>
      <xdr:col>4</xdr:col>
      <xdr:colOff>746760</xdr:colOff>
      <xdr:row>4</xdr:row>
      <xdr:rowOff>975360</xdr:rowOff>
    </xdr:to>
    <xdr:sp macro="" textlink="">
      <xdr:nvSpPr>
        <xdr:cNvPr id="65544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00000000-0008-0000-0900-0000080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631031</xdr:colOff>
      <xdr:row>25</xdr:row>
      <xdr:rowOff>303609</xdr:rowOff>
    </xdr:from>
    <xdr:to>
      <xdr:col>3</xdr:col>
      <xdr:colOff>1416844</xdr:colOff>
      <xdr:row>25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914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25</xdr:row>
      <xdr:rowOff>364331</xdr:rowOff>
    </xdr:from>
    <xdr:to>
      <xdr:col>4</xdr:col>
      <xdr:colOff>1398985</xdr:colOff>
      <xdr:row>25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975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27</xdr:row>
      <xdr:rowOff>303609</xdr:rowOff>
    </xdr:from>
    <xdr:to>
      <xdr:col>3</xdr:col>
      <xdr:colOff>1438275</xdr:colOff>
      <xdr:row>27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638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27</xdr:row>
      <xdr:rowOff>350044</xdr:rowOff>
    </xdr:from>
    <xdr:to>
      <xdr:col>4</xdr:col>
      <xdr:colOff>1398985</xdr:colOff>
      <xdr:row>27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684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25</xdr:row>
      <xdr:rowOff>282178</xdr:rowOff>
    </xdr:from>
    <xdr:to>
      <xdr:col>5</xdr:col>
      <xdr:colOff>1524000</xdr:colOff>
      <xdr:row>25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892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25</xdr:row>
      <xdr:rowOff>282178</xdr:rowOff>
    </xdr:from>
    <xdr:to>
      <xdr:col>6</xdr:col>
      <xdr:colOff>1416844</xdr:colOff>
      <xdr:row>25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892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27</xdr:row>
      <xdr:rowOff>182166</xdr:rowOff>
    </xdr:from>
    <xdr:to>
      <xdr:col>6</xdr:col>
      <xdr:colOff>500063</xdr:colOff>
      <xdr:row>27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516916"/>
          <a:ext cx="1000125" cy="9786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4</xdr:row>
      <xdr:rowOff>285750</xdr:rowOff>
    </xdr:from>
    <xdr:to>
      <xdr:col>4</xdr:col>
      <xdr:colOff>933450</xdr:colOff>
      <xdr:row>4</xdr:row>
      <xdr:rowOff>1219200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FF452D10-18F6-8F84-2B3F-24EA7E34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81150"/>
          <a:ext cx="58007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0</xdr:row>
      <xdr:rowOff>0</xdr:rowOff>
    </xdr:from>
    <xdr:to>
      <xdr:col>6</xdr:col>
      <xdr:colOff>746760</xdr:colOff>
      <xdr:row>1</xdr:row>
      <xdr:rowOff>222885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A167D318-0072-48BD-A5B9-3C2B5BDDAA92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2</xdr:col>
      <xdr:colOff>1068229</xdr:colOff>
      <xdr:row>1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9CAECB69-CEA4-4DC9-8ACB-E5486B1C4327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1</xdr:row>
      <xdr:rowOff>0</xdr:rowOff>
    </xdr:from>
    <xdr:to>
      <xdr:col>2</xdr:col>
      <xdr:colOff>1068229</xdr:colOff>
      <xdr:row>2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43AF67B8-C204-48D3-A25F-C2AB375CE97D}"/>
            </a:ext>
          </a:extLst>
        </xdr:cNvPr>
        <xdr:cNvSpPr/>
      </xdr:nvSpPr>
      <xdr:spPr bwMode="auto">
        <a:xfrm>
          <a:off x="487680" y="1524000"/>
          <a:ext cx="5733574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631031</xdr:colOff>
      <xdr:row>4</xdr:row>
      <xdr:rowOff>60721</xdr:rowOff>
    </xdr:from>
    <xdr:to>
      <xdr:col>5</xdr:col>
      <xdr:colOff>1416844</xdr:colOff>
      <xdr:row>4</xdr:row>
      <xdr:rowOff>796528</xdr:rowOff>
    </xdr:to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CABAEBD0-45D5-48D2-A48F-F57CA7F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1403746"/>
          <a:ext cx="785813" cy="735807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5</xdr:row>
      <xdr:rowOff>364331</xdr:rowOff>
    </xdr:from>
    <xdr:to>
      <xdr:col>5</xdr:col>
      <xdr:colOff>1398985</xdr:colOff>
      <xdr:row>5</xdr:row>
      <xdr:rowOff>978694</xdr:rowOff>
    </xdr:to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EB131BF4-46BB-4263-931C-AC973318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256460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60722</xdr:rowOff>
    </xdr:from>
    <xdr:to>
      <xdr:col>5</xdr:col>
      <xdr:colOff>1438275</xdr:colOff>
      <xdr:row>8</xdr:row>
      <xdr:rowOff>796528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5AD12F1C-E432-4D0C-B231-73ADE24B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6290072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9</xdr:row>
      <xdr:rowOff>350044</xdr:rowOff>
    </xdr:from>
    <xdr:to>
      <xdr:col>5</xdr:col>
      <xdr:colOff>1398985</xdr:colOff>
      <xdr:row>9</xdr:row>
      <xdr:rowOff>992982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8C66BBA9-BC95-4BB7-8C87-3278FDDF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743664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6</xdr:row>
      <xdr:rowOff>282178</xdr:rowOff>
    </xdr:from>
    <xdr:to>
      <xdr:col>5</xdr:col>
      <xdr:colOff>1524000</xdr:colOff>
      <xdr:row>6</xdr:row>
      <xdr:rowOff>1060847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199D9660-EAA9-472E-8E34-7D68669B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3825478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631031</xdr:colOff>
      <xdr:row>7</xdr:row>
      <xdr:rowOff>282178</xdr:rowOff>
    </xdr:from>
    <xdr:to>
      <xdr:col>5</xdr:col>
      <xdr:colOff>1416844</xdr:colOff>
      <xdr:row>7</xdr:row>
      <xdr:rowOff>1060847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B8EA90FE-50EF-48DC-8E67-4E80ADBB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51685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11</xdr:row>
      <xdr:rowOff>64294</xdr:rowOff>
    </xdr:from>
    <xdr:to>
      <xdr:col>5</xdr:col>
      <xdr:colOff>1524000</xdr:colOff>
      <xdr:row>11</xdr:row>
      <xdr:rowOff>1040607</xdr:rowOff>
    </xdr:to>
    <xdr:pic>
      <xdr:nvPicPr>
        <xdr:cNvPr id="9" name="Picture 1" descr="Insight Picture 1">
          <a:extLst>
            <a:ext uri="{FF2B5EF4-FFF2-40B4-BE49-F238E27FC236}">
              <a16:creationId xmlns:a16="http://schemas.microsoft.com/office/drawing/2014/main" id="{D33FDE6E-01AE-4B27-9EDD-B51F959D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9836944"/>
          <a:ext cx="1000125" cy="976313"/>
        </a:xfrm>
        <a:prstGeom prst="rect">
          <a:avLst/>
        </a:prstGeom>
      </xdr:spPr>
    </xdr:pic>
    <xdr:clientData/>
  </xdr:twoCellAnchor>
  <xdr:oneCellAnchor>
    <xdr:from>
      <xdr:col>5</xdr:col>
      <xdr:colOff>523875</xdr:colOff>
      <xdr:row>10</xdr:row>
      <xdr:rowOff>182166</xdr:rowOff>
    </xdr:from>
    <xdr:ext cx="1000125" cy="978694"/>
    <xdr:pic>
      <xdr:nvPicPr>
        <xdr:cNvPr id="10" name="Picture 10" descr="Insight Picture 10">
          <a:extLst>
            <a:ext uri="{FF2B5EF4-FFF2-40B4-BE49-F238E27FC236}">
              <a16:creationId xmlns:a16="http://schemas.microsoft.com/office/drawing/2014/main" id="{FD39737F-0472-45C4-972D-84A37441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8611791"/>
          <a:ext cx="1000125" cy="9786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327660</xdr:rowOff>
    </xdr:from>
    <xdr:to>
      <xdr:col>3</xdr:col>
      <xdr:colOff>1036320</xdr:colOff>
      <xdr:row>4</xdr:row>
      <xdr:rowOff>868680</xdr:rowOff>
    </xdr:to>
    <xdr:sp macro="" textlink="">
      <xdr:nvSpPr>
        <xdr:cNvPr id="70658" name="Object 2" hidden="1">
          <a:extLst>
            <a:ext uri="{63B3BB69-23CF-44E3-9099-C40C66FF867C}">
              <a14:compatExt xmlns:a14="http://schemas.microsoft.com/office/drawing/2010/main" spid="_x0000_s70658"/>
            </a:ext>
            <a:ext uri="{FF2B5EF4-FFF2-40B4-BE49-F238E27FC236}">
              <a16:creationId xmlns:a16="http://schemas.microsoft.com/office/drawing/2014/main" id="{00000000-0008-0000-0A00-0000021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609600</xdr:colOff>
      <xdr:row>4</xdr:row>
      <xdr:rowOff>409575</xdr:rowOff>
    </xdr:from>
    <xdr:to>
      <xdr:col>3</xdr:col>
      <xdr:colOff>1295400</xdr:colOff>
      <xdr:row>4</xdr:row>
      <xdr:rowOff>1085850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915AB9-3DA5-6D23-D72D-F987B18F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04975"/>
          <a:ext cx="41148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289560</xdr:rowOff>
    </xdr:from>
    <xdr:to>
      <xdr:col>3</xdr:col>
      <xdr:colOff>1127760</xdr:colOff>
      <xdr:row>4</xdr:row>
      <xdr:rowOff>899160</xdr:rowOff>
    </xdr:to>
    <xdr:sp macro="" textlink="">
      <xdr:nvSpPr>
        <xdr:cNvPr id="71683" name="Object 3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B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361950</xdr:rowOff>
    </xdr:from>
    <xdr:to>
      <xdr:col>3</xdr:col>
      <xdr:colOff>1409700</xdr:colOff>
      <xdr:row>4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2C1F58D-6615-F876-01AC-3F5FA2C6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57350"/>
          <a:ext cx="43624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4</xdr:row>
      <xdr:rowOff>236220</xdr:rowOff>
    </xdr:from>
    <xdr:to>
      <xdr:col>3</xdr:col>
      <xdr:colOff>1051560</xdr:colOff>
      <xdr:row>4</xdr:row>
      <xdr:rowOff>1028700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1127522</xdr:colOff>
      <xdr:row>20</xdr:row>
      <xdr:rowOff>121444</xdr:rowOff>
    </xdr:from>
    <xdr:to>
      <xdr:col>3</xdr:col>
      <xdr:colOff>663178</xdr:colOff>
      <xdr:row>20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21</xdr:row>
      <xdr:rowOff>253603</xdr:rowOff>
    </xdr:from>
    <xdr:to>
      <xdr:col>3</xdr:col>
      <xdr:colOff>731044</xdr:colOff>
      <xdr:row>21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20</xdr:row>
      <xdr:rowOff>60722</xdr:rowOff>
    </xdr:from>
    <xdr:to>
      <xdr:col>5</xdr:col>
      <xdr:colOff>439340</xdr:colOff>
      <xdr:row>20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21</xdr:row>
      <xdr:rowOff>278606</xdr:rowOff>
    </xdr:from>
    <xdr:to>
      <xdr:col>5</xdr:col>
      <xdr:colOff>792956</xdr:colOff>
      <xdr:row>21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21</xdr:row>
      <xdr:rowOff>292894</xdr:rowOff>
    </xdr:from>
    <xdr:to>
      <xdr:col>7</xdr:col>
      <xdr:colOff>602457</xdr:colOff>
      <xdr:row>21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20</xdr:row>
      <xdr:rowOff>192881</xdr:rowOff>
    </xdr:from>
    <xdr:to>
      <xdr:col>7</xdr:col>
      <xdr:colOff>706040</xdr:colOff>
      <xdr:row>20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3</xdr:col>
      <xdr:colOff>1314450</xdr:colOff>
      <xdr:row>5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D51F0-18EB-97CD-E3E5-361B224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590675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4</xdr:row>
      <xdr:rowOff>213360</xdr:rowOff>
    </xdr:from>
    <xdr:to>
      <xdr:col>3</xdr:col>
      <xdr:colOff>1318260</xdr:colOff>
      <xdr:row>4</xdr:row>
      <xdr:rowOff>1036320</xdr:rowOff>
    </xdr:to>
    <xdr:sp macro="" textlink="">
      <xdr:nvSpPr>
        <xdr:cNvPr id="72707" name="Object 3" hidden="1">
          <a:extLst>
            <a:ext uri="{63B3BB69-23CF-44E3-9099-C40C66FF867C}">
              <a14:compatExt xmlns:a14="http://schemas.microsoft.com/office/drawing/2010/main" spid="_x0000_s72707"/>
            </a:ext>
            <a:ext uri="{FF2B5EF4-FFF2-40B4-BE49-F238E27FC236}">
              <a16:creationId xmlns:a16="http://schemas.microsoft.com/office/drawing/2014/main" id="{00000000-0008-0000-0C00-0000031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</xdr:row>
      <xdr:rowOff>266700</xdr:rowOff>
    </xdr:from>
    <xdr:to>
      <xdr:col>3</xdr:col>
      <xdr:colOff>1647825</xdr:colOff>
      <xdr:row>5</xdr:row>
      <xdr:rowOff>4762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963E33C-386F-2533-D5A6-5B16865E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62100"/>
          <a:ext cx="482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228600</xdr:rowOff>
    </xdr:from>
    <xdr:to>
      <xdr:col>1</xdr:col>
      <xdr:colOff>1760220</xdr:colOff>
      <xdr:row>4</xdr:row>
      <xdr:rowOff>914400</xdr:rowOff>
    </xdr:to>
    <xdr:sp macro="" textlink="">
      <xdr:nvSpPr>
        <xdr:cNvPr id="73753" name="Object 25" hidden="1">
          <a:extLst>
            <a:ext uri="{63B3BB69-23CF-44E3-9099-C40C66FF867C}">
              <a14:compatExt xmlns:a14="http://schemas.microsoft.com/office/drawing/2010/main" spid="_x0000_s73753"/>
            </a:ext>
            <a:ext uri="{FF2B5EF4-FFF2-40B4-BE49-F238E27FC236}">
              <a16:creationId xmlns:a16="http://schemas.microsoft.com/office/drawing/2014/main" id="{00000000-0008-0000-0D00-0000192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</xdr:row>
      <xdr:rowOff>285750</xdr:rowOff>
    </xdr:from>
    <xdr:to>
      <xdr:col>1</xdr:col>
      <xdr:colOff>2200275</xdr:colOff>
      <xdr:row>4</xdr:row>
      <xdr:rowOff>1143000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FE5CC576-B145-7B84-5F77-DC09ED5D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14763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0</xdr:rowOff>
    </xdr:from>
    <xdr:to>
      <xdr:col>5</xdr:col>
      <xdr:colOff>1062990</xdr:colOff>
      <xdr:row>1</xdr:row>
      <xdr:rowOff>250984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35A24A8-3FA6-4114-9BAA-89B3408BA6E6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14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6FD84AF-AF38-4B64-8BD4-59602CC36032}"/>
            </a:ext>
          </a:extLst>
        </xdr:cNvPr>
        <xdr:cNvSpPr/>
      </xdr:nvSpPr>
      <xdr:spPr bwMode="auto">
        <a:xfrm>
          <a:off x="560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1268730</xdr:colOff>
      <xdr:row>3</xdr:row>
      <xdr:rowOff>140494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70300E-7A1F-4679-A688-181C840D4265}"/>
            </a:ext>
          </a:extLst>
        </xdr:cNvPr>
        <xdr:cNvSpPr/>
      </xdr:nvSpPr>
      <xdr:spPr bwMode="auto">
        <a:xfrm>
          <a:off x="560070" y="0"/>
          <a:ext cx="3931920" cy="7577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BF6EF4-66E6-4C7A-8CD9-A5A9105B0FBF}"/>
            </a:ext>
          </a:extLst>
        </xdr:cNvPr>
        <xdr:cNvSpPr/>
      </xdr:nvSpPr>
      <xdr:spPr bwMode="auto">
        <a:xfrm>
          <a:off x="3608070" y="429768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1443990</xdr:colOff>
      <xdr:row>3</xdr:row>
      <xdr:rowOff>150019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D95601-EE36-4808-9E11-4E17AF20912B}"/>
            </a:ext>
          </a:extLst>
        </xdr:cNvPr>
        <xdr:cNvSpPr/>
      </xdr:nvSpPr>
      <xdr:spPr bwMode="auto">
        <a:xfrm>
          <a:off x="560070" y="0"/>
          <a:ext cx="3931920" cy="759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556260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C93B36-7C8D-46A9-8A55-479174542696}"/>
            </a:ext>
          </a:extLst>
        </xdr:cNvPr>
        <xdr:cNvSpPr/>
      </xdr:nvSpPr>
      <xdr:spPr bwMode="auto">
        <a:xfrm>
          <a:off x="3608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4</xdr:row>
      <xdr:rowOff>297180</xdr:rowOff>
    </xdr:from>
    <xdr:to>
      <xdr:col>3</xdr:col>
      <xdr:colOff>1066800</xdr:colOff>
      <xdr:row>4</xdr:row>
      <xdr:rowOff>914400</xdr:rowOff>
    </xdr:to>
    <xdr:sp macro="" textlink="">
      <xdr:nvSpPr>
        <xdr:cNvPr id="39944" name="Object 8" hidden="1">
          <a:extLst>
            <a:ext uri="{63B3BB69-23CF-44E3-9099-C40C66FF867C}">
              <a14:compatExt xmlns:a14="http://schemas.microsoft.com/office/drawing/2010/main" spid="_x0000_s39944"/>
            </a:ext>
            <a:ext uri="{FF2B5EF4-FFF2-40B4-BE49-F238E27FC236}">
              <a16:creationId xmlns:a16="http://schemas.microsoft.com/office/drawing/2014/main" id="{00000000-0008-0000-0200-000008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523875</xdr:colOff>
      <xdr:row>4</xdr:row>
      <xdr:rowOff>371475</xdr:rowOff>
    </xdr:from>
    <xdr:to>
      <xdr:col>3</xdr:col>
      <xdr:colOff>1333500</xdr:colOff>
      <xdr:row>4</xdr:row>
      <xdr:rowOff>1143000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AA536AF-E6BE-24E4-F3A7-531CF96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666875"/>
          <a:ext cx="42386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4</xdr:row>
      <xdr:rowOff>259080</xdr:rowOff>
    </xdr:from>
    <xdr:to>
      <xdr:col>3</xdr:col>
      <xdr:colOff>266700</xdr:colOff>
      <xdr:row>4</xdr:row>
      <xdr:rowOff>952500</xdr:rowOff>
    </xdr:to>
    <xdr:sp macro="" textlink="">
      <xdr:nvSpPr>
        <xdr:cNvPr id="50177" name="Object 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00000000-0008-0000-0300-000001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45720</xdr:colOff>
      <xdr:row>21</xdr:row>
      <xdr:rowOff>45720</xdr:rowOff>
    </xdr:from>
    <xdr:to>
      <xdr:col>3</xdr:col>
      <xdr:colOff>2316480</xdr:colOff>
      <xdr:row>21</xdr:row>
      <xdr:rowOff>1203960</xdr:rowOff>
    </xdr:to>
    <xdr:sp macro="" textlink="">
      <xdr:nvSpPr>
        <xdr:cNvPr id="50178" name="Object 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00000000-0008-0000-0300-000002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4</xdr:row>
      <xdr:rowOff>323850</xdr:rowOff>
    </xdr:from>
    <xdr:to>
      <xdr:col>3</xdr:col>
      <xdr:colOff>333375</xdr:colOff>
      <xdr:row>4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68158-5811-177D-EBC3-36BAC4F4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19250"/>
          <a:ext cx="50673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21</xdr:row>
      <xdr:rowOff>57150</xdr:rowOff>
    </xdr:from>
    <xdr:to>
      <xdr:col>3</xdr:col>
      <xdr:colOff>2895600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920AD-6196-88C9-1DFD-718B1948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8143875"/>
          <a:ext cx="621982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</xdr:row>
      <xdr:rowOff>236220</xdr:rowOff>
    </xdr:from>
    <xdr:to>
      <xdr:col>3</xdr:col>
      <xdr:colOff>373380</xdr:colOff>
      <xdr:row>4</xdr:row>
      <xdr:rowOff>998220</xdr:rowOff>
    </xdr:to>
    <xdr:sp macro="" textlink="">
      <xdr:nvSpPr>
        <xdr:cNvPr id="60417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00000000-0008-0000-0400-000001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809625</xdr:colOff>
      <xdr:row>4</xdr:row>
      <xdr:rowOff>295275</xdr:rowOff>
    </xdr:from>
    <xdr:to>
      <xdr:col>3</xdr:col>
      <xdr:colOff>466725</xdr:colOff>
      <xdr:row>4</xdr:row>
      <xdr:rowOff>1247775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429B7-3B67-42DB-06ED-CED98FF3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590675"/>
          <a:ext cx="3086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0</xdr:row>
      <xdr:rowOff>0</xdr:rowOff>
    </xdr:from>
    <xdr:to>
      <xdr:col>5</xdr:col>
      <xdr:colOff>373380</xdr:colOff>
      <xdr:row>1</xdr:row>
      <xdr:rowOff>238125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3CAA2C0A-10EF-421A-8B4B-11EF8E54465D}"/>
            </a:ext>
          </a:extLst>
        </xdr:cNvPr>
        <xdr:cNvSpPr/>
      </xdr:nvSpPr>
      <xdr:spPr bwMode="auto">
        <a:xfrm>
          <a:off x="838200" y="1531620"/>
          <a:ext cx="315468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241" dataDxfId="240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239"/>
    <tableColumn id="2" xr3:uid="{1465F23B-EC9A-4FB6-9FD3-5436573893F2}" name="Solvent" dataDxfId="238"/>
    <tableColumn id="3" xr3:uid="{CD763A3A-3B8B-4764-8A90-815890C41234}" name="Structure" dataDxfId="237"/>
    <tableColumn id="4" xr3:uid="{A05A1DB9-C012-4BA7-8252-E76483488FD6}" name="Properties" dataDxfId="236"/>
    <tableColumn id="5" xr3:uid="{13A8076A-2705-45F2-866A-61E52DD492ED}" name="Source" dataDxfId="235"/>
    <tableColumn id="6" xr3:uid="{E11A5E59-DE8E-44D7-805C-197928A63FEF}" name="Bp" dataDxfId="234"/>
    <tableColumn id="7" xr3:uid="{17FACF28-94ED-442F-9306-254A6B6ADB01}" name="Density" dataDxfId="233"/>
    <tableColumn id="9" xr3:uid="{E6AB0220-32EC-4245-873D-74A6C659D1DD}" name="Replacement" dataDxfId="232"/>
    <tableColumn id="10" xr3:uid="{6F0B5B1B-7289-4DA6-A6D6-8F468D55F647}" name="Reaction types" dataDxfId="231"/>
    <tableColumn id="8" xr3:uid="{B5420071-7C51-4CEB-8026-5D6126620B2B}" name="Limitations" dataDxfId="230"/>
    <tableColumn id="11" xr3:uid="{CA3BE576-FDC7-49F5-8B3D-342AB997F956}" name="Reference 1" dataDxfId="229" dataCellStyle="Hyperlink"/>
    <tableColumn id="12" xr3:uid="{4852DA71-5944-411A-94A6-11AA539FFA99}" name="Reference 2" dataDxfId="228" dataCellStyle="Hyperlink"/>
    <tableColumn id="13" xr3:uid="{F5D8BCCF-6721-439C-8066-A4274ABEB85B}" name="Reference 3" dataDxfId="227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152" dataDxfId="151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150"/>
    <tableColumn id="2" xr3:uid="{B28A53FF-0633-4393-8606-B90045EBFECC}" name="Building block" dataDxfId="149"/>
    <tableColumn id="3" xr3:uid="{EAECF2C1-D036-42CD-AF13-A38594A31B8E}" name="Cyanide source" dataDxfId="148"/>
    <tableColumn id="4" xr3:uid="{E18A377D-4790-4AF5-A0C8-D4D6B0B8CB98}" name="Base" dataDxfId="147"/>
    <tableColumn id="6" xr3:uid="{50B358FD-08FC-4998-A9C8-A7EC074528E0}" name="Solvent" dataDxfId="146"/>
    <tableColumn id="7" xr3:uid="{6146E7D8-A934-4DF3-B925-6225C7558452}" name="Temperature" dataDxfId="145"/>
    <tableColumn id="9" xr3:uid="{6138FE1F-AC51-4FEE-85C3-FFFBD6947002}" name="Reference" dataDxfId="144"/>
    <tableColumn id="10" xr3:uid="{C719BF46-6DF3-425D-B929-ED5BFDC4F2DB}" name="ELN" dataDxfId="143"/>
    <tableColumn id="8" xr3:uid="{1629C67B-FC89-4FC6-AAAE-7593A69EC4C1}" name="Comments" dataDxfId="14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4" totalsRowShown="0" headerRowDxfId="141" dataDxfId="140">
  <autoFilter ref="B7:L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139"/>
    <tableColumn id="2" xr3:uid="{A3A257A3-F422-4710-92AA-3F6E5AD4B5AB}" name="Building block 1" dataDxfId="138"/>
    <tableColumn id="3" xr3:uid="{587FFBB8-15C7-4800-9FF6-9CEB1F41E30A}" name="Building block 2" dataDxfId="137"/>
    <tableColumn id="4" xr3:uid="{ADA7AEE9-DB69-4BA8-A518-3316BEC64FD6}" name="Base" dataDxfId="136"/>
    <tableColumn id="5" xr3:uid="{3B4D2E78-ED52-4CB5-9032-F197A36AC51E}" name="Catalyst" dataDxfId="135"/>
    <tableColumn id="12" xr3:uid="{A67CC263-55A2-46D8-8D52-B26AA4B042A4}" name="Additive" dataDxfId="134"/>
    <tableColumn id="6" xr3:uid="{62182C79-C575-45DC-9841-C8E4E80592A8}" name="Solvent" dataDxfId="133"/>
    <tableColumn id="7" xr3:uid="{A8ABDE37-0E9D-4EB7-9D65-2FE9578A788E}" name="Temperature" dataDxfId="132"/>
    <tableColumn id="9" xr3:uid="{10DB57F1-E0E6-4568-9A84-DCB20955C2FF}" name="Reference" dataDxfId="131" dataCellStyle="Hyperlink"/>
    <tableColumn id="10" xr3:uid="{AFBC6932-440E-4F5B-9FB3-E3EFD02AF14C}" name="ELN" dataDxfId="130"/>
    <tableColumn id="8" xr3:uid="{4663A957-1D8E-4D81-9386-C2B1CA59CFC9}" name="Comments" dataDxfId="129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5" totalsRowShown="0" headerRowDxfId="128" dataDxfId="127">
  <autoFilter ref="B7:K15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126"/>
    <tableColumn id="2" xr3:uid="{FFB1B3A6-DF39-4C7D-A156-BE68A88F4945}" name="Building block 1" dataDxfId="125"/>
    <tableColumn id="3" xr3:uid="{FE912B5A-0C6C-42D3-84A6-F93C640700F4}" name="Building block 2" dataDxfId="124"/>
    <tableColumn id="4" xr3:uid="{4EFBAE86-F9F7-4D26-80E7-7AE7E093EF72}" name="Base" dataDxfId="123"/>
    <tableColumn id="5" xr3:uid="{E77C6476-9C8F-43AA-9BC8-942E72E5E66A}" name="Catalyst" dataDxfId="122"/>
    <tableColumn id="6" xr3:uid="{DBC56391-8368-4626-9178-FEC26C465A50}" name="Solvent" dataDxfId="121"/>
    <tableColumn id="7" xr3:uid="{9F7FC99B-C886-40FD-A6F6-F43F2B32A7CF}" name="Temperature" dataDxfId="120"/>
    <tableColumn id="9" xr3:uid="{BEB587FD-8CC1-4599-939A-E6AA331EB6C4}" name="Reference" dataDxfId="119"/>
    <tableColumn id="10" xr3:uid="{FFFB0C15-A059-46B5-B571-9FE921D2B857}" name="ELN" dataDxfId="118"/>
    <tableColumn id="8" xr3:uid="{0D432769-5D34-4D2B-B52A-9992D9DAC6F2}" name="Comments" dataDxfId="117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7C94D1-1D14-47E0-9D5E-1ED564DC1759}" name="suzuki_app" displayName="suzuki_app" ref="A1:T6" totalsRowShown="0" headerRowDxfId="54" headerRowBorderDxfId="76" tableBorderDxfId="77" totalsRowBorderDxfId="75">
  <autoFilter ref="A1:T6" xr:uid="{E57C94D1-1D14-47E0-9D5E-1ED564DC17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5CCD9BCB-314D-42B1-BAD3-B2ABC54BDE1C}" name="Level_1" dataDxfId="74"/>
    <tableColumn id="2" xr3:uid="{5957E8E1-25D9-43DB-89AE-ECEA4C470413}" name="Level_2" dataDxfId="73"/>
    <tableColumn id="3" xr3:uid="{ECBDB1CC-1381-40CF-BCF2-DBC110F9AEAF}" name="Level_3" dataDxfId="72"/>
    <tableColumn id="4" xr3:uid="{7D409714-D970-4031-A236-A883DF0380CA}" name="reaction" dataDxfId="71"/>
    <tableColumn id="5" xr3:uid="{E314A82C-1715-4348-B168-B0E273F1CFB9}" name="results" dataDxfId="70"/>
    <tableColumn id="6" xr3:uid="{0463C3E1-6894-47BF-81AE-702FADD36DC3}" name="conditions#" dataDxfId="69"/>
    <tableColumn id="7" xr3:uid="{F0C33253-93F8-4D2F-8FEF-53707A3D2FD0}" name="aryl_halide" dataDxfId="68"/>
    <tableColumn id="8" xr3:uid="{02FECFBA-2C5B-4AC8-A2A9-BD3354CEA3CB}" name="boronic_acid" dataDxfId="67"/>
    <tableColumn id="9" xr3:uid="{361E247B-E42A-4244-B3B9-FB87C7BCF601}" name="boronic_value" dataDxfId="66"/>
    <tableColumn id="10" xr3:uid="{33EEDE30-CF27-4590-ADBC-BCA8DCEFB22C}" name="catalyst" dataDxfId="65"/>
    <tableColumn id="11" xr3:uid="{D12A60D8-577E-407F-8AAA-6255C6E26D83}" name="catalyst_value" dataDxfId="64"/>
    <tableColumn id="12" xr3:uid="{27FB9FDF-1BE2-4E9A-86E7-5A2170D6B6CB}" name="base" dataDxfId="63"/>
    <tableColumn id="13" xr3:uid="{D907855C-39E5-4F8F-AC9F-DEE38209C457}" name="base_value" dataDxfId="62"/>
    <tableColumn id="14" xr3:uid="{DD00C9C6-7230-4106-9812-E164769CCC9D}" name="solvent" dataDxfId="61"/>
    <tableColumn id="15" xr3:uid="{F107327A-30BF-4B59-9E9E-9AED209E30ED}" name="concentration_value" dataDxfId="60"/>
    <tableColumn id="16" xr3:uid="{6568DB23-0390-4108-9264-0D7A36EF8311}" name="temperature_value" dataDxfId="59"/>
    <tableColumn id="17" xr3:uid="{2C52221B-7D6A-4EC6-A29D-998AB82A6B64}" name="reference" dataDxfId="58"/>
    <tableColumn id="18" xr3:uid="{4EAC504D-87C2-44D1-9626-FD4BD6D6A509}" name="link" dataDxfId="57"/>
    <tableColumn id="19" xr3:uid="{6E40B254-9A5A-4851-AB31-2B06AA946CD0}" name="ELN" dataDxfId="56"/>
    <tableColumn id="20" xr3:uid="{D2924932-D311-4B7F-9BA9-5E0FA9B365C4}" name="comments" dataDxfId="55"/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116" dataDxfId="115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114"/>
    <tableColumn id="2" xr3:uid="{782C771F-D521-49C8-85DB-044F4B962EAC}" name="Building block 1" dataDxfId="113"/>
    <tableColumn id="3" xr3:uid="{6583B957-0527-45D6-BBA8-0270EBA581BC}" name="Building block 2" dataDxfId="112"/>
    <tableColumn id="4" xr3:uid="{6640F952-3F32-4E55-860C-64A33AFEC72E}" name="Catalyst / Ligand" dataDxfId="111"/>
    <tableColumn id="5" xr3:uid="{FD574D1A-2B80-4D53-9390-8F469EA388DD}" name="Additive" dataDxfId="110"/>
    <tableColumn id="6" xr3:uid="{07F3128E-7D3F-4F75-B229-DD4F367ABB56}" name="Solvent" dataDxfId="109"/>
    <tableColumn id="7" xr3:uid="{1B72652D-6599-4547-B68B-C7346947B0BE}" name="Temperature" dataDxfId="108"/>
    <tableColumn id="9" xr3:uid="{A6F52534-4112-4332-BC24-19C01CD89629}" name="Reference" dataDxfId="107" dataCellStyle="Hyperlink"/>
    <tableColumn id="10" xr3:uid="{02762339-708C-4528-AC27-6F0110F255D6}" name="ELN" dataDxfId="106"/>
    <tableColumn id="8" xr3:uid="{DEF713B7-B30C-41C3-A098-BCA9EEBFCA67}" name="Comments" dataDxfId="105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6" totalsRowShown="0" headerRowDxfId="104" dataDxfId="103">
  <autoFilter ref="B7:L16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102"/>
    <tableColumn id="2" xr3:uid="{AC58B0E2-4B2A-493D-A887-2CC9378A1F2C}" name="Building block 1" dataDxfId="101"/>
    <tableColumn id="3" xr3:uid="{4D01C301-E38D-4A02-9AC0-CC984D0D4BA0}" name="Building block 2" dataDxfId="100"/>
    <tableColumn id="4" xr3:uid="{48A189EB-120E-43EC-A18B-6C67A11C075C}" name="Base" dataDxfId="99"/>
    <tableColumn id="5" xr3:uid="{E1C801C7-2007-4A41-AF69-9EAFB0526AC7}" name="Catalyst" dataDxfId="98"/>
    <tableColumn id="12" xr3:uid="{56031F01-CB52-4581-9E0B-31E77D7ED315}" name="Ligand" dataDxfId="97"/>
    <tableColumn id="6" xr3:uid="{AF66E7F2-FC18-44E6-880D-6643DF61AED9}" name="Solvent" dataDxfId="96"/>
    <tableColumn id="7" xr3:uid="{DF455BC3-A858-4333-A021-4D9109070817}" name="Temperature" dataDxfId="95"/>
    <tableColumn id="9" xr3:uid="{BE58C3AC-68E6-474D-983A-9E828883421A}" name="Reference" dataDxfId="94" dataCellStyle="Hyperlink"/>
    <tableColumn id="10" xr3:uid="{6539D88A-F1AE-4D1D-982E-A647257F5822}" name="ELN" dataDxfId="93"/>
    <tableColumn id="8" xr3:uid="{8C0D5657-DD27-4A46-AA55-26EE2C31DB7E}" name="Comments" dataDxfId="92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91" dataDxfId="90">
  <autoFilter ref="B7:M18" xr:uid="{F03ADDEA-AAD2-4487-8F17-8672217547E4}"/>
  <tableColumns count="12">
    <tableColumn id="1" xr3:uid="{8CFDC9E2-6ED4-427B-B25F-809E4A40FDDA}" name="Entry #" dataDxfId="89"/>
    <tableColumn id="2" xr3:uid="{19ADCB89-DB35-4122-B5A2-196544B45707}" name="Nucleophile" dataDxfId="88"/>
    <tableColumn id="3" xr3:uid="{0F8A8875-7B3C-47E9-BE78-37B4C0119CDF}" name="Product" dataDxfId="87"/>
    <tableColumn id="4" xr3:uid="{FD04BF44-3078-4164-A958-8AD83CD75071}" name="Catalyst" dataDxfId="86"/>
    <tableColumn id="5" xr3:uid="{A1B83E49-839B-4EAE-82F8-05FB8A1D4AED}" name="Amount catalyst (equiv.)" dataDxfId="85"/>
    <tableColumn id="12" xr3:uid="{AC397EC8-7288-458C-8DA6-410C01665CC5}" name="Ligand" dataDxfId="84" dataCellStyle="Hyperlink"/>
    <tableColumn id="6" xr3:uid="{F4B81905-9589-44FF-8F6E-F0298F71585C}" name="Amount ligand (equiv.)" dataDxfId="83"/>
    <tableColumn id="7" xr3:uid="{8137449C-A263-4147-94F1-35CB5FB31757}" name="Base" dataDxfId="82"/>
    <tableColumn id="9" xr3:uid="{841A3524-198C-49DD-9BF3-0DA7F1263BBB}" name="Solvent" dataDxfId="81" dataCellStyle="Hyperlink"/>
    <tableColumn id="10" xr3:uid="{E8E70B95-543E-42E8-8601-D11C57CED72C}" name="Temp. (° C)" dataDxfId="80"/>
    <tableColumn id="11" xr3:uid="{CBC29F47-B99D-4E14-8446-C3E7B64F9554}" name="Yields (%)" dataDxfId="79"/>
    <tableColumn id="8" xr3:uid="{645BB1F8-6F58-4676-8BB1-B00551F8BD65}" name="Reference" dataDxfId="78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4" totalsRowShown="0" headerRowDxfId="226" dataDxfId="225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224"/>
    <tableColumn id="2" xr3:uid="{D18158CB-20FB-4BC0-8006-9B01A38946B8}" name="Building block 1" dataDxfId="223"/>
    <tableColumn id="3" xr3:uid="{4067579B-FC21-4638-9F7D-28E65EF35572}" name="Building block 2" dataDxfId="222"/>
    <tableColumn id="4" xr3:uid="{EC3A7F4C-0880-413A-A58B-779976F986E1}" name="Base" dataDxfId="221"/>
    <tableColumn id="5" xr3:uid="{1E63307C-62D2-4172-9AEE-DED90EA6D6AE}" name="Coupling agent" dataDxfId="220"/>
    <tableColumn id="6" xr3:uid="{40A071CF-A2F4-4B55-B09A-27EB5B63FF39}" name="Solvent" dataDxfId="219"/>
    <tableColumn id="7" xr3:uid="{5772C2B1-F66D-4C71-B30D-EE401047FCD0}" name="Temperature" dataDxfId="218"/>
    <tableColumn id="9" xr3:uid="{D7EDDE50-19ED-4515-A1BB-3204EAFD7F95}" name="Reference" dataDxfId="217"/>
    <tableColumn id="10" xr3:uid="{6AD48DCC-89B3-4B52-8F4C-2552AAB3BBC1}" name="ELN" dataDxfId="216"/>
    <tableColumn id="8" xr3:uid="{226B6DD7-8A13-4766-BB92-A31AC24221D2}" name="Comments" dataDxfId="21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90B832-C1A2-4543-9A60-61B67ADB9FD0}" name="Amides" displayName="Amides" ref="A1:V7" totalsRowShown="0" headerRowDxfId="0" dataDxfId="26" headerRowBorderDxfId="24" tableBorderDxfId="25" totalsRowBorderDxfId="23">
  <autoFilter ref="A1:V7" xr:uid="{1790B832-C1A2-4543-9A60-61B67ADB9F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6" xr3:uid="{BAE54F37-1872-4E77-B2D7-D97759A4F189}" name="Level_1" dataDxfId="22"/>
    <tableColumn id="9" xr3:uid="{A79CBA2D-DE29-4A06-BF17-B2818C4C83F2}" name="Level_2" dataDxfId="21"/>
    <tableColumn id="12" xr3:uid="{BE34A232-788B-4109-8A41-AD9AE8AD1BFE}" name="Level_3" dataDxfId="20"/>
    <tableColumn id="1" xr3:uid="{9DAD72AC-F5E9-4117-83FF-9DAFF942C01E}" name="reaction" dataDxfId="19"/>
    <tableColumn id="2" xr3:uid="{01BA298C-56AD-4EC1-90C1-EDC5FD2FF0AD}" name="results" dataDxfId="18"/>
    <tableColumn id="3" xr3:uid="{C22E701F-2418-424D-BF80-80445FCEA2CD}" name="conditions#" dataDxfId="17"/>
    <tableColumn id="4" xr3:uid="{5745139C-078A-4254-9701-B7DAE08B0DE4}" name="carboxylic_acid" dataDxfId="16"/>
    <tableColumn id="5" xr3:uid="{57B2007C-9B4E-44D0-8142-C5F5D6226A4C}" name="carboxylic_acid_equiv" dataDxfId="15"/>
    <tableColumn id="7" xr3:uid="{56A9D0AF-82DE-4CA2-BA71-5434E3F2E665}" name="amine" dataDxfId="14"/>
    <tableColumn id="8" xr3:uid="{AFEBA5DC-9A94-4EE5-B0DD-12FA32995764}" name="amine_equiv" dataDxfId="13"/>
    <tableColumn id="10" xr3:uid="{6B9097C7-5459-4F34-AE08-225EDB5CF023}" name="base" dataDxfId="12"/>
    <tableColumn id="11" xr3:uid="{577AB835-94C2-4FDB-B0BA-4B7DEF09BA43}" name="base_equiv" dataDxfId="11"/>
    <tableColumn id="13" xr3:uid="{00976DB8-1250-4E5B-9964-0A95EDF9183B}" name="coupling_agent" dataDxfId="10"/>
    <tableColumn id="14" xr3:uid="{61B87FEE-61F9-43F5-B2BC-66D20141BB57}" name="coupling_agent_equiv" dataDxfId="9"/>
    <tableColumn id="16" xr3:uid="{45CB057F-B2F7-4F49-A954-12A724CD8D79}" name="additive" dataDxfId="8"/>
    <tableColumn id="17" xr3:uid="{098F3213-39B1-49EF-8D7F-B89CD858EE5F}" name="additive_equiv" dataDxfId="7"/>
    <tableColumn id="19" xr3:uid="{84EDAA0B-9DAF-46DC-8924-9A535E727ADC}" name="Solvent" dataDxfId="6"/>
    <tableColumn id="22" xr3:uid="{8F5058E9-6BB7-442D-917A-261753788F80}" name="temperature_value" dataDxfId="5"/>
    <tableColumn id="24" xr3:uid="{275421DD-E90A-4F38-A962-D5841CE42DC7}" name="reference" dataDxfId="4"/>
    <tableColumn id="25" xr3:uid="{28850F7F-ABC3-4EEB-BA4B-016F5B0E4807}" name="link" dataDxfId="3"/>
    <tableColumn id="26" xr3:uid="{66F1B87D-60DC-4AD3-BD6C-6CEBBC1FFD5E}" name="ELN" dataDxfId="2"/>
    <tableColumn id="27" xr3:uid="{73983D8E-FADE-4DDF-A3C2-686847070C6E}" name="Comments" dataDxfId="1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214" dataDxfId="213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212"/>
    <tableColumn id="2" xr3:uid="{74C54A2E-DA0C-450D-8D0B-2728EEA846D2}" name="Building block 1" dataDxfId="211"/>
    <tableColumn id="3" xr3:uid="{4DE53CFB-4B12-4F38-A365-9032839B7F40}" name="Building block 2" dataDxfId="210"/>
    <tableColumn id="4" xr3:uid="{EC843B75-A917-4EE9-A879-9935B70D64DB}" name="Base" dataDxfId="209"/>
    <tableColumn id="5" xr3:uid="{A07EF7DE-5048-4038-BBE2-0CEC2F87F36E}" name="Catalyst / Ligand" dataDxfId="208"/>
    <tableColumn id="6" xr3:uid="{77226F54-3FC0-423E-BBF0-0DAC671ECA2F}" name="Solvent" dataDxfId="207"/>
    <tableColumn id="7" xr3:uid="{DC43F3A5-C976-4D5F-B638-95F585F37F2F}" name="Temperature" dataDxfId="206"/>
    <tableColumn id="9" xr3:uid="{33500CAF-63AE-43A0-81E8-3BB0F31F766D}" name="Reference" dataDxfId="205" dataCellStyle="Hyperlink"/>
    <tableColumn id="10" xr3:uid="{CCA26787-3343-465F-BA6C-3635D67F3F9A}" name="ELN" dataDxfId="204"/>
    <tableColumn id="8" xr3:uid="{A74A7171-A131-457C-950F-55E55850A6A8}" name="Comments" dataDxfId="20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202" dataDxfId="201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200"/>
    <tableColumn id="2" xr3:uid="{BD575877-D695-44C4-90DF-92FA83CAE063}" name="Building block 1" dataDxfId="199"/>
    <tableColumn id="3" xr3:uid="{BBE5B538-3997-4203-9F33-D101A957F5CA}" name="Building block 2" dataDxfId="198"/>
    <tableColumn id="4" xr3:uid="{230FA030-37A8-486D-9102-35C066BAF000}" name="Base" dataDxfId="197"/>
    <tableColumn id="5" xr3:uid="{86019366-6702-4E60-80EA-1B620E4AEEC5}" name="Catalyst" dataDxfId="196"/>
    <tableColumn id="11" xr3:uid="{E9CB5475-3916-4B2F-A7F4-C1945BE2A930}" name="Oxidant" dataDxfId="195"/>
    <tableColumn id="12" xr3:uid="{5957D906-ECB6-4F0D-9A99-0FB6CE1EEB13}" name="Additive" dataDxfId="194"/>
    <tableColumn id="6" xr3:uid="{A472A620-28D0-4955-9E2B-5C8881FE793E}" name="Solvent" dataDxfId="193"/>
    <tableColumn id="7" xr3:uid="{940B6DD5-A55B-43B2-9B8D-0FD2F12683B4}" name="Temperature" dataDxfId="192"/>
    <tableColumn id="9" xr3:uid="{2752CE69-1468-4ADF-9387-476EE5F4FA0D}" name="Reference" dataDxfId="191"/>
    <tableColumn id="10" xr3:uid="{6CF1EB0D-8409-4C4B-8CAE-A80DF21CA0C6}" name="ELN" dataDxfId="190"/>
    <tableColumn id="8" xr3:uid="{89AA8EF8-C994-4B79-8AD9-4A9E4E0649F3}" name="Comments" dataDxfId="18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88" dataDxfId="18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86"/>
    <tableColumn id="2" xr3:uid="{0E428593-0511-4974-9D68-7AC33523EE57}" name="Building block" dataDxfId="185"/>
    <tableColumn id="3" xr3:uid="{07150E53-4407-4827-A036-86FFEC8ADA9B}" name="Cyanide source" dataDxfId="184"/>
    <tableColumn id="4" xr3:uid="{16F35516-ACF3-485D-A4FE-313CD43148AB}" name="Catalyst / Ligand" dataDxfId="183"/>
    <tableColumn id="5" xr3:uid="{75301E07-2C71-4A71-92A7-B590CF48324F}" name="Base" dataDxfId="182"/>
    <tableColumn id="6" xr3:uid="{426D962B-5235-427A-BFFA-DE1251A82761}" name="Solvent" dataDxfId="181"/>
    <tableColumn id="7" xr3:uid="{C201B83C-44B1-4E2C-85D9-810016B89C25}" name="Temperature" dataDxfId="180"/>
    <tableColumn id="9" xr3:uid="{F1743591-BA48-4F34-B598-E6FDFBC1F24D}" name="Reference" dataDxfId="179"/>
    <tableColumn id="10" xr3:uid="{DD6533C0-5726-4949-BDD3-6219C548069E}" name="ELN" dataDxfId="178"/>
    <tableColumn id="8" xr3:uid="{F9BAE2E1-B717-4529-B022-32D0C42592A5}" name="Comments" dataDxfId="17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C1F99F-9840-4F38-AA45-8BE2A7F6C4E9}" name="cyanation_app" displayName="cyanation_app" ref="A1:X4" totalsRowShown="0" headerRowDxfId="31" dataDxfId="30" tableBorderDxfId="53">
  <autoFilter ref="A1:X4" xr:uid="{35C1F99F-9840-4F38-AA45-8BE2A7F6C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22" xr3:uid="{9A36F936-26C0-4E97-8B10-9C63ED2E03DD}" name="Level_1" dataDxfId="29"/>
    <tableColumn id="23" xr3:uid="{929DC161-AEC8-4C48-8DD1-EEF34A85E9EC}" name="Level_2" dataDxfId="28"/>
    <tableColumn id="24" xr3:uid="{07A3C20B-210D-4ABD-9C13-D7FCB18024FC}" name="Level_3" dataDxfId="27"/>
    <tableColumn id="1" xr3:uid="{C80923D1-97FA-4ED8-8D4E-8952EFCC28F6}" name="reaction" dataDxfId="52"/>
    <tableColumn id="2" xr3:uid="{5BC7FEC9-A77E-468E-B2B3-A8D8EA2D8A8E}" name="results" dataDxfId="51"/>
    <tableColumn id="3" xr3:uid="{F243BC84-DFA7-45A3-BC7A-9DCABBAF25C0}" name="Conditions#" dataDxfId="50"/>
    <tableColumn id="4" xr3:uid="{BAE53DF7-2050-4317-A859-C926F0697044}" name="Aryl" dataDxfId="49"/>
    <tableColumn id="5" xr3:uid="{A4A36C4E-4631-4A7D-878D-3EAC6F301FD0}" name="cyanide_sources" dataDxfId="48"/>
    <tableColumn id="6" xr3:uid="{0E001149-41F0-4DD7-BF8C-C4A1B6CAFA84}" name="cyanide_sources_value" dataDxfId="47"/>
    <tableColumn id="7" xr3:uid="{49051D2E-E511-4511-959B-F39089DA63D5}" name="catalyst" dataDxfId="46"/>
    <tableColumn id="8" xr3:uid="{BF2AF4CF-FD23-469B-83E2-B2C754DFF8A2}" name="catalyst_value" dataDxfId="45"/>
    <tableColumn id="9" xr3:uid="{60B0F8F0-6718-4380-A626-08D8FE867B79}" name="base" dataDxfId="44"/>
    <tableColumn id="10" xr3:uid="{BCBB605C-5696-4BE7-B49B-A50686AB4E87}" name="base_value" dataDxfId="43"/>
    <tableColumn id="11" xr3:uid="{3069BD77-C108-4FF1-8A9B-09F05080C999}" name="ligand" dataDxfId="42"/>
    <tableColumn id="12" xr3:uid="{4E308250-43BE-43D7-8F02-264605732D79}" name="ligand_value" dataDxfId="41"/>
    <tableColumn id="13" xr3:uid="{97FDAC87-A5BB-4501-8F58-96B8E944C66D}" name="additive" dataDxfId="40"/>
    <tableColumn id="14" xr3:uid="{1F1BA3C2-B265-4CA8-A948-727F174CCC65}" name="additive_value" dataDxfId="39"/>
    <tableColumn id="15" xr3:uid="{762475FA-930E-4C84-9CFD-7BD3CFC61F55}" name="Solvent" dataDxfId="38"/>
    <tableColumn id="16" xr3:uid="{C1973E74-E49F-4F5C-8742-CCD9E3C68FE4}" name="concentration_value" dataDxfId="37"/>
    <tableColumn id="17" xr3:uid="{B846A108-ED78-45D5-9F52-F16FB207DEF3}" name="Temperature_value" dataDxfId="36"/>
    <tableColumn id="18" xr3:uid="{BCB7C5B6-DA26-4021-AAB8-E76DC83D3A50}" name="Reference" dataDxfId="35"/>
    <tableColumn id="19" xr3:uid="{B6321620-C5E2-454E-BD7C-CA50F5A06DAC}" name="link" dataDxfId="34"/>
    <tableColumn id="20" xr3:uid="{F815CE1C-5D70-4DFB-9A1F-4E09C40E466E}" name="ELN" dataDxfId="33"/>
    <tableColumn id="21" xr3:uid="{D92425C8-87F2-4580-9B18-D1F7CEA5F680}" name="Comments" dataDxfId="32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176" dataDxfId="175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174"/>
    <tableColumn id="2" xr3:uid="{61557118-4673-4EFF-9014-6AFADC53B9B3}" name="Building block 1" dataDxfId="173"/>
    <tableColumn id="3" xr3:uid="{74481596-003F-4412-846F-4164E9D774D7}" name="Building block 2" dataDxfId="172"/>
    <tableColumn id="4" xr3:uid="{4248D5FE-8EB9-461A-BA32-1EA995EDC622}" name="Reagent A" dataDxfId="171"/>
    <tableColumn id="5" xr3:uid="{67844C3F-EB57-4B6F-BC21-629C28C3AFBB}" name="Reagent B" dataDxfId="170"/>
    <tableColumn id="6" xr3:uid="{46914FDB-D5C4-482A-A7D0-031C2B67D249}" name="Solvent" dataDxfId="169"/>
    <tableColumn id="7" xr3:uid="{04E2808D-5D4F-4F34-A27C-A763A837803A}" name="Temperature" dataDxfId="168"/>
    <tableColumn id="9" xr3:uid="{68E3517C-BD3F-463A-855E-0A0B7DBF61BB}" name="Reference" dataDxfId="167"/>
    <tableColumn id="10" xr3:uid="{06FA0CDA-5164-40B2-A27D-D00FE1CA2AF5}" name="ELN" dataDxfId="166" dataCellStyle="Hyperlink"/>
    <tableColumn id="8" xr3:uid="{DF50CB2F-E872-45DB-884B-2645AE43D454}" name="Comments" dataDxfId="165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164" dataDxfId="163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162"/>
    <tableColumn id="2" xr3:uid="{6FFCB986-CA02-46D8-8FB6-98FDE49FEAC5}" name="Building block 1" dataDxfId="161"/>
    <tableColumn id="3" xr3:uid="{872ACA6B-FE1E-4860-A105-54A782918C61}" name="Building block 2" dataDxfId="160"/>
    <tableColumn id="4" xr3:uid="{54AF4302-2C30-44C9-989C-11573E9683F3}" name="Catalyst / Ligand" dataDxfId="159"/>
    <tableColumn id="5" xr3:uid="{242A19D0-120B-4778-A5EF-8141150B28E7}" name="Additive" dataDxfId="158"/>
    <tableColumn id="6" xr3:uid="{06DC57B9-9282-4955-A473-DF4D58C63131}" name="Solvent" dataDxfId="157"/>
    <tableColumn id="7" xr3:uid="{0B66EFE1-7647-46B9-8F8C-72EB46D65F62}" name="Temperature" dataDxfId="156"/>
    <tableColumn id="9" xr3:uid="{8CD23EA8-9F3E-4509-8C1B-C1C6FDCBE465}" name="Reference" dataDxfId="155" dataCellStyle="Hyperlink"/>
    <tableColumn id="10" xr3:uid="{70F7B5DA-0D80-4FD4-92F3-768639CD2335}" name="ELN" dataDxfId="154"/>
    <tableColumn id="8" xr3:uid="{04D6C833-BE73-4697-8C78-3A70E2733FEC}" name="Comments" dataDxfId="15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0.11.160" TargetMode="External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table" Target="../tables/table9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i.org/10.1039/D1GC00128K" TargetMode="External"/><Relationship Id="rId4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nge.202014141" TargetMode="External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table" Target="../tables/table14.xm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hem.201700832" TargetMode="External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table" Target="../tables/table15.xm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table" Target="../tables/table16.xml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pubs.acs.org/doi/10.1021/acs.orglett.7b02326?ref=PDF" TargetMode="Externa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20.xml"/><Relationship Id="rId5" Type="http://schemas.openxmlformats.org/officeDocument/2006/relationships/hyperlink" Target="https://onlinelibrary.wiley.com/doi/10.1002/anie.201601035" TargetMode="Externa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3.07.095" TargetMode="External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ctc.202001742" TargetMode="External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table" Target="../tables/table6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3" zoomScale="80" zoomScaleNormal="80" workbookViewId="0">
      <selection activeCell="F30" sqref="F30"/>
    </sheetView>
  </sheetViews>
  <sheetFormatPr defaultRowHeight="15" x14ac:dyDescent="0.2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 x14ac:dyDescent="0.3">
      <c r="E1"/>
      <c r="F1"/>
      <c r="K1"/>
      <c r="L1"/>
    </row>
    <row r="2" spans="2:14" s="17" customFormat="1" ht="30" customHeight="1" thickBot="1" x14ac:dyDescent="0.4">
      <c r="B2" s="160" t="s">
        <v>0</v>
      </c>
      <c r="C2" s="161"/>
    </row>
    <row r="3" spans="2:14" ht="30" customHeight="1" x14ac:dyDescent="0.25">
      <c r="E3"/>
      <c r="F3"/>
      <c r="K3"/>
      <c r="L3"/>
    </row>
    <row r="4" spans="2:14" ht="30" customHeight="1" x14ac:dyDescent="0.25">
      <c r="B4" s="67" t="s">
        <v>1</v>
      </c>
      <c r="C4" s="67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7" t="s">
        <v>8</v>
      </c>
      <c r="J4" s="67" t="s">
        <v>9</v>
      </c>
      <c r="K4" s="67" t="s">
        <v>10</v>
      </c>
      <c r="L4" s="67" t="s">
        <v>11</v>
      </c>
      <c r="M4" s="67" t="s">
        <v>12</v>
      </c>
      <c r="N4" s="67" t="s">
        <v>13</v>
      </c>
    </row>
    <row r="5" spans="2:14" ht="90" customHeight="1" x14ac:dyDescent="0.25">
      <c r="B5" s="93" t="s">
        <v>14</v>
      </c>
      <c r="C5" s="1" t="s">
        <v>15</v>
      </c>
      <c r="D5" s="30" t="str">
        <f>"Chemistry 0"</f>
        <v>Chemistry 0</v>
      </c>
      <c r="E5" s="8" t="s">
        <v>16</v>
      </c>
      <c r="F5" s="8" t="s">
        <v>17</v>
      </c>
      <c r="G5" s="1" t="s">
        <v>18</v>
      </c>
      <c r="H5" s="68" t="s">
        <v>19</v>
      </c>
      <c r="I5" s="1" t="s">
        <v>20</v>
      </c>
      <c r="J5" s="1" t="s">
        <v>21</v>
      </c>
      <c r="K5" s="8" t="s">
        <v>22</v>
      </c>
      <c r="L5" s="25" t="s">
        <v>23</v>
      </c>
      <c r="M5" s="1"/>
      <c r="N5" s="1"/>
    </row>
    <row r="6" spans="2:14" ht="90" customHeight="1" x14ac:dyDescent="0.25">
      <c r="B6" s="93" t="s">
        <v>24</v>
      </c>
      <c r="C6" s="1" t="s">
        <v>25</v>
      </c>
      <c r="D6" s="2" t="str">
        <f>"Chemistry 1"</f>
        <v>Chemistry 1</v>
      </c>
      <c r="E6" s="8" t="s">
        <v>26</v>
      </c>
      <c r="F6" s="8" t="s">
        <v>27</v>
      </c>
      <c r="G6" s="1" t="s">
        <v>28</v>
      </c>
      <c r="H6" s="1" t="s">
        <v>29</v>
      </c>
      <c r="I6" s="1" t="s">
        <v>30</v>
      </c>
      <c r="J6" s="8" t="s">
        <v>31</v>
      </c>
      <c r="K6" s="8" t="s">
        <v>32</v>
      </c>
      <c r="L6" s="25" t="s">
        <v>33</v>
      </c>
      <c r="M6" s="1"/>
      <c r="N6" s="1"/>
    </row>
    <row r="7" spans="2:14" ht="90" customHeight="1" x14ac:dyDescent="0.25">
      <c r="B7" s="93" t="s">
        <v>24</v>
      </c>
      <c r="C7" s="1" t="s">
        <v>34</v>
      </c>
      <c r="D7" s="2" t="str">
        <f>"Chemistry 2"</f>
        <v>Chemistry 2</v>
      </c>
      <c r="E7" s="8" t="s">
        <v>35</v>
      </c>
      <c r="F7" s="8" t="s">
        <v>36</v>
      </c>
      <c r="G7" s="1" t="s">
        <v>37</v>
      </c>
      <c r="H7" s="1" t="s">
        <v>38</v>
      </c>
      <c r="I7" s="1" t="s">
        <v>39</v>
      </c>
      <c r="J7" s="8" t="s">
        <v>40</v>
      </c>
      <c r="K7" s="8"/>
      <c r="L7" s="25" t="s">
        <v>41</v>
      </c>
      <c r="M7" s="25" t="s">
        <v>42</v>
      </c>
      <c r="N7" s="25" t="s">
        <v>43</v>
      </c>
    </row>
    <row r="8" spans="2:14" ht="90" customHeight="1" x14ac:dyDescent="0.25">
      <c r="B8" s="93" t="s">
        <v>14</v>
      </c>
      <c r="C8" s="1" t="s">
        <v>44</v>
      </c>
      <c r="D8" s="2" t="str">
        <f>"Chemistry 3"</f>
        <v>Chemistry 3</v>
      </c>
      <c r="E8" s="8" t="s">
        <v>45</v>
      </c>
      <c r="F8" s="8" t="s">
        <v>46</v>
      </c>
      <c r="G8" s="1" t="s">
        <v>47</v>
      </c>
      <c r="H8" s="1" t="s">
        <v>48</v>
      </c>
      <c r="I8" s="1" t="s">
        <v>49</v>
      </c>
      <c r="J8" s="1" t="s">
        <v>21</v>
      </c>
      <c r="K8" s="8" t="s">
        <v>50</v>
      </c>
      <c r="L8" s="8"/>
      <c r="M8" s="1"/>
      <c r="N8" s="1"/>
    </row>
    <row r="9" spans="2:14" ht="90" customHeight="1" x14ac:dyDescent="0.25">
      <c r="B9" s="93" t="s">
        <v>24</v>
      </c>
      <c r="C9" s="1" t="s">
        <v>51</v>
      </c>
      <c r="D9" s="2" t="str">
        <f>"Chemistry 4"</f>
        <v>Chemistry 4</v>
      </c>
      <c r="E9" s="8"/>
      <c r="F9" s="8" t="s">
        <v>52</v>
      </c>
      <c r="G9" s="1" t="s">
        <v>53</v>
      </c>
      <c r="H9" s="1">
        <v>0.79400000000000004</v>
      </c>
      <c r="I9" s="1"/>
      <c r="J9" s="1"/>
      <c r="K9" s="8" t="s">
        <v>54</v>
      </c>
      <c r="L9" s="8"/>
      <c r="M9" s="1"/>
      <c r="N9" s="1"/>
    </row>
    <row r="10" spans="2:14" ht="90" customHeight="1" x14ac:dyDescent="0.25">
      <c r="B10" s="93" t="s">
        <v>24</v>
      </c>
      <c r="C10" s="1" t="s">
        <v>55</v>
      </c>
      <c r="D10" s="2" t="str">
        <f>"Chemistry 5"</f>
        <v>Chemistry 5</v>
      </c>
      <c r="E10" s="8" t="s">
        <v>56</v>
      </c>
      <c r="F10" s="8" t="s">
        <v>57</v>
      </c>
      <c r="G10" s="1" t="s">
        <v>58</v>
      </c>
      <c r="H10" s="1" t="s">
        <v>59</v>
      </c>
      <c r="I10" s="1" t="s">
        <v>39</v>
      </c>
      <c r="J10" s="8" t="s">
        <v>60</v>
      </c>
      <c r="K10" s="8" t="s">
        <v>61</v>
      </c>
      <c r="L10" s="25" t="s">
        <v>62</v>
      </c>
      <c r="M10" s="25" t="s">
        <v>63</v>
      </c>
      <c r="N10" s="25" t="s">
        <v>64</v>
      </c>
    </row>
    <row r="11" spans="2:14" ht="90" customHeight="1" x14ac:dyDescent="0.25">
      <c r="B11" s="93" t="s">
        <v>24</v>
      </c>
      <c r="C11" s="1" t="s">
        <v>65</v>
      </c>
      <c r="D11" s="2" t="str">
        <f>"Chemistry 6"</f>
        <v>Chemistry 6</v>
      </c>
      <c r="E11" s="8" t="s">
        <v>66</v>
      </c>
      <c r="F11" s="8" t="s">
        <v>67</v>
      </c>
      <c r="G11" s="1" t="s">
        <v>68</v>
      </c>
      <c r="H11" s="1" t="s">
        <v>69</v>
      </c>
      <c r="I11" s="1"/>
      <c r="J11" s="1"/>
      <c r="K11" s="8"/>
      <c r="L11" s="8"/>
      <c r="M11" s="1"/>
      <c r="N11" s="1"/>
    </row>
    <row r="12" spans="2:14" ht="90" customHeight="1" x14ac:dyDescent="0.25">
      <c r="B12" s="93" t="s">
        <v>14</v>
      </c>
      <c r="C12" s="1" t="s">
        <v>70</v>
      </c>
      <c r="D12" s="2" t="str">
        <f>"Chemistry 7"</f>
        <v>Chemistry 7</v>
      </c>
      <c r="E12" s="8" t="s">
        <v>71</v>
      </c>
      <c r="F12" s="8" t="s">
        <v>72</v>
      </c>
      <c r="G12" s="1" t="s">
        <v>73</v>
      </c>
      <c r="H12" s="1" t="s">
        <v>74</v>
      </c>
      <c r="I12" s="8" t="s">
        <v>75</v>
      </c>
      <c r="J12" s="1"/>
      <c r="K12" s="8"/>
      <c r="L12" s="8"/>
      <c r="M12" s="1"/>
      <c r="N12" s="1"/>
    </row>
    <row r="13" spans="2:14" ht="90" customHeight="1" x14ac:dyDescent="0.25">
      <c r="B13" s="1" t="s">
        <v>76</v>
      </c>
      <c r="C13" s="8" t="s">
        <v>77</v>
      </c>
      <c r="D13" s="2" t="str">
        <f>"Chemistry 8"</f>
        <v>Chemistry 8</v>
      </c>
      <c r="E13" s="8" t="s">
        <v>78</v>
      </c>
      <c r="F13" s="8" t="s">
        <v>79</v>
      </c>
      <c r="G13" s="1" t="s">
        <v>80</v>
      </c>
      <c r="H13" s="1" t="s">
        <v>81</v>
      </c>
      <c r="I13" s="8" t="s">
        <v>82</v>
      </c>
      <c r="J13" s="8" t="s">
        <v>83</v>
      </c>
      <c r="K13" s="8"/>
      <c r="L13" s="25" t="s">
        <v>84</v>
      </c>
      <c r="M13" s="25" t="s">
        <v>85</v>
      </c>
      <c r="N13" s="25" t="s">
        <v>86</v>
      </c>
    </row>
    <row r="14" spans="2:14" ht="90" customHeight="1" x14ac:dyDescent="0.25">
      <c r="B14" s="1" t="s">
        <v>24</v>
      </c>
      <c r="C14" s="1" t="s">
        <v>87</v>
      </c>
      <c r="D14" s="2" t="str">
        <f>"Chemistry 9"</f>
        <v>Chemistry 9</v>
      </c>
      <c r="E14" s="8" t="s">
        <v>88</v>
      </c>
      <c r="F14" s="8" t="s">
        <v>89</v>
      </c>
      <c r="G14" s="1" t="s">
        <v>90</v>
      </c>
      <c r="H14" s="1" t="s">
        <v>91</v>
      </c>
      <c r="I14" s="8" t="s">
        <v>92</v>
      </c>
      <c r="J14" s="8" t="s">
        <v>93</v>
      </c>
      <c r="K14" s="8"/>
      <c r="L14" s="25" t="s">
        <v>94</v>
      </c>
      <c r="M14" s="25" t="s">
        <v>95</v>
      </c>
      <c r="N14" s="25" t="s">
        <v>86</v>
      </c>
    </row>
    <row r="15" spans="2:14" ht="30" customHeight="1" x14ac:dyDescent="0.25">
      <c r="B15" s="1"/>
      <c r="C15" s="1"/>
      <c r="D15" s="2"/>
      <c r="E15" s="8"/>
      <c r="F15" s="8"/>
      <c r="G15" s="1"/>
      <c r="H15" s="1"/>
      <c r="I15" s="8"/>
      <c r="J15" s="8"/>
      <c r="K15" s="8"/>
      <c r="L15" s="25"/>
      <c r="M15" s="25"/>
      <c r="N15" s="1"/>
    </row>
    <row r="16" spans="2:14" ht="30" customHeight="1" thickBot="1" x14ac:dyDescent="0.3">
      <c r="B16" s="49"/>
      <c r="C16" s="49"/>
      <c r="D16" s="57"/>
      <c r="E16" s="70"/>
      <c r="F16" s="70"/>
      <c r="G16" s="49"/>
      <c r="H16" s="49"/>
      <c r="I16" s="70"/>
      <c r="J16" s="70"/>
      <c r="K16" s="70"/>
      <c r="L16" s="71"/>
      <c r="M16" s="71"/>
      <c r="N16" s="49"/>
    </row>
    <row r="17" spans="2:14" ht="30" customHeight="1" thickBot="1" x14ac:dyDescent="0.3">
      <c r="B17" s="69" t="s">
        <v>1</v>
      </c>
      <c r="C17" s="69" t="s">
        <v>2</v>
      </c>
      <c r="D17" s="69" t="s">
        <v>3</v>
      </c>
      <c r="E17" s="69" t="s">
        <v>4</v>
      </c>
      <c r="F17" s="69" t="s">
        <v>5</v>
      </c>
      <c r="G17" s="69" t="s">
        <v>6</v>
      </c>
      <c r="H17" s="69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9" t="s">
        <v>12</v>
      </c>
      <c r="N17" s="69" t="s">
        <v>13</v>
      </c>
    </row>
    <row r="18" spans="2:14" ht="90" customHeight="1" x14ac:dyDescent="0.25">
      <c r="B18" s="93" t="s">
        <v>14</v>
      </c>
      <c r="C18" s="53" t="s">
        <v>96</v>
      </c>
      <c r="D18" s="2" t="str">
        <f>"Chemistry 10"</f>
        <v>Chemistry 10</v>
      </c>
      <c r="E18" s="72" t="s">
        <v>97</v>
      </c>
      <c r="F18" s="72" t="s">
        <v>98</v>
      </c>
      <c r="G18" s="53" t="s">
        <v>99</v>
      </c>
      <c r="H18" s="73" t="s">
        <v>100</v>
      </c>
      <c r="I18" s="53" t="s">
        <v>101</v>
      </c>
      <c r="J18" s="53" t="s">
        <v>102</v>
      </c>
      <c r="K18" s="72" t="s">
        <v>103</v>
      </c>
      <c r="L18" s="74" t="s">
        <v>104</v>
      </c>
      <c r="M18" s="74" t="s">
        <v>105</v>
      </c>
      <c r="N18" s="53"/>
    </row>
    <row r="19" spans="2:14" ht="90" customHeight="1" x14ac:dyDescent="0.25">
      <c r="B19" s="1" t="s">
        <v>24</v>
      </c>
      <c r="C19" s="1" t="s">
        <v>106</v>
      </c>
      <c r="D19" s="2" t="str">
        <f>"Chemistry 11"</f>
        <v>Chemistry 11</v>
      </c>
      <c r="E19" s="8" t="s">
        <v>107</v>
      </c>
      <c r="F19" s="8" t="s">
        <v>108</v>
      </c>
      <c r="G19" s="1" t="s">
        <v>109</v>
      </c>
      <c r="H19" s="1" t="s">
        <v>110</v>
      </c>
      <c r="I19" s="1" t="s">
        <v>111</v>
      </c>
      <c r="J19" s="8" t="s">
        <v>112</v>
      </c>
      <c r="K19" s="8"/>
      <c r="L19" s="25" t="s">
        <v>113</v>
      </c>
      <c r="M19" s="1"/>
      <c r="N19" s="1"/>
    </row>
    <row r="20" spans="2:14" ht="90" customHeight="1" thickBot="1" x14ac:dyDescent="0.3">
      <c r="B20" s="75" t="s">
        <v>14</v>
      </c>
      <c r="C20" s="75" t="s">
        <v>114</v>
      </c>
      <c r="D20" s="57" t="str">
        <f>"Chemistry 12"</f>
        <v>Chemistry 12</v>
      </c>
      <c r="E20" s="76" t="s">
        <v>97</v>
      </c>
      <c r="F20" s="76" t="s">
        <v>115</v>
      </c>
      <c r="G20" s="75" t="s">
        <v>116</v>
      </c>
      <c r="H20" s="75" t="s">
        <v>117</v>
      </c>
      <c r="I20" s="75"/>
      <c r="J20" s="76" t="s">
        <v>118</v>
      </c>
      <c r="K20" s="76"/>
      <c r="L20" s="77" t="s">
        <v>119</v>
      </c>
      <c r="M20" s="77" t="s">
        <v>120</v>
      </c>
      <c r="N20" s="75"/>
    </row>
    <row r="21" spans="2:14" ht="30" customHeight="1" x14ac:dyDescent="0.25">
      <c r="D21" s="2"/>
      <c r="I21" s="13"/>
      <c r="J21" s="13"/>
    </row>
    <row r="22" spans="2:14" ht="30" customHeight="1" thickBot="1" x14ac:dyDescent="0.3">
      <c r="E22"/>
      <c r="F22"/>
      <c r="I22" s="13"/>
      <c r="K22"/>
      <c r="L22"/>
    </row>
    <row r="23" spans="2:14" ht="30" customHeight="1" thickBot="1" x14ac:dyDescent="0.3">
      <c r="B23" s="78" t="s">
        <v>121</v>
      </c>
      <c r="C23" s="79"/>
      <c r="D23" s="79"/>
      <c r="E23"/>
      <c r="F23" s="111" t="s">
        <v>122</v>
      </c>
      <c r="K23"/>
      <c r="L23"/>
    </row>
    <row r="24" spans="2:14" ht="15" customHeight="1" x14ac:dyDescent="0.25">
      <c r="B24" s="65"/>
      <c r="C24" s="65"/>
      <c r="D24" s="65"/>
      <c r="E24"/>
      <c r="F24" s="94" t="s">
        <v>123</v>
      </c>
      <c r="K24"/>
      <c r="L24"/>
    </row>
    <row r="25" spans="2:14" ht="30" customHeight="1" x14ac:dyDescent="0.25">
      <c r="B25" s="162" t="s">
        <v>124</v>
      </c>
      <c r="C25" s="162"/>
      <c r="D25" s="162"/>
      <c r="F25" s="95" t="s">
        <v>125</v>
      </c>
      <c r="G25" s="31"/>
      <c r="J25" s="13"/>
      <c r="K25"/>
      <c r="L25"/>
    </row>
    <row r="26" spans="2:14" ht="30" customHeight="1" x14ac:dyDescent="0.25">
      <c r="B26" s="162" t="s">
        <v>126</v>
      </c>
      <c r="C26" s="162"/>
      <c r="D26" s="162"/>
      <c r="F26" s="94" t="s">
        <v>127</v>
      </c>
      <c r="J26" s="13"/>
      <c r="K26"/>
      <c r="L26"/>
    </row>
    <row r="27" spans="2:14" ht="30" customHeight="1" x14ac:dyDescent="0.25">
      <c r="B27" s="162" t="s">
        <v>128</v>
      </c>
      <c r="C27" s="162"/>
      <c r="D27" s="162"/>
      <c r="F27" s="96" t="s">
        <v>129</v>
      </c>
      <c r="K27"/>
      <c r="L27"/>
      <c r="M27" s="13"/>
    </row>
    <row r="28" spans="2:14" ht="15.75" thickBot="1" x14ac:dyDescent="0.3">
      <c r="B28" s="64"/>
      <c r="C28" s="64"/>
      <c r="D28" s="64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67" t="s">
        <v>360</v>
      </c>
      <c r="C2" s="168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1" t="s">
        <v>132</v>
      </c>
      <c r="C7" s="61" t="s">
        <v>133</v>
      </c>
      <c r="D7" s="61" t="s">
        <v>134</v>
      </c>
      <c r="E7" s="61" t="s">
        <v>361</v>
      </c>
      <c r="F7" s="61" t="s">
        <v>362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2" ht="30" customHeight="1" x14ac:dyDescent="0.25">
      <c r="B8" s="19">
        <v>1</v>
      </c>
      <c r="C8" s="20" t="s">
        <v>363</v>
      </c>
      <c r="D8" s="1" t="s">
        <v>364</v>
      </c>
      <c r="E8" s="1" t="s">
        <v>365</v>
      </c>
      <c r="F8" s="8" t="s">
        <v>366</v>
      </c>
      <c r="G8" s="10" t="s">
        <v>367</v>
      </c>
      <c r="H8" s="20" t="s">
        <v>153</v>
      </c>
      <c r="I8" s="21"/>
      <c r="J8" s="12" t="s">
        <v>368</v>
      </c>
      <c r="K8" s="8" t="s">
        <v>369</v>
      </c>
    </row>
    <row r="9" spans="2:12" ht="30" customHeight="1" x14ac:dyDescent="0.25">
      <c r="B9" s="1"/>
      <c r="L9" s="4"/>
    </row>
    <row r="10" spans="2:12" ht="30" customHeight="1" thickBot="1" x14ac:dyDescent="0.3"/>
    <row r="11" spans="2:12" ht="30" customHeight="1" thickBot="1" x14ac:dyDescent="0.3">
      <c r="B11" s="62" t="s">
        <v>175</v>
      </c>
      <c r="C11" s="63"/>
      <c r="D11" s="63"/>
      <c r="E11" s="63"/>
      <c r="F11" s="63"/>
    </row>
    <row r="12" spans="2:12" ht="15" customHeight="1" x14ac:dyDescent="0.25">
      <c r="B12" s="164"/>
      <c r="C12" s="164"/>
      <c r="D12" s="164"/>
      <c r="E12" s="164"/>
      <c r="F12" s="164"/>
    </row>
    <row r="13" spans="2:12" ht="106.15" customHeight="1" x14ac:dyDescent="0.25">
      <c r="B13" s="18" t="s">
        <v>370</v>
      </c>
      <c r="C13" s="170" t="str">
        <f>"triphenylphosphine"</f>
        <v>triphenylphosphine</v>
      </c>
      <c r="D13" s="170"/>
      <c r="E13" s="170" t="str">
        <f>"DIAD"</f>
        <v>DIAD</v>
      </c>
      <c r="F13" s="170"/>
    </row>
    <row r="14" spans="2:12" ht="106.15" customHeight="1" x14ac:dyDescent="0.25">
      <c r="B14" s="18" t="s">
        <v>179</v>
      </c>
      <c r="C14" s="170" t="str">
        <f>"triphenylphosphine oxide"</f>
        <v>triphenylphosphine oxide</v>
      </c>
      <c r="D14" s="170"/>
      <c r="E14" s="170" t="str">
        <f>"reduced DIAD"</f>
        <v>reduced DIAD</v>
      </c>
      <c r="F14" s="170"/>
    </row>
    <row r="15" spans="2:12" ht="15" customHeight="1" thickBot="1" x14ac:dyDescent="0.3">
      <c r="B15" s="166"/>
      <c r="C15" s="166"/>
      <c r="D15" s="166"/>
      <c r="E15" s="166"/>
      <c r="F15" s="166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71" t="s">
        <v>371</v>
      </c>
      <c r="C2" s="172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372</v>
      </c>
      <c r="D8" s="1" t="s">
        <v>373</v>
      </c>
      <c r="E8" s="8" t="s">
        <v>374</v>
      </c>
      <c r="F8" s="8" t="s">
        <v>244</v>
      </c>
      <c r="G8" s="10" t="s">
        <v>228</v>
      </c>
      <c r="H8" s="1" t="s">
        <v>159</v>
      </c>
      <c r="I8" s="7" t="s">
        <v>375</v>
      </c>
      <c r="J8" s="1"/>
      <c r="K8" s="1" t="s">
        <v>376</v>
      </c>
    </row>
    <row r="9" spans="2:12" ht="30" customHeight="1" x14ac:dyDescent="0.25">
      <c r="B9" s="19">
        <v>2</v>
      </c>
      <c r="C9" s="1" t="s">
        <v>372</v>
      </c>
      <c r="D9" s="1" t="s">
        <v>377</v>
      </c>
      <c r="E9" s="8" t="s">
        <v>378</v>
      </c>
      <c r="F9" s="8" t="s">
        <v>244</v>
      </c>
      <c r="G9" s="10" t="s">
        <v>379</v>
      </c>
      <c r="H9" s="1" t="s">
        <v>380</v>
      </c>
      <c r="I9" s="7" t="s">
        <v>381</v>
      </c>
      <c r="J9" s="1"/>
      <c r="K9" s="1" t="s">
        <v>382</v>
      </c>
    </row>
    <row r="10" spans="2:12" ht="30" customHeight="1" x14ac:dyDescent="0.25">
      <c r="B10" s="19">
        <v>3</v>
      </c>
      <c r="C10" s="1" t="s">
        <v>372</v>
      </c>
      <c r="D10" s="1" t="s">
        <v>383</v>
      </c>
      <c r="E10" s="8" t="s">
        <v>384</v>
      </c>
      <c r="F10" s="8" t="s">
        <v>385</v>
      </c>
      <c r="G10" s="10" t="s">
        <v>386</v>
      </c>
      <c r="H10" s="1" t="s">
        <v>153</v>
      </c>
      <c r="I10" s="7" t="s">
        <v>387</v>
      </c>
      <c r="J10" s="1"/>
      <c r="K10" s="1"/>
    </row>
    <row r="11" spans="2:12" ht="30" customHeight="1" x14ac:dyDescent="0.25">
      <c r="B11" s="1"/>
      <c r="L11" s="4"/>
    </row>
    <row r="12" spans="2:12" ht="30" customHeight="1" thickBot="1" x14ac:dyDescent="0.3"/>
    <row r="13" spans="2:12" ht="30" customHeight="1" thickBot="1" x14ac:dyDescent="0.3">
      <c r="B13" s="24" t="s">
        <v>175</v>
      </c>
      <c r="C13" s="23"/>
      <c r="D13" s="23"/>
      <c r="E13" s="23"/>
    </row>
    <row r="14" spans="2:12" ht="15" customHeight="1" x14ac:dyDescent="0.25">
      <c r="B14" s="65"/>
      <c r="C14" s="65"/>
      <c r="D14" s="65"/>
      <c r="E14" s="65"/>
    </row>
    <row r="15" spans="2:12" ht="30" customHeight="1" x14ac:dyDescent="0.25">
      <c r="B15" s="18" t="s">
        <v>265</v>
      </c>
      <c r="C15" s="173" t="s">
        <v>388</v>
      </c>
      <c r="D15" s="173"/>
      <c r="E15" s="173"/>
    </row>
    <row r="16" spans="2:12" ht="15" customHeight="1" thickBot="1" x14ac:dyDescent="0.3">
      <c r="B16" s="64"/>
      <c r="C16" s="64"/>
      <c r="D16" s="64"/>
      <c r="E16" s="64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167" t="s">
        <v>389</v>
      </c>
      <c r="C2" s="168"/>
      <c r="H2" s="34"/>
    </row>
    <row r="3" spans="2:11" s="17" customFormat="1" ht="30" customHeight="1" x14ac:dyDescent="0.35">
      <c r="H3" s="34"/>
    </row>
    <row r="4" spans="2:11" s="17" customFormat="1" ht="30" customHeight="1" x14ac:dyDescent="0.35">
      <c r="B4" s="18" t="s">
        <v>131</v>
      </c>
      <c r="H4" s="34"/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306</v>
      </c>
      <c r="D7" s="61" t="s">
        <v>307</v>
      </c>
      <c r="E7" s="61" t="s">
        <v>135</v>
      </c>
      <c r="F7" s="61" t="s">
        <v>2</v>
      </c>
      <c r="G7" s="61" t="s">
        <v>137</v>
      </c>
      <c r="H7" s="61" t="s">
        <v>138</v>
      </c>
      <c r="I7" s="61" t="s">
        <v>139</v>
      </c>
      <c r="J7" s="61" t="s">
        <v>140</v>
      </c>
    </row>
    <row r="8" spans="2:11" ht="30" customHeight="1" x14ac:dyDescent="0.25">
      <c r="B8" s="19">
        <v>1</v>
      </c>
      <c r="C8" s="1" t="s">
        <v>214</v>
      </c>
      <c r="D8" s="1" t="s">
        <v>185</v>
      </c>
      <c r="E8" s="1" t="s">
        <v>390</v>
      </c>
      <c r="F8" s="1" t="s">
        <v>123</v>
      </c>
      <c r="G8" s="1" t="s">
        <v>391</v>
      </c>
      <c r="I8" s="1" t="s">
        <v>392</v>
      </c>
      <c r="J8" s="8"/>
    </row>
    <row r="9" spans="2:11" ht="30" customHeight="1" x14ac:dyDescent="0.25">
      <c r="B9" s="19">
        <v>2</v>
      </c>
      <c r="C9" s="8" t="s">
        <v>214</v>
      </c>
      <c r="D9" s="1" t="s">
        <v>185</v>
      </c>
      <c r="E9" s="1" t="s">
        <v>393</v>
      </c>
      <c r="F9" s="1" t="s">
        <v>164</v>
      </c>
      <c r="G9" s="1" t="s">
        <v>394</v>
      </c>
      <c r="H9" s="25"/>
      <c r="I9" s="1" t="s">
        <v>395</v>
      </c>
      <c r="J9" s="1"/>
    </row>
    <row r="10" spans="2:11" ht="30" customHeight="1" x14ac:dyDescent="0.25">
      <c r="B10" s="19">
        <v>3</v>
      </c>
      <c r="C10" s="1" t="s">
        <v>214</v>
      </c>
      <c r="D10" s="1" t="s">
        <v>396</v>
      </c>
      <c r="E10" s="1" t="s">
        <v>397</v>
      </c>
      <c r="F10" s="1" t="s">
        <v>398</v>
      </c>
      <c r="G10" s="1" t="s">
        <v>171</v>
      </c>
      <c r="H10" s="7" t="s">
        <v>399</v>
      </c>
      <c r="I10" s="1" t="s">
        <v>400</v>
      </c>
      <c r="J10" s="1"/>
    </row>
    <row r="11" spans="2:11" ht="30" customHeight="1" x14ac:dyDescent="0.25">
      <c r="B11" s="1"/>
      <c r="K11" s="4"/>
    </row>
    <row r="12" spans="2:11" ht="30" customHeight="1" thickBot="1" x14ac:dyDescent="0.3"/>
    <row r="13" spans="2:11" ht="30" customHeight="1" thickBot="1" x14ac:dyDescent="0.3">
      <c r="B13" s="62" t="s">
        <v>175</v>
      </c>
      <c r="C13" s="63"/>
      <c r="F13" s="13"/>
      <c r="H13"/>
    </row>
    <row r="14" spans="2:11" ht="15" customHeight="1" x14ac:dyDescent="0.25">
      <c r="B14" s="65"/>
      <c r="C14" s="65"/>
      <c r="F14" s="13"/>
      <c r="H14"/>
    </row>
    <row r="15" spans="2:11" ht="30" customHeight="1" x14ac:dyDescent="0.25">
      <c r="B15" s="18" t="s">
        <v>244</v>
      </c>
      <c r="C15" s="31"/>
      <c r="F15" s="13"/>
      <c r="H15"/>
    </row>
    <row r="16" spans="2:11" ht="15" customHeight="1" thickBot="1" x14ac:dyDescent="0.3">
      <c r="B16" s="64"/>
      <c r="C16" s="64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21"/>
  <sheetViews>
    <sheetView topLeftCell="A4" zoomScale="80" zoomScaleNormal="80" workbookViewId="0">
      <selection activeCell="F16" sqref="F16"/>
    </sheetView>
  </sheetViews>
  <sheetFormatPr defaultRowHeight="15" x14ac:dyDescent="0.2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171" t="s">
        <v>401</v>
      </c>
      <c r="C2" s="172"/>
      <c r="J2" s="34"/>
    </row>
    <row r="3" spans="2:13" s="17" customFormat="1" ht="30" customHeight="1" x14ac:dyDescent="0.35">
      <c r="J3" s="34"/>
    </row>
    <row r="4" spans="2:13" s="17" customFormat="1" ht="30" customHeight="1" x14ac:dyDescent="0.35">
      <c r="B4" s="18" t="s">
        <v>131</v>
      </c>
      <c r="J4" s="34"/>
    </row>
    <row r="5" spans="2:13" ht="99.95" customHeight="1" x14ac:dyDescent="0.25"/>
    <row r="6" spans="2:13" ht="30" customHeight="1" x14ac:dyDescent="0.25"/>
    <row r="7" spans="2:13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273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3" ht="30" customHeight="1" x14ac:dyDescent="0.25">
      <c r="B8" s="19">
        <v>1</v>
      </c>
      <c r="C8" s="1" t="s">
        <v>402</v>
      </c>
      <c r="D8" s="1" t="s">
        <v>403</v>
      </c>
      <c r="E8" s="1" t="s">
        <v>404</v>
      </c>
      <c r="F8" s="1" t="s">
        <v>405</v>
      </c>
      <c r="G8" s="1" t="s">
        <v>244</v>
      </c>
      <c r="H8" s="6" t="s">
        <v>310</v>
      </c>
      <c r="I8" s="1" t="s">
        <v>406</v>
      </c>
      <c r="J8" s="25" t="s">
        <v>407</v>
      </c>
      <c r="K8" s="1"/>
      <c r="L8" s="1" t="s">
        <v>408</v>
      </c>
    </row>
    <row r="9" spans="2:13" ht="30" customHeight="1" x14ac:dyDescent="0.25">
      <c r="B9" s="19">
        <v>2</v>
      </c>
      <c r="C9" s="8" t="s">
        <v>409</v>
      </c>
      <c r="D9" s="1" t="s">
        <v>403</v>
      </c>
      <c r="E9" s="1" t="s">
        <v>404</v>
      </c>
      <c r="F9" s="1" t="s">
        <v>405</v>
      </c>
      <c r="G9" s="1" t="s">
        <v>410</v>
      </c>
      <c r="H9" s="6" t="s">
        <v>310</v>
      </c>
      <c r="I9" s="1" t="s">
        <v>406</v>
      </c>
      <c r="J9" s="25" t="s">
        <v>407</v>
      </c>
      <c r="K9" s="20"/>
      <c r="L9" s="1" t="s">
        <v>411</v>
      </c>
    </row>
    <row r="10" spans="2:13" ht="30" customHeight="1" x14ac:dyDescent="0.25">
      <c r="B10" s="19">
        <v>3</v>
      </c>
      <c r="C10" s="1" t="s">
        <v>412</v>
      </c>
      <c r="D10" s="1" t="s">
        <v>413</v>
      </c>
      <c r="E10" s="1" t="s">
        <v>414</v>
      </c>
      <c r="F10" s="8" t="s">
        <v>415</v>
      </c>
      <c r="G10" s="1" t="s">
        <v>244</v>
      </c>
      <c r="H10" s="1" t="s">
        <v>280</v>
      </c>
      <c r="I10" s="1" t="s">
        <v>416</v>
      </c>
      <c r="J10" s="25" t="s">
        <v>417</v>
      </c>
      <c r="K10" s="20"/>
      <c r="L10" s="1" t="s">
        <v>418</v>
      </c>
    </row>
    <row r="11" spans="2:13" ht="30" customHeight="1" x14ac:dyDescent="0.25">
      <c r="B11" s="19">
        <v>4</v>
      </c>
      <c r="C11" s="1" t="s">
        <v>419</v>
      </c>
      <c r="D11" s="1" t="s">
        <v>420</v>
      </c>
      <c r="E11" s="1" t="s">
        <v>421</v>
      </c>
      <c r="F11" s="1" t="s">
        <v>422</v>
      </c>
      <c r="G11" s="1" t="s">
        <v>244</v>
      </c>
      <c r="H11" s="10" t="s">
        <v>423</v>
      </c>
      <c r="I11" s="1" t="s">
        <v>153</v>
      </c>
      <c r="J11" s="25" t="s">
        <v>424</v>
      </c>
      <c r="K11" s="20"/>
      <c r="L11" s="10" t="s">
        <v>425</v>
      </c>
    </row>
    <row r="12" spans="2:13" ht="30" customHeight="1" x14ac:dyDescent="0.25">
      <c r="B12" s="19">
        <v>5</v>
      </c>
      <c r="C12" s="1" t="s">
        <v>426</v>
      </c>
      <c r="D12" s="1" t="s">
        <v>420</v>
      </c>
      <c r="E12" s="14" t="s">
        <v>427</v>
      </c>
      <c r="F12" s="1" t="s">
        <v>428</v>
      </c>
      <c r="G12" s="1" t="s">
        <v>429</v>
      </c>
      <c r="H12" s="8" t="s">
        <v>430</v>
      </c>
      <c r="I12" s="1" t="s">
        <v>431</v>
      </c>
      <c r="J12" s="25" t="s">
        <v>432</v>
      </c>
      <c r="K12" s="21"/>
      <c r="L12" s="9"/>
    </row>
    <row r="13" spans="2:13" s="100" customFormat="1" ht="30" customHeight="1" x14ac:dyDescent="0.25">
      <c r="B13" s="97">
        <v>6</v>
      </c>
      <c r="C13" s="104" t="s">
        <v>433</v>
      </c>
      <c r="D13" s="104" t="s">
        <v>434</v>
      </c>
      <c r="E13" s="105" t="s">
        <v>427</v>
      </c>
      <c r="F13" s="104" t="s">
        <v>435</v>
      </c>
      <c r="G13" s="93" t="s">
        <v>436</v>
      </c>
      <c r="H13" s="106" t="s">
        <v>437</v>
      </c>
      <c r="I13" s="104" t="s">
        <v>438</v>
      </c>
      <c r="J13" s="107"/>
      <c r="K13" s="108" t="s">
        <v>439</v>
      </c>
      <c r="L13" s="106"/>
    </row>
    <row r="14" spans="2:13" s="100" customFormat="1" ht="18" x14ac:dyDescent="0.25">
      <c r="B14" s="109">
        <v>7</v>
      </c>
      <c r="C14" s="104" t="s">
        <v>433</v>
      </c>
      <c r="D14" s="104" t="s">
        <v>434</v>
      </c>
      <c r="E14" s="105" t="s">
        <v>427</v>
      </c>
      <c r="F14" s="104" t="s">
        <v>435</v>
      </c>
      <c r="G14" s="93" t="s">
        <v>440</v>
      </c>
      <c r="H14" s="106" t="s">
        <v>441</v>
      </c>
      <c r="I14" s="104" t="s">
        <v>438</v>
      </c>
      <c r="J14" s="110"/>
      <c r="K14" s="93" t="s">
        <v>439</v>
      </c>
    </row>
    <row r="15" spans="2:13" ht="30" customHeight="1" x14ac:dyDescent="0.25">
      <c r="B15" s="1"/>
      <c r="M15" s="4"/>
    </row>
    <row r="16" spans="2:13" ht="30" customHeight="1" thickBot="1" x14ac:dyDescent="0.3"/>
    <row r="17" spans="2:10" ht="30" customHeight="1" thickBot="1" x14ac:dyDescent="0.3">
      <c r="B17" s="24" t="s">
        <v>175</v>
      </c>
      <c r="C17" s="23"/>
      <c r="D17" s="23"/>
      <c r="G17" s="13"/>
      <c r="J17"/>
    </row>
    <row r="18" spans="2:10" ht="15" customHeight="1" x14ac:dyDescent="0.25">
      <c r="B18" s="164"/>
      <c r="C18" s="164"/>
      <c r="D18" s="164"/>
      <c r="G18" s="13"/>
      <c r="J18"/>
    </row>
    <row r="19" spans="2:10" ht="30" customHeight="1" x14ac:dyDescent="0.25">
      <c r="B19" s="18" t="s">
        <v>442</v>
      </c>
      <c r="C19" s="176" t="s">
        <v>443</v>
      </c>
      <c r="D19" s="176"/>
      <c r="G19" s="13"/>
      <c r="J19"/>
    </row>
    <row r="20" spans="2:10" ht="106.15" customHeight="1" x14ac:dyDescent="0.25">
      <c r="B20" s="18"/>
      <c r="C20" s="173"/>
      <c r="D20" s="173"/>
      <c r="F20" s="2" t="str">
        <f>"L1"</f>
        <v>L1</v>
      </c>
      <c r="G20" s="2" t="str">
        <f>"L2"</f>
        <v>L2</v>
      </c>
      <c r="J20"/>
    </row>
    <row r="21" spans="2:10" ht="15" customHeight="1" thickBot="1" x14ac:dyDescent="0.3">
      <c r="B21" s="166"/>
      <c r="C21" s="166"/>
      <c r="D21" s="166"/>
      <c r="G21" s="13"/>
      <c r="J21"/>
    </row>
  </sheetData>
  <mergeCells count="5">
    <mergeCell ref="B2:C2"/>
    <mergeCell ref="B18:D18"/>
    <mergeCell ref="C20:D20"/>
    <mergeCell ref="C19:D19"/>
    <mergeCell ref="B21:D21"/>
  </mergeCells>
  <phoneticPr fontId="32" type="noConversion"/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U50"/>
  <sheetViews>
    <sheetView topLeftCell="J18" zoomScale="80" zoomScaleNormal="80" workbookViewId="0">
      <selection activeCell="J19" sqref="J19"/>
    </sheetView>
  </sheetViews>
  <sheetFormatPr defaultRowHeight="15" x14ac:dyDescent="0.25"/>
  <cols>
    <col min="1" max="1" width="2.85546875" customWidth="1"/>
    <col min="2" max="3" width="25.7109375" customWidth="1"/>
    <col min="4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2:12" ht="12" customHeight="1" thickBot="1" x14ac:dyDescent="0.3"/>
    <row r="2" spans="2:12" s="17" customFormat="1" ht="30" customHeight="1" thickBot="1" x14ac:dyDescent="0.4">
      <c r="B2" s="171" t="s">
        <v>444</v>
      </c>
      <c r="C2" s="172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445</v>
      </c>
      <c r="E8" s="1" t="s">
        <v>446</v>
      </c>
      <c r="F8" s="1" t="s">
        <v>447</v>
      </c>
      <c r="G8" s="1" t="s">
        <v>448</v>
      </c>
      <c r="H8" s="1" t="s">
        <v>229</v>
      </c>
      <c r="J8" s="1" t="s">
        <v>449</v>
      </c>
      <c r="K8" s="13"/>
    </row>
    <row r="9" spans="2:12" ht="30" customHeight="1" x14ac:dyDescent="0.25">
      <c r="B9" s="19">
        <v>2</v>
      </c>
      <c r="C9" s="1" t="s">
        <v>214</v>
      </c>
      <c r="D9" s="1" t="s">
        <v>450</v>
      </c>
      <c r="E9" s="1" t="s">
        <v>446</v>
      </c>
      <c r="F9" s="1" t="s">
        <v>451</v>
      </c>
      <c r="G9" s="1" t="s">
        <v>452</v>
      </c>
      <c r="H9" s="1" t="s">
        <v>229</v>
      </c>
      <c r="J9" s="1" t="s">
        <v>453</v>
      </c>
      <c r="K9" s="8"/>
    </row>
    <row r="10" spans="2:12" ht="30" customHeight="1" x14ac:dyDescent="0.25">
      <c r="B10" s="19">
        <v>3</v>
      </c>
      <c r="C10" s="1" t="s">
        <v>214</v>
      </c>
      <c r="D10" s="1" t="s">
        <v>454</v>
      </c>
      <c r="E10" s="1" t="s">
        <v>455</v>
      </c>
      <c r="F10" s="1" t="s">
        <v>456</v>
      </c>
      <c r="G10" s="1" t="s">
        <v>452</v>
      </c>
      <c r="H10" s="8" t="s">
        <v>457</v>
      </c>
      <c r="J10" s="1" t="s">
        <v>458</v>
      </c>
      <c r="K10" s="8"/>
    </row>
    <row r="11" spans="2:12" ht="30" customHeight="1" x14ac:dyDescent="0.25">
      <c r="B11" s="130">
        <v>4</v>
      </c>
      <c r="C11" s="6" t="s">
        <v>214</v>
      </c>
      <c r="D11" s="6" t="s">
        <v>454</v>
      </c>
      <c r="E11" s="6" t="s">
        <v>459</v>
      </c>
      <c r="F11" s="6" t="s">
        <v>460</v>
      </c>
      <c r="G11" s="6" t="s">
        <v>223</v>
      </c>
      <c r="H11" s="6" t="s">
        <v>229</v>
      </c>
      <c r="I11" s="131"/>
      <c r="J11" s="6" t="s">
        <v>461</v>
      </c>
      <c r="K11" s="38" t="s">
        <v>462</v>
      </c>
    </row>
    <row r="12" spans="2:12" ht="30" customHeight="1" x14ac:dyDescent="0.25">
      <c r="B12" s="19">
        <v>5</v>
      </c>
      <c r="C12" s="1" t="s">
        <v>214</v>
      </c>
      <c r="D12" s="1" t="s">
        <v>463</v>
      </c>
      <c r="E12" s="1" t="s">
        <v>464</v>
      </c>
      <c r="F12" s="1" t="s">
        <v>447</v>
      </c>
      <c r="G12" s="1" t="s">
        <v>465</v>
      </c>
      <c r="H12" s="1" t="s">
        <v>229</v>
      </c>
      <c r="I12" s="38"/>
      <c r="K12" s="20"/>
    </row>
    <row r="13" spans="2:12" ht="30" customHeight="1" x14ac:dyDescent="0.25">
      <c r="B13" s="19">
        <v>6</v>
      </c>
      <c r="C13" s="1" t="s">
        <v>466</v>
      </c>
      <c r="D13" s="1" t="s">
        <v>467</v>
      </c>
      <c r="E13" s="1" t="s">
        <v>468</v>
      </c>
      <c r="F13" s="1" t="s">
        <v>469</v>
      </c>
      <c r="G13" s="1" t="s">
        <v>259</v>
      </c>
      <c r="H13" s="1" t="s">
        <v>470</v>
      </c>
      <c r="J13" s="1" t="s">
        <v>471</v>
      </c>
      <c r="K13" s="37" t="s">
        <v>472</v>
      </c>
    </row>
    <row r="14" spans="2:12" ht="30" customHeight="1" x14ac:dyDescent="0.25">
      <c r="B14" s="19">
        <v>7</v>
      </c>
      <c r="C14" s="1" t="s">
        <v>214</v>
      </c>
      <c r="D14" s="1" t="s">
        <v>473</v>
      </c>
      <c r="E14" s="1" t="s">
        <v>474</v>
      </c>
      <c r="F14" s="1" t="s">
        <v>475</v>
      </c>
      <c r="G14" s="10" t="s">
        <v>423</v>
      </c>
      <c r="H14" s="1" t="s">
        <v>171</v>
      </c>
      <c r="I14" s="7" t="s">
        <v>424</v>
      </c>
      <c r="K14" s="36" t="s">
        <v>476</v>
      </c>
    </row>
    <row r="15" spans="2:12" s="100" customFormat="1" ht="30" customHeight="1" x14ac:dyDescent="0.25">
      <c r="B15" s="97">
        <v>8</v>
      </c>
      <c r="C15" s="93" t="s">
        <v>214</v>
      </c>
      <c r="D15" s="93" t="s">
        <v>477</v>
      </c>
      <c r="E15" s="93" t="s">
        <v>478</v>
      </c>
      <c r="F15" s="93" t="s">
        <v>479</v>
      </c>
      <c r="G15" s="98" t="s">
        <v>480</v>
      </c>
      <c r="H15" s="93" t="s">
        <v>229</v>
      </c>
      <c r="I15" s="93" t="s">
        <v>481</v>
      </c>
      <c r="J15" s="93" t="s">
        <v>482</v>
      </c>
      <c r="K15" s="99" t="s">
        <v>483</v>
      </c>
    </row>
    <row r="16" spans="2:12" ht="30" customHeight="1" x14ac:dyDescent="0.25">
      <c r="B16" s="1"/>
      <c r="L16" s="4"/>
    </row>
    <row r="17" spans="2:7" ht="30" customHeight="1" thickBot="1" x14ac:dyDescent="0.3"/>
    <row r="18" spans="2:7" ht="30" customHeight="1" thickBot="1" x14ac:dyDescent="0.3">
      <c r="B18" s="24" t="s">
        <v>175</v>
      </c>
      <c r="C18" s="23"/>
      <c r="D18" s="23"/>
      <c r="E18" s="23"/>
      <c r="F18" s="23"/>
      <c r="G18" s="23"/>
    </row>
    <row r="19" spans="2:7" ht="15" customHeight="1" x14ac:dyDescent="0.25">
      <c r="B19" s="164"/>
      <c r="C19" s="164"/>
      <c r="D19" s="164"/>
      <c r="E19" s="164"/>
      <c r="F19" s="164"/>
      <c r="G19" s="164"/>
    </row>
    <row r="20" spans="2:7" ht="30" customHeight="1" x14ac:dyDescent="0.25">
      <c r="B20" s="18" t="s">
        <v>484</v>
      </c>
      <c r="C20" s="181" t="s">
        <v>485</v>
      </c>
      <c r="D20" s="181"/>
      <c r="E20" s="181"/>
      <c r="F20" s="181"/>
      <c r="G20" s="181"/>
    </row>
    <row r="21" spans="2:7" ht="30" customHeight="1" x14ac:dyDescent="0.25">
      <c r="B21" s="18"/>
      <c r="C21" s="182" t="s">
        <v>268</v>
      </c>
      <c r="D21" s="182"/>
      <c r="E21" s="182"/>
      <c r="F21" s="182"/>
      <c r="G21" s="182"/>
    </row>
    <row r="22" spans="2:7" ht="15" customHeight="1" x14ac:dyDescent="0.25">
      <c r="B22" s="165"/>
      <c r="C22" s="165"/>
      <c r="D22" s="165"/>
      <c r="E22" s="165"/>
      <c r="F22" s="165"/>
      <c r="G22" s="165"/>
    </row>
    <row r="23" spans="2:7" ht="30" customHeight="1" x14ac:dyDescent="0.25">
      <c r="B23" s="18" t="s">
        <v>265</v>
      </c>
      <c r="C23" s="181" t="s">
        <v>486</v>
      </c>
      <c r="D23" s="181"/>
      <c r="E23" s="181"/>
      <c r="F23" s="181"/>
      <c r="G23" s="181"/>
    </row>
    <row r="24" spans="2:7" ht="15" customHeight="1" x14ac:dyDescent="0.25">
      <c r="B24" s="165"/>
      <c r="C24" s="165"/>
      <c r="D24" s="165"/>
      <c r="E24" s="165"/>
      <c r="F24" s="165"/>
      <c r="G24" s="165"/>
    </row>
    <row r="25" spans="2:7" ht="30" customHeight="1" x14ac:dyDescent="0.25">
      <c r="B25" s="18" t="s">
        <v>487</v>
      </c>
      <c r="C25" s="39" t="s">
        <v>488</v>
      </c>
      <c r="D25" s="183" t="s">
        <v>489</v>
      </c>
      <c r="E25" s="184"/>
      <c r="F25" s="185" t="s">
        <v>490</v>
      </c>
      <c r="G25" s="183"/>
    </row>
    <row r="26" spans="2:7" ht="106.15" customHeight="1" x14ac:dyDescent="0.25">
      <c r="B26" s="18"/>
      <c r="C26" s="10"/>
      <c r="D26" s="2" t="str">
        <f>"Chemistry 0"</f>
        <v>Chemistry 0</v>
      </c>
      <c r="E26" s="40" t="str">
        <f>"Chemistry 1"</f>
        <v>Chemistry 1</v>
      </c>
      <c r="F26" s="2" t="str">
        <f>"Chemistry 4"</f>
        <v>Chemistry 4</v>
      </c>
      <c r="G26" s="2" t="str">
        <f>"Chemistry 5"</f>
        <v>Chemistry 5</v>
      </c>
    </row>
    <row r="27" spans="2:7" ht="30" customHeight="1" x14ac:dyDescent="0.25">
      <c r="B27" s="18"/>
      <c r="C27" s="35" t="s">
        <v>491</v>
      </c>
      <c r="D27" s="183" t="s">
        <v>492</v>
      </c>
      <c r="E27" s="184"/>
      <c r="F27" s="177" t="s">
        <v>493</v>
      </c>
      <c r="G27" s="178"/>
    </row>
    <row r="28" spans="2:7" ht="106.15" customHeight="1" x14ac:dyDescent="0.25">
      <c r="B28" s="18"/>
      <c r="C28" s="29"/>
      <c r="D28" s="2" t="str">
        <f>"Chemistry 2"</f>
        <v>Chemistry 2</v>
      </c>
      <c r="E28" s="40" t="str">
        <f>"Chemistry 3"</f>
        <v>Chemistry 3</v>
      </c>
      <c r="F28" s="179" t="str">
        <f>"Chemistry 6"</f>
        <v>Chemistry 6</v>
      </c>
      <c r="G28" s="180"/>
    </row>
    <row r="29" spans="2:7" ht="15" customHeight="1" thickBot="1" x14ac:dyDescent="0.3">
      <c r="B29" s="166"/>
      <c r="C29" s="166"/>
      <c r="D29" s="166"/>
      <c r="E29" s="166"/>
      <c r="F29" s="166"/>
      <c r="G29" s="166"/>
    </row>
    <row r="30" spans="2:7" ht="30" customHeight="1" x14ac:dyDescent="0.25"/>
    <row r="31" spans="2:7" ht="30" customHeight="1" thickBot="1" x14ac:dyDescent="0.3"/>
    <row r="32" spans="2:7" ht="30" customHeight="1" thickBot="1" x14ac:dyDescent="0.3">
      <c r="B32" s="24" t="s">
        <v>494</v>
      </c>
      <c r="C32" s="23"/>
      <c r="D32" s="23"/>
      <c r="E32" s="23"/>
      <c r="F32" s="23"/>
      <c r="G32" s="23"/>
    </row>
    <row r="33" spans="2:21" ht="15.75" x14ac:dyDescent="0.25">
      <c r="B33" s="164"/>
      <c r="C33" s="164"/>
      <c r="D33" s="164"/>
      <c r="E33" s="164"/>
      <c r="F33" s="164"/>
      <c r="G33" s="164"/>
    </row>
    <row r="34" spans="2:21" ht="30" customHeight="1" x14ac:dyDescent="0.25">
      <c r="B34" s="186" t="s">
        <v>495</v>
      </c>
      <c r="C34" s="187"/>
      <c r="D34" s="188" t="s">
        <v>496</v>
      </c>
      <c r="E34" s="187"/>
      <c r="F34" s="189" t="s">
        <v>497</v>
      </c>
      <c r="G34" s="189"/>
    </row>
    <row r="35" spans="2:21" ht="30" customHeight="1" x14ac:dyDescent="0.25">
      <c r="B35" s="178" t="s">
        <v>498</v>
      </c>
      <c r="C35" s="190"/>
      <c r="D35" s="177" t="s">
        <v>499</v>
      </c>
      <c r="E35" s="190"/>
      <c r="F35" s="178" t="s">
        <v>500</v>
      </c>
      <c r="G35" s="178"/>
    </row>
    <row r="36" spans="2:21" ht="30" customHeight="1" x14ac:dyDescent="0.25">
      <c r="B36" s="178" t="s">
        <v>501</v>
      </c>
      <c r="C36" s="190"/>
      <c r="D36" s="177" t="s">
        <v>502</v>
      </c>
      <c r="E36" s="190"/>
      <c r="F36" s="191" t="s">
        <v>503</v>
      </c>
      <c r="G36" s="191"/>
    </row>
    <row r="37" spans="2:21" ht="30" customHeight="1" x14ac:dyDescent="0.25">
      <c r="B37" s="194"/>
      <c r="C37" s="193"/>
      <c r="D37" s="192"/>
      <c r="E37" s="193"/>
      <c r="F37" s="178" t="s">
        <v>504</v>
      </c>
      <c r="G37" s="178"/>
    </row>
    <row r="38" spans="2:21" ht="30" customHeight="1" x14ac:dyDescent="0.25">
      <c r="B38" s="178" t="s">
        <v>505</v>
      </c>
      <c r="C38" s="190"/>
      <c r="D38" s="177" t="s">
        <v>506</v>
      </c>
      <c r="E38" s="190"/>
      <c r="F38" s="178" t="s">
        <v>507</v>
      </c>
      <c r="G38" s="178"/>
    </row>
    <row r="39" spans="2:21" ht="30" customHeight="1" x14ac:dyDescent="0.25">
      <c r="B39" s="178"/>
      <c r="C39" s="190"/>
      <c r="D39" s="177" t="s">
        <v>508</v>
      </c>
      <c r="E39" s="190"/>
      <c r="F39" s="178" t="s">
        <v>509</v>
      </c>
      <c r="G39" s="178"/>
    </row>
    <row r="40" spans="2:21" ht="30" customHeight="1" x14ac:dyDescent="0.25">
      <c r="B40" s="178" t="s">
        <v>510</v>
      </c>
      <c r="C40" s="190"/>
      <c r="D40" s="177" t="s">
        <v>511</v>
      </c>
      <c r="E40" s="190"/>
      <c r="F40" s="178" t="s">
        <v>512</v>
      </c>
      <c r="G40" s="178"/>
    </row>
    <row r="41" spans="2:21" ht="15" customHeight="1" thickBot="1" x14ac:dyDescent="0.3">
      <c r="B41" s="166"/>
      <c r="C41" s="166"/>
      <c r="D41" s="166"/>
      <c r="E41" s="166"/>
      <c r="F41" s="166"/>
      <c r="G41" s="166"/>
    </row>
    <row r="44" spans="2:21" ht="47.25" x14ac:dyDescent="0.25">
      <c r="B44" s="114" t="s">
        <v>180</v>
      </c>
      <c r="C44" s="114" t="s">
        <v>181</v>
      </c>
      <c r="D44" s="114" t="s">
        <v>132</v>
      </c>
      <c r="E44" s="114" t="s">
        <v>332</v>
      </c>
      <c r="F44" s="114" t="s">
        <v>513</v>
      </c>
      <c r="G44" s="114" t="s">
        <v>334</v>
      </c>
      <c r="H44" s="114" t="s">
        <v>335</v>
      </c>
      <c r="I44" s="114" t="s">
        <v>186</v>
      </c>
      <c r="J44" s="114" t="s">
        <v>187</v>
      </c>
      <c r="K44" s="114" t="s">
        <v>188</v>
      </c>
      <c r="L44" s="114" t="s">
        <v>336</v>
      </c>
      <c r="M44" s="114" t="s">
        <v>337</v>
      </c>
      <c r="N44" s="114" t="s">
        <v>191</v>
      </c>
      <c r="O44" s="114" t="s">
        <v>192</v>
      </c>
      <c r="P44" s="114" t="s">
        <v>2</v>
      </c>
      <c r="Q44" s="114" t="s">
        <v>193</v>
      </c>
      <c r="R44" s="114" t="s">
        <v>269</v>
      </c>
      <c r="S44" s="114" t="s">
        <v>138</v>
      </c>
      <c r="T44" s="114" t="s">
        <v>139</v>
      </c>
      <c r="U44" s="114" t="s">
        <v>140</v>
      </c>
    </row>
    <row r="45" spans="2:21" ht="31.5" x14ac:dyDescent="0.25">
      <c r="B45" s="115" t="s">
        <v>197</v>
      </c>
      <c r="C45" s="115" t="s">
        <v>198</v>
      </c>
      <c r="D45" s="116">
        <v>1</v>
      </c>
      <c r="E45" s="117" t="s">
        <v>514</v>
      </c>
      <c r="F45" s="117" t="s">
        <v>515</v>
      </c>
      <c r="G45" s="117">
        <v>1.2</v>
      </c>
      <c r="H45" s="115" t="s">
        <v>516</v>
      </c>
      <c r="I45" s="115">
        <v>0.1</v>
      </c>
      <c r="J45" s="115" t="s">
        <v>517</v>
      </c>
      <c r="K45" s="115">
        <v>2</v>
      </c>
      <c r="L45" s="115"/>
      <c r="M45" s="115"/>
      <c r="N45" s="115"/>
      <c r="O45" s="115"/>
      <c r="P45" s="115" t="s">
        <v>518</v>
      </c>
      <c r="Q45" s="115">
        <v>1.3</v>
      </c>
      <c r="R45" s="118" t="s">
        <v>519</v>
      </c>
      <c r="S45" s="119"/>
      <c r="T45" s="115" t="s">
        <v>458</v>
      </c>
      <c r="U45" s="120"/>
    </row>
    <row r="46" spans="2:21" ht="47.25" x14ac:dyDescent="0.25">
      <c r="B46" s="121" t="s">
        <v>197</v>
      </c>
      <c r="C46" s="121" t="s">
        <v>198</v>
      </c>
      <c r="D46" s="122">
        <v>2</v>
      </c>
      <c r="E46" s="117" t="s">
        <v>514</v>
      </c>
      <c r="F46" s="123" t="s">
        <v>515</v>
      </c>
      <c r="G46" s="123">
        <v>1.2</v>
      </c>
      <c r="H46" s="121" t="s">
        <v>520</v>
      </c>
      <c r="I46" s="121">
        <v>0.1</v>
      </c>
      <c r="J46" s="121" t="s">
        <v>521</v>
      </c>
      <c r="K46" s="121">
        <v>2</v>
      </c>
      <c r="L46" s="121"/>
      <c r="M46" s="121"/>
      <c r="N46" s="121"/>
      <c r="O46" s="121"/>
      <c r="P46" s="121" t="s">
        <v>522</v>
      </c>
      <c r="Q46" s="121">
        <v>5</v>
      </c>
      <c r="R46" s="118" t="s">
        <v>438</v>
      </c>
      <c r="S46" s="119" t="s">
        <v>424</v>
      </c>
      <c r="T46" s="121" t="s">
        <v>453</v>
      </c>
      <c r="U46" s="124"/>
    </row>
    <row r="47" spans="2:21" ht="31.5" x14ac:dyDescent="0.25">
      <c r="B47" s="115" t="s">
        <v>197</v>
      </c>
      <c r="C47" s="115" t="s">
        <v>198</v>
      </c>
      <c r="D47" s="116">
        <v>3</v>
      </c>
      <c r="E47" s="117" t="s">
        <v>514</v>
      </c>
      <c r="F47" s="117" t="s">
        <v>515</v>
      </c>
      <c r="G47" s="117">
        <v>1.1000000000000001</v>
      </c>
      <c r="H47" s="115" t="s">
        <v>523</v>
      </c>
      <c r="I47" s="115">
        <v>0.05</v>
      </c>
      <c r="J47" s="121" t="s">
        <v>521</v>
      </c>
      <c r="K47" s="121">
        <v>2</v>
      </c>
      <c r="L47" s="115"/>
      <c r="M47" s="115"/>
      <c r="N47" s="115"/>
      <c r="O47" s="115"/>
      <c r="P47" s="115" t="s">
        <v>524</v>
      </c>
      <c r="Q47" s="115">
        <v>5.7</v>
      </c>
      <c r="R47" s="118" t="s">
        <v>438</v>
      </c>
      <c r="S47" s="125"/>
      <c r="T47" s="126" t="s">
        <v>449</v>
      </c>
      <c r="U47" s="127"/>
    </row>
    <row r="48" spans="2:21" ht="31.5" x14ac:dyDescent="0.25">
      <c r="B48" s="121" t="s">
        <v>525</v>
      </c>
      <c r="C48" s="121" t="s">
        <v>203</v>
      </c>
      <c r="D48" s="122">
        <v>1</v>
      </c>
      <c r="E48" s="117" t="s">
        <v>514</v>
      </c>
      <c r="F48" s="117" t="s">
        <v>515</v>
      </c>
      <c r="G48" s="117">
        <v>1.25</v>
      </c>
      <c r="H48" s="121" t="s">
        <v>526</v>
      </c>
      <c r="I48" s="121">
        <v>0.05</v>
      </c>
      <c r="J48" s="121" t="s">
        <v>527</v>
      </c>
      <c r="K48" s="121">
        <v>2</v>
      </c>
      <c r="L48" s="121"/>
      <c r="M48" s="121"/>
      <c r="N48" s="121"/>
      <c r="O48" s="121"/>
      <c r="P48" s="121" t="s">
        <v>528</v>
      </c>
      <c r="Q48" s="121">
        <v>12</v>
      </c>
      <c r="R48" s="118" t="s">
        <v>529</v>
      </c>
      <c r="S48" s="119"/>
      <c r="T48" s="121" t="s">
        <v>471</v>
      </c>
      <c r="U48" s="121"/>
    </row>
    <row r="49" spans="2:21" ht="95.25" thickBot="1" x14ac:dyDescent="0.3">
      <c r="B49" s="115" t="s">
        <v>207</v>
      </c>
      <c r="C49" s="115" t="s">
        <v>203</v>
      </c>
      <c r="D49" s="116">
        <v>2</v>
      </c>
      <c r="E49" s="117" t="s">
        <v>530</v>
      </c>
      <c r="F49" s="117" t="s">
        <v>515</v>
      </c>
      <c r="G49" s="117">
        <v>1.5</v>
      </c>
      <c r="H49" s="115" t="s">
        <v>531</v>
      </c>
      <c r="I49" s="115">
        <v>0.05</v>
      </c>
      <c r="J49" s="115" t="s">
        <v>532</v>
      </c>
      <c r="K49" s="115">
        <v>1.5</v>
      </c>
      <c r="L49" s="115"/>
      <c r="M49" s="115"/>
      <c r="N49" s="115"/>
      <c r="O49" s="115"/>
      <c r="P49" s="115" t="s">
        <v>533</v>
      </c>
      <c r="Q49" s="115">
        <v>2.5</v>
      </c>
      <c r="R49" s="118" t="s">
        <v>438</v>
      </c>
      <c r="S49" s="119" t="s">
        <v>481</v>
      </c>
      <c r="T49" s="129" t="s">
        <v>534</v>
      </c>
      <c r="U49" s="120"/>
    </row>
    <row r="50" spans="2:21" ht="15.75" x14ac:dyDescent="0.25">
      <c r="B50" s="121"/>
      <c r="C50" s="115"/>
      <c r="D50" s="116"/>
      <c r="E50" s="117"/>
      <c r="F50" s="117"/>
      <c r="G50" s="123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18"/>
      <c r="S50" s="119"/>
      <c r="T50" s="128" t="s">
        <v>461</v>
      </c>
      <c r="U50" s="124"/>
    </row>
  </sheetData>
  <mergeCells count="36">
    <mergeCell ref="B40:C40"/>
    <mergeCell ref="B39:C39"/>
    <mergeCell ref="D40:E40"/>
    <mergeCell ref="F40:G40"/>
    <mergeCell ref="B41:G41"/>
    <mergeCell ref="B38:C38"/>
    <mergeCell ref="D38:E38"/>
    <mergeCell ref="F38:G38"/>
    <mergeCell ref="F39:G39"/>
    <mergeCell ref="D39:E39"/>
    <mergeCell ref="B36:C36"/>
    <mergeCell ref="D36:E36"/>
    <mergeCell ref="F36:G36"/>
    <mergeCell ref="F37:G37"/>
    <mergeCell ref="D37:E37"/>
    <mergeCell ref="B37:C37"/>
    <mergeCell ref="B34:C34"/>
    <mergeCell ref="D34:E34"/>
    <mergeCell ref="F34:G34"/>
    <mergeCell ref="B35:C35"/>
    <mergeCell ref="D35:E35"/>
    <mergeCell ref="F35:G35"/>
    <mergeCell ref="B2:C2"/>
    <mergeCell ref="B33:G33"/>
    <mergeCell ref="B29:G29"/>
    <mergeCell ref="F27:G27"/>
    <mergeCell ref="F28:G28"/>
    <mergeCell ref="B19:G19"/>
    <mergeCell ref="C20:G20"/>
    <mergeCell ref="C21:G21"/>
    <mergeCell ref="B22:G22"/>
    <mergeCell ref="C23:G23"/>
    <mergeCell ref="B24:G24"/>
    <mergeCell ref="D25:E25"/>
    <mergeCell ref="D27:E27"/>
    <mergeCell ref="F25:G25"/>
  </mergeCells>
  <phoneticPr fontId="32" type="noConversion"/>
  <hyperlinks>
    <hyperlink ref="I14" r:id="rId1" display="Synlett 2018, 29, 2293–2297" xr:uid="{6243F47D-4862-47F4-A4E9-11FE412CB46D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F5B-5200-4CF3-837B-047AFC3E54E3}">
  <sheetPr>
    <tabColor theme="8" tint="0.59999389629810485"/>
  </sheetPr>
  <dimension ref="A1:V6"/>
  <sheetViews>
    <sheetView zoomScale="80" zoomScaleNormal="80" workbookViewId="0">
      <selection activeCell="E17" sqref="E17"/>
    </sheetView>
  </sheetViews>
  <sheetFormatPr defaultRowHeight="15" x14ac:dyDescent="0.25"/>
  <cols>
    <col min="1" max="2" width="20.42578125" customWidth="1"/>
    <col min="3" max="3" width="22.7109375" customWidth="1"/>
    <col min="4" max="5" width="25.7109375" customWidth="1"/>
    <col min="6" max="10" width="30.7109375" customWidth="1"/>
    <col min="11" max="11" width="32.85546875" bestFit="1" customWidth="1"/>
    <col min="12" max="12" width="25.7109375" customWidth="1"/>
    <col min="13" max="13" width="50.7109375" customWidth="1"/>
    <col min="14" max="14" width="35.140625" customWidth="1"/>
    <col min="15" max="15" width="23" customWidth="1"/>
    <col min="16" max="16" width="22.28515625" customWidth="1"/>
    <col min="17" max="17" width="12.85546875" customWidth="1"/>
    <col min="19" max="19" width="10.7109375" bestFit="1" customWidth="1"/>
    <col min="20" max="20" width="13.5703125" customWidth="1"/>
  </cols>
  <sheetData>
    <row r="1" spans="1:22" ht="39.950000000000003" customHeight="1" x14ac:dyDescent="0.25">
      <c r="A1" s="200" t="s">
        <v>788</v>
      </c>
      <c r="B1" s="201" t="s">
        <v>789</v>
      </c>
      <c r="C1" s="201" t="s">
        <v>790</v>
      </c>
      <c r="D1" s="201" t="s">
        <v>180</v>
      </c>
      <c r="E1" s="201" t="s">
        <v>181</v>
      </c>
      <c r="F1" s="201" t="s">
        <v>182</v>
      </c>
      <c r="G1" s="201" t="s">
        <v>535</v>
      </c>
      <c r="H1" s="201" t="s">
        <v>536</v>
      </c>
      <c r="I1" s="201" t="s">
        <v>537</v>
      </c>
      <c r="J1" s="201" t="s">
        <v>335</v>
      </c>
      <c r="K1" s="201" t="s">
        <v>538</v>
      </c>
      <c r="L1" s="201" t="s">
        <v>187</v>
      </c>
      <c r="M1" s="201" t="s">
        <v>188</v>
      </c>
      <c r="N1" s="201" t="s">
        <v>539</v>
      </c>
      <c r="O1" s="201" t="s">
        <v>193</v>
      </c>
      <c r="P1" s="201" t="s">
        <v>194</v>
      </c>
      <c r="Q1" s="201" t="s">
        <v>195</v>
      </c>
      <c r="R1" s="201" t="s">
        <v>196</v>
      </c>
      <c r="S1" s="201" t="s">
        <v>139</v>
      </c>
      <c r="T1" s="202" t="s">
        <v>540</v>
      </c>
    </row>
    <row r="2" spans="1:22" ht="24.95" customHeight="1" x14ac:dyDescent="0.25">
      <c r="A2" s="203" t="s">
        <v>197</v>
      </c>
      <c r="B2" s="204"/>
      <c r="C2" s="204"/>
      <c r="D2" s="204" t="s">
        <v>197</v>
      </c>
      <c r="E2" s="204" t="s">
        <v>198</v>
      </c>
      <c r="F2" s="205">
        <v>1</v>
      </c>
      <c r="G2" s="206" t="s">
        <v>514</v>
      </c>
      <c r="H2" s="206" t="s">
        <v>515</v>
      </c>
      <c r="I2" s="206">
        <v>1.2</v>
      </c>
      <c r="J2" s="204" t="s">
        <v>516</v>
      </c>
      <c r="K2" s="204">
        <v>0.1</v>
      </c>
      <c r="L2" s="204" t="s">
        <v>517</v>
      </c>
      <c r="M2" s="204">
        <v>2</v>
      </c>
      <c r="N2" s="204" t="s">
        <v>797</v>
      </c>
      <c r="O2" s="204">
        <v>1.3</v>
      </c>
      <c r="P2" s="204" t="s">
        <v>519</v>
      </c>
      <c r="Q2" s="207"/>
      <c r="R2" s="207"/>
      <c r="S2" s="204" t="s">
        <v>458</v>
      </c>
      <c r="T2" s="208"/>
    </row>
    <row r="3" spans="1:22" ht="24.95" customHeight="1" x14ac:dyDescent="0.25">
      <c r="A3" s="203" t="s">
        <v>197</v>
      </c>
      <c r="B3" s="204"/>
      <c r="C3" s="204"/>
      <c r="D3" s="204" t="s">
        <v>197</v>
      </c>
      <c r="E3" s="204" t="s">
        <v>198</v>
      </c>
      <c r="F3" s="205">
        <v>2</v>
      </c>
      <c r="G3" s="206" t="s">
        <v>514</v>
      </c>
      <c r="H3" s="206" t="s">
        <v>515</v>
      </c>
      <c r="I3" s="206">
        <v>1.2</v>
      </c>
      <c r="J3" s="204" t="s">
        <v>520</v>
      </c>
      <c r="K3" s="204">
        <v>0.1</v>
      </c>
      <c r="L3" s="204" t="s">
        <v>521</v>
      </c>
      <c r="M3" s="204">
        <v>2</v>
      </c>
      <c r="N3" s="204" t="s">
        <v>801</v>
      </c>
      <c r="O3" s="204">
        <v>5</v>
      </c>
      <c r="P3" s="204" t="s">
        <v>438</v>
      </c>
      <c r="Q3" s="207" t="s">
        <v>424</v>
      </c>
      <c r="R3" s="209" t="s">
        <v>541</v>
      </c>
      <c r="S3" s="204" t="s">
        <v>453</v>
      </c>
      <c r="T3" s="208"/>
      <c r="V3" s="146"/>
    </row>
    <row r="4" spans="1:22" ht="24.95" customHeight="1" x14ac:dyDescent="0.25">
      <c r="A4" s="203" t="s">
        <v>197</v>
      </c>
      <c r="B4" s="204"/>
      <c r="C4" s="204"/>
      <c r="D4" s="204" t="s">
        <v>197</v>
      </c>
      <c r="E4" s="204" t="s">
        <v>198</v>
      </c>
      <c r="F4" s="205">
        <v>3</v>
      </c>
      <c r="G4" s="206" t="s">
        <v>514</v>
      </c>
      <c r="H4" s="206" t="s">
        <v>515</v>
      </c>
      <c r="I4" s="206">
        <v>1.1000000000000001</v>
      </c>
      <c r="J4" s="204" t="s">
        <v>523</v>
      </c>
      <c r="K4" s="204">
        <v>0.05</v>
      </c>
      <c r="L4" s="204" t="s">
        <v>521</v>
      </c>
      <c r="M4" s="204">
        <v>2</v>
      </c>
      <c r="N4" s="204" t="s">
        <v>800</v>
      </c>
      <c r="O4" s="204">
        <v>5.7</v>
      </c>
      <c r="P4" s="204" t="s">
        <v>438</v>
      </c>
      <c r="Q4" s="210"/>
      <c r="R4" s="210"/>
      <c r="S4" s="211" t="s">
        <v>449</v>
      </c>
      <c r="T4" s="212"/>
    </row>
    <row r="5" spans="1:22" ht="24.95" customHeight="1" x14ac:dyDescent="0.25">
      <c r="A5" s="203" t="s">
        <v>197</v>
      </c>
      <c r="B5" s="204" t="s">
        <v>525</v>
      </c>
      <c r="C5" s="204"/>
      <c r="D5" s="204" t="s">
        <v>525</v>
      </c>
      <c r="E5" s="204" t="s">
        <v>203</v>
      </c>
      <c r="F5" s="205">
        <v>1</v>
      </c>
      <c r="G5" s="206" t="s">
        <v>514</v>
      </c>
      <c r="H5" s="206" t="s">
        <v>515</v>
      </c>
      <c r="I5" s="206">
        <v>1.25</v>
      </c>
      <c r="J5" s="204" t="s">
        <v>526</v>
      </c>
      <c r="K5" s="204">
        <v>0.05</v>
      </c>
      <c r="L5" s="204" t="s">
        <v>527</v>
      </c>
      <c r="M5" s="204">
        <v>2</v>
      </c>
      <c r="N5" s="204" t="s">
        <v>799</v>
      </c>
      <c r="O5" s="204">
        <v>12</v>
      </c>
      <c r="P5" s="204" t="s">
        <v>529</v>
      </c>
      <c r="Q5" s="207"/>
      <c r="R5" s="207"/>
      <c r="S5" s="204" t="s">
        <v>471</v>
      </c>
      <c r="T5" s="213"/>
    </row>
    <row r="6" spans="1:22" ht="24.95" customHeight="1" x14ac:dyDescent="0.25">
      <c r="A6" s="214" t="s">
        <v>197</v>
      </c>
      <c r="B6" s="215" t="s">
        <v>207</v>
      </c>
      <c r="C6" s="215"/>
      <c r="D6" s="215" t="s">
        <v>207</v>
      </c>
      <c r="E6" s="215" t="s">
        <v>203</v>
      </c>
      <c r="F6" s="216">
        <v>1</v>
      </c>
      <c r="G6" s="217" t="s">
        <v>530</v>
      </c>
      <c r="H6" s="217" t="s">
        <v>515</v>
      </c>
      <c r="I6" s="217">
        <v>1.5</v>
      </c>
      <c r="J6" s="215" t="s">
        <v>531</v>
      </c>
      <c r="K6" s="215">
        <v>0.05</v>
      </c>
      <c r="L6" s="215" t="s">
        <v>532</v>
      </c>
      <c r="M6" s="215">
        <v>1.5</v>
      </c>
      <c r="N6" s="215" t="s">
        <v>798</v>
      </c>
      <c r="O6" s="215">
        <v>2.5</v>
      </c>
      <c r="P6" s="215" t="s">
        <v>438</v>
      </c>
      <c r="Q6" s="218" t="s">
        <v>481</v>
      </c>
      <c r="R6" s="219" t="s">
        <v>542</v>
      </c>
      <c r="S6" s="220" t="s">
        <v>534</v>
      </c>
      <c r="T6" s="221"/>
    </row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559-B597-47F4-8665-2CFEFFECFDF8}">
  <sheetPr>
    <tabColor theme="8" tint="0.59999389629810485"/>
  </sheetPr>
  <dimension ref="A1:G7"/>
  <sheetViews>
    <sheetView zoomScale="80" zoomScaleNormal="80" workbookViewId="0">
      <selection activeCell="C10" sqref="C10"/>
    </sheetView>
  </sheetViews>
  <sheetFormatPr defaultRowHeight="15.75" x14ac:dyDescent="0.25"/>
  <cols>
    <col min="1" max="1" width="25.7109375" style="18" customWidth="1"/>
    <col min="2" max="2" width="51.5703125" customWidth="1"/>
    <col min="3" max="3" width="47.28515625" customWidth="1"/>
    <col min="4" max="4" width="49.7109375" customWidth="1"/>
    <col min="5" max="5" width="30.7109375" customWidth="1"/>
    <col min="6" max="6" width="34.85546875" customWidth="1"/>
    <col min="7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25.7109375" customWidth="1"/>
    <col min="15" max="15" width="10.7109375" customWidth="1"/>
    <col min="19" max="19" width="10.7109375" bestFit="1" customWidth="1"/>
  </cols>
  <sheetData>
    <row r="1" spans="1:7" ht="30" customHeight="1" x14ac:dyDescent="0.25">
      <c r="A1" s="133" t="s">
        <v>543</v>
      </c>
      <c r="B1" s="133" t="s">
        <v>495</v>
      </c>
      <c r="C1" s="133" t="s">
        <v>496</v>
      </c>
      <c r="D1" s="133" t="s">
        <v>497</v>
      </c>
      <c r="E1" s="18"/>
      <c r="G1" s="42"/>
    </row>
    <row r="2" spans="1:7" ht="30" customHeight="1" x14ac:dyDescent="0.25">
      <c r="A2" s="133" t="s">
        <v>494</v>
      </c>
      <c r="B2" s="134" t="s">
        <v>498</v>
      </c>
      <c r="C2" s="134" t="s">
        <v>499</v>
      </c>
      <c r="D2" s="134" t="s">
        <v>500</v>
      </c>
      <c r="E2" s="1"/>
      <c r="G2" s="1"/>
    </row>
    <row r="3" spans="1:7" ht="30" customHeight="1" x14ac:dyDescent="0.25">
      <c r="A3" s="133" t="s">
        <v>494</v>
      </c>
      <c r="B3" s="134" t="s">
        <v>501</v>
      </c>
      <c r="C3" s="134" t="s">
        <v>502</v>
      </c>
      <c r="D3" s="135" t="s">
        <v>503</v>
      </c>
      <c r="E3" s="1"/>
      <c r="G3" s="8"/>
    </row>
    <row r="4" spans="1:7" ht="30" customHeight="1" x14ac:dyDescent="0.25">
      <c r="A4" s="133" t="s">
        <v>494</v>
      </c>
      <c r="B4" s="136" t="s">
        <v>501</v>
      </c>
      <c r="C4" s="136" t="s">
        <v>502</v>
      </c>
      <c r="D4" s="134" t="s">
        <v>504</v>
      </c>
      <c r="E4" s="132"/>
      <c r="G4" s="1"/>
    </row>
    <row r="5" spans="1:7" ht="30" customHeight="1" x14ac:dyDescent="0.25">
      <c r="A5" s="133" t="s">
        <v>494</v>
      </c>
      <c r="B5" s="134" t="s">
        <v>505</v>
      </c>
      <c r="C5" s="134" t="s">
        <v>506</v>
      </c>
      <c r="D5" s="134" t="s">
        <v>507</v>
      </c>
      <c r="E5" s="1"/>
      <c r="G5" s="1"/>
    </row>
    <row r="6" spans="1:7" ht="30" customHeight="1" x14ac:dyDescent="0.25">
      <c r="A6" s="133" t="s">
        <v>494</v>
      </c>
      <c r="B6" s="134"/>
      <c r="C6" s="134" t="s">
        <v>508</v>
      </c>
      <c r="D6" s="134" t="s">
        <v>509</v>
      </c>
      <c r="E6" s="1"/>
      <c r="G6" s="1"/>
    </row>
    <row r="7" spans="1:7" ht="30" customHeight="1" x14ac:dyDescent="0.25">
      <c r="A7" s="133" t="s">
        <v>494</v>
      </c>
      <c r="B7" s="134" t="s">
        <v>510</v>
      </c>
      <c r="C7" s="134" t="s">
        <v>511</v>
      </c>
      <c r="D7" s="134" t="s">
        <v>512</v>
      </c>
      <c r="E7" s="1"/>
      <c r="G7" s="1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B53D-0163-4219-86BF-29868066046B}">
  <sheetPr>
    <tabColor theme="8" tint="0.59999389629810485"/>
  </sheetPr>
  <dimension ref="A1:I20"/>
  <sheetViews>
    <sheetView zoomScale="80" zoomScaleNormal="80" workbookViewId="0">
      <selection activeCell="B3" sqref="B3"/>
    </sheetView>
  </sheetViews>
  <sheetFormatPr defaultRowHeight="15" x14ac:dyDescent="0.25"/>
  <cols>
    <col min="1" max="1" width="25.7109375" customWidth="1"/>
    <col min="2" max="2" width="51.5703125" customWidth="1"/>
    <col min="3" max="4" width="47.28515625" customWidth="1"/>
    <col min="5" max="5" width="49.7109375" customWidth="1"/>
    <col min="6" max="6" width="30.7109375" customWidth="1"/>
    <col min="7" max="7" width="34.85546875" customWidth="1"/>
    <col min="8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1:9" ht="16.5" thickBot="1" x14ac:dyDescent="0.3">
      <c r="A1" s="133" t="s">
        <v>543</v>
      </c>
      <c r="B1" s="133" t="s">
        <v>544</v>
      </c>
      <c r="C1" s="133" t="s">
        <v>545</v>
      </c>
      <c r="D1" s="133" t="s">
        <v>546</v>
      </c>
      <c r="E1" s="133" t="s">
        <v>547</v>
      </c>
      <c r="F1" s="133" t="s">
        <v>548</v>
      </c>
      <c r="G1" s="24" t="s">
        <v>549</v>
      </c>
    </row>
    <row r="2" spans="1:9" ht="30" customHeight="1" x14ac:dyDescent="0.25">
      <c r="A2" s="133" t="s">
        <v>175</v>
      </c>
      <c r="B2" s="137" t="s">
        <v>484</v>
      </c>
      <c r="C2" s="137">
        <v>1</v>
      </c>
      <c r="D2" s="137"/>
      <c r="E2" s="138"/>
      <c r="F2" s="139"/>
      <c r="G2" s="113" t="s">
        <v>485</v>
      </c>
      <c r="H2" s="113"/>
      <c r="I2" s="113"/>
    </row>
    <row r="3" spans="1:9" ht="30" customHeight="1" x14ac:dyDescent="0.25">
      <c r="A3" s="133" t="s">
        <v>175</v>
      </c>
      <c r="B3" s="137" t="s">
        <v>484</v>
      </c>
      <c r="C3" s="137">
        <v>2</v>
      </c>
      <c r="D3" s="137"/>
      <c r="E3" s="138"/>
      <c r="F3" s="140"/>
      <c r="G3" s="41" t="s">
        <v>268</v>
      </c>
      <c r="H3" s="41"/>
      <c r="I3" s="41"/>
    </row>
    <row r="4" spans="1:9" ht="30" customHeight="1" x14ac:dyDescent="0.25">
      <c r="A4" s="133" t="s">
        <v>175</v>
      </c>
      <c r="B4" s="137" t="s">
        <v>265</v>
      </c>
      <c r="C4" s="137">
        <v>1</v>
      </c>
      <c r="D4" s="137"/>
      <c r="E4" s="138"/>
      <c r="F4" s="139"/>
      <c r="G4" s="113" t="s">
        <v>486</v>
      </c>
      <c r="H4" s="113"/>
    </row>
    <row r="5" spans="1:9" ht="67.900000000000006" customHeight="1" x14ac:dyDescent="0.25">
      <c r="A5" s="133" t="s">
        <v>175</v>
      </c>
      <c r="B5" s="137" t="s">
        <v>487</v>
      </c>
      <c r="C5" s="138"/>
      <c r="D5" s="141" t="s">
        <v>488</v>
      </c>
      <c r="E5" s="142" t="s">
        <v>489</v>
      </c>
      <c r="F5" s="143" t="str">
        <f>"Chemistry 0"</f>
        <v>Chemistry 0</v>
      </c>
      <c r="H5" s="185"/>
      <c r="I5" s="183"/>
    </row>
    <row r="6" spans="1:9" ht="106.15" customHeight="1" x14ac:dyDescent="0.25">
      <c r="A6" s="133" t="s">
        <v>175</v>
      </c>
      <c r="B6" s="137" t="s">
        <v>487</v>
      </c>
      <c r="C6" s="138"/>
      <c r="D6" s="141" t="s">
        <v>488</v>
      </c>
      <c r="E6" s="142" t="s">
        <v>489</v>
      </c>
      <c r="F6" s="143" t="str">
        <f>"Chemistry 1"</f>
        <v>Chemistry 1</v>
      </c>
    </row>
    <row r="7" spans="1:9" ht="106.15" customHeight="1" x14ac:dyDescent="0.25">
      <c r="A7" s="133" t="s">
        <v>175</v>
      </c>
      <c r="B7" s="137" t="s">
        <v>487</v>
      </c>
      <c r="C7" s="138"/>
      <c r="D7" s="141" t="s">
        <v>488</v>
      </c>
      <c r="E7" s="142" t="s">
        <v>490</v>
      </c>
      <c r="F7" s="143" t="str">
        <f>"Chemistry 4"</f>
        <v>Chemistry 4</v>
      </c>
      <c r="H7" s="2"/>
      <c r="I7" s="2"/>
    </row>
    <row r="8" spans="1:9" ht="106.15" customHeight="1" x14ac:dyDescent="0.25">
      <c r="A8" s="133" t="s">
        <v>175</v>
      </c>
      <c r="B8" s="137" t="s">
        <v>487</v>
      </c>
      <c r="C8" s="138"/>
      <c r="D8" s="141" t="s">
        <v>488</v>
      </c>
      <c r="E8" s="142" t="s">
        <v>490</v>
      </c>
      <c r="F8" s="143" t="str">
        <f>"Chemistry 5"</f>
        <v>Chemistry 5</v>
      </c>
      <c r="G8" s="40"/>
      <c r="H8" s="2"/>
      <c r="I8" s="2"/>
    </row>
    <row r="9" spans="1:9" ht="67.900000000000006" customHeight="1" x14ac:dyDescent="0.25">
      <c r="A9" s="133" t="s">
        <v>175</v>
      </c>
      <c r="B9" s="137" t="s">
        <v>487</v>
      </c>
      <c r="C9" s="138"/>
      <c r="D9" s="144" t="s">
        <v>491</v>
      </c>
      <c r="E9" s="142" t="s">
        <v>492</v>
      </c>
      <c r="F9" s="143" t="str">
        <f>"Chemistry 2"</f>
        <v>Chemistry 2</v>
      </c>
    </row>
    <row r="10" spans="1:9" ht="106.15" customHeight="1" x14ac:dyDescent="0.25">
      <c r="A10" s="133" t="s">
        <v>175</v>
      </c>
      <c r="B10" s="137" t="s">
        <v>487</v>
      </c>
      <c r="C10" s="138"/>
      <c r="D10" s="144" t="s">
        <v>491</v>
      </c>
      <c r="E10" s="142" t="s">
        <v>492</v>
      </c>
      <c r="F10" s="143" t="str">
        <f>"Chemistry 3"</f>
        <v>Chemistry 3</v>
      </c>
    </row>
    <row r="11" spans="1:9" ht="106.15" customHeight="1" x14ac:dyDescent="0.25">
      <c r="A11" s="133"/>
      <c r="B11" s="137" t="s">
        <v>487</v>
      </c>
      <c r="C11" s="138"/>
      <c r="D11" s="144" t="s">
        <v>491</v>
      </c>
      <c r="E11" s="140" t="s">
        <v>493</v>
      </c>
      <c r="F11" s="145" t="str">
        <f>"Chemistry 6"</f>
        <v>Chemistry 6</v>
      </c>
      <c r="G11" s="112"/>
      <c r="H11" s="112"/>
      <c r="I11" s="112"/>
    </row>
    <row r="12" spans="1:9" ht="87" customHeight="1" x14ac:dyDescent="0.25">
      <c r="A12" s="133" t="s">
        <v>175</v>
      </c>
      <c r="B12" s="137" t="s">
        <v>487</v>
      </c>
      <c r="C12" s="138"/>
      <c r="D12" s="144" t="s">
        <v>491</v>
      </c>
      <c r="E12" s="140" t="s">
        <v>493</v>
      </c>
      <c r="F12" s="145" t="str">
        <f>"Chemistry 6"</f>
        <v>Chemistry 6</v>
      </c>
    </row>
    <row r="13" spans="1:9" ht="30" customHeight="1" x14ac:dyDescent="0.25"/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rgb="FFFF0000"/>
  </sheetPr>
  <dimension ref="B1:L17"/>
  <sheetViews>
    <sheetView zoomScale="80" zoomScaleNormal="80" workbookViewId="0">
      <selection activeCell="G25" sqref="G25"/>
    </sheetView>
  </sheetViews>
  <sheetFormatPr defaultRowHeight="15" x14ac:dyDescent="0.2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71" t="s">
        <v>550</v>
      </c>
      <c r="C2" s="172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551</v>
      </c>
      <c r="E8" s="1" t="s">
        <v>447</v>
      </c>
      <c r="F8" s="1" t="s">
        <v>552</v>
      </c>
      <c r="G8" s="1" t="s">
        <v>218</v>
      </c>
      <c r="H8" s="1" t="s">
        <v>18</v>
      </c>
      <c r="I8" s="13"/>
      <c r="J8" s="1" t="s">
        <v>553</v>
      </c>
      <c r="K8" s="1" t="s">
        <v>554</v>
      </c>
    </row>
    <row r="9" spans="2:12" ht="30" customHeight="1" x14ac:dyDescent="0.25">
      <c r="B9" s="19">
        <v>2</v>
      </c>
      <c r="C9" s="1" t="s">
        <v>214</v>
      </c>
      <c r="D9" s="1" t="s">
        <v>551</v>
      </c>
      <c r="E9" s="1" t="s">
        <v>555</v>
      </c>
      <c r="F9" s="1" t="s">
        <v>552</v>
      </c>
      <c r="G9" s="6" t="s">
        <v>556</v>
      </c>
      <c r="H9" s="1" t="s">
        <v>557</v>
      </c>
      <c r="I9" s="25" t="s">
        <v>558</v>
      </c>
      <c r="J9" s="1"/>
      <c r="K9" s="1" t="s">
        <v>559</v>
      </c>
    </row>
    <row r="10" spans="2:12" ht="30" customHeight="1" x14ac:dyDescent="0.25">
      <c r="B10" s="19">
        <v>3</v>
      </c>
      <c r="C10" s="1" t="s">
        <v>214</v>
      </c>
      <c r="D10" s="1" t="s">
        <v>551</v>
      </c>
      <c r="E10" s="1" t="s">
        <v>560</v>
      </c>
      <c r="F10" s="1" t="s">
        <v>561</v>
      </c>
      <c r="G10" s="6" t="s">
        <v>562</v>
      </c>
      <c r="H10" s="1" t="s">
        <v>229</v>
      </c>
      <c r="I10" s="43" t="s">
        <v>563</v>
      </c>
      <c r="J10" s="16"/>
      <c r="K10" s="1" t="s">
        <v>559</v>
      </c>
    </row>
    <row r="11" spans="2:12" ht="30" customHeight="1" x14ac:dyDescent="0.25">
      <c r="B11" s="19">
        <v>4</v>
      </c>
      <c r="C11" s="1" t="s">
        <v>214</v>
      </c>
      <c r="D11" s="1" t="s">
        <v>564</v>
      </c>
      <c r="E11" s="1" t="s">
        <v>565</v>
      </c>
      <c r="F11" s="8" t="s">
        <v>566</v>
      </c>
      <c r="G11" s="1" t="s">
        <v>567</v>
      </c>
      <c r="H11" s="1" t="s">
        <v>568</v>
      </c>
      <c r="I11" s="25" t="s">
        <v>569</v>
      </c>
      <c r="J11" s="1"/>
      <c r="K11" s="1" t="s">
        <v>570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D14" s="23"/>
      <c r="E14" s="23"/>
    </row>
    <row r="15" spans="2:12" ht="15" customHeight="1" x14ac:dyDescent="0.25">
      <c r="B15" s="65"/>
      <c r="C15" s="65"/>
      <c r="D15" s="65"/>
      <c r="E15" s="65"/>
    </row>
    <row r="16" spans="2:12" ht="30" customHeight="1" x14ac:dyDescent="0.25">
      <c r="B16" s="18" t="s">
        <v>265</v>
      </c>
      <c r="C16" s="176" t="s">
        <v>388</v>
      </c>
      <c r="D16" s="176"/>
      <c r="E16" s="176"/>
    </row>
    <row r="17" spans="2:5" ht="15" customHeight="1" thickBot="1" x14ac:dyDescent="0.3">
      <c r="B17" s="64"/>
      <c r="C17" s="64"/>
      <c r="D17" s="64"/>
      <c r="E17" s="64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6"/>
  <sheetViews>
    <sheetView topLeftCell="A4" zoomScale="80" zoomScaleNormal="80" workbookViewId="0">
      <selection activeCell="I19" sqref="I19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71" t="s">
        <v>571</v>
      </c>
      <c r="C2" s="172"/>
      <c r="J2" s="34"/>
    </row>
    <row r="3" spans="2:12" s="17" customFormat="1" ht="30" customHeight="1" x14ac:dyDescent="0.35">
      <c r="J3" s="34"/>
    </row>
    <row r="4" spans="2:12" s="17" customFormat="1" ht="30" customHeight="1" x14ac:dyDescent="0.35">
      <c r="B4" s="18" t="s">
        <v>131</v>
      </c>
      <c r="J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572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2" ht="30" customHeight="1" x14ac:dyDescent="0.25">
      <c r="B8" s="19">
        <v>1</v>
      </c>
      <c r="C8" s="1" t="s">
        <v>573</v>
      </c>
      <c r="D8" s="1" t="s">
        <v>574</v>
      </c>
      <c r="E8" s="1" t="s">
        <v>236</v>
      </c>
      <c r="F8" s="1" t="s">
        <v>575</v>
      </c>
      <c r="G8" s="8" t="s">
        <v>576</v>
      </c>
      <c r="H8" s="1" t="s">
        <v>123</v>
      </c>
      <c r="I8" s="1" t="s">
        <v>577</v>
      </c>
      <c r="J8" s="1"/>
      <c r="L8" s="1"/>
    </row>
    <row r="9" spans="2:12" ht="30" customHeight="1" x14ac:dyDescent="0.25">
      <c r="B9" s="19">
        <v>2</v>
      </c>
      <c r="C9" s="1" t="s">
        <v>578</v>
      </c>
      <c r="D9" s="1" t="s">
        <v>574</v>
      </c>
      <c r="E9" s="1" t="s">
        <v>579</v>
      </c>
      <c r="F9" s="1" t="s">
        <v>580</v>
      </c>
      <c r="G9" s="8" t="s">
        <v>581</v>
      </c>
      <c r="H9" s="1" t="s">
        <v>582</v>
      </c>
      <c r="I9" s="1" t="s">
        <v>583</v>
      </c>
      <c r="J9" s="1"/>
      <c r="L9" s="45" t="s">
        <v>584</v>
      </c>
    </row>
    <row r="10" spans="2:12" ht="30" customHeight="1" x14ac:dyDescent="0.25">
      <c r="B10" s="19">
        <v>3</v>
      </c>
      <c r="C10" s="1" t="s">
        <v>573</v>
      </c>
      <c r="D10" s="1" t="s">
        <v>585</v>
      </c>
      <c r="E10" s="1" t="s">
        <v>236</v>
      </c>
      <c r="F10" s="1" t="s">
        <v>575</v>
      </c>
      <c r="G10" s="8" t="s">
        <v>586</v>
      </c>
      <c r="H10" s="1" t="s">
        <v>123</v>
      </c>
      <c r="I10" s="1" t="s">
        <v>224</v>
      </c>
      <c r="J10" s="7" t="s">
        <v>587</v>
      </c>
      <c r="L10" s="1"/>
    </row>
    <row r="11" spans="2:12" ht="30" customHeight="1" x14ac:dyDescent="0.25">
      <c r="B11" s="19">
        <v>4</v>
      </c>
      <c r="C11" s="1" t="s">
        <v>588</v>
      </c>
      <c r="D11" s="1" t="s">
        <v>589</v>
      </c>
      <c r="E11" s="1" t="s">
        <v>240</v>
      </c>
      <c r="F11" s="1" t="s">
        <v>575</v>
      </c>
      <c r="G11" s="8" t="s">
        <v>590</v>
      </c>
      <c r="H11" s="8" t="s">
        <v>591</v>
      </c>
      <c r="I11" s="1" t="s">
        <v>224</v>
      </c>
      <c r="J11" s="7" t="s">
        <v>592</v>
      </c>
      <c r="L11" s="8" t="s">
        <v>593</v>
      </c>
    </row>
    <row r="12" spans="2:12" ht="30" customHeight="1" x14ac:dyDescent="0.25">
      <c r="B12" s="19">
        <v>5</v>
      </c>
      <c r="C12" s="1" t="s">
        <v>588</v>
      </c>
      <c r="D12" s="1" t="s">
        <v>594</v>
      </c>
      <c r="E12" s="1" t="s">
        <v>595</v>
      </c>
      <c r="F12" s="1" t="s">
        <v>596</v>
      </c>
      <c r="G12" s="8" t="s">
        <v>157</v>
      </c>
      <c r="H12" s="1" t="s">
        <v>597</v>
      </c>
      <c r="I12" s="1" t="s">
        <v>598</v>
      </c>
      <c r="J12" s="1"/>
      <c r="K12" s="1" t="s">
        <v>599</v>
      </c>
    </row>
    <row r="13" spans="2:12" ht="30" customHeight="1" x14ac:dyDescent="0.25">
      <c r="B13" s="19">
        <v>6</v>
      </c>
      <c r="C13" s="1" t="s">
        <v>588</v>
      </c>
      <c r="D13" s="8" t="s">
        <v>600</v>
      </c>
      <c r="E13" s="1" t="s">
        <v>601</v>
      </c>
      <c r="F13" s="1" t="s">
        <v>602</v>
      </c>
      <c r="G13" s="8" t="s">
        <v>603</v>
      </c>
      <c r="H13" s="1" t="s">
        <v>597</v>
      </c>
      <c r="I13" s="1" t="s">
        <v>153</v>
      </c>
      <c r="J13" s="7" t="s">
        <v>604</v>
      </c>
      <c r="L13" s="1"/>
    </row>
    <row r="14" spans="2:12" s="100" customFormat="1" ht="30" customHeight="1" x14ac:dyDescent="0.25">
      <c r="B14" s="97">
        <v>7</v>
      </c>
      <c r="C14" s="93" t="s">
        <v>573</v>
      </c>
      <c r="D14" s="101" t="s">
        <v>605</v>
      </c>
      <c r="E14" s="93" t="s">
        <v>606</v>
      </c>
      <c r="F14" s="93" t="s">
        <v>607</v>
      </c>
      <c r="G14" s="101" t="s">
        <v>608</v>
      </c>
      <c r="H14" s="93" t="s">
        <v>609</v>
      </c>
      <c r="I14" s="93" t="s">
        <v>610</v>
      </c>
      <c r="J14" s="102"/>
      <c r="K14" s="93" t="s">
        <v>439</v>
      </c>
      <c r="L14" s="93"/>
    </row>
    <row r="15" spans="2:12" s="100" customFormat="1" ht="30" customHeight="1" x14ac:dyDescent="0.25">
      <c r="B15" s="97">
        <v>8</v>
      </c>
      <c r="C15" s="93" t="s">
        <v>573</v>
      </c>
      <c r="D15" s="93" t="s">
        <v>611</v>
      </c>
      <c r="E15" s="93" t="s">
        <v>612</v>
      </c>
      <c r="F15" s="93" t="s">
        <v>613</v>
      </c>
      <c r="G15" s="103" t="s">
        <v>614</v>
      </c>
      <c r="H15" s="93" t="s">
        <v>615</v>
      </c>
      <c r="I15" s="93" t="s">
        <v>438</v>
      </c>
      <c r="J15" s="102"/>
      <c r="K15" s="93" t="s">
        <v>439</v>
      </c>
      <c r="L15" s="93"/>
    </row>
    <row r="16" spans="2:12" s="100" customFormat="1" ht="30" customHeight="1" x14ac:dyDescent="0.25">
      <c r="B16" s="97">
        <v>9</v>
      </c>
      <c r="C16" s="93" t="s">
        <v>616</v>
      </c>
      <c r="D16" s="93" t="s">
        <v>611</v>
      </c>
      <c r="E16" s="93" t="s">
        <v>617</v>
      </c>
      <c r="F16" s="93" t="s">
        <v>618</v>
      </c>
      <c r="G16" s="93" t="s">
        <v>619</v>
      </c>
      <c r="H16" s="93" t="s">
        <v>615</v>
      </c>
      <c r="I16" s="93" t="s">
        <v>438</v>
      </c>
      <c r="J16" s="102"/>
      <c r="K16" s="93" t="s">
        <v>439</v>
      </c>
      <c r="L16" s="93"/>
    </row>
    <row r="17" spans="2:13" ht="30" customHeight="1" x14ac:dyDescent="0.25">
      <c r="B17" s="1"/>
      <c r="M17" s="4"/>
    </row>
    <row r="18" spans="2:13" ht="30" customHeight="1" thickBot="1" x14ac:dyDescent="0.3"/>
    <row r="19" spans="2:13" ht="30" customHeight="1" thickBot="1" x14ac:dyDescent="0.3">
      <c r="B19" s="24" t="s">
        <v>175</v>
      </c>
      <c r="C19" s="23"/>
      <c r="D19" s="23"/>
      <c r="E19" s="23"/>
      <c r="F19" s="23"/>
      <c r="G19" s="23"/>
    </row>
    <row r="20" spans="2:13" ht="15" customHeight="1" x14ac:dyDescent="0.25">
      <c r="B20" s="164"/>
      <c r="C20" s="164"/>
      <c r="D20" s="164"/>
      <c r="E20" s="164"/>
      <c r="F20" s="164"/>
      <c r="G20" s="164"/>
    </row>
    <row r="21" spans="2:13" s="41" customFormat="1" ht="30" customHeight="1" x14ac:dyDescent="0.25">
      <c r="B21" s="18" t="s">
        <v>620</v>
      </c>
      <c r="C21" s="195" t="s">
        <v>621</v>
      </c>
      <c r="D21" s="195"/>
      <c r="E21" s="195"/>
      <c r="F21" s="195"/>
      <c r="G21" s="195"/>
      <c r="J21" s="5"/>
    </row>
    <row r="22" spans="2:13" s="41" customFormat="1" ht="15" customHeight="1" x14ac:dyDescent="0.25">
      <c r="B22" s="196"/>
      <c r="C22" s="196"/>
      <c r="D22" s="196"/>
      <c r="E22" s="196"/>
      <c r="F22" s="196"/>
      <c r="G22" s="196"/>
      <c r="J22" s="5"/>
    </row>
    <row r="23" spans="2:13" ht="30" customHeight="1" x14ac:dyDescent="0.25">
      <c r="B23" s="18" t="s">
        <v>265</v>
      </c>
      <c r="C23" s="173" t="s">
        <v>622</v>
      </c>
      <c r="D23" s="173"/>
      <c r="E23" s="173"/>
      <c r="F23" s="173"/>
      <c r="G23" s="173"/>
    </row>
    <row r="24" spans="2:13" ht="30" customHeight="1" x14ac:dyDescent="0.25">
      <c r="B24" s="18"/>
      <c r="C24" s="173" t="s">
        <v>623</v>
      </c>
      <c r="D24" s="173"/>
      <c r="E24" s="173"/>
      <c r="F24" s="173"/>
      <c r="G24" s="173"/>
    </row>
    <row r="25" spans="2:13" ht="30" customHeight="1" x14ac:dyDescent="0.25">
      <c r="B25" s="18"/>
      <c r="C25" s="173" t="s">
        <v>624</v>
      </c>
      <c r="D25" s="173"/>
      <c r="E25" s="173"/>
      <c r="F25" s="173"/>
      <c r="G25" s="173"/>
    </row>
    <row r="26" spans="2:13" ht="15" customHeight="1" thickBot="1" x14ac:dyDescent="0.3">
      <c r="B26" s="166"/>
      <c r="C26" s="166"/>
      <c r="D26" s="166"/>
      <c r="E26" s="166"/>
      <c r="F26" s="166"/>
      <c r="G26" s="166"/>
    </row>
  </sheetData>
  <mergeCells count="8">
    <mergeCell ref="B2:C2"/>
    <mergeCell ref="B20:G20"/>
    <mergeCell ref="C21:G21"/>
    <mergeCell ref="B26:G26"/>
    <mergeCell ref="B22:G22"/>
    <mergeCell ref="C25:G25"/>
    <mergeCell ref="C24:G24"/>
    <mergeCell ref="C23:G23"/>
  </mergeCells>
  <hyperlinks>
    <hyperlink ref="J10" r:id="rId1" xr:uid="{D13E5A62-935C-4401-ACFA-9F10941695B1}"/>
    <hyperlink ref="J11" r:id="rId2" xr:uid="{F67954E5-C037-4A80-82DB-BEACADAA9D69}"/>
    <hyperlink ref="L9" location="'Summary Ma''s ligands'!A1" display="see Summary Ma's ligands tab" xr:uid="{1D792D35-D9B9-4F56-839E-1ADA3AF05FF9}"/>
    <hyperlink ref="J13" r:id="rId3" xr:uid="{C665F6A6-E0D1-4D16-ABF2-EA23B5A34FED}"/>
    <hyperlink ref="G15" location="'Ma''s ligands - list'!A1" display="BTMPO" xr:uid="{32B76FC7-6F17-4EB0-9E6D-127523EE2A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K23"/>
  <sheetViews>
    <sheetView topLeftCell="A22" zoomScale="80" zoomScaleNormal="80" workbookViewId="0">
      <selection activeCell="C44" sqref="C44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9" max="19" width="10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167" t="s">
        <v>130</v>
      </c>
      <c r="C2" s="168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133</v>
      </c>
      <c r="D7" s="61" t="s">
        <v>134</v>
      </c>
      <c r="E7" s="61" t="s">
        <v>135</v>
      </c>
      <c r="F7" s="61" t="s">
        <v>136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1" ht="30" customHeight="1" x14ac:dyDescent="0.25">
      <c r="B8" s="19">
        <v>1</v>
      </c>
      <c r="C8" s="20" t="s">
        <v>141</v>
      </c>
      <c r="D8" s="20" t="s">
        <v>142</v>
      </c>
      <c r="E8" s="20" t="s">
        <v>143</v>
      </c>
      <c r="F8" s="20" t="s">
        <v>144</v>
      </c>
      <c r="G8" s="20" t="s">
        <v>145</v>
      </c>
      <c r="H8" s="20" t="s">
        <v>146</v>
      </c>
      <c r="I8" s="21"/>
      <c r="J8" s="20" t="s">
        <v>147</v>
      </c>
      <c r="K8" s="21"/>
    </row>
    <row r="9" spans="2:11" ht="30" customHeight="1" x14ac:dyDescent="0.25">
      <c r="B9" s="19">
        <v>2</v>
      </c>
      <c r="C9" s="20" t="s">
        <v>141</v>
      </c>
      <c r="D9" s="20" t="s">
        <v>142</v>
      </c>
      <c r="E9" s="20" t="s">
        <v>148</v>
      </c>
      <c r="F9" s="20" t="s">
        <v>149</v>
      </c>
      <c r="G9" s="20" t="s">
        <v>145</v>
      </c>
      <c r="H9" s="20" t="s">
        <v>146</v>
      </c>
      <c r="I9" s="21"/>
      <c r="J9" s="20" t="s">
        <v>150</v>
      </c>
      <c r="K9" s="21"/>
    </row>
    <row r="10" spans="2:11" ht="30" customHeight="1" x14ac:dyDescent="0.25">
      <c r="B10" s="19">
        <v>3</v>
      </c>
      <c r="C10" s="20" t="s">
        <v>141</v>
      </c>
      <c r="D10" s="20" t="s">
        <v>142</v>
      </c>
      <c r="E10" s="20" t="s">
        <v>151</v>
      </c>
      <c r="F10" s="20" t="s">
        <v>152</v>
      </c>
      <c r="G10" s="20" t="s">
        <v>145</v>
      </c>
      <c r="H10" s="20" t="s">
        <v>153</v>
      </c>
      <c r="I10" s="21"/>
      <c r="J10" s="20" t="s">
        <v>154</v>
      </c>
      <c r="K10" s="20" t="s">
        <v>155</v>
      </c>
    </row>
    <row r="11" spans="2:11" ht="30" customHeight="1" x14ac:dyDescent="0.25">
      <c r="B11" s="19">
        <v>4</v>
      </c>
      <c r="C11" s="20" t="s">
        <v>156</v>
      </c>
      <c r="D11" s="20" t="s">
        <v>142</v>
      </c>
      <c r="E11" s="20" t="s">
        <v>157</v>
      </c>
      <c r="F11" s="20" t="s">
        <v>157</v>
      </c>
      <c r="G11" s="20" t="s">
        <v>158</v>
      </c>
      <c r="H11" s="20" t="s">
        <v>159</v>
      </c>
      <c r="I11" s="21"/>
      <c r="J11" s="20" t="s">
        <v>160</v>
      </c>
      <c r="K11" s="21"/>
    </row>
    <row r="12" spans="2:11" ht="30" customHeight="1" x14ac:dyDescent="0.25">
      <c r="B12" s="19">
        <v>5</v>
      </c>
      <c r="C12" s="20" t="s">
        <v>156</v>
      </c>
      <c r="D12" s="20" t="s">
        <v>142</v>
      </c>
      <c r="E12" s="20" t="s">
        <v>161</v>
      </c>
      <c r="F12" s="20" t="s">
        <v>157</v>
      </c>
      <c r="G12" s="20" t="s">
        <v>145</v>
      </c>
      <c r="H12" s="20" t="s">
        <v>153</v>
      </c>
      <c r="I12" s="21"/>
      <c r="J12" s="20"/>
      <c r="K12" s="21"/>
    </row>
    <row r="13" spans="2:11" ht="30" customHeight="1" x14ac:dyDescent="0.25">
      <c r="B13" s="19">
        <v>6</v>
      </c>
      <c r="C13" s="20" t="s">
        <v>156</v>
      </c>
      <c r="D13" s="20" t="s">
        <v>162</v>
      </c>
      <c r="E13" s="20" t="s">
        <v>163</v>
      </c>
      <c r="F13" s="20" t="s">
        <v>157</v>
      </c>
      <c r="G13" s="20" t="s">
        <v>164</v>
      </c>
      <c r="H13" s="20" t="s">
        <v>153</v>
      </c>
      <c r="I13" s="21"/>
      <c r="J13" s="20" t="s">
        <v>165</v>
      </c>
      <c r="K13" s="20" t="s">
        <v>166</v>
      </c>
    </row>
    <row r="14" spans="2:11" ht="30" customHeight="1" x14ac:dyDescent="0.25">
      <c r="B14" s="80">
        <v>7</v>
      </c>
      <c r="C14" s="81" t="s">
        <v>141</v>
      </c>
      <c r="D14" s="81" t="s">
        <v>167</v>
      </c>
      <c r="E14" s="81" t="s">
        <v>168</v>
      </c>
      <c r="F14" s="81" t="s">
        <v>169</v>
      </c>
      <c r="G14" s="81" t="s">
        <v>170</v>
      </c>
      <c r="H14" s="81" t="s">
        <v>171</v>
      </c>
      <c r="I14" s="82" t="s">
        <v>172</v>
      </c>
      <c r="J14" s="83" t="s">
        <v>173</v>
      </c>
      <c r="K14" s="84" t="s">
        <v>174</v>
      </c>
    </row>
    <row r="15" spans="2:11" ht="30" customHeight="1" x14ac:dyDescent="0.25">
      <c r="B15" s="1"/>
    </row>
    <row r="16" spans="2:11" ht="30" customHeight="1" thickBot="1" x14ac:dyDescent="0.3"/>
    <row r="17" spans="2:8" ht="30" customHeight="1" thickBot="1" x14ac:dyDescent="0.3">
      <c r="B17" s="62" t="s">
        <v>175</v>
      </c>
      <c r="C17" s="63"/>
      <c r="D17" s="63"/>
      <c r="E17" s="63"/>
      <c r="F17" s="63"/>
      <c r="G17" s="63"/>
      <c r="H17" s="63"/>
    </row>
    <row r="18" spans="2:8" ht="15" customHeight="1" x14ac:dyDescent="0.25">
      <c r="B18" s="164"/>
      <c r="C18" s="164"/>
      <c r="D18" s="164"/>
      <c r="E18" s="164"/>
      <c r="F18" s="164"/>
      <c r="G18" s="164"/>
      <c r="H18" s="164"/>
    </row>
    <row r="19" spans="2:8" ht="30" customHeight="1" x14ac:dyDescent="0.25">
      <c r="B19" s="18" t="s">
        <v>176</v>
      </c>
      <c r="C19" s="163" t="s">
        <v>177</v>
      </c>
      <c r="D19" s="163"/>
      <c r="E19" s="1"/>
    </row>
    <row r="20" spans="2:8" ht="15" customHeight="1" x14ac:dyDescent="0.25">
      <c r="B20" s="165"/>
      <c r="C20" s="165"/>
      <c r="D20" s="165"/>
      <c r="E20" s="165"/>
      <c r="F20" s="165"/>
      <c r="G20" s="165"/>
      <c r="H20" s="165"/>
    </row>
    <row r="21" spans="2:8" ht="106.15" customHeight="1" x14ac:dyDescent="0.25">
      <c r="B21" s="18" t="s">
        <v>178</v>
      </c>
      <c r="C21" s="169" t="str">
        <f>"T3P"</f>
        <v>T3P</v>
      </c>
      <c r="D21" s="169"/>
      <c r="E21" s="170" t="str">
        <f>"COMU(R)"</f>
        <v>COMU(R)</v>
      </c>
      <c r="F21" s="170"/>
      <c r="G21" s="170" t="str">
        <f>"TCFH"</f>
        <v>TCFH</v>
      </c>
      <c r="H21" s="170"/>
    </row>
    <row r="22" spans="2:8" ht="106.15" customHeight="1" x14ac:dyDescent="0.25">
      <c r="B22" s="18" t="s">
        <v>179</v>
      </c>
      <c r="C22" s="169" t="str">
        <f>"Chemistry 1"</f>
        <v>Chemistry 1</v>
      </c>
      <c r="D22" s="169"/>
      <c r="E22" s="170" t="str">
        <f>"Chemistry 2"</f>
        <v>Chemistry 2</v>
      </c>
      <c r="F22" s="170"/>
      <c r="G22" s="170" t="str">
        <f>"Chemistry 3"</f>
        <v>Chemistry 3</v>
      </c>
      <c r="H22" s="170"/>
    </row>
    <row r="23" spans="2:8" ht="15" customHeight="1" thickBot="1" x14ac:dyDescent="0.3">
      <c r="B23" s="166"/>
      <c r="C23" s="166"/>
      <c r="D23" s="166"/>
      <c r="E23" s="166"/>
      <c r="F23" s="166"/>
      <c r="G23" s="166"/>
      <c r="H23" s="166"/>
    </row>
  </sheetData>
  <mergeCells count="11">
    <mergeCell ref="C19:D19"/>
    <mergeCell ref="B18:H18"/>
    <mergeCell ref="B20:H20"/>
    <mergeCell ref="B23:H23"/>
    <mergeCell ref="B2:C2"/>
    <mergeCell ref="C21:D21"/>
    <mergeCell ref="E21:F21"/>
    <mergeCell ref="E22:F22"/>
    <mergeCell ref="G21:H21"/>
    <mergeCell ref="G22:H22"/>
    <mergeCell ref="C22:D22"/>
  </mergeCells>
  <hyperlinks>
    <hyperlink ref="I14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/>
  </sheetViews>
  <sheetFormatPr defaultRowHeight="15" x14ac:dyDescent="0.2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 x14ac:dyDescent="0.3">
      <c r="J1" s="13"/>
    </row>
    <row r="2" spans="2:14" s="17" customFormat="1" ht="30" customHeight="1" thickBot="1" x14ac:dyDescent="0.4">
      <c r="B2" s="197" t="s">
        <v>625</v>
      </c>
      <c r="C2" s="198"/>
      <c r="D2" s="199"/>
      <c r="J2" s="34"/>
    </row>
    <row r="3" spans="2:14" s="17" customFormat="1" ht="30" customHeight="1" x14ac:dyDescent="0.35">
      <c r="J3" s="34"/>
    </row>
    <row r="4" spans="2:14" s="17" customFormat="1" ht="30" customHeight="1" x14ac:dyDescent="0.35">
      <c r="B4" s="18" t="s">
        <v>131</v>
      </c>
      <c r="J4" s="34"/>
    </row>
    <row r="5" spans="2:14" ht="99.95" customHeight="1" x14ac:dyDescent="0.25">
      <c r="J5" s="13"/>
    </row>
    <row r="6" spans="2:14" ht="30" customHeight="1" x14ac:dyDescent="0.25">
      <c r="J6" s="13"/>
    </row>
    <row r="7" spans="2:14" ht="30" customHeight="1" x14ac:dyDescent="0.25">
      <c r="B7" s="46" t="s">
        <v>626</v>
      </c>
      <c r="C7" s="46" t="s">
        <v>627</v>
      </c>
      <c r="D7" s="46" t="s">
        <v>628</v>
      </c>
      <c r="E7" s="46" t="s">
        <v>271</v>
      </c>
      <c r="F7" s="46" t="s">
        <v>629</v>
      </c>
      <c r="G7" s="46" t="s">
        <v>572</v>
      </c>
      <c r="H7" s="46" t="s">
        <v>630</v>
      </c>
      <c r="I7" s="46" t="s">
        <v>135</v>
      </c>
      <c r="J7" s="46" t="s">
        <v>2</v>
      </c>
      <c r="K7" s="46" t="s">
        <v>631</v>
      </c>
      <c r="L7" s="46" t="s">
        <v>632</v>
      </c>
      <c r="M7" s="46" t="s">
        <v>138</v>
      </c>
    </row>
    <row r="8" spans="2:14" ht="65.25" customHeight="1" x14ac:dyDescent="0.25">
      <c r="B8" s="19">
        <v>1</v>
      </c>
      <c r="C8" s="1" t="s">
        <v>633</v>
      </c>
      <c r="D8" s="30" t="str">
        <f>"Chemistry 9"</f>
        <v>Chemistry 9</v>
      </c>
      <c r="E8" s="1" t="s">
        <v>634</v>
      </c>
      <c r="F8" s="1" t="s">
        <v>635</v>
      </c>
      <c r="G8" s="7" t="s">
        <v>440</v>
      </c>
      <c r="H8" s="1" t="s">
        <v>635</v>
      </c>
      <c r="I8" s="1" t="s">
        <v>636</v>
      </c>
      <c r="J8" s="1" t="s">
        <v>123</v>
      </c>
      <c r="K8" s="1">
        <v>120</v>
      </c>
      <c r="L8" s="1" t="s">
        <v>637</v>
      </c>
      <c r="M8" s="7" t="s">
        <v>638</v>
      </c>
    </row>
    <row r="9" spans="2:14" ht="76.5" customHeight="1" x14ac:dyDescent="0.25">
      <c r="B9" s="19">
        <v>2</v>
      </c>
      <c r="C9" s="10" t="s">
        <v>639</v>
      </c>
      <c r="D9" s="30" t="str">
        <f>"Chemistry 8"</f>
        <v>Chemistry 8</v>
      </c>
      <c r="E9" s="1" t="s">
        <v>640</v>
      </c>
      <c r="F9" s="1" t="s">
        <v>641</v>
      </c>
      <c r="G9" s="7" t="s">
        <v>642</v>
      </c>
      <c r="H9" s="1" t="s">
        <v>641</v>
      </c>
      <c r="I9" s="1" t="s">
        <v>636</v>
      </c>
      <c r="J9" s="1" t="s">
        <v>223</v>
      </c>
      <c r="K9" s="1">
        <v>130</v>
      </c>
      <c r="L9" s="1" t="s">
        <v>643</v>
      </c>
      <c r="M9" s="7" t="s">
        <v>644</v>
      </c>
    </row>
    <row r="10" spans="2:14" ht="50.45" customHeight="1" x14ac:dyDescent="0.25">
      <c r="B10" s="19">
        <v>3</v>
      </c>
      <c r="C10" s="1" t="s">
        <v>645</v>
      </c>
      <c r="D10" s="2" t="str">
        <f>"Chemistry 10"</f>
        <v>Chemistry 10</v>
      </c>
      <c r="E10" s="1" t="s">
        <v>634</v>
      </c>
      <c r="F10" s="1" t="s">
        <v>646</v>
      </c>
      <c r="G10" s="7" t="s">
        <v>647</v>
      </c>
      <c r="H10" s="1" t="s">
        <v>646</v>
      </c>
      <c r="I10" s="1" t="s">
        <v>636</v>
      </c>
      <c r="J10" s="1" t="s">
        <v>123</v>
      </c>
      <c r="K10" s="1">
        <v>130</v>
      </c>
      <c r="L10" s="1" t="s">
        <v>648</v>
      </c>
      <c r="M10" s="7" t="s">
        <v>649</v>
      </c>
    </row>
    <row r="11" spans="2:14" ht="49.7" customHeight="1" x14ac:dyDescent="0.25">
      <c r="B11" s="19">
        <v>4</v>
      </c>
      <c r="C11" s="1" t="s">
        <v>650</v>
      </c>
      <c r="D11" s="2" t="str">
        <f>"Chemistry 11"</f>
        <v>Chemistry 11</v>
      </c>
      <c r="E11" s="1" t="s">
        <v>651</v>
      </c>
      <c r="F11" s="1" t="s">
        <v>635</v>
      </c>
      <c r="G11" s="7" t="s">
        <v>652</v>
      </c>
      <c r="H11" s="1" t="s">
        <v>641</v>
      </c>
      <c r="I11" s="1" t="s">
        <v>653</v>
      </c>
      <c r="J11" s="1" t="s">
        <v>223</v>
      </c>
      <c r="K11" s="1">
        <v>130</v>
      </c>
      <c r="L11" s="1" t="s">
        <v>654</v>
      </c>
      <c r="M11" s="7" t="s">
        <v>655</v>
      </c>
    </row>
    <row r="12" spans="2:14" ht="50.45" customHeight="1" x14ac:dyDescent="0.25">
      <c r="B12" s="19">
        <v>5</v>
      </c>
      <c r="C12" s="1" t="s">
        <v>656</v>
      </c>
      <c r="D12" s="2" t="str">
        <f>"Chemistry 12"</f>
        <v>Chemistry 12</v>
      </c>
      <c r="E12" s="1" t="s">
        <v>634</v>
      </c>
      <c r="F12" s="1" t="s">
        <v>635</v>
      </c>
      <c r="G12" s="7" t="s">
        <v>657</v>
      </c>
      <c r="H12" s="1" t="s">
        <v>635</v>
      </c>
      <c r="I12" s="1" t="s">
        <v>636</v>
      </c>
      <c r="J12" s="1" t="s">
        <v>123</v>
      </c>
      <c r="K12" s="1">
        <v>120</v>
      </c>
      <c r="L12" s="1" t="s">
        <v>658</v>
      </c>
      <c r="M12" s="7" t="s">
        <v>659</v>
      </c>
    </row>
    <row r="13" spans="2:14" ht="50.45" customHeight="1" x14ac:dyDescent="0.25">
      <c r="B13" s="19">
        <v>6</v>
      </c>
      <c r="C13" s="1" t="s">
        <v>660</v>
      </c>
      <c r="D13" s="2" t="str">
        <f>"Chemistry 12"</f>
        <v>Chemistry 12</v>
      </c>
      <c r="E13" s="1" t="s">
        <v>661</v>
      </c>
      <c r="F13" s="1" t="s">
        <v>635</v>
      </c>
      <c r="G13" s="7" t="s">
        <v>662</v>
      </c>
      <c r="H13" s="1" t="s">
        <v>635</v>
      </c>
      <c r="I13" s="1" t="s">
        <v>653</v>
      </c>
      <c r="J13" s="38" t="s">
        <v>663</v>
      </c>
      <c r="K13" s="1">
        <v>100</v>
      </c>
      <c r="L13" s="1" t="s">
        <v>664</v>
      </c>
      <c r="M13" s="7" t="s">
        <v>665</v>
      </c>
    </row>
    <row r="14" spans="2:14" ht="50.45" customHeight="1" x14ac:dyDescent="0.25">
      <c r="B14" s="19">
        <v>7</v>
      </c>
      <c r="C14" s="1" t="s">
        <v>666</v>
      </c>
      <c r="D14" s="2" t="str">
        <f>"Chemistry 12"</f>
        <v>Chemistry 12</v>
      </c>
      <c r="E14" s="1" t="s">
        <v>667</v>
      </c>
      <c r="F14" s="1" t="s">
        <v>646</v>
      </c>
      <c r="G14" s="7" t="s">
        <v>668</v>
      </c>
      <c r="H14" s="1" t="s">
        <v>646</v>
      </c>
      <c r="I14" s="1" t="s">
        <v>157</v>
      </c>
      <c r="J14" s="8" t="s">
        <v>669</v>
      </c>
      <c r="K14" s="1">
        <v>130</v>
      </c>
      <c r="L14" s="1" t="s">
        <v>670</v>
      </c>
      <c r="M14" s="7" t="s">
        <v>671</v>
      </c>
      <c r="N14" s="4"/>
    </row>
    <row r="15" spans="2:14" ht="63.6" customHeight="1" x14ac:dyDescent="0.25">
      <c r="B15" s="19">
        <v>8</v>
      </c>
      <c r="C15" s="1" t="s">
        <v>672</v>
      </c>
      <c r="D15" s="2" t="str">
        <f>"Chemistry 13"</f>
        <v>Chemistry 13</v>
      </c>
      <c r="E15" s="1" t="s">
        <v>634</v>
      </c>
      <c r="F15" s="1" t="s">
        <v>641</v>
      </c>
      <c r="G15" s="7" t="s">
        <v>673</v>
      </c>
      <c r="H15" s="1" t="s">
        <v>641</v>
      </c>
      <c r="I15" s="1" t="s">
        <v>636</v>
      </c>
      <c r="J15" s="1" t="s">
        <v>123</v>
      </c>
      <c r="K15" s="1">
        <v>120</v>
      </c>
      <c r="L15" s="1" t="s">
        <v>674</v>
      </c>
      <c r="M15" s="7" t="s">
        <v>675</v>
      </c>
    </row>
    <row r="16" spans="2:14" ht="47.45" customHeight="1" x14ac:dyDescent="0.25">
      <c r="B16" s="19">
        <v>9</v>
      </c>
      <c r="C16" s="1" t="s">
        <v>676</v>
      </c>
      <c r="D16" s="2" t="str">
        <f>"Chemistry 14"</f>
        <v>Chemistry 14</v>
      </c>
      <c r="E16" s="1" t="s">
        <v>651</v>
      </c>
      <c r="F16" s="1" t="s">
        <v>635</v>
      </c>
      <c r="G16" s="7" t="s">
        <v>677</v>
      </c>
      <c r="H16" s="1" t="s">
        <v>641</v>
      </c>
      <c r="I16" s="1" t="s">
        <v>653</v>
      </c>
      <c r="J16" s="1" t="s">
        <v>678</v>
      </c>
      <c r="K16" s="1">
        <v>105</v>
      </c>
      <c r="L16" s="1" t="s">
        <v>679</v>
      </c>
      <c r="M16" s="7" t="s">
        <v>680</v>
      </c>
    </row>
    <row r="17" spans="2:13" ht="51.4" customHeight="1" x14ac:dyDescent="0.25">
      <c r="B17" s="19">
        <v>10</v>
      </c>
      <c r="C17" s="1" t="s">
        <v>681</v>
      </c>
      <c r="D17" s="2" t="str">
        <f>"Chemistry 15"</f>
        <v>Chemistry 15</v>
      </c>
      <c r="E17" s="1" t="s">
        <v>682</v>
      </c>
      <c r="F17" s="1" t="s">
        <v>635</v>
      </c>
      <c r="G17" s="7" t="s">
        <v>677</v>
      </c>
      <c r="H17" s="1" t="s">
        <v>641</v>
      </c>
      <c r="I17" s="1" t="s">
        <v>636</v>
      </c>
      <c r="J17" s="8" t="s">
        <v>683</v>
      </c>
      <c r="K17" s="1">
        <v>115</v>
      </c>
      <c r="L17" s="1"/>
      <c r="M17" s="47" t="s">
        <v>684</v>
      </c>
    </row>
    <row r="18" spans="2:13" ht="56.25" customHeight="1" x14ac:dyDescent="0.25">
      <c r="B18" s="19">
        <v>11</v>
      </c>
      <c r="C18" s="1" t="s">
        <v>685</v>
      </c>
      <c r="D18" s="2" t="str">
        <f>"Chemistry 16"</f>
        <v>Chemistry 16</v>
      </c>
      <c r="E18" s="1" t="s">
        <v>640</v>
      </c>
      <c r="F18" s="1" t="s">
        <v>641</v>
      </c>
      <c r="G18" s="7" t="s">
        <v>686</v>
      </c>
      <c r="H18" s="1" t="s">
        <v>641</v>
      </c>
      <c r="I18" s="1" t="s">
        <v>653</v>
      </c>
      <c r="J18" s="8" t="s">
        <v>687</v>
      </c>
      <c r="K18" s="1">
        <v>130</v>
      </c>
      <c r="L18" s="1" t="s">
        <v>688</v>
      </c>
      <c r="M18" s="7" t="s">
        <v>689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tableParts count="1">
    <tablePart r:id="rId1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/>
  </sheetViews>
  <sheetFormatPr defaultRowHeight="15" x14ac:dyDescent="0.2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 x14ac:dyDescent="0.3"/>
    <row r="2" spans="2:10" s="17" customFormat="1" ht="30" customHeight="1" thickBot="1" x14ac:dyDescent="0.4">
      <c r="B2" s="197" t="s">
        <v>690</v>
      </c>
      <c r="C2" s="198"/>
      <c r="D2" s="199"/>
    </row>
    <row r="3" spans="2:10" s="17" customFormat="1" ht="30" customHeight="1" x14ac:dyDescent="0.35"/>
    <row r="4" spans="2:10" s="17" customFormat="1" ht="30" customHeight="1" x14ac:dyDescent="0.35">
      <c r="B4" s="18" t="s">
        <v>691</v>
      </c>
    </row>
    <row r="5" spans="2:10" ht="99.95" customHeight="1" x14ac:dyDescent="0.25"/>
    <row r="6" spans="2:10" ht="30" customHeight="1" thickBot="1" x14ac:dyDescent="0.3">
      <c r="B6" s="49"/>
      <c r="C6" s="49"/>
      <c r="D6" s="49"/>
      <c r="E6" s="49"/>
      <c r="F6" s="49"/>
    </row>
    <row r="7" spans="2:10" ht="30" customHeight="1" thickBot="1" x14ac:dyDescent="0.3">
      <c r="B7" s="50" t="s">
        <v>3</v>
      </c>
      <c r="C7" s="50" t="s">
        <v>692</v>
      </c>
      <c r="D7" s="50" t="s">
        <v>693</v>
      </c>
      <c r="E7" s="50" t="s">
        <v>694</v>
      </c>
      <c r="F7" s="50" t="s">
        <v>695</v>
      </c>
    </row>
    <row r="8" spans="2:10" ht="67.900000000000006" customHeight="1" x14ac:dyDescent="0.25">
      <c r="B8" s="52" t="str">
        <f>"Chemistry 0"</f>
        <v>Chemistry 0</v>
      </c>
      <c r="C8" s="53" t="s">
        <v>696</v>
      </c>
      <c r="D8" s="53" t="s">
        <v>697</v>
      </c>
      <c r="E8" s="54" t="s">
        <v>436</v>
      </c>
      <c r="F8" s="55" t="s">
        <v>698</v>
      </c>
    </row>
    <row r="9" spans="2:10" ht="105" customHeight="1" x14ac:dyDescent="0.25">
      <c r="B9" s="2" t="str">
        <f>"Chemistry 1"</f>
        <v>Chemistry 1</v>
      </c>
      <c r="C9" s="1" t="s">
        <v>699</v>
      </c>
      <c r="D9" s="1" t="s">
        <v>700</v>
      </c>
      <c r="E9" s="42" t="s">
        <v>440</v>
      </c>
      <c r="F9" s="51" t="s">
        <v>701</v>
      </c>
    </row>
    <row r="10" spans="2:10" ht="106.15" customHeight="1" x14ac:dyDescent="0.25">
      <c r="B10" s="52" t="str">
        <f>"Chemistry 2"</f>
        <v>Chemistry 2</v>
      </c>
      <c r="C10" s="53" t="s">
        <v>702</v>
      </c>
      <c r="D10" s="53" t="s">
        <v>703</v>
      </c>
      <c r="E10" s="54" t="s">
        <v>647</v>
      </c>
      <c r="F10" s="55" t="s">
        <v>701</v>
      </c>
    </row>
    <row r="11" spans="2:10" ht="106.15" customHeight="1" x14ac:dyDescent="0.25">
      <c r="B11" s="2" t="str">
        <f>"Chemistry 3"</f>
        <v>Chemistry 3</v>
      </c>
      <c r="C11" s="1" t="s">
        <v>704</v>
      </c>
      <c r="D11" s="1" t="s">
        <v>705</v>
      </c>
      <c r="E11" s="42" t="s">
        <v>706</v>
      </c>
      <c r="F11" s="51" t="s">
        <v>701</v>
      </c>
      <c r="G11" s="3"/>
      <c r="H11" s="3"/>
      <c r="I11" s="3"/>
      <c r="J11" s="48"/>
    </row>
    <row r="12" spans="2:10" ht="88.15" customHeight="1" x14ac:dyDescent="0.25">
      <c r="B12" s="52" t="str">
        <f>"Chemistry 4"</f>
        <v>Chemistry 4</v>
      </c>
      <c r="C12" s="53" t="s">
        <v>707</v>
      </c>
      <c r="D12" s="53" t="s">
        <v>708</v>
      </c>
      <c r="E12" s="54" t="s">
        <v>668</v>
      </c>
      <c r="F12" s="55" t="s">
        <v>701</v>
      </c>
    </row>
    <row r="13" spans="2:10" ht="105" customHeight="1" x14ac:dyDescent="0.25">
      <c r="B13" s="2" t="str">
        <f>"Chemistry 5"</f>
        <v>Chemistry 5</v>
      </c>
      <c r="C13" s="1" t="s">
        <v>709</v>
      </c>
      <c r="D13" s="1" t="s">
        <v>710</v>
      </c>
      <c r="E13" s="42" t="s">
        <v>711</v>
      </c>
      <c r="F13" s="51" t="s">
        <v>698</v>
      </c>
    </row>
    <row r="14" spans="2:10" ht="106.15" customHeight="1" x14ac:dyDescent="0.25">
      <c r="B14" s="52" t="str">
        <f>"Chemistry 6"</f>
        <v>Chemistry 6</v>
      </c>
      <c r="C14" s="53" t="s">
        <v>712</v>
      </c>
      <c r="D14" s="53" t="s">
        <v>713</v>
      </c>
      <c r="E14" s="54" t="s">
        <v>714</v>
      </c>
      <c r="F14" s="55" t="s">
        <v>698</v>
      </c>
    </row>
    <row r="15" spans="2:10" ht="106.15" customHeight="1" x14ac:dyDescent="0.25">
      <c r="B15" s="2" t="str">
        <f>"Chemistry 10"</f>
        <v>Chemistry 10</v>
      </c>
      <c r="C15" s="1" t="s">
        <v>715</v>
      </c>
      <c r="D15" s="1" t="s">
        <v>716</v>
      </c>
      <c r="E15" s="42" t="s">
        <v>717</v>
      </c>
      <c r="F15" s="1"/>
    </row>
    <row r="16" spans="2:10" ht="97.15" customHeight="1" x14ac:dyDescent="0.25">
      <c r="B16" s="52" t="str">
        <f>"Chemistry 11"</f>
        <v>Chemistry 11</v>
      </c>
      <c r="C16" s="53" t="s">
        <v>718</v>
      </c>
      <c r="D16" s="53" t="s">
        <v>719</v>
      </c>
      <c r="E16" s="54" t="s">
        <v>720</v>
      </c>
      <c r="F16" s="55" t="s">
        <v>701</v>
      </c>
    </row>
    <row r="17" spans="2:6" ht="72.400000000000006" customHeight="1" x14ac:dyDescent="0.25">
      <c r="B17" s="2" t="str">
        <f>"Chemistry 12"</f>
        <v>Chemistry 12</v>
      </c>
      <c r="C17" s="1" t="s">
        <v>721</v>
      </c>
      <c r="D17" s="1" t="s">
        <v>722</v>
      </c>
      <c r="E17" s="42" t="s">
        <v>642</v>
      </c>
      <c r="F17" s="51" t="s">
        <v>701</v>
      </c>
    </row>
    <row r="18" spans="2:6" ht="106.15" customHeight="1" x14ac:dyDescent="0.25">
      <c r="B18" s="52" t="str">
        <f>"Chemistry 14"</f>
        <v>Chemistry 14</v>
      </c>
      <c r="C18" s="53" t="s">
        <v>723</v>
      </c>
      <c r="D18" s="53" t="s">
        <v>724</v>
      </c>
      <c r="E18" s="54" t="s">
        <v>725</v>
      </c>
      <c r="F18" s="53"/>
    </row>
    <row r="19" spans="2:6" ht="91.5" customHeight="1" x14ac:dyDescent="0.25">
      <c r="B19" s="2" t="str">
        <f>"Chemistry 15"</f>
        <v>Chemistry 15</v>
      </c>
      <c r="C19" s="1" t="s">
        <v>726</v>
      </c>
      <c r="D19" s="1" t="s">
        <v>727</v>
      </c>
      <c r="E19" s="42" t="s">
        <v>652</v>
      </c>
      <c r="F19" s="51" t="s">
        <v>701</v>
      </c>
    </row>
    <row r="20" spans="2:6" ht="72.400000000000006" customHeight="1" x14ac:dyDescent="0.25">
      <c r="B20" s="52" t="str">
        <f>"Chemistry 16"</f>
        <v>Chemistry 16</v>
      </c>
      <c r="C20" s="53" t="s">
        <v>728</v>
      </c>
      <c r="D20" s="53" t="s">
        <v>729</v>
      </c>
      <c r="E20" s="54" t="s">
        <v>662</v>
      </c>
      <c r="F20" s="55" t="s">
        <v>701</v>
      </c>
    </row>
    <row r="21" spans="2:6" ht="106.15" customHeight="1" x14ac:dyDescent="0.25">
      <c r="B21" s="2" t="str">
        <f>"Chemistry 17"</f>
        <v>Chemistry 17</v>
      </c>
      <c r="C21" s="1" t="s">
        <v>730</v>
      </c>
      <c r="D21" s="1" t="s">
        <v>731</v>
      </c>
      <c r="E21" s="42" t="s">
        <v>657</v>
      </c>
      <c r="F21" s="51" t="s">
        <v>701</v>
      </c>
    </row>
    <row r="22" spans="2:6" ht="97.15" customHeight="1" x14ac:dyDescent="0.25">
      <c r="B22" s="52" t="str">
        <f>"Chemistry 18"</f>
        <v>Chemistry 18</v>
      </c>
      <c r="C22" s="53" t="s">
        <v>732</v>
      </c>
      <c r="D22" s="53" t="s">
        <v>733</v>
      </c>
      <c r="E22" s="54" t="s">
        <v>734</v>
      </c>
      <c r="F22" s="55" t="s">
        <v>698</v>
      </c>
    </row>
    <row r="23" spans="2:6" ht="72.400000000000006" customHeight="1" x14ac:dyDescent="0.25">
      <c r="B23" s="2" t="str">
        <f>"Chemistry 19"</f>
        <v>Chemistry 19</v>
      </c>
      <c r="C23" s="1" t="s">
        <v>735</v>
      </c>
      <c r="D23" s="1" t="s">
        <v>736</v>
      </c>
      <c r="E23" s="42" t="s">
        <v>737</v>
      </c>
      <c r="F23" s="51" t="s">
        <v>698</v>
      </c>
    </row>
    <row r="24" spans="2:6" ht="88.15" customHeight="1" x14ac:dyDescent="0.25">
      <c r="B24" s="52" t="str">
        <f>"Chemistry 19"</f>
        <v>Chemistry 19</v>
      </c>
      <c r="C24" s="53" t="s">
        <v>738</v>
      </c>
      <c r="D24" s="53" t="s">
        <v>739</v>
      </c>
      <c r="E24" s="54" t="s">
        <v>740</v>
      </c>
      <c r="F24" s="55" t="s">
        <v>698</v>
      </c>
    </row>
    <row r="25" spans="2:6" ht="72.400000000000006" customHeight="1" x14ac:dyDescent="0.25">
      <c r="B25" s="2" t="str">
        <f>"Chemistry 19"</f>
        <v>Chemistry 19</v>
      </c>
      <c r="C25" s="1" t="s">
        <v>741</v>
      </c>
      <c r="D25" s="1" t="s">
        <v>742</v>
      </c>
      <c r="E25" s="42" t="s">
        <v>743</v>
      </c>
      <c r="F25" s="51" t="s">
        <v>701</v>
      </c>
    </row>
    <row r="26" spans="2:6" ht="79.7" customHeight="1" x14ac:dyDescent="0.25">
      <c r="B26" s="52" t="str">
        <f>"Chemistry 19"</f>
        <v>Chemistry 19</v>
      </c>
      <c r="C26" s="53" t="s">
        <v>744</v>
      </c>
      <c r="D26" s="53" t="s">
        <v>745</v>
      </c>
      <c r="E26" s="54" t="s">
        <v>677</v>
      </c>
      <c r="F26" s="55" t="s">
        <v>701</v>
      </c>
    </row>
    <row r="27" spans="2:6" ht="106.15" customHeight="1" x14ac:dyDescent="0.25">
      <c r="B27" s="2" t="str">
        <f>"Chemistry 20"</f>
        <v>Chemistry 20</v>
      </c>
      <c r="C27" s="1" t="s">
        <v>746</v>
      </c>
      <c r="D27" s="1"/>
      <c r="E27" s="42" t="s">
        <v>747</v>
      </c>
      <c r="F27" s="1"/>
    </row>
    <row r="28" spans="2:6" ht="88.15" customHeight="1" x14ac:dyDescent="0.25">
      <c r="B28" s="52" t="str">
        <f>"Chemistry 21"</f>
        <v>Chemistry 21</v>
      </c>
      <c r="C28" s="53" t="s">
        <v>748</v>
      </c>
      <c r="D28" s="56"/>
      <c r="E28" s="54" t="s">
        <v>749</v>
      </c>
      <c r="F28" s="53"/>
    </row>
    <row r="29" spans="2:6" ht="63.4" customHeight="1" x14ac:dyDescent="0.25">
      <c r="B29" s="2" t="str">
        <f>"Chemistry 22"</f>
        <v>Chemistry 22</v>
      </c>
      <c r="C29" s="1" t="s">
        <v>750</v>
      </c>
      <c r="D29" s="7"/>
      <c r="E29" s="42" t="s">
        <v>751</v>
      </c>
      <c r="F29" s="51"/>
    </row>
    <row r="30" spans="2:6" ht="79.7" customHeight="1" x14ac:dyDescent="0.25">
      <c r="B30" s="52" t="str">
        <f>"Chemistry 23"</f>
        <v>Chemistry 23</v>
      </c>
      <c r="C30" s="53" t="s">
        <v>752</v>
      </c>
      <c r="D30" s="53" t="s">
        <v>753</v>
      </c>
      <c r="E30" s="54" t="s">
        <v>673</v>
      </c>
      <c r="F30" s="55" t="s">
        <v>701</v>
      </c>
    </row>
    <row r="31" spans="2:6" ht="91.5" customHeight="1" thickBot="1" x14ac:dyDescent="0.3">
      <c r="B31" s="57" t="str">
        <f>"Chemistry 24"</f>
        <v>Chemistry 24</v>
      </c>
      <c r="C31" s="58" t="s">
        <v>754</v>
      </c>
      <c r="D31" s="58"/>
      <c r="E31" s="59" t="s">
        <v>686</v>
      </c>
      <c r="F31" s="60" t="s">
        <v>755</v>
      </c>
    </row>
    <row r="32" spans="2:6" x14ac:dyDescent="0.25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3A4-2E23-4F43-B4F2-2D4AD877A34C}">
  <sheetPr>
    <tabColor theme="7" tint="0.59999389629810485"/>
  </sheetPr>
  <dimension ref="A1:V18"/>
  <sheetViews>
    <sheetView tabSelected="1" zoomScale="60" zoomScaleNormal="60" workbookViewId="0">
      <selection activeCell="O21" sqref="O21"/>
    </sheetView>
  </sheetViews>
  <sheetFormatPr defaultRowHeight="15" x14ac:dyDescent="0.25"/>
  <cols>
    <col min="1" max="22" width="25.71093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22" ht="39.950000000000003" customHeight="1" x14ac:dyDescent="0.25">
      <c r="A1" s="200" t="s">
        <v>788</v>
      </c>
      <c r="B1" s="201" t="s">
        <v>789</v>
      </c>
      <c r="C1" s="201" t="s">
        <v>790</v>
      </c>
      <c r="D1" s="201" t="s">
        <v>180</v>
      </c>
      <c r="E1" s="201" t="s">
        <v>181</v>
      </c>
      <c r="F1" s="201" t="s">
        <v>182</v>
      </c>
      <c r="G1" s="201" t="s">
        <v>183</v>
      </c>
      <c r="H1" s="201" t="s">
        <v>760</v>
      </c>
      <c r="I1" s="201" t="s">
        <v>185</v>
      </c>
      <c r="J1" s="201" t="s">
        <v>756</v>
      </c>
      <c r="K1" s="201" t="s">
        <v>187</v>
      </c>
      <c r="L1" s="201" t="s">
        <v>757</v>
      </c>
      <c r="M1" s="201" t="s">
        <v>189</v>
      </c>
      <c r="N1" s="201" t="s">
        <v>758</v>
      </c>
      <c r="O1" s="201" t="s">
        <v>191</v>
      </c>
      <c r="P1" s="201" t="s">
        <v>759</v>
      </c>
      <c r="Q1" s="201" t="s">
        <v>2</v>
      </c>
      <c r="R1" s="201" t="s">
        <v>194</v>
      </c>
      <c r="S1" s="201" t="s">
        <v>195</v>
      </c>
      <c r="T1" s="201" t="s">
        <v>196</v>
      </c>
      <c r="U1" s="201" t="s">
        <v>139</v>
      </c>
      <c r="V1" s="202" t="s">
        <v>140</v>
      </c>
    </row>
    <row r="2" spans="1:22" ht="24.95" customHeight="1" x14ac:dyDescent="0.25">
      <c r="A2" s="203" t="s">
        <v>791</v>
      </c>
      <c r="B2" s="204"/>
      <c r="C2" s="204"/>
      <c r="D2" s="204" t="s">
        <v>197</v>
      </c>
      <c r="E2" s="204" t="s">
        <v>198</v>
      </c>
      <c r="F2" s="205">
        <v>1</v>
      </c>
      <c r="G2" s="206" t="s">
        <v>183</v>
      </c>
      <c r="H2" s="206">
        <v>1</v>
      </c>
      <c r="I2" s="204" t="s">
        <v>185</v>
      </c>
      <c r="J2" s="204">
        <v>1.1000000000000001</v>
      </c>
      <c r="K2" s="204" t="s">
        <v>199</v>
      </c>
      <c r="L2" s="204">
        <v>3</v>
      </c>
      <c r="M2" s="204" t="s">
        <v>200</v>
      </c>
      <c r="N2" s="204">
        <v>1.8</v>
      </c>
      <c r="O2" s="204"/>
      <c r="P2" s="204"/>
      <c r="Q2" s="204" t="s">
        <v>776</v>
      </c>
      <c r="R2" s="204" t="s">
        <v>782</v>
      </c>
      <c r="S2" s="207"/>
      <c r="T2" s="207"/>
      <c r="U2" s="204" t="s">
        <v>201</v>
      </c>
      <c r="V2" s="208"/>
    </row>
    <row r="3" spans="1:22" ht="24.95" customHeight="1" x14ac:dyDescent="0.25">
      <c r="A3" s="203" t="s">
        <v>791</v>
      </c>
      <c r="B3" s="204" t="s">
        <v>792</v>
      </c>
      <c r="C3" s="204"/>
      <c r="D3" s="204" t="s">
        <v>202</v>
      </c>
      <c r="E3" s="204" t="s">
        <v>203</v>
      </c>
      <c r="F3" s="205">
        <v>1</v>
      </c>
      <c r="G3" s="206" t="s">
        <v>183</v>
      </c>
      <c r="H3" s="206">
        <v>1</v>
      </c>
      <c r="I3" s="204" t="s">
        <v>185</v>
      </c>
      <c r="J3" s="204">
        <v>1.1000000000000001</v>
      </c>
      <c r="K3" s="204" t="s">
        <v>199</v>
      </c>
      <c r="L3" s="204">
        <v>2</v>
      </c>
      <c r="M3" s="204" t="s">
        <v>204</v>
      </c>
      <c r="N3" s="204">
        <v>1.5</v>
      </c>
      <c r="O3" s="204"/>
      <c r="P3" s="204"/>
      <c r="Q3" s="204" t="s">
        <v>777</v>
      </c>
      <c r="R3" s="204" t="s">
        <v>785</v>
      </c>
      <c r="S3" s="207"/>
      <c r="T3" s="207"/>
      <c r="U3" s="204" t="s">
        <v>147</v>
      </c>
      <c r="V3" s="208"/>
    </row>
    <row r="4" spans="1:22" ht="24.95" customHeight="1" x14ac:dyDescent="0.25">
      <c r="A4" s="203" t="s">
        <v>791</v>
      </c>
      <c r="B4" s="204" t="s">
        <v>792</v>
      </c>
      <c r="C4" s="204"/>
      <c r="D4" s="204" t="s">
        <v>202</v>
      </c>
      <c r="E4" s="204" t="s">
        <v>203</v>
      </c>
      <c r="F4" s="205">
        <v>2</v>
      </c>
      <c r="G4" s="206" t="s">
        <v>183</v>
      </c>
      <c r="H4" s="206">
        <v>1</v>
      </c>
      <c r="I4" s="204" t="s">
        <v>185</v>
      </c>
      <c r="J4" s="204">
        <v>1.1000000000000001</v>
      </c>
      <c r="K4" s="204" t="s">
        <v>158</v>
      </c>
      <c r="L4" s="204">
        <v>2</v>
      </c>
      <c r="M4" s="204" t="s">
        <v>205</v>
      </c>
      <c r="N4" s="204">
        <v>1.3</v>
      </c>
      <c r="O4" s="204"/>
      <c r="P4" s="204"/>
      <c r="Q4" s="204" t="s">
        <v>778</v>
      </c>
      <c r="R4" s="204" t="s">
        <v>783</v>
      </c>
      <c r="S4" s="209" t="s">
        <v>172</v>
      </c>
      <c r="T4" s="209" t="s">
        <v>206</v>
      </c>
      <c r="U4" s="211" t="s">
        <v>173</v>
      </c>
      <c r="V4" s="212" t="s">
        <v>174</v>
      </c>
    </row>
    <row r="5" spans="1:22" ht="24.95" customHeight="1" x14ac:dyDescent="0.25">
      <c r="A5" s="203" t="s">
        <v>791</v>
      </c>
      <c r="B5" s="204" t="s">
        <v>793</v>
      </c>
      <c r="C5" s="204"/>
      <c r="D5" s="204" t="s">
        <v>207</v>
      </c>
      <c r="E5" s="204" t="s">
        <v>203</v>
      </c>
      <c r="F5" s="205">
        <v>1</v>
      </c>
      <c r="G5" s="206" t="s">
        <v>183</v>
      </c>
      <c r="H5" s="206">
        <v>1</v>
      </c>
      <c r="I5" s="204" t="s">
        <v>185</v>
      </c>
      <c r="J5" s="204">
        <v>1.1000000000000001</v>
      </c>
      <c r="K5" s="204" t="s">
        <v>208</v>
      </c>
      <c r="L5" s="204">
        <v>3</v>
      </c>
      <c r="M5" s="204" t="s">
        <v>209</v>
      </c>
      <c r="N5" s="204">
        <v>2</v>
      </c>
      <c r="O5" s="204"/>
      <c r="P5" s="204"/>
      <c r="Q5" s="204" t="s">
        <v>779</v>
      </c>
      <c r="R5" s="204" t="s">
        <v>784</v>
      </c>
      <c r="S5" s="207"/>
      <c r="T5" s="207"/>
      <c r="U5" s="204" t="s">
        <v>210</v>
      </c>
      <c r="V5" s="213" t="s">
        <v>155</v>
      </c>
    </row>
    <row r="6" spans="1:22" ht="24.95" customHeight="1" x14ac:dyDescent="0.25">
      <c r="A6" s="203" t="s">
        <v>791</v>
      </c>
      <c r="B6" s="204" t="s">
        <v>793</v>
      </c>
      <c r="C6" s="204"/>
      <c r="D6" s="204" t="s">
        <v>207</v>
      </c>
      <c r="E6" s="204" t="s">
        <v>203</v>
      </c>
      <c r="F6" s="205">
        <v>3</v>
      </c>
      <c r="G6" s="204" t="s">
        <v>156</v>
      </c>
      <c r="H6" s="206">
        <v>1</v>
      </c>
      <c r="I6" s="204" t="s">
        <v>185</v>
      </c>
      <c r="J6" s="204">
        <v>1.1000000000000001</v>
      </c>
      <c r="K6" s="204"/>
      <c r="L6" s="204"/>
      <c r="M6" s="204"/>
      <c r="N6" s="204"/>
      <c r="O6" s="204"/>
      <c r="P6" s="204"/>
      <c r="Q6" s="204" t="s">
        <v>780</v>
      </c>
      <c r="R6" s="204" t="s">
        <v>785</v>
      </c>
      <c r="S6" s="207"/>
      <c r="T6" s="207"/>
      <c r="U6" s="211" t="s">
        <v>160</v>
      </c>
      <c r="V6" s="208"/>
    </row>
    <row r="7" spans="1:22" ht="24.95" customHeight="1" x14ac:dyDescent="0.25">
      <c r="A7" s="214" t="s">
        <v>791</v>
      </c>
      <c r="B7" s="215" t="s">
        <v>793</v>
      </c>
      <c r="C7" s="215"/>
      <c r="D7" s="215" t="s">
        <v>207</v>
      </c>
      <c r="E7" s="215" t="s">
        <v>203</v>
      </c>
      <c r="F7" s="216">
        <v>2</v>
      </c>
      <c r="G7" s="215" t="s">
        <v>156</v>
      </c>
      <c r="H7" s="217">
        <v>1</v>
      </c>
      <c r="I7" s="215" t="s">
        <v>185</v>
      </c>
      <c r="J7" s="215">
        <v>1.1000000000000001</v>
      </c>
      <c r="K7" s="215"/>
      <c r="L7" s="215"/>
      <c r="M7" s="215"/>
      <c r="N7" s="215"/>
      <c r="O7" s="215" t="s">
        <v>211</v>
      </c>
      <c r="P7" s="215">
        <v>0.1</v>
      </c>
      <c r="Q7" s="215" t="s">
        <v>781</v>
      </c>
      <c r="R7" s="215"/>
      <c r="S7" s="218"/>
      <c r="T7" s="218"/>
      <c r="U7" s="231" t="s">
        <v>165</v>
      </c>
      <c r="V7" s="221"/>
    </row>
    <row r="16" spans="1:22" ht="17.25" customHeight="1" x14ac:dyDescent="0.25"/>
    <row r="17" ht="18.75" customHeight="1" x14ac:dyDescent="0.25"/>
    <row r="18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4E7-FF83-4CEF-823A-C58C5EAF050F}">
  <sheetPr>
    <tabColor theme="7" tint="0.59999389629810485"/>
  </sheetPr>
  <dimension ref="A1:D7"/>
  <sheetViews>
    <sheetView zoomScale="80" zoomScaleNormal="80" workbookViewId="0">
      <selection activeCell="D8" sqref="D8"/>
    </sheetView>
  </sheetViews>
  <sheetFormatPr defaultRowHeight="15" x14ac:dyDescent="0.25"/>
  <cols>
    <col min="1" max="4" width="20" customWidth="1"/>
    <col min="5" max="6" width="25.7109375" customWidth="1"/>
    <col min="7" max="7" width="21.28515625" customWidth="1"/>
    <col min="8" max="8" width="30.140625" customWidth="1"/>
    <col min="9" max="9" width="35.7109375" customWidth="1"/>
    <col min="10" max="10" width="43.5703125" customWidth="1"/>
    <col min="11" max="14" width="25.7109375" customWidth="1"/>
    <col min="15" max="15" width="50" customWidth="1"/>
    <col min="16" max="16" width="50.7109375" customWidth="1"/>
    <col min="17" max="17" width="24.140625" customWidth="1"/>
    <col min="18" max="18" width="12" customWidth="1"/>
    <col min="19" max="19" width="11.140625" customWidth="1"/>
    <col min="20" max="20" width="17.28515625" customWidth="1"/>
    <col min="21" max="21" width="12" customWidth="1"/>
    <col min="22" max="22" width="10.570312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4" ht="15.75" x14ac:dyDescent="0.25">
      <c r="A1" s="157" t="s">
        <v>788</v>
      </c>
      <c r="B1" s="157" t="s">
        <v>789</v>
      </c>
      <c r="C1" s="157" t="s">
        <v>790</v>
      </c>
      <c r="D1" s="157" t="s">
        <v>764</v>
      </c>
    </row>
    <row r="2" spans="1:4" ht="15.75" x14ac:dyDescent="0.25">
      <c r="A2" s="156" t="s">
        <v>197</v>
      </c>
      <c r="D2">
        <v>1</v>
      </c>
    </row>
    <row r="3" spans="1:4" ht="17.25" customHeight="1" x14ac:dyDescent="0.25">
      <c r="A3" s="156" t="s">
        <v>197</v>
      </c>
      <c r="B3" s="156" t="s">
        <v>202</v>
      </c>
      <c r="D3">
        <v>1</v>
      </c>
    </row>
    <row r="4" spans="1:4" ht="21" customHeight="1" x14ac:dyDescent="0.25">
      <c r="A4" s="156" t="s">
        <v>197</v>
      </c>
      <c r="B4" s="156" t="s">
        <v>207</v>
      </c>
      <c r="D4">
        <v>2</v>
      </c>
    </row>
    <row r="5" spans="1:4" ht="15.75" x14ac:dyDescent="0.25">
      <c r="A5" s="156" t="s">
        <v>197</v>
      </c>
      <c r="B5" s="156" t="s">
        <v>207</v>
      </c>
      <c r="C5" s="156" t="s">
        <v>763</v>
      </c>
      <c r="D5">
        <v>3</v>
      </c>
    </row>
    <row r="6" spans="1:4" ht="15.75" x14ac:dyDescent="0.25">
      <c r="A6" s="156" t="s">
        <v>197</v>
      </c>
      <c r="B6" s="156" t="s">
        <v>207</v>
      </c>
      <c r="C6" s="155" t="s">
        <v>786</v>
      </c>
      <c r="D6">
        <v>4</v>
      </c>
    </row>
    <row r="7" spans="1:4" ht="31.5" x14ac:dyDescent="0.25">
      <c r="A7" s="156" t="s">
        <v>197</v>
      </c>
      <c r="B7" s="156" t="s">
        <v>207</v>
      </c>
      <c r="C7" s="156" t="s">
        <v>787</v>
      </c>
      <c r="D7">
        <v>4</v>
      </c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50B7-DFDE-45E8-B3D8-24E33D6B6481}">
  <sheetPr>
    <tabColor theme="7" tint="0.59999389629810485"/>
  </sheetPr>
  <dimension ref="A1:L10"/>
  <sheetViews>
    <sheetView topLeftCell="E1" zoomScale="80" zoomScaleNormal="80" workbookViewId="0">
      <selection activeCell="G17" sqref="G17"/>
    </sheetView>
  </sheetViews>
  <sheetFormatPr defaultRowHeight="15" x14ac:dyDescent="0.25"/>
  <cols>
    <col min="1" max="1" width="20" customWidth="1"/>
    <col min="2" max="3" width="25.7109375" customWidth="1"/>
    <col min="4" max="4" width="21.28515625" customWidth="1"/>
    <col min="5" max="5" width="30.140625" customWidth="1"/>
    <col min="6" max="6" width="35.7109375" customWidth="1"/>
    <col min="7" max="7" width="43.5703125" customWidth="1"/>
    <col min="8" max="11" width="25.7109375" customWidth="1"/>
    <col min="12" max="12" width="50" customWidth="1"/>
    <col min="13" max="13" width="50.7109375" customWidth="1"/>
    <col min="14" max="14" width="24.140625" customWidth="1"/>
    <col min="15" max="15" width="12" customWidth="1"/>
    <col min="16" max="16" width="11.140625" customWidth="1"/>
    <col min="17" max="17" width="17.28515625" customWidth="1"/>
    <col min="18" max="18" width="12" customWidth="1"/>
    <col min="19" max="19" width="10.5703125" customWidth="1"/>
    <col min="20" max="20" width="23" customWidth="1"/>
    <col min="21" max="21" width="21.85546875" customWidth="1"/>
    <col min="22" max="22" width="22.28515625" customWidth="1"/>
    <col min="23" max="23" width="21.140625" customWidth="1"/>
    <col min="24" max="24" width="12.85546875" customWidth="1"/>
    <col min="26" max="26" width="10.7109375" bestFit="1" customWidth="1"/>
    <col min="27" max="27" width="14" customWidth="1"/>
  </cols>
  <sheetData>
    <row r="1" spans="1:12" x14ac:dyDescent="0.25">
      <c r="A1" s="114" t="s">
        <v>767</v>
      </c>
      <c r="B1" s="114" t="s">
        <v>766</v>
      </c>
      <c r="C1" s="114" t="s">
        <v>180</v>
      </c>
      <c r="D1" s="114" t="s">
        <v>181</v>
      </c>
      <c r="E1" s="157" t="s">
        <v>764</v>
      </c>
      <c r="F1" s="114">
        <v>1</v>
      </c>
      <c r="G1" s="114" t="s">
        <v>768</v>
      </c>
      <c r="H1" s="114">
        <v>2</v>
      </c>
      <c r="I1" s="114" t="s">
        <v>769</v>
      </c>
      <c r="J1" s="114">
        <v>3</v>
      </c>
      <c r="K1" s="114" t="s">
        <v>764</v>
      </c>
      <c r="L1" s="157" t="s">
        <v>765</v>
      </c>
    </row>
    <row r="2" spans="1:12" ht="15.75" x14ac:dyDescent="0.25">
      <c r="A2" s="155">
        <v>1</v>
      </c>
      <c r="B2" s="155"/>
      <c r="C2" s="155" t="s">
        <v>197</v>
      </c>
      <c r="D2" s="155" t="s">
        <v>198</v>
      </c>
      <c r="E2" s="155">
        <v>1</v>
      </c>
      <c r="F2" s="158" t="s">
        <v>197</v>
      </c>
      <c r="G2" s="158" t="s">
        <v>198</v>
      </c>
      <c r="H2" s="158"/>
      <c r="I2" s="158"/>
      <c r="J2" s="158"/>
      <c r="K2" s="155">
        <v>1</v>
      </c>
      <c r="L2" s="158" t="s">
        <v>770</v>
      </c>
    </row>
    <row r="3" spans="1:12" ht="17.25" customHeight="1" x14ac:dyDescent="0.25">
      <c r="A3" s="156">
        <v>2</v>
      </c>
      <c r="B3" s="156" t="s">
        <v>197</v>
      </c>
      <c r="C3" s="156" t="s">
        <v>202</v>
      </c>
      <c r="D3" s="156" t="s">
        <v>203</v>
      </c>
      <c r="E3" s="156">
        <v>1</v>
      </c>
      <c r="F3" s="159" t="s">
        <v>197</v>
      </c>
      <c r="G3" s="159" t="s">
        <v>203</v>
      </c>
      <c r="H3" s="159" t="s">
        <v>202</v>
      </c>
      <c r="I3" s="159"/>
      <c r="J3" s="159"/>
      <c r="K3" s="156">
        <v>1</v>
      </c>
      <c r="L3" s="159" t="s">
        <v>761</v>
      </c>
    </row>
    <row r="4" spans="1:12" ht="18.75" customHeight="1" x14ac:dyDescent="0.25">
      <c r="A4" s="155">
        <v>2</v>
      </c>
      <c r="B4" s="155" t="s">
        <v>197</v>
      </c>
      <c r="C4" s="155" t="s">
        <v>202</v>
      </c>
      <c r="D4" s="155" t="s">
        <v>203</v>
      </c>
      <c r="E4" s="155">
        <v>2</v>
      </c>
      <c r="F4" s="158" t="s">
        <v>197</v>
      </c>
      <c r="G4" s="159" t="s">
        <v>203</v>
      </c>
      <c r="H4" s="158" t="s">
        <v>202</v>
      </c>
      <c r="I4" s="158"/>
      <c r="J4" s="158"/>
      <c r="K4" s="155">
        <v>2</v>
      </c>
      <c r="L4" s="158" t="s">
        <v>762</v>
      </c>
    </row>
    <row r="5" spans="1:12" ht="21" customHeight="1" x14ac:dyDescent="0.25">
      <c r="A5" s="156">
        <v>2</v>
      </c>
      <c r="B5" s="156" t="s">
        <v>197</v>
      </c>
      <c r="C5" s="156" t="s">
        <v>207</v>
      </c>
      <c r="D5" s="156" t="s">
        <v>198</v>
      </c>
      <c r="E5" s="156">
        <v>1</v>
      </c>
      <c r="F5" s="159" t="s">
        <v>197</v>
      </c>
      <c r="G5" s="159" t="s">
        <v>203</v>
      </c>
      <c r="H5" s="159" t="s">
        <v>207</v>
      </c>
      <c r="I5" s="159" t="s">
        <v>203</v>
      </c>
      <c r="J5" s="159"/>
      <c r="K5" s="156">
        <v>1</v>
      </c>
      <c r="L5" s="159" t="s">
        <v>771</v>
      </c>
    </row>
    <row r="6" spans="1:12" ht="15.75" x14ac:dyDescent="0.25">
      <c r="A6" s="155">
        <v>2</v>
      </c>
      <c r="B6" s="155" t="s">
        <v>197</v>
      </c>
      <c r="C6" s="155" t="s">
        <v>207</v>
      </c>
      <c r="D6" s="155" t="s">
        <v>203</v>
      </c>
      <c r="E6" s="155">
        <v>1</v>
      </c>
      <c r="F6" s="158" t="s">
        <v>197</v>
      </c>
      <c r="G6" s="159" t="s">
        <v>203</v>
      </c>
      <c r="H6" s="158" t="s">
        <v>207</v>
      </c>
      <c r="I6" s="158" t="s">
        <v>203</v>
      </c>
      <c r="J6" s="158"/>
      <c r="K6" s="155">
        <v>1</v>
      </c>
      <c r="L6" s="158" t="s">
        <v>771</v>
      </c>
    </row>
    <row r="7" spans="1:12" ht="15.75" x14ac:dyDescent="0.25">
      <c r="A7" s="155">
        <v>2</v>
      </c>
      <c r="B7" s="155" t="s">
        <v>197</v>
      </c>
      <c r="C7" s="155" t="s">
        <v>207</v>
      </c>
      <c r="D7" s="155" t="s">
        <v>203</v>
      </c>
      <c r="E7" s="155">
        <v>2</v>
      </c>
      <c r="F7" s="158" t="s">
        <v>197</v>
      </c>
      <c r="G7" s="159" t="s">
        <v>203</v>
      </c>
      <c r="H7" s="158" t="s">
        <v>207</v>
      </c>
      <c r="I7" s="158" t="s">
        <v>203</v>
      </c>
      <c r="J7" s="158"/>
      <c r="K7" s="155">
        <v>2</v>
      </c>
      <c r="L7" s="158" t="s">
        <v>772</v>
      </c>
    </row>
    <row r="8" spans="1:12" ht="15.75" x14ac:dyDescent="0.25">
      <c r="A8" s="156">
        <v>3</v>
      </c>
      <c r="B8" s="156" t="s">
        <v>207</v>
      </c>
      <c r="C8" s="156" t="s">
        <v>763</v>
      </c>
      <c r="D8" s="156"/>
      <c r="E8" s="156">
        <v>1</v>
      </c>
      <c r="F8" s="159" t="s">
        <v>197</v>
      </c>
      <c r="G8" s="159" t="s">
        <v>203</v>
      </c>
      <c r="H8" s="159" t="s">
        <v>207</v>
      </c>
      <c r="I8" s="159" t="s">
        <v>198</v>
      </c>
      <c r="J8" s="159" t="s">
        <v>763</v>
      </c>
      <c r="K8" s="156">
        <v>1</v>
      </c>
      <c r="L8" s="159" t="s">
        <v>773</v>
      </c>
    </row>
    <row r="9" spans="1:12" ht="15.75" x14ac:dyDescent="0.25">
      <c r="A9" s="155">
        <v>3</v>
      </c>
      <c r="B9" s="155" t="s">
        <v>207</v>
      </c>
      <c r="C9" s="155" t="s">
        <v>763</v>
      </c>
      <c r="D9" s="155"/>
      <c r="E9" s="155">
        <v>2</v>
      </c>
      <c r="F9" s="158" t="s">
        <v>197</v>
      </c>
      <c r="G9" s="159" t="s">
        <v>203</v>
      </c>
      <c r="H9" s="158" t="s">
        <v>207</v>
      </c>
      <c r="I9" s="158" t="s">
        <v>198</v>
      </c>
      <c r="J9" s="158" t="s">
        <v>763</v>
      </c>
      <c r="K9" s="155">
        <v>2</v>
      </c>
      <c r="L9" s="158" t="s">
        <v>774</v>
      </c>
    </row>
    <row r="10" spans="1:12" ht="15.75" x14ac:dyDescent="0.25">
      <c r="A10" s="156">
        <v>3</v>
      </c>
      <c r="B10" s="156" t="s">
        <v>207</v>
      </c>
      <c r="C10" s="156" t="s">
        <v>763</v>
      </c>
      <c r="D10" s="156"/>
      <c r="E10" s="156">
        <v>3</v>
      </c>
      <c r="F10" s="159" t="s">
        <v>197</v>
      </c>
      <c r="G10" s="159" t="s">
        <v>203</v>
      </c>
      <c r="H10" s="159" t="s">
        <v>207</v>
      </c>
      <c r="I10" s="159" t="s">
        <v>198</v>
      </c>
      <c r="J10" s="159" t="s">
        <v>763</v>
      </c>
      <c r="K10" s="156">
        <v>3</v>
      </c>
      <c r="L10" s="159" t="s">
        <v>775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T35"/>
  <sheetViews>
    <sheetView topLeftCell="A13" zoomScale="80" zoomScaleNormal="80" workbookViewId="0">
      <selection activeCell="J47" sqref="J47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  <col min="18" max="18" width="9.5703125" bestFit="1" customWidth="1"/>
    <col min="19" max="19" width="10.7109375" bestFit="1" customWidth="1"/>
    <col min="20" max="20" width="11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171" t="s">
        <v>212</v>
      </c>
      <c r="C2" s="172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213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1" ht="30" customHeight="1" x14ac:dyDescent="0.25">
      <c r="B8" s="19">
        <v>1</v>
      </c>
      <c r="C8" s="1" t="s">
        <v>214</v>
      </c>
      <c r="D8" s="8" t="s">
        <v>215</v>
      </c>
      <c r="E8" s="1" t="s">
        <v>216</v>
      </c>
      <c r="F8" s="8" t="s">
        <v>217</v>
      </c>
      <c r="G8" s="1" t="s">
        <v>218</v>
      </c>
      <c r="H8" s="1" t="s">
        <v>219</v>
      </c>
      <c r="I8" s="8"/>
      <c r="J8" s="1"/>
      <c r="K8" s="1" t="s">
        <v>220</v>
      </c>
    </row>
    <row r="9" spans="2:11" ht="30" customHeight="1" x14ac:dyDescent="0.25">
      <c r="B9" s="19">
        <v>2</v>
      </c>
      <c r="C9" s="1" t="s">
        <v>214</v>
      </c>
      <c r="D9" s="8" t="s">
        <v>215</v>
      </c>
      <c r="E9" s="1" t="s">
        <v>221</v>
      </c>
      <c r="F9" s="8" t="s">
        <v>222</v>
      </c>
      <c r="G9" s="1" t="s">
        <v>223</v>
      </c>
      <c r="H9" s="1" t="s">
        <v>224</v>
      </c>
      <c r="I9" s="8"/>
      <c r="J9" s="1"/>
      <c r="K9" s="1" t="s">
        <v>225</v>
      </c>
    </row>
    <row r="10" spans="2:11" ht="30" customHeight="1" x14ac:dyDescent="0.25">
      <c r="B10" s="19">
        <v>3</v>
      </c>
      <c r="C10" s="1" t="s">
        <v>214</v>
      </c>
      <c r="D10" s="8" t="s">
        <v>226</v>
      </c>
      <c r="E10" s="1" t="s">
        <v>216</v>
      </c>
      <c r="F10" s="8" t="s">
        <v>227</v>
      </c>
      <c r="G10" s="1" t="s">
        <v>228</v>
      </c>
      <c r="H10" s="1" t="s">
        <v>229</v>
      </c>
      <c r="I10" s="8"/>
      <c r="J10" s="1"/>
      <c r="K10" s="1" t="s">
        <v>230</v>
      </c>
    </row>
    <row r="11" spans="2:11" ht="30" customHeight="1" x14ac:dyDescent="0.25">
      <c r="B11" s="19">
        <v>4</v>
      </c>
      <c r="C11" s="1" t="s">
        <v>214</v>
      </c>
      <c r="D11" s="8" t="s">
        <v>231</v>
      </c>
      <c r="E11" s="1" t="s">
        <v>232</v>
      </c>
      <c r="F11" s="8" t="s">
        <v>233</v>
      </c>
      <c r="G11" s="1" t="s">
        <v>223</v>
      </c>
      <c r="H11" s="1" t="s">
        <v>224</v>
      </c>
      <c r="I11" s="8"/>
      <c r="K11" s="1" t="s">
        <v>234</v>
      </c>
    </row>
    <row r="12" spans="2:11" ht="30" customHeight="1" x14ac:dyDescent="0.25">
      <c r="B12" s="19">
        <v>5</v>
      </c>
      <c r="C12" s="1" t="s">
        <v>214</v>
      </c>
      <c r="D12" s="8" t="s">
        <v>235</v>
      </c>
      <c r="E12" s="1" t="s">
        <v>236</v>
      </c>
      <c r="F12" s="8" t="s">
        <v>237</v>
      </c>
      <c r="G12" s="1" t="s">
        <v>218</v>
      </c>
      <c r="H12" s="1" t="s">
        <v>224</v>
      </c>
      <c r="I12" s="25" t="s">
        <v>238</v>
      </c>
      <c r="J12" s="7"/>
    </row>
    <row r="13" spans="2:11" ht="30" customHeight="1" x14ac:dyDescent="0.25">
      <c r="B13" s="19">
        <v>6</v>
      </c>
      <c r="C13" s="1" t="s">
        <v>214</v>
      </c>
      <c r="D13" s="8" t="s">
        <v>239</v>
      </c>
      <c r="E13" s="1" t="s">
        <v>240</v>
      </c>
      <c r="F13" s="8" t="s">
        <v>241</v>
      </c>
      <c r="G13" s="1" t="s">
        <v>218</v>
      </c>
      <c r="H13" s="1" t="s">
        <v>18</v>
      </c>
      <c r="I13" s="25" t="s">
        <v>242</v>
      </c>
      <c r="J13" s="7"/>
    </row>
    <row r="14" spans="2:11" ht="30" customHeight="1" x14ac:dyDescent="0.25">
      <c r="B14" s="19">
        <v>7</v>
      </c>
      <c r="C14" s="1" t="s">
        <v>214</v>
      </c>
      <c r="D14" s="8" t="s">
        <v>243</v>
      </c>
      <c r="E14" s="1" t="s">
        <v>244</v>
      </c>
      <c r="F14" s="8" t="s">
        <v>245</v>
      </c>
      <c r="G14" s="10" t="s">
        <v>246</v>
      </c>
      <c r="H14" s="1" t="s">
        <v>229</v>
      </c>
      <c r="I14" s="25" t="s">
        <v>247</v>
      </c>
      <c r="J14" s="7"/>
    </row>
    <row r="15" spans="2:11" ht="30" customHeight="1" x14ac:dyDescent="0.25">
      <c r="B15" s="19">
        <v>8</v>
      </c>
      <c r="C15" s="1" t="s">
        <v>214</v>
      </c>
      <c r="D15" s="8" t="s">
        <v>248</v>
      </c>
      <c r="E15" s="1" t="s">
        <v>148</v>
      </c>
      <c r="F15" s="8" t="s">
        <v>249</v>
      </c>
      <c r="G15" s="10" t="s">
        <v>246</v>
      </c>
      <c r="H15" s="1" t="s">
        <v>219</v>
      </c>
      <c r="I15" s="25" t="s">
        <v>250</v>
      </c>
      <c r="J15" s="11"/>
      <c r="K15" s="8" t="s">
        <v>251</v>
      </c>
    </row>
    <row r="16" spans="2:11" ht="30" customHeight="1" x14ac:dyDescent="0.25">
      <c r="B16" s="19">
        <v>9</v>
      </c>
      <c r="C16" s="1" t="s">
        <v>214</v>
      </c>
      <c r="D16" s="8" t="s">
        <v>215</v>
      </c>
      <c r="E16" s="1" t="s">
        <v>252</v>
      </c>
      <c r="F16" s="8" t="s">
        <v>233</v>
      </c>
      <c r="G16" s="8" t="s">
        <v>253</v>
      </c>
      <c r="H16" s="1" t="s">
        <v>254</v>
      </c>
      <c r="I16" s="25" t="s">
        <v>255</v>
      </c>
      <c r="J16" s="1" t="s">
        <v>256</v>
      </c>
      <c r="K16" s="1"/>
    </row>
    <row r="17" spans="2:20" ht="30" customHeight="1" x14ac:dyDescent="0.25">
      <c r="B17" s="19">
        <v>10</v>
      </c>
      <c r="C17" s="1" t="s">
        <v>214</v>
      </c>
      <c r="D17" s="8" t="s">
        <v>226</v>
      </c>
      <c r="E17" s="1" t="s">
        <v>257</v>
      </c>
      <c r="F17" s="8" t="s">
        <v>258</v>
      </c>
      <c r="G17" s="15" t="s">
        <v>259</v>
      </c>
      <c r="H17" s="1" t="s">
        <v>260</v>
      </c>
      <c r="I17" s="25" t="s">
        <v>261</v>
      </c>
    </row>
    <row r="18" spans="2:20" ht="30" customHeight="1" x14ac:dyDescent="0.25">
      <c r="B18" s="1"/>
      <c r="L18" s="4"/>
    </row>
    <row r="19" spans="2:20" ht="30" customHeight="1" thickBot="1" x14ac:dyDescent="0.3"/>
    <row r="20" spans="2:20" ht="30" customHeight="1" thickBot="1" x14ac:dyDescent="0.3">
      <c r="B20" s="24" t="s">
        <v>175</v>
      </c>
      <c r="C20" s="23"/>
      <c r="D20" s="23"/>
      <c r="E20" s="23"/>
      <c r="F20" s="23"/>
    </row>
    <row r="21" spans="2:20" ht="15" customHeight="1" x14ac:dyDescent="0.25">
      <c r="B21" s="65"/>
      <c r="C21" s="65"/>
      <c r="D21" s="65"/>
      <c r="E21" s="65"/>
      <c r="F21" s="65"/>
    </row>
    <row r="22" spans="2:20" ht="30" customHeight="1" x14ac:dyDescent="0.25">
      <c r="B22" s="18" t="s">
        <v>262</v>
      </c>
      <c r="C22" s="26" t="s">
        <v>263</v>
      </c>
      <c r="D22" s="16" t="s">
        <v>264</v>
      </c>
      <c r="E22" s="41"/>
      <c r="F22" s="41"/>
    </row>
    <row r="23" spans="2:20" ht="15" customHeight="1" x14ac:dyDescent="0.25">
      <c r="B23" s="66"/>
      <c r="C23" s="66"/>
      <c r="D23" s="66"/>
      <c r="E23" s="66"/>
      <c r="F23" s="66"/>
    </row>
    <row r="24" spans="2:20" ht="30" customHeight="1" x14ac:dyDescent="0.25">
      <c r="B24" s="18" t="s">
        <v>265</v>
      </c>
      <c r="C24" s="173" t="s">
        <v>266</v>
      </c>
      <c r="D24" s="173"/>
      <c r="E24" s="173"/>
      <c r="F24" s="173"/>
    </row>
    <row r="25" spans="2:20" ht="15" customHeight="1" x14ac:dyDescent="0.25">
      <c r="B25" s="44"/>
      <c r="C25" s="27"/>
      <c r="D25" s="27"/>
      <c r="E25" s="27"/>
      <c r="F25" s="27"/>
    </row>
    <row r="26" spans="2:20" ht="30" customHeight="1" x14ac:dyDescent="0.25">
      <c r="B26" s="18" t="s">
        <v>267</v>
      </c>
      <c r="C26" s="173" t="s">
        <v>268</v>
      </c>
      <c r="D26" s="173"/>
      <c r="E26" s="173"/>
      <c r="F26" s="173"/>
    </row>
    <row r="27" spans="2:20" ht="15" customHeight="1" thickBot="1" x14ac:dyDescent="0.3">
      <c r="B27" s="64"/>
      <c r="C27" s="64"/>
      <c r="D27" s="64"/>
      <c r="E27" s="64"/>
      <c r="F27" s="64"/>
    </row>
    <row r="29" spans="2:20" ht="47.25" x14ac:dyDescent="0.25">
      <c r="B29" s="114" t="s">
        <v>180</v>
      </c>
      <c r="C29" s="114" t="s">
        <v>181</v>
      </c>
      <c r="D29" s="114" t="s">
        <v>132</v>
      </c>
      <c r="E29" s="114" t="s">
        <v>183</v>
      </c>
      <c r="F29" s="114" t="s">
        <v>184</v>
      </c>
      <c r="G29" s="114" t="s">
        <v>185</v>
      </c>
      <c r="H29" s="114" t="s">
        <v>186</v>
      </c>
      <c r="I29" s="114" t="s">
        <v>187</v>
      </c>
      <c r="J29" s="114" t="s">
        <v>188</v>
      </c>
      <c r="K29" s="114" t="s">
        <v>189</v>
      </c>
      <c r="L29" s="114" t="s">
        <v>190</v>
      </c>
      <c r="M29" s="114" t="s">
        <v>191</v>
      </c>
      <c r="N29" s="114" t="s">
        <v>192</v>
      </c>
      <c r="O29" s="114" t="s">
        <v>2</v>
      </c>
      <c r="P29" s="114" t="s">
        <v>193</v>
      </c>
      <c r="Q29" s="114" t="s">
        <v>269</v>
      </c>
      <c r="R29" s="114" t="s">
        <v>138</v>
      </c>
      <c r="S29" s="114" t="s">
        <v>139</v>
      </c>
      <c r="T29" s="114" t="s">
        <v>140</v>
      </c>
    </row>
    <row r="30" spans="2:20" ht="15.75" x14ac:dyDescent="0.25">
      <c r="B30" s="115"/>
      <c r="C30" s="115"/>
      <c r="D30" s="116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8"/>
      <c r="R30" s="119"/>
      <c r="S30" s="115"/>
      <c r="T30" s="120"/>
    </row>
    <row r="31" spans="2:20" ht="15.75" x14ac:dyDescent="0.25">
      <c r="B31" s="121"/>
      <c r="C31" s="121"/>
      <c r="D31" s="122"/>
      <c r="E31" s="123"/>
      <c r="F31" s="123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18"/>
      <c r="R31" s="119"/>
      <c r="S31" s="121"/>
      <c r="T31" s="124"/>
    </row>
    <row r="32" spans="2:20" ht="15.75" x14ac:dyDescent="0.25">
      <c r="B32" s="115"/>
      <c r="C32" s="115"/>
      <c r="D32" s="116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8"/>
      <c r="R32" s="125"/>
      <c r="S32" s="126"/>
      <c r="T32" s="127"/>
    </row>
    <row r="33" spans="2:20" ht="15.75" x14ac:dyDescent="0.25">
      <c r="B33" s="121"/>
      <c r="C33" s="121"/>
      <c r="D33" s="122"/>
      <c r="E33" s="123"/>
      <c r="F33" s="123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18"/>
      <c r="R33" s="119"/>
      <c r="S33" s="121"/>
      <c r="T33" s="121"/>
    </row>
    <row r="34" spans="2:20" ht="15.75" x14ac:dyDescent="0.25">
      <c r="B34" s="115"/>
      <c r="C34" s="115"/>
      <c r="D34" s="116"/>
      <c r="E34" s="115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8"/>
      <c r="R34" s="119"/>
      <c r="S34" s="126"/>
      <c r="T34" s="120"/>
    </row>
    <row r="35" spans="2:20" ht="15.75" x14ac:dyDescent="0.25">
      <c r="B35" s="121"/>
      <c r="C35" s="121"/>
      <c r="D35" s="122"/>
      <c r="E35" s="121"/>
      <c r="F35" s="123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18"/>
      <c r="R35" s="119"/>
      <c r="S35" s="128"/>
      <c r="T35" s="124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G22" sqref="G22"/>
    </sheetView>
  </sheetViews>
  <sheetFormatPr defaultRowHeight="15" x14ac:dyDescent="0.2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 x14ac:dyDescent="0.3"/>
    <row r="2" spans="2:14" s="17" customFormat="1" ht="30" customHeight="1" thickBot="1" x14ac:dyDescent="0.4">
      <c r="B2" s="171" t="s">
        <v>270</v>
      </c>
      <c r="C2" s="172"/>
    </row>
    <row r="3" spans="2:14" s="17" customFormat="1" ht="30" customHeight="1" x14ac:dyDescent="0.35"/>
    <row r="4" spans="2:14" s="17" customFormat="1" ht="30" customHeight="1" x14ac:dyDescent="0.35">
      <c r="B4" s="18" t="s">
        <v>131</v>
      </c>
    </row>
    <row r="5" spans="2:14" ht="99.95" customHeight="1" x14ac:dyDescent="0.25"/>
    <row r="6" spans="2:14" ht="30" customHeight="1" x14ac:dyDescent="0.25"/>
    <row r="7" spans="2:14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272</v>
      </c>
      <c r="H7" s="22" t="s">
        <v>273</v>
      </c>
      <c r="I7" s="22" t="s">
        <v>2</v>
      </c>
      <c r="J7" s="22" t="s">
        <v>137</v>
      </c>
      <c r="K7" s="22" t="s">
        <v>138</v>
      </c>
      <c r="L7" s="22" t="s">
        <v>139</v>
      </c>
      <c r="M7" s="22" t="s">
        <v>140</v>
      </c>
    </row>
    <row r="8" spans="2:14" ht="30" customHeight="1" x14ac:dyDescent="0.25">
      <c r="B8" s="19">
        <v>1</v>
      </c>
      <c r="C8" s="28" t="s">
        <v>274</v>
      </c>
      <c r="D8" s="8" t="s">
        <v>275</v>
      </c>
      <c r="E8" s="1" t="s">
        <v>276</v>
      </c>
      <c r="F8" s="1" t="s">
        <v>277</v>
      </c>
      <c r="G8" s="1" t="s">
        <v>278</v>
      </c>
      <c r="H8" s="1" t="s">
        <v>279</v>
      </c>
      <c r="I8" s="1" t="s">
        <v>280</v>
      </c>
      <c r="J8" s="1" t="s">
        <v>229</v>
      </c>
      <c r="K8" s="7" t="s">
        <v>281</v>
      </c>
      <c r="L8" s="1" t="s">
        <v>282</v>
      </c>
      <c r="M8" s="21"/>
    </row>
    <row r="9" spans="2:14" ht="30" customHeight="1" x14ac:dyDescent="0.25">
      <c r="B9" s="19">
        <v>2</v>
      </c>
      <c r="C9" s="8" t="s">
        <v>283</v>
      </c>
      <c r="D9" s="8" t="s">
        <v>284</v>
      </c>
      <c r="E9" s="1" t="s">
        <v>244</v>
      </c>
      <c r="F9" s="1" t="s">
        <v>277</v>
      </c>
      <c r="G9" s="1" t="s">
        <v>278</v>
      </c>
      <c r="H9" s="1" t="s">
        <v>285</v>
      </c>
      <c r="I9" s="1" t="s">
        <v>280</v>
      </c>
      <c r="J9" s="1" t="s">
        <v>171</v>
      </c>
      <c r="K9" s="7" t="s">
        <v>286</v>
      </c>
      <c r="L9" s="20"/>
      <c r="M9" s="21"/>
    </row>
    <row r="10" spans="2:14" ht="30" customHeight="1" x14ac:dyDescent="0.25">
      <c r="B10" s="19">
        <v>3</v>
      </c>
      <c r="C10" s="8" t="s">
        <v>287</v>
      </c>
      <c r="D10" s="8" t="s">
        <v>288</v>
      </c>
      <c r="E10" s="1" t="s">
        <v>289</v>
      </c>
      <c r="F10" s="1" t="s">
        <v>290</v>
      </c>
      <c r="G10" s="1" t="s">
        <v>278</v>
      </c>
      <c r="H10" s="1" t="s">
        <v>279</v>
      </c>
      <c r="I10" s="1" t="s">
        <v>280</v>
      </c>
      <c r="J10" s="1" t="s">
        <v>153</v>
      </c>
      <c r="K10" s="1" t="s">
        <v>291</v>
      </c>
      <c r="L10" s="20"/>
      <c r="M10" s="20"/>
    </row>
    <row r="11" spans="2:14" ht="30" customHeight="1" x14ac:dyDescent="0.25">
      <c r="B11" s="85">
        <v>4</v>
      </c>
      <c r="C11" s="86" t="s">
        <v>292</v>
      </c>
      <c r="D11" s="87" t="s">
        <v>293</v>
      </c>
      <c r="E11" s="88" t="s">
        <v>294</v>
      </c>
      <c r="F11" s="89" t="s">
        <v>295</v>
      </c>
      <c r="G11" s="90" t="s">
        <v>244</v>
      </c>
      <c r="H11" s="90" t="s">
        <v>244</v>
      </c>
      <c r="I11" s="88" t="s">
        <v>296</v>
      </c>
      <c r="J11" s="88" t="s">
        <v>153</v>
      </c>
      <c r="K11" s="91" t="s">
        <v>297</v>
      </c>
      <c r="L11" s="92"/>
      <c r="M11" s="92"/>
    </row>
    <row r="12" spans="2:14" ht="30" customHeight="1" x14ac:dyDescent="0.25">
      <c r="B12" s="1"/>
      <c r="N12" s="4"/>
    </row>
    <row r="13" spans="2:14" ht="30" customHeight="1" thickBot="1" x14ac:dyDescent="0.3"/>
    <row r="14" spans="2:14" ht="30" customHeight="1" thickBot="1" x14ac:dyDescent="0.3">
      <c r="B14" s="174" t="s">
        <v>175</v>
      </c>
      <c r="C14" s="174"/>
      <c r="D14" s="174"/>
      <c r="E14" s="174"/>
    </row>
    <row r="15" spans="2:14" ht="15" customHeight="1" x14ac:dyDescent="0.25">
      <c r="B15" s="65"/>
      <c r="C15" s="65"/>
      <c r="D15" s="65"/>
      <c r="E15" s="65"/>
    </row>
    <row r="16" spans="2:14" ht="30" customHeight="1" x14ac:dyDescent="0.25">
      <c r="B16" s="18" t="s">
        <v>267</v>
      </c>
      <c r="C16" s="175" t="s">
        <v>298</v>
      </c>
      <c r="D16" s="175"/>
      <c r="E16" s="175"/>
    </row>
    <row r="17" spans="2:5" ht="30" customHeight="1" x14ac:dyDescent="0.25">
      <c r="B17" s="18"/>
      <c r="C17" s="175" t="s">
        <v>299</v>
      </c>
      <c r="D17" s="175"/>
      <c r="E17" s="175"/>
    </row>
    <row r="18" spans="2:5" ht="15" customHeight="1" x14ac:dyDescent="0.25">
      <c r="B18" s="44"/>
      <c r="C18" s="27"/>
      <c r="D18" s="27"/>
      <c r="E18" s="27"/>
    </row>
    <row r="19" spans="2:5" ht="30" customHeight="1" x14ac:dyDescent="0.25">
      <c r="B19" s="29" t="s">
        <v>300</v>
      </c>
      <c r="C19" s="173" t="s">
        <v>301</v>
      </c>
      <c r="D19" s="173"/>
      <c r="E19" s="173"/>
    </row>
    <row r="20" spans="2:5" ht="15" customHeight="1" x14ac:dyDescent="0.25">
      <c r="B20" s="66"/>
      <c r="C20" s="66"/>
      <c r="D20" s="66"/>
      <c r="E20" s="66"/>
    </row>
    <row r="21" spans="2:5" ht="30" customHeight="1" x14ac:dyDescent="0.25">
      <c r="B21" s="18" t="s">
        <v>302</v>
      </c>
      <c r="C21" s="173" t="s">
        <v>303</v>
      </c>
      <c r="D21" s="173"/>
      <c r="E21" s="173"/>
    </row>
    <row r="22" spans="2:5" ht="99.95" customHeight="1" x14ac:dyDescent="0.25">
      <c r="B22" s="18"/>
      <c r="C22" s="173"/>
      <c r="D22" s="173"/>
      <c r="E22" s="173"/>
    </row>
    <row r="23" spans="2:5" ht="30" customHeight="1" x14ac:dyDescent="0.25">
      <c r="B23" s="18"/>
      <c r="C23" s="173" t="s">
        <v>304</v>
      </c>
      <c r="D23" s="173"/>
      <c r="E23" s="173"/>
    </row>
    <row r="24" spans="2:5" ht="15" customHeight="1" thickBot="1" x14ac:dyDescent="0.3">
      <c r="B24" s="64"/>
      <c r="C24" s="64"/>
      <c r="D24" s="64"/>
      <c r="E24" s="64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U25"/>
  <sheetViews>
    <sheetView topLeftCell="A8" zoomScale="80" zoomScaleNormal="80" workbookViewId="0">
      <selection activeCell="B27" sqref="B27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8.7109375" style="13" bestFit="1" customWidth="1"/>
    <col min="10" max="10" width="25.7109375" customWidth="1"/>
    <col min="11" max="11" width="50.7109375" customWidth="1"/>
    <col min="12" max="12" width="25.7109375" customWidth="1"/>
    <col min="13" max="13" width="16.140625" customWidth="1"/>
    <col min="16" max="16" width="18.42578125" customWidth="1"/>
    <col min="19" max="19" width="13.5703125" customWidth="1"/>
  </cols>
  <sheetData>
    <row r="1" spans="2:12" ht="12" customHeight="1" thickBot="1" x14ac:dyDescent="0.3"/>
    <row r="2" spans="2:12" s="17" customFormat="1" ht="30" customHeight="1" thickBot="1" x14ac:dyDescent="0.4">
      <c r="B2" s="171" t="s">
        <v>305</v>
      </c>
      <c r="C2" s="172"/>
      <c r="I2" s="34"/>
    </row>
    <row r="3" spans="2:12" s="17" customFormat="1" ht="30" customHeight="1" x14ac:dyDescent="0.35">
      <c r="I3" s="34"/>
    </row>
    <row r="4" spans="2:12" s="17" customFormat="1" ht="30" customHeight="1" x14ac:dyDescent="0.35">
      <c r="B4" s="18" t="s">
        <v>131</v>
      </c>
      <c r="I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306</v>
      </c>
      <c r="D7" s="22" t="s">
        <v>307</v>
      </c>
      <c r="E7" s="22" t="s">
        <v>213</v>
      </c>
      <c r="F7" s="22" t="s">
        <v>135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308</v>
      </c>
      <c r="E8" s="1" t="s">
        <v>309</v>
      </c>
      <c r="F8" s="1" t="s">
        <v>244</v>
      </c>
      <c r="G8" s="6" t="s">
        <v>310</v>
      </c>
      <c r="H8" s="1" t="s">
        <v>311</v>
      </c>
      <c r="J8" s="33" t="s">
        <v>312</v>
      </c>
      <c r="K8" s="8" t="s">
        <v>313</v>
      </c>
    </row>
    <row r="9" spans="2:12" ht="30" customHeight="1" x14ac:dyDescent="0.25">
      <c r="B9" s="19">
        <v>2</v>
      </c>
      <c r="C9" s="8" t="s">
        <v>214</v>
      </c>
      <c r="D9" s="1" t="s">
        <v>314</v>
      </c>
      <c r="E9" s="1" t="s">
        <v>315</v>
      </c>
      <c r="F9" s="1" t="s">
        <v>316</v>
      </c>
      <c r="G9" s="1" t="s">
        <v>317</v>
      </c>
      <c r="H9" s="1" t="s">
        <v>219</v>
      </c>
      <c r="I9" s="25" t="s">
        <v>318</v>
      </c>
      <c r="K9" s="1" t="s">
        <v>319</v>
      </c>
    </row>
    <row r="10" spans="2:12" ht="30" customHeight="1" x14ac:dyDescent="0.25">
      <c r="B10" s="19">
        <v>3</v>
      </c>
      <c r="C10" s="1" t="s">
        <v>214</v>
      </c>
      <c r="D10" s="1" t="s">
        <v>320</v>
      </c>
      <c r="E10" s="8" t="s">
        <v>321</v>
      </c>
      <c r="F10" s="1" t="s">
        <v>244</v>
      </c>
      <c r="G10" s="6" t="s">
        <v>310</v>
      </c>
      <c r="H10" s="1" t="s">
        <v>153</v>
      </c>
      <c r="I10" s="25" t="s">
        <v>322</v>
      </c>
      <c r="K10" s="1" t="s">
        <v>323</v>
      </c>
    </row>
    <row r="11" spans="2:12" ht="30" customHeight="1" x14ac:dyDescent="0.25">
      <c r="B11" s="19">
        <v>4</v>
      </c>
      <c r="C11" s="1" t="s">
        <v>214</v>
      </c>
      <c r="D11" s="14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7" t="s">
        <v>329</v>
      </c>
      <c r="J11" s="1" t="s">
        <v>330</v>
      </c>
      <c r="K11" s="32" t="s">
        <v>331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F14" s="13"/>
      <c r="I14"/>
    </row>
    <row r="15" spans="2:12" ht="15" customHeight="1" x14ac:dyDescent="0.25">
      <c r="B15" s="65"/>
      <c r="C15" s="65"/>
      <c r="F15" s="13"/>
      <c r="I15"/>
    </row>
    <row r="16" spans="2:12" ht="30" customHeight="1" x14ac:dyDescent="0.25">
      <c r="B16" s="18" t="s">
        <v>244</v>
      </c>
      <c r="C16" s="31"/>
      <c r="F16" s="13"/>
      <c r="I16"/>
    </row>
    <row r="17" spans="2:21" ht="15" customHeight="1" thickBot="1" x14ac:dyDescent="0.3">
      <c r="B17" s="64"/>
      <c r="C17" s="64"/>
      <c r="F17" s="13"/>
      <c r="I17"/>
    </row>
    <row r="19" spans="2:21" ht="47.25" x14ac:dyDescent="0.25">
      <c r="B19" s="114" t="s">
        <v>180</v>
      </c>
      <c r="C19" s="114" t="s">
        <v>181</v>
      </c>
      <c r="D19" s="114" t="s">
        <v>132</v>
      </c>
      <c r="E19" s="114" t="s">
        <v>332</v>
      </c>
      <c r="F19" s="114" t="s">
        <v>333</v>
      </c>
      <c r="G19" s="114" t="s">
        <v>334</v>
      </c>
      <c r="H19" s="114" t="s">
        <v>335</v>
      </c>
      <c r="I19" s="114" t="s">
        <v>186</v>
      </c>
      <c r="J19" s="114" t="s">
        <v>187</v>
      </c>
      <c r="K19" s="114" t="s">
        <v>188</v>
      </c>
      <c r="L19" s="114" t="s">
        <v>336</v>
      </c>
      <c r="M19" s="114" t="s">
        <v>337</v>
      </c>
      <c r="N19" s="114" t="s">
        <v>191</v>
      </c>
      <c r="O19" s="114" t="s">
        <v>192</v>
      </c>
      <c r="P19" s="114" t="s">
        <v>2</v>
      </c>
      <c r="Q19" s="114" t="s">
        <v>193</v>
      </c>
      <c r="R19" s="114" t="s">
        <v>269</v>
      </c>
      <c r="S19" s="114" t="s">
        <v>138</v>
      </c>
      <c r="T19" s="114" t="s">
        <v>139</v>
      </c>
      <c r="U19" s="114" t="s">
        <v>140</v>
      </c>
    </row>
    <row r="20" spans="2:21" ht="78.75" customHeight="1" x14ac:dyDescent="0.25">
      <c r="B20" s="115" t="s">
        <v>197</v>
      </c>
      <c r="C20" s="115" t="s">
        <v>198</v>
      </c>
      <c r="D20" s="116">
        <v>1</v>
      </c>
      <c r="E20" s="117" t="s">
        <v>338</v>
      </c>
      <c r="F20" s="117" t="s">
        <v>339</v>
      </c>
      <c r="G20" s="117">
        <v>1</v>
      </c>
      <c r="H20" s="115" t="s">
        <v>340</v>
      </c>
      <c r="I20" s="115">
        <v>0.05</v>
      </c>
      <c r="J20" s="115"/>
      <c r="K20" s="115"/>
      <c r="L20" s="115"/>
      <c r="M20" s="115"/>
      <c r="N20" s="115" t="s">
        <v>341</v>
      </c>
      <c r="O20" s="115">
        <v>3</v>
      </c>
      <c r="P20" s="115" t="s">
        <v>342</v>
      </c>
      <c r="Q20" s="115">
        <v>12.5</v>
      </c>
      <c r="R20" s="118" t="s">
        <v>343</v>
      </c>
      <c r="S20" s="119" t="s">
        <v>329</v>
      </c>
      <c r="T20" s="115" t="s">
        <v>330</v>
      </c>
      <c r="U20" s="120" t="s">
        <v>344</v>
      </c>
    </row>
    <row r="21" spans="2:21" ht="63" x14ac:dyDescent="0.25">
      <c r="B21" s="121" t="s">
        <v>197</v>
      </c>
      <c r="C21" s="121" t="s">
        <v>198</v>
      </c>
      <c r="D21" s="122">
        <v>1</v>
      </c>
      <c r="E21" s="117" t="s">
        <v>338</v>
      </c>
      <c r="F21" s="123" t="s">
        <v>345</v>
      </c>
      <c r="G21" s="123">
        <v>0.5</v>
      </c>
      <c r="H21" s="121" t="s">
        <v>346</v>
      </c>
      <c r="I21" s="121">
        <v>1.6E-2</v>
      </c>
      <c r="J21" s="121" t="s">
        <v>347</v>
      </c>
      <c r="K21" s="121">
        <v>0.125</v>
      </c>
      <c r="L21" s="121"/>
      <c r="M21" s="121"/>
      <c r="N21" s="121"/>
      <c r="O21" s="121"/>
      <c r="P21" s="121" t="s">
        <v>348</v>
      </c>
      <c r="Q21" s="121">
        <v>5</v>
      </c>
      <c r="R21" s="118" t="s">
        <v>349</v>
      </c>
      <c r="S21" s="119" t="s">
        <v>318</v>
      </c>
      <c r="T21" s="121"/>
      <c r="U21" s="124"/>
    </row>
    <row r="22" spans="2:21" ht="30" x14ac:dyDescent="0.25">
      <c r="B22" s="115" t="s">
        <v>207</v>
      </c>
      <c r="C22" s="115" t="s">
        <v>203</v>
      </c>
      <c r="D22" s="116">
        <v>2</v>
      </c>
      <c r="E22" s="117" t="s">
        <v>338</v>
      </c>
      <c r="F22" s="117" t="s">
        <v>339</v>
      </c>
      <c r="G22" s="117">
        <v>1.8</v>
      </c>
      <c r="H22" s="115" t="s">
        <v>350</v>
      </c>
      <c r="I22" s="115">
        <v>0.03</v>
      </c>
      <c r="J22" s="115"/>
      <c r="K22" s="115"/>
      <c r="L22" s="115" t="s">
        <v>351</v>
      </c>
      <c r="M22" s="115">
        <v>0.05</v>
      </c>
      <c r="N22" s="115" t="s">
        <v>352</v>
      </c>
      <c r="O22" s="115">
        <v>0.12</v>
      </c>
      <c r="P22" s="115" t="s">
        <v>310</v>
      </c>
      <c r="Q22" s="115">
        <v>10</v>
      </c>
      <c r="R22" s="118" t="s">
        <v>153</v>
      </c>
      <c r="S22" s="125" t="s">
        <v>322</v>
      </c>
      <c r="T22" s="126"/>
      <c r="U22" s="127"/>
    </row>
    <row r="23" spans="2:21" ht="15.75" x14ac:dyDescent="0.25">
      <c r="B23" s="121"/>
      <c r="C23" s="121"/>
      <c r="D23" s="122"/>
      <c r="E23" s="123"/>
      <c r="F23" s="123"/>
      <c r="G23" s="123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8"/>
      <c r="S23" s="119"/>
      <c r="T23" s="121"/>
      <c r="U23" s="121"/>
    </row>
    <row r="24" spans="2:21" ht="15.75" x14ac:dyDescent="0.25">
      <c r="B24" s="115"/>
      <c r="C24" s="115"/>
      <c r="D24" s="116"/>
      <c r="E24" s="115"/>
      <c r="F24" s="117"/>
      <c r="G24" s="117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/>
      <c r="S24" s="119"/>
      <c r="T24" s="126"/>
      <c r="U24" s="120"/>
    </row>
    <row r="25" spans="2:21" ht="15.75" x14ac:dyDescent="0.25">
      <c r="B25" s="121"/>
      <c r="C25" s="121"/>
      <c r="D25" s="122"/>
      <c r="E25" s="121"/>
      <c r="F25" s="123"/>
      <c r="G25" s="123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8"/>
      <c r="S25" s="119"/>
      <c r="T25" s="128"/>
      <c r="U25" s="124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  <hyperlink ref="I11" r:id="rId3" xr:uid="{50E8C56D-0AED-4E9F-AFC3-31F917B41EB7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9A7-824D-4840-9B8A-E4DC38594903}">
  <sheetPr>
    <tabColor theme="8" tint="0.59999389629810485"/>
  </sheetPr>
  <dimension ref="A1:X4"/>
  <sheetViews>
    <sheetView zoomScale="80" zoomScaleNormal="80" workbookViewId="0">
      <selection activeCell="F15" sqref="F15"/>
    </sheetView>
  </sheetViews>
  <sheetFormatPr defaultRowHeight="15" x14ac:dyDescent="0.25"/>
  <cols>
    <col min="1" max="1" width="15.28515625" customWidth="1"/>
    <col min="2" max="2" width="18.5703125" customWidth="1"/>
    <col min="4" max="5" width="25.7109375" customWidth="1"/>
    <col min="6" max="6" width="30.7109375" customWidth="1"/>
    <col min="7" max="7" width="50.7109375" customWidth="1"/>
    <col min="8" max="9" width="30.7109375" customWidth="1"/>
    <col min="10" max="10" width="25.7109375" customWidth="1"/>
    <col min="11" max="11" width="38.7109375" style="13" bestFit="1" customWidth="1"/>
    <col min="12" max="12" width="25.7109375" customWidth="1"/>
    <col min="13" max="13" width="50.7109375" customWidth="1"/>
    <col min="14" max="14" width="25.7109375" customWidth="1"/>
    <col min="15" max="15" width="16.140625" customWidth="1"/>
    <col min="16" max="16" width="11.140625" customWidth="1"/>
    <col min="17" max="17" width="17.28515625" customWidth="1"/>
    <col min="18" max="18" width="18.42578125" customWidth="1"/>
    <col min="19" max="19" width="23" customWidth="1"/>
    <col min="20" max="20" width="22.5703125" customWidth="1"/>
    <col min="21" max="21" width="18" customWidth="1"/>
    <col min="22" max="22" width="13.5703125" customWidth="1"/>
    <col min="23" max="23" width="17.5703125" customWidth="1"/>
    <col min="24" max="24" width="14" customWidth="1"/>
  </cols>
  <sheetData>
    <row r="1" spans="1:24" ht="39.950000000000003" customHeight="1" x14ac:dyDescent="0.25">
      <c r="A1" s="224" t="s">
        <v>788</v>
      </c>
      <c r="B1" s="224" t="s">
        <v>789</v>
      </c>
      <c r="C1" s="224" t="s">
        <v>790</v>
      </c>
      <c r="D1" s="222" t="s">
        <v>180</v>
      </c>
      <c r="E1" s="223" t="s">
        <v>181</v>
      </c>
      <c r="F1" s="223" t="s">
        <v>353</v>
      </c>
      <c r="G1" s="223" t="s">
        <v>332</v>
      </c>
      <c r="H1" s="223" t="s">
        <v>354</v>
      </c>
      <c r="I1" s="223" t="s">
        <v>355</v>
      </c>
      <c r="J1" s="223" t="s">
        <v>335</v>
      </c>
      <c r="K1" s="223" t="s">
        <v>538</v>
      </c>
      <c r="L1" s="223" t="s">
        <v>187</v>
      </c>
      <c r="M1" s="223" t="s">
        <v>188</v>
      </c>
      <c r="N1" s="223" t="s">
        <v>336</v>
      </c>
      <c r="O1" s="223" t="s">
        <v>337</v>
      </c>
      <c r="P1" s="223" t="s">
        <v>191</v>
      </c>
      <c r="Q1" s="223" t="s">
        <v>192</v>
      </c>
      <c r="R1" s="223" t="s">
        <v>2</v>
      </c>
      <c r="S1" s="223" t="s">
        <v>193</v>
      </c>
      <c r="T1" s="223" t="s">
        <v>269</v>
      </c>
      <c r="U1" s="224" t="s">
        <v>138</v>
      </c>
      <c r="V1" s="224" t="s">
        <v>196</v>
      </c>
      <c r="W1" s="223" t="s">
        <v>139</v>
      </c>
      <c r="X1" s="225" t="s">
        <v>140</v>
      </c>
    </row>
    <row r="2" spans="1:24" ht="24.95" customHeight="1" x14ac:dyDescent="0.25">
      <c r="A2" s="147" t="s">
        <v>197</v>
      </c>
      <c r="B2" s="147"/>
      <c r="C2" s="147"/>
      <c r="D2" s="151" t="s">
        <v>197</v>
      </c>
      <c r="E2" s="147" t="s">
        <v>198</v>
      </c>
      <c r="F2" s="148">
        <v>1</v>
      </c>
      <c r="G2" s="149" t="s">
        <v>338</v>
      </c>
      <c r="H2" s="149" t="s">
        <v>339</v>
      </c>
      <c r="I2" s="149">
        <v>1</v>
      </c>
      <c r="J2" s="147" t="s">
        <v>340</v>
      </c>
      <c r="K2" s="147">
        <v>0.05</v>
      </c>
      <c r="L2" s="147"/>
      <c r="M2" s="147"/>
      <c r="N2" s="147"/>
      <c r="O2" s="147"/>
      <c r="P2" s="147" t="s">
        <v>341</v>
      </c>
      <c r="Q2" s="147">
        <v>3</v>
      </c>
      <c r="R2" s="147" t="s">
        <v>794</v>
      </c>
      <c r="S2" s="147">
        <v>12.5</v>
      </c>
      <c r="T2" s="154" t="s">
        <v>343</v>
      </c>
      <c r="U2" s="226" t="s">
        <v>356</v>
      </c>
      <c r="V2" s="227" t="s">
        <v>329</v>
      </c>
      <c r="W2" s="151" t="s">
        <v>330</v>
      </c>
      <c r="X2" s="152" t="s">
        <v>344</v>
      </c>
    </row>
    <row r="3" spans="1:24" ht="24.95" customHeight="1" x14ac:dyDescent="0.25">
      <c r="A3" s="147" t="s">
        <v>197</v>
      </c>
      <c r="B3" s="147"/>
      <c r="C3" s="147"/>
      <c r="D3" s="151" t="s">
        <v>197</v>
      </c>
      <c r="E3" s="147" t="s">
        <v>198</v>
      </c>
      <c r="F3" s="148">
        <v>2</v>
      </c>
      <c r="G3" s="149" t="s">
        <v>338</v>
      </c>
      <c r="H3" s="149" t="s">
        <v>345</v>
      </c>
      <c r="I3" s="149">
        <v>0.5</v>
      </c>
      <c r="J3" s="147" t="s">
        <v>346</v>
      </c>
      <c r="K3" s="147">
        <v>1.6E-2</v>
      </c>
      <c r="L3" s="147" t="s">
        <v>347</v>
      </c>
      <c r="M3" s="147">
        <v>0.125</v>
      </c>
      <c r="N3" s="147"/>
      <c r="O3" s="147"/>
      <c r="P3" s="147"/>
      <c r="Q3" s="147"/>
      <c r="R3" s="147" t="s">
        <v>795</v>
      </c>
      <c r="S3" s="147">
        <v>5</v>
      </c>
      <c r="T3" s="154" t="s">
        <v>349</v>
      </c>
      <c r="U3" s="228" t="s">
        <v>318</v>
      </c>
      <c r="V3" s="150" t="s">
        <v>357</v>
      </c>
      <c r="W3" s="151"/>
      <c r="X3" s="152"/>
    </row>
    <row r="4" spans="1:24" ht="24.95" customHeight="1" x14ac:dyDescent="0.25">
      <c r="A4" s="147" t="s">
        <v>197</v>
      </c>
      <c r="B4" s="147" t="s">
        <v>207</v>
      </c>
      <c r="C4" s="147"/>
      <c r="D4" s="151" t="s">
        <v>207</v>
      </c>
      <c r="E4" s="147" t="s">
        <v>203</v>
      </c>
      <c r="F4" s="148">
        <v>1</v>
      </c>
      <c r="G4" s="149" t="s">
        <v>338</v>
      </c>
      <c r="H4" s="149" t="s">
        <v>339</v>
      </c>
      <c r="I4" s="149">
        <v>1.8</v>
      </c>
      <c r="J4" s="147" t="s">
        <v>350</v>
      </c>
      <c r="K4" s="147">
        <v>0.03</v>
      </c>
      <c r="L4" s="147"/>
      <c r="M4" s="147"/>
      <c r="N4" s="147" t="s">
        <v>358</v>
      </c>
      <c r="O4" s="147">
        <v>0.05</v>
      </c>
      <c r="P4" s="147" t="s">
        <v>352</v>
      </c>
      <c r="Q4" s="147">
        <v>0.12</v>
      </c>
      <c r="R4" s="147" t="s">
        <v>796</v>
      </c>
      <c r="S4" s="147">
        <v>10</v>
      </c>
      <c r="T4" s="154" t="s">
        <v>784</v>
      </c>
      <c r="U4" s="229" t="s">
        <v>322</v>
      </c>
      <c r="V4" s="150" t="s">
        <v>359</v>
      </c>
      <c r="W4" s="230"/>
      <c r="X4" s="153"/>
    </row>
  </sheetData>
  <phoneticPr fontId="3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8065f1-a7a3-45ba-9f56-e8a3143bde6f">
      <UserInfo>
        <DisplayName>Godineau Edouard CHST</DisplayName>
        <AccountId>38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4" ma:contentTypeDescription="Create a new document." ma:contentTypeScope="" ma:versionID="1f8768c457e099643b8ac34f623f80bb">
  <xsd:schema xmlns:xsd="http://www.w3.org/2001/XMLSchema" xmlns:xs="http://www.w3.org/2001/XMLSchema" xmlns:p="http://schemas.microsoft.com/office/2006/metadata/properties" xmlns:ns2="0f0deb7c-f2b6-4ffe-ad31-d7437f7a4f8d" xmlns:ns3="4f8065f1-a7a3-45ba-9f56-e8a3143bde6f" targetNamespace="http://schemas.microsoft.com/office/2006/metadata/properties" ma:root="true" ma:fieldsID="be970c72ff9811227cd82dce639a505c" ns2:_="" ns3:_="">
    <xsd:import namespace="0f0deb7c-f2b6-4ffe-ad31-d7437f7a4f8d"/>
    <xsd:import namespace="4f8065f1-a7a3-45ba-9f56-e8a3143bd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065f1-a7a3-45ba-9f56-e8a3143bd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D1102-B6A6-4ECD-841B-BE5B35E4A7DA}">
  <ds:schemaRefs>
    <ds:schemaRef ds:uri="http://purl.org/dc/elements/1.1/"/>
    <ds:schemaRef ds:uri="http://schemas.microsoft.com/office/2006/metadata/properties"/>
    <ds:schemaRef ds:uri="4f8065f1-a7a3-45ba-9f56-e8a3143bde6f"/>
    <ds:schemaRef ds:uri="0f0deb7c-f2b6-4ffe-ad31-d7437f7a4f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8137EF-07E0-442F-A116-7378942D7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4f8065f1-a7a3-45ba-9f56-e8a3143bd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Green Solvents</vt:lpstr>
      <vt:lpstr>Amide coupling</vt:lpstr>
      <vt:lpstr>Amide_coupling_App</vt:lpstr>
      <vt:lpstr>Amide_coupling_tree</vt:lpstr>
      <vt:lpstr>Amide_coupling_tree_results</vt:lpstr>
      <vt:lpstr>Buchwald</vt:lpstr>
      <vt:lpstr>Chan-Lam</vt:lpstr>
      <vt:lpstr>Cyanation</vt:lpstr>
      <vt:lpstr>Cyanation_App</vt:lpstr>
      <vt:lpstr>Mitsunobu</vt:lpstr>
      <vt:lpstr>Negishi</vt:lpstr>
      <vt:lpstr>SNAr</vt:lpstr>
      <vt:lpstr>Sonogashira</vt:lpstr>
      <vt:lpstr>Suzuki</vt:lpstr>
      <vt:lpstr>Suzuki_App</vt:lpstr>
      <vt:lpstr>Suzuki_troubleshooting</vt:lpstr>
      <vt:lpstr>Suzuki_general_tips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Godineau Edouard CHST</cp:lastModifiedBy>
  <cp:revision/>
  <dcterms:created xsi:type="dcterms:W3CDTF">2015-06-05T18:17:20Z</dcterms:created>
  <dcterms:modified xsi:type="dcterms:W3CDTF">2023-03-12T14:22:54Z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